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cuments\NCSU-STUDY\Sem-1\MBA - 524- Equity Valuation\Industry Analysis\Valuation Model\Data\Final Submissions\"/>
    </mc:Choice>
  </mc:AlternateContent>
  <xr:revisionPtr revIDLastSave="0" documentId="13_ncr:1_{D8EEA9BA-CDC0-4A77-B8AE-FFA5E0782278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Cover_Sheet" sheetId="17" r:id="rId1"/>
    <sheet name="Tear Sheet" sheetId="16" r:id="rId2"/>
    <sheet name="Scenario Summary" sheetId="14" r:id="rId3"/>
    <sheet name="Proforma" sheetId="5" r:id="rId4"/>
    <sheet name="LINKS" sheetId="9" state="hidden" r:id="rId5"/>
    <sheet name="Financial_Statement" sheetId="3" r:id="rId6"/>
    <sheet name="Sales_trend" sheetId="2" r:id="rId7"/>
    <sheet name="Calculations sheets---&gt;" sheetId="15" r:id="rId8"/>
    <sheet name="Assumptions " sheetId="12" r:id="rId9"/>
    <sheet name="F-F_Annual_Data_Factors" sheetId="7" r:id="rId10"/>
    <sheet name="FFM_6" sheetId="10" r:id="rId11"/>
    <sheet name="CAPM &amp; FFM3" sheetId="8" r:id="rId12"/>
  </sheets>
  <externalReferences>
    <externalReference r:id="rId13"/>
    <externalReference r:id="rId14"/>
    <externalReference r:id="rId15"/>
    <externalReference r:id="rId16"/>
  </externalReferences>
  <definedNames>
    <definedName name="BSH_margin" localSheetId="3">Proforma!$C$11</definedName>
    <definedName name="BSH_margin" localSheetId="1">[1]Proforma!$B$11</definedName>
    <definedName name="BSH_margin">#REF!</definedName>
    <definedName name="cost_equity" localSheetId="3">Proforma!$J$10</definedName>
    <definedName name="cost_equity" localSheetId="1">[1]Proforma!$I$10</definedName>
    <definedName name="cost_equity">#REF!</definedName>
    <definedName name="current_price" localSheetId="3">Proforma!$C$7</definedName>
    <definedName name="current_price" localSheetId="1">[1]Proforma!$B$7</definedName>
    <definedName name="current_price">#REF!</definedName>
    <definedName name="Intrinsic_DDM" localSheetId="3">Proforma!#REF!</definedName>
    <definedName name="Intrinsic_DDM" localSheetId="1">[1]Proforma!$B$123</definedName>
    <definedName name="Intrinsic_DDM">#REF!</definedName>
    <definedName name="Intrinsic_FCFE" localSheetId="3">Proforma!$C$98</definedName>
    <definedName name="Intrinsic_FCFE" localSheetId="1">[1]Proforma!$B$96</definedName>
    <definedName name="Intrinsic_FCFE">#REF!</definedName>
    <definedName name="LTgrowth_Dividend" localSheetId="3">Proforma!$C$9</definedName>
    <definedName name="LTgrowth_Dividend" localSheetId="1">[1]Proforma!$B$9</definedName>
    <definedName name="LTgrowth_Dividend">#REF!</definedName>
    <definedName name="LTgrowth_FCFE" localSheetId="3">Proforma!$C$8</definedName>
    <definedName name="LTgrowth_FCFE" localSheetId="1">[1]Proforma!$B$8</definedName>
    <definedName name="LTgrowth_FCFE">#REF!</definedName>
    <definedName name="sales_growth" localSheetId="3">Proforma!$C$6</definedName>
    <definedName name="sales_growth">#REF!</definedName>
    <definedName name="terminal_pe" localSheetId="3">Proforma!$C$10</definedName>
    <definedName name="terminal_pe" localSheetId="1">[1]Proforma!$B$10</definedName>
    <definedName name="terminal_pe">#REF!</definedName>
  </definedNames>
  <calcPr calcId="181029"/>
</workbook>
</file>

<file path=xl/calcChain.xml><?xml version="1.0" encoding="utf-8"?>
<calcChain xmlns="http://schemas.openxmlformats.org/spreadsheetml/2006/main">
  <c r="C8" i="5" l="1"/>
  <c r="F6" i="5"/>
  <c r="C39" i="12"/>
  <c r="C38" i="12"/>
  <c r="C37" i="12"/>
  <c r="C36" i="12"/>
  <c r="C35" i="12"/>
  <c r="C34" i="12"/>
  <c r="C33" i="12"/>
  <c r="E32" i="12"/>
  <c r="F32" i="12" s="1"/>
  <c r="G32" i="12" s="1"/>
  <c r="H32" i="12" s="1"/>
  <c r="D32" i="12"/>
  <c r="C31" i="12"/>
  <c r="H31" i="12"/>
  <c r="G31" i="12"/>
  <c r="F31" i="12"/>
  <c r="E31" i="12"/>
  <c r="D31" i="12"/>
  <c r="G16" i="2"/>
  <c r="K16" i="2"/>
  <c r="J16" i="2"/>
  <c r="I16" i="2"/>
  <c r="H16" i="2"/>
  <c r="F16" i="2"/>
  <c r="E16" i="2"/>
  <c r="D16" i="2"/>
  <c r="C16" i="2"/>
  <c r="K15" i="2"/>
  <c r="J15" i="2"/>
  <c r="I15" i="2"/>
  <c r="H15" i="2"/>
  <c r="G15" i="2"/>
  <c r="F15" i="2"/>
  <c r="F14" i="2"/>
  <c r="E14" i="2"/>
  <c r="D14" i="2"/>
  <c r="C14" i="2"/>
  <c r="B14" i="2"/>
  <c r="E13" i="2"/>
  <c r="D13" i="2"/>
  <c r="C13" i="2"/>
  <c r="B13" i="2"/>
  <c r="F19" i="2"/>
  <c r="F13" i="2" s="1"/>
  <c r="E19" i="2"/>
  <c r="D19" i="2"/>
  <c r="C19" i="2"/>
  <c r="B19" i="2"/>
  <c r="W18" i="2"/>
  <c r="C8" i="16" l="1"/>
  <c r="C6" i="16"/>
  <c r="C7" i="16"/>
  <c r="C11" i="16"/>
  <c r="D130" i="5"/>
  <c r="C8" i="12" l="1"/>
  <c r="K22" i="5"/>
  <c r="J22" i="5"/>
  <c r="I22" i="5"/>
  <c r="H22" i="5"/>
  <c r="G22" i="5"/>
  <c r="D139" i="5"/>
  <c r="C20" i="12" l="1"/>
  <c r="F14" i="5" s="1"/>
  <c r="D18" i="12"/>
  <c r="E18" i="12" s="1"/>
  <c r="F18" i="12" s="1"/>
  <c r="G18" i="12" s="1"/>
  <c r="X2" i="2"/>
  <c r="Y2" i="2" l="1"/>
  <c r="G19" i="2"/>
  <c r="G13" i="2" s="1"/>
  <c r="H90" i="10"/>
  <c r="I90" i="10"/>
  <c r="J90" i="10"/>
  <c r="G90" i="10"/>
  <c r="K85" i="10"/>
  <c r="G85" i="10" s="1"/>
  <c r="N85" i="10" s="1"/>
  <c r="J85" i="10"/>
  <c r="I85" i="10"/>
  <c r="H85" i="10"/>
  <c r="M85" i="10" s="1"/>
  <c r="K84" i="10"/>
  <c r="G84" i="10" s="1"/>
  <c r="N84" i="10" s="1"/>
  <c r="J84" i="10"/>
  <c r="I84" i="10"/>
  <c r="H84" i="10"/>
  <c r="M84" i="10" s="1"/>
  <c r="K83" i="10"/>
  <c r="G83" i="10" s="1"/>
  <c r="N83" i="10" s="1"/>
  <c r="J83" i="10"/>
  <c r="I83" i="10"/>
  <c r="H83" i="10"/>
  <c r="M83" i="10" s="1"/>
  <c r="K82" i="10"/>
  <c r="J82" i="10"/>
  <c r="I82" i="10"/>
  <c r="H82" i="10"/>
  <c r="M82" i="10" s="1"/>
  <c r="G82" i="10"/>
  <c r="N82" i="10" s="1"/>
  <c r="K81" i="10"/>
  <c r="J81" i="10"/>
  <c r="I81" i="10"/>
  <c r="H81" i="10"/>
  <c r="M81" i="10" s="1"/>
  <c r="G81" i="10"/>
  <c r="N81" i="10" s="1"/>
  <c r="K80" i="10"/>
  <c r="J80" i="10"/>
  <c r="I80" i="10"/>
  <c r="H80" i="10"/>
  <c r="M80" i="10" s="1"/>
  <c r="G80" i="10"/>
  <c r="N80" i="10" s="1"/>
  <c r="K79" i="10"/>
  <c r="G79" i="10" s="1"/>
  <c r="N79" i="10" s="1"/>
  <c r="J79" i="10"/>
  <c r="I79" i="10"/>
  <c r="H79" i="10"/>
  <c r="M79" i="10" s="1"/>
  <c r="K78" i="10"/>
  <c r="G78" i="10" s="1"/>
  <c r="N78" i="10" s="1"/>
  <c r="J78" i="10"/>
  <c r="I78" i="10"/>
  <c r="H78" i="10"/>
  <c r="M78" i="10" s="1"/>
  <c r="K77" i="10"/>
  <c r="G77" i="10" s="1"/>
  <c r="N77" i="10" s="1"/>
  <c r="J77" i="10"/>
  <c r="I77" i="10"/>
  <c r="H77" i="10"/>
  <c r="M77" i="10" s="1"/>
  <c r="K76" i="10"/>
  <c r="G76" i="10" s="1"/>
  <c r="N76" i="10" s="1"/>
  <c r="J76" i="10"/>
  <c r="I76" i="10"/>
  <c r="H76" i="10"/>
  <c r="M76" i="10" s="1"/>
  <c r="K75" i="10"/>
  <c r="G75" i="10" s="1"/>
  <c r="N75" i="10" s="1"/>
  <c r="J75" i="10"/>
  <c r="I75" i="10"/>
  <c r="H75" i="10"/>
  <c r="M75" i="10" s="1"/>
  <c r="K74" i="10"/>
  <c r="G74" i="10" s="1"/>
  <c r="N74" i="10" s="1"/>
  <c r="J74" i="10"/>
  <c r="I74" i="10"/>
  <c r="H74" i="10"/>
  <c r="M74" i="10" s="1"/>
  <c r="K73" i="10"/>
  <c r="G73" i="10" s="1"/>
  <c r="N73" i="10" s="1"/>
  <c r="J73" i="10"/>
  <c r="I73" i="10"/>
  <c r="H73" i="10"/>
  <c r="M73" i="10" s="1"/>
  <c r="K72" i="10"/>
  <c r="G72" i="10" s="1"/>
  <c r="N72" i="10" s="1"/>
  <c r="J72" i="10"/>
  <c r="I72" i="10"/>
  <c r="H72" i="10"/>
  <c r="M72" i="10" s="1"/>
  <c r="K71" i="10"/>
  <c r="G71" i="10" s="1"/>
  <c r="N71" i="10" s="1"/>
  <c r="J71" i="10"/>
  <c r="I71" i="10"/>
  <c r="H71" i="10"/>
  <c r="M71" i="10" s="1"/>
  <c r="K70" i="10"/>
  <c r="G70" i="10" s="1"/>
  <c r="N70" i="10" s="1"/>
  <c r="J70" i="10"/>
  <c r="I70" i="10"/>
  <c r="H70" i="10"/>
  <c r="M70" i="10" s="1"/>
  <c r="K69" i="10"/>
  <c r="G69" i="10" s="1"/>
  <c r="N69" i="10" s="1"/>
  <c r="J69" i="10"/>
  <c r="I69" i="10"/>
  <c r="H69" i="10"/>
  <c r="M69" i="10" s="1"/>
  <c r="K68" i="10"/>
  <c r="G68" i="10" s="1"/>
  <c r="N68" i="10" s="1"/>
  <c r="J68" i="10"/>
  <c r="I68" i="10"/>
  <c r="H68" i="10"/>
  <c r="M68" i="10" s="1"/>
  <c r="K67" i="10"/>
  <c r="J67" i="10"/>
  <c r="I67" i="10"/>
  <c r="H67" i="10"/>
  <c r="M67" i="10" s="1"/>
  <c r="G67" i="10"/>
  <c r="N67" i="10" s="1"/>
  <c r="K66" i="10"/>
  <c r="G66" i="10" s="1"/>
  <c r="N66" i="10" s="1"/>
  <c r="J66" i="10"/>
  <c r="I66" i="10"/>
  <c r="H66" i="10"/>
  <c r="M66" i="10" s="1"/>
  <c r="K65" i="10"/>
  <c r="G65" i="10" s="1"/>
  <c r="N65" i="10" s="1"/>
  <c r="J65" i="10"/>
  <c r="I65" i="10"/>
  <c r="H65" i="10"/>
  <c r="M65" i="10" s="1"/>
  <c r="K64" i="10"/>
  <c r="G64" i="10" s="1"/>
  <c r="N64" i="10" s="1"/>
  <c r="J64" i="10"/>
  <c r="I64" i="10"/>
  <c r="H64" i="10"/>
  <c r="M64" i="10" s="1"/>
  <c r="K63" i="10"/>
  <c r="G63" i="10" s="1"/>
  <c r="N63" i="10" s="1"/>
  <c r="J63" i="10"/>
  <c r="I63" i="10"/>
  <c r="H63" i="10"/>
  <c r="M63" i="10" s="1"/>
  <c r="K62" i="10"/>
  <c r="G62" i="10" s="1"/>
  <c r="N62" i="10" s="1"/>
  <c r="J62" i="10"/>
  <c r="I62" i="10"/>
  <c r="H62" i="10"/>
  <c r="M62" i="10" s="1"/>
  <c r="K61" i="10"/>
  <c r="G61" i="10" s="1"/>
  <c r="N61" i="10" s="1"/>
  <c r="J61" i="10"/>
  <c r="I61" i="10"/>
  <c r="H61" i="10"/>
  <c r="M61" i="10" s="1"/>
  <c r="K60" i="10"/>
  <c r="G60" i="10" s="1"/>
  <c r="N60" i="10" s="1"/>
  <c r="J60" i="10"/>
  <c r="I60" i="10"/>
  <c r="H60" i="10"/>
  <c r="M60" i="10" s="1"/>
  <c r="K59" i="10"/>
  <c r="G59" i="10" s="1"/>
  <c r="N59" i="10" s="1"/>
  <c r="J59" i="10"/>
  <c r="I59" i="10"/>
  <c r="H59" i="10"/>
  <c r="M59" i="10" s="1"/>
  <c r="K58" i="10"/>
  <c r="G58" i="10" s="1"/>
  <c r="N58" i="10" s="1"/>
  <c r="J58" i="10"/>
  <c r="I58" i="10"/>
  <c r="H58" i="10"/>
  <c r="M58" i="10" s="1"/>
  <c r="K57" i="10"/>
  <c r="G57" i="10" s="1"/>
  <c r="N57" i="10" s="1"/>
  <c r="J57" i="10"/>
  <c r="I57" i="10"/>
  <c r="H57" i="10"/>
  <c r="M57" i="10" s="1"/>
  <c r="K56" i="10"/>
  <c r="J56" i="10"/>
  <c r="I56" i="10"/>
  <c r="H56" i="10"/>
  <c r="M56" i="10" s="1"/>
  <c r="G56" i="10"/>
  <c r="N56" i="10" s="1"/>
  <c r="K55" i="10"/>
  <c r="G55" i="10" s="1"/>
  <c r="N55" i="10" s="1"/>
  <c r="J55" i="10"/>
  <c r="I55" i="10"/>
  <c r="H55" i="10"/>
  <c r="M55" i="10" s="1"/>
  <c r="K54" i="10"/>
  <c r="G54" i="10" s="1"/>
  <c r="N54" i="10" s="1"/>
  <c r="J54" i="10"/>
  <c r="I54" i="10"/>
  <c r="H54" i="10"/>
  <c r="M54" i="10" s="1"/>
  <c r="K53" i="10"/>
  <c r="G53" i="10" s="1"/>
  <c r="N53" i="10" s="1"/>
  <c r="J53" i="10"/>
  <c r="I53" i="10"/>
  <c r="H53" i="10"/>
  <c r="M53" i="10" s="1"/>
  <c r="K52" i="10"/>
  <c r="G52" i="10" s="1"/>
  <c r="N52" i="10" s="1"/>
  <c r="J52" i="10"/>
  <c r="I52" i="10"/>
  <c r="H52" i="10"/>
  <c r="M52" i="10" s="1"/>
  <c r="K51" i="10"/>
  <c r="G51" i="10" s="1"/>
  <c r="N51" i="10" s="1"/>
  <c r="J51" i="10"/>
  <c r="I51" i="10"/>
  <c r="H51" i="10"/>
  <c r="M51" i="10" s="1"/>
  <c r="K50" i="10"/>
  <c r="J50" i="10"/>
  <c r="I50" i="10"/>
  <c r="H50" i="10"/>
  <c r="M50" i="10" s="1"/>
  <c r="G50" i="10"/>
  <c r="N50" i="10" s="1"/>
  <c r="K49" i="10"/>
  <c r="G49" i="10" s="1"/>
  <c r="N49" i="10" s="1"/>
  <c r="J49" i="10"/>
  <c r="I49" i="10"/>
  <c r="H49" i="10"/>
  <c r="M49" i="10" s="1"/>
  <c r="N48" i="10"/>
  <c r="K48" i="10"/>
  <c r="J48" i="10"/>
  <c r="I48" i="10"/>
  <c r="H48" i="10"/>
  <c r="M48" i="10" s="1"/>
  <c r="G48" i="10"/>
  <c r="K47" i="10"/>
  <c r="G47" i="10" s="1"/>
  <c r="N47" i="10" s="1"/>
  <c r="J47" i="10"/>
  <c r="I47" i="10"/>
  <c r="H47" i="10"/>
  <c r="M47" i="10" s="1"/>
  <c r="K46" i="10"/>
  <c r="G46" i="10" s="1"/>
  <c r="N46" i="10" s="1"/>
  <c r="J46" i="10"/>
  <c r="I46" i="10"/>
  <c r="H46" i="10"/>
  <c r="M46" i="10" s="1"/>
  <c r="K45" i="10"/>
  <c r="G45" i="10" s="1"/>
  <c r="N45" i="10" s="1"/>
  <c r="J45" i="10"/>
  <c r="I45" i="10"/>
  <c r="H45" i="10"/>
  <c r="M45" i="10" s="1"/>
  <c r="K44" i="10"/>
  <c r="G44" i="10" s="1"/>
  <c r="N44" i="10" s="1"/>
  <c r="J44" i="10"/>
  <c r="I44" i="10"/>
  <c r="H44" i="10"/>
  <c r="M44" i="10" s="1"/>
  <c r="K43" i="10"/>
  <c r="G43" i="10" s="1"/>
  <c r="N43" i="10" s="1"/>
  <c r="J43" i="10"/>
  <c r="I43" i="10"/>
  <c r="H43" i="10"/>
  <c r="M43" i="10" s="1"/>
  <c r="K42" i="10"/>
  <c r="G42" i="10" s="1"/>
  <c r="N42" i="10" s="1"/>
  <c r="J42" i="10"/>
  <c r="I42" i="10"/>
  <c r="H42" i="10"/>
  <c r="M42" i="10" s="1"/>
  <c r="K41" i="10"/>
  <c r="G41" i="10" s="1"/>
  <c r="N41" i="10" s="1"/>
  <c r="J41" i="10"/>
  <c r="I41" i="10"/>
  <c r="H41" i="10"/>
  <c r="M41" i="10" s="1"/>
  <c r="K40" i="10"/>
  <c r="G40" i="10" s="1"/>
  <c r="N40" i="10" s="1"/>
  <c r="J40" i="10"/>
  <c r="I40" i="10"/>
  <c r="H40" i="10"/>
  <c r="M40" i="10" s="1"/>
  <c r="K39" i="10"/>
  <c r="G39" i="10" s="1"/>
  <c r="N39" i="10" s="1"/>
  <c r="J39" i="10"/>
  <c r="I39" i="10"/>
  <c r="H39" i="10"/>
  <c r="M39" i="10" s="1"/>
  <c r="K38" i="10"/>
  <c r="G38" i="10" s="1"/>
  <c r="N38" i="10" s="1"/>
  <c r="J38" i="10"/>
  <c r="I38" i="10"/>
  <c r="H38" i="10"/>
  <c r="M38" i="10" s="1"/>
  <c r="K37" i="10"/>
  <c r="G37" i="10" s="1"/>
  <c r="N37" i="10" s="1"/>
  <c r="J37" i="10"/>
  <c r="I37" i="10"/>
  <c r="H37" i="10"/>
  <c r="M37" i="10" s="1"/>
  <c r="K36" i="10"/>
  <c r="G36" i="10" s="1"/>
  <c r="N36" i="10" s="1"/>
  <c r="J36" i="10"/>
  <c r="I36" i="10"/>
  <c r="H36" i="10"/>
  <c r="M36" i="10" s="1"/>
  <c r="K35" i="10"/>
  <c r="G35" i="10" s="1"/>
  <c r="N35" i="10" s="1"/>
  <c r="J35" i="10"/>
  <c r="I35" i="10"/>
  <c r="H35" i="10"/>
  <c r="M35" i="10" s="1"/>
  <c r="K34" i="10"/>
  <c r="G34" i="10" s="1"/>
  <c r="N34" i="10" s="1"/>
  <c r="J34" i="10"/>
  <c r="I34" i="10"/>
  <c r="H34" i="10"/>
  <c r="M34" i="10" s="1"/>
  <c r="K33" i="10"/>
  <c r="G33" i="10" s="1"/>
  <c r="N33" i="10" s="1"/>
  <c r="J33" i="10"/>
  <c r="I33" i="10"/>
  <c r="H33" i="10"/>
  <c r="M33" i="10" s="1"/>
  <c r="K32" i="10"/>
  <c r="G32" i="10" s="1"/>
  <c r="N32" i="10" s="1"/>
  <c r="J32" i="10"/>
  <c r="I32" i="10"/>
  <c r="H32" i="10"/>
  <c r="M32" i="10" s="1"/>
  <c r="K31" i="10"/>
  <c r="G31" i="10" s="1"/>
  <c r="N31" i="10" s="1"/>
  <c r="J31" i="10"/>
  <c r="I31" i="10"/>
  <c r="H31" i="10"/>
  <c r="M31" i="10" s="1"/>
  <c r="K30" i="10"/>
  <c r="G30" i="10" s="1"/>
  <c r="N30" i="10" s="1"/>
  <c r="J30" i="10"/>
  <c r="I30" i="10"/>
  <c r="H30" i="10"/>
  <c r="M30" i="10" s="1"/>
  <c r="K29" i="10"/>
  <c r="G29" i="10" s="1"/>
  <c r="N29" i="10" s="1"/>
  <c r="J29" i="10"/>
  <c r="I29" i="10"/>
  <c r="H29" i="10"/>
  <c r="M29" i="10" s="1"/>
  <c r="K28" i="10"/>
  <c r="G28" i="10" s="1"/>
  <c r="N28" i="10" s="1"/>
  <c r="J28" i="10"/>
  <c r="I28" i="10"/>
  <c r="H28" i="10"/>
  <c r="M28" i="10" s="1"/>
  <c r="K27" i="10"/>
  <c r="J27" i="10"/>
  <c r="I27" i="10"/>
  <c r="H27" i="10"/>
  <c r="M27" i="10" s="1"/>
  <c r="G27" i="10"/>
  <c r="N27" i="10" s="1"/>
  <c r="K26" i="10"/>
  <c r="G26" i="10" s="1"/>
  <c r="N26" i="10" s="1"/>
  <c r="J26" i="10"/>
  <c r="I26" i="10"/>
  <c r="H26" i="10"/>
  <c r="M26" i="10" s="1"/>
  <c r="K25" i="10"/>
  <c r="G25" i="10" s="1"/>
  <c r="N25" i="10" s="1"/>
  <c r="J25" i="10"/>
  <c r="I25" i="10"/>
  <c r="H25" i="10"/>
  <c r="M25" i="10" s="1"/>
  <c r="K24" i="10"/>
  <c r="G24" i="10" s="1"/>
  <c r="N24" i="10" s="1"/>
  <c r="J24" i="10"/>
  <c r="I24" i="10"/>
  <c r="H24" i="10"/>
  <c r="M24" i="10" s="1"/>
  <c r="K23" i="10"/>
  <c r="G23" i="10" s="1"/>
  <c r="N23" i="10" s="1"/>
  <c r="J23" i="10"/>
  <c r="I23" i="10"/>
  <c r="H23" i="10"/>
  <c r="M23" i="10" s="1"/>
  <c r="K22" i="10"/>
  <c r="G22" i="10" s="1"/>
  <c r="N22" i="10" s="1"/>
  <c r="J22" i="10"/>
  <c r="I22" i="10"/>
  <c r="H22" i="10"/>
  <c r="M22" i="10" s="1"/>
  <c r="K21" i="10"/>
  <c r="G21" i="10" s="1"/>
  <c r="N21" i="10" s="1"/>
  <c r="J21" i="10"/>
  <c r="I21" i="10"/>
  <c r="H21" i="10"/>
  <c r="M21" i="10" s="1"/>
  <c r="K20" i="10"/>
  <c r="G20" i="10" s="1"/>
  <c r="N20" i="10" s="1"/>
  <c r="J20" i="10"/>
  <c r="I20" i="10"/>
  <c r="H20" i="10"/>
  <c r="M20" i="10" s="1"/>
  <c r="K19" i="10"/>
  <c r="G19" i="10" s="1"/>
  <c r="N19" i="10" s="1"/>
  <c r="J19" i="10"/>
  <c r="I19" i="10"/>
  <c r="H19" i="10"/>
  <c r="M19" i="10" s="1"/>
  <c r="K18" i="10"/>
  <c r="J18" i="10"/>
  <c r="I18" i="10"/>
  <c r="H18" i="10"/>
  <c r="M18" i="10" s="1"/>
  <c r="G18" i="10"/>
  <c r="N18" i="10" s="1"/>
  <c r="K17" i="10"/>
  <c r="G17" i="10" s="1"/>
  <c r="N17" i="10" s="1"/>
  <c r="J17" i="10"/>
  <c r="I17" i="10"/>
  <c r="H17" i="10"/>
  <c r="M17" i="10" s="1"/>
  <c r="K16" i="10"/>
  <c r="G16" i="10" s="1"/>
  <c r="N16" i="10" s="1"/>
  <c r="J16" i="10"/>
  <c r="I16" i="10"/>
  <c r="H16" i="10"/>
  <c r="M16" i="10" s="1"/>
  <c r="K15" i="10"/>
  <c r="G15" i="10" s="1"/>
  <c r="N15" i="10" s="1"/>
  <c r="J15" i="10"/>
  <c r="I15" i="10"/>
  <c r="H15" i="10"/>
  <c r="M15" i="10" s="1"/>
  <c r="K14" i="10"/>
  <c r="G14" i="10" s="1"/>
  <c r="N14" i="10" s="1"/>
  <c r="J14" i="10"/>
  <c r="I14" i="10"/>
  <c r="H14" i="10"/>
  <c r="M14" i="10" s="1"/>
  <c r="K13" i="10"/>
  <c r="G13" i="10" s="1"/>
  <c r="N13" i="10" s="1"/>
  <c r="J13" i="10"/>
  <c r="I13" i="10"/>
  <c r="H13" i="10"/>
  <c r="M13" i="10" s="1"/>
  <c r="K12" i="10"/>
  <c r="G12" i="10" s="1"/>
  <c r="N12" i="10" s="1"/>
  <c r="J12" i="10"/>
  <c r="I12" i="10"/>
  <c r="H12" i="10"/>
  <c r="M12" i="10" s="1"/>
  <c r="N11" i="10"/>
  <c r="K11" i="10"/>
  <c r="J11" i="10"/>
  <c r="I11" i="10"/>
  <c r="H11" i="10"/>
  <c r="M11" i="10" s="1"/>
  <c r="G11" i="10"/>
  <c r="K10" i="10"/>
  <c r="G10" i="10" s="1"/>
  <c r="N10" i="10" s="1"/>
  <c r="J10" i="10"/>
  <c r="I10" i="10"/>
  <c r="H10" i="10"/>
  <c r="M10" i="10" s="1"/>
  <c r="K9" i="10"/>
  <c r="J9" i="10"/>
  <c r="I9" i="10"/>
  <c r="H9" i="10"/>
  <c r="M9" i="10" s="1"/>
  <c r="G9" i="10"/>
  <c r="N9" i="10" s="1"/>
  <c r="K8" i="10"/>
  <c r="G8" i="10" s="1"/>
  <c r="N8" i="10" s="1"/>
  <c r="J8" i="10"/>
  <c r="I8" i="10"/>
  <c r="H8" i="10"/>
  <c r="M8" i="10" s="1"/>
  <c r="M7" i="10"/>
  <c r="K7" i="10"/>
  <c r="G7" i="10" s="1"/>
  <c r="N7" i="10" s="1"/>
  <c r="J7" i="10"/>
  <c r="I7" i="10"/>
  <c r="H7" i="10"/>
  <c r="K6" i="10"/>
  <c r="G6" i="10" s="1"/>
  <c r="N6" i="10" s="1"/>
  <c r="J6" i="10"/>
  <c r="I6" i="10"/>
  <c r="H6" i="10"/>
  <c r="M6" i="10" s="1"/>
  <c r="K5" i="10"/>
  <c r="G5" i="10" s="1"/>
  <c r="N5" i="10" s="1"/>
  <c r="J5" i="10"/>
  <c r="I5" i="10"/>
  <c r="H5" i="10"/>
  <c r="M5" i="10" s="1"/>
  <c r="K4" i="10"/>
  <c r="G4" i="10" s="1"/>
  <c r="N4" i="10" s="1"/>
  <c r="J4" i="10"/>
  <c r="I4" i="10"/>
  <c r="H4" i="10"/>
  <c r="M4" i="10" s="1"/>
  <c r="K3" i="10"/>
  <c r="J3" i="10"/>
  <c r="I3" i="10"/>
  <c r="H3" i="10"/>
  <c r="M3" i="10" s="1"/>
  <c r="G3" i="10"/>
  <c r="N3" i="10" s="1"/>
  <c r="K2" i="10"/>
  <c r="J2" i="10"/>
  <c r="I2" i="10"/>
  <c r="H2" i="10"/>
  <c r="M2" i="10" s="1"/>
  <c r="G2" i="10"/>
  <c r="N2" i="10" s="1"/>
  <c r="Z2" i="2" l="1"/>
  <c r="H19" i="2"/>
  <c r="H13" i="2" s="1"/>
  <c r="J86" i="10"/>
  <c r="I86" i="10"/>
  <c r="K86" i="10"/>
  <c r="G93" i="10" a="1"/>
  <c r="G86" i="10"/>
  <c r="N86" i="10" s="1"/>
  <c r="H86" i="10"/>
  <c r="AA2" i="2" l="1"/>
  <c r="I19" i="2"/>
  <c r="I13" i="2" s="1"/>
  <c r="J93" i="10"/>
  <c r="I93" i="10"/>
  <c r="H93" i="10"/>
  <c r="G93" i="10"/>
  <c r="C26" i="2"/>
  <c r="AB2" i="2" l="1"/>
  <c r="K19" i="2" s="1"/>
  <c r="K13" i="2" s="1"/>
  <c r="J19" i="2"/>
  <c r="J13" i="2" s="1"/>
  <c r="H95" i="10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S3" i="2"/>
  <c r="T3" i="2"/>
  <c r="U3" i="2"/>
  <c r="V3" i="2"/>
  <c r="W3" i="2"/>
  <c r="F20" i="2" s="1"/>
  <c r="B3" i="2"/>
  <c r="B39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S38" i="2"/>
  <c r="T38" i="2"/>
  <c r="U38" i="2"/>
  <c r="V38" i="2"/>
  <c r="W38" i="2"/>
  <c r="C38" i="2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C166" i="3"/>
  <c r="E269" i="8"/>
  <c r="E270" i="8"/>
  <c r="E268" i="8"/>
  <c r="F254" i="8"/>
  <c r="E254" i="8"/>
  <c r="D254" i="8"/>
  <c r="C254" i="8"/>
  <c r="B254" i="8"/>
  <c r="K254" i="8" s="1"/>
  <c r="A254" i="8"/>
  <c r="F253" i="8"/>
  <c r="E253" i="8"/>
  <c r="D253" i="8"/>
  <c r="C253" i="8"/>
  <c r="B253" i="8"/>
  <c r="H253" i="8" s="1"/>
  <c r="A253" i="8"/>
  <c r="F252" i="8"/>
  <c r="E252" i="8"/>
  <c r="D252" i="8"/>
  <c r="C252" i="8"/>
  <c r="B252" i="8"/>
  <c r="J252" i="8" s="1"/>
  <c r="T252" i="8" s="1"/>
  <c r="A252" i="8"/>
  <c r="K251" i="8"/>
  <c r="F251" i="8"/>
  <c r="E251" i="8"/>
  <c r="D251" i="8"/>
  <c r="C251" i="8"/>
  <c r="B251" i="8"/>
  <c r="J251" i="8" s="1"/>
  <c r="T251" i="8" s="1"/>
  <c r="A251" i="8"/>
  <c r="F250" i="8"/>
  <c r="E250" i="8"/>
  <c r="D250" i="8"/>
  <c r="C250" i="8"/>
  <c r="B250" i="8"/>
  <c r="K250" i="8" s="1"/>
  <c r="A250" i="8"/>
  <c r="F249" i="8"/>
  <c r="E249" i="8"/>
  <c r="D249" i="8"/>
  <c r="C249" i="8"/>
  <c r="B249" i="8"/>
  <c r="J249" i="8" s="1"/>
  <c r="T249" i="8" s="1"/>
  <c r="A249" i="8"/>
  <c r="F248" i="8"/>
  <c r="E248" i="8"/>
  <c r="D248" i="8"/>
  <c r="C248" i="8"/>
  <c r="B248" i="8"/>
  <c r="I248" i="8" s="1"/>
  <c r="S248" i="8" s="1"/>
  <c r="A248" i="8"/>
  <c r="F247" i="8"/>
  <c r="E247" i="8"/>
  <c r="D247" i="8"/>
  <c r="C247" i="8"/>
  <c r="B247" i="8"/>
  <c r="J247" i="8" s="1"/>
  <c r="T247" i="8" s="1"/>
  <c r="A247" i="8"/>
  <c r="F246" i="8"/>
  <c r="E246" i="8"/>
  <c r="D246" i="8"/>
  <c r="C246" i="8"/>
  <c r="B246" i="8"/>
  <c r="J246" i="8" s="1"/>
  <c r="T246" i="8" s="1"/>
  <c r="A246" i="8"/>
  <c r="F245" i="8"/>
  <c r="E245" i="8"/>
  <c r="D245" i="8"/>
  <c r="C245" i="8"/>
  <c r="B245" i="8"/>
  <c r="H245" i="8" s="1"/>
  <c r="A245" i="8"/>
  <c r="F244" i="8"/>
  <c r="E244" i="8"/>
  <c r="D244" i="8"/>
  <c r="C244" i="8"/>
  <c r="B244" i="8"/>
  <c r="J244" i="8" s="1"/>
  <c r="T244" i="8" s="1"/>
  <c r="A244" i="8"/>
  <c r="F243" i="8"/>
  <c r="E243" i="8"/>
  <c r="D243" i="8"/>
  <c r="C243" i="8"/>
  <c r="B243" i="8"/>
  <c r="I243" i="8" s="1"/>
  <c r="S243" i="8" s="1"/>
  <c r="A243" i="8"/>
  <c r="F242" i="8"/>
  <c r="E242" i="8"/>
  <c r="D242" i="8"/>
  <c r="C242" i="8"/>
  <c r="B242" i="8"/>
  <c r="K242" i="8" s="1"/>
  <c r="A242" i="8"/>
  <c r="F241" i="8"/>
  <c r="E241" i="8"/>
  <c r="D241" i="8"/>
  <c r="C241" i="8"/>
  <c r="B241" i="8"/>
  <c r="A241" i="8"/>
  <c r="F240" i="8"/>
  <c r="E240" i="8"/>
  <c r="D240" i="8"/>
  <c r="C240" i="8"/>
  <c r="B240" i="8"/>
  <c r="A240" i="8"/>
  <c r="F239" i="8"/>
  <c r="E239" i="8"/>
  <c r="D239" i="8"/>
  <c r="C239" i="8"/>
  <c r="B239" i="8"/>
  <c r="K239" i="8" s="1"/>
  <c r="A239" i="8"/>
  <c r="F238" i="8"/>
  <c r="E238" i="8"/>
  <c r="D238" i="8"/>
  <c r="C238" i="8"/>
  <c r="B238" i="8"/>
  <c r="I238" i="8" s="1"/>
  <c r="S238" i="8" s="1"/>
  <c r="A238" i="8"/>
  <c r="F237" i="8"/>
  <c r="E237" i="8"/>
  <c r="D237" i="8"/>
  <c r="C237" i="8"/>
  <c r="B237" i="8"/>
  <c r="H237" i="8" s="1"/>
  <c r="A237" i="8"/>
  <c r="F236" i="8"/>
  <c r="E236" i="8"/>
  <c r="D236" i="8"/>
  <c r="C236" i="8"/>
  <c r="B236" i="8"/>
  <c r="J236" i="8" s="1"/>
  <c r="T236" i="8" s="1"/>
  <c r="A236" i="8"/>
  <c r="F235" i="8"/>
  <c r="E235" i="8"/>
  <c r="D235" i="8"/>
  <c r="C235" i="8"/>
  <c r="B235" i="8"/>
  <c r="J235" i="8" s="1"/>
  <c r="T235" i="8" s="1"/>
  <c r="A235" i="8"/>
  <c r="F234" i="8"/>
  <c r="E234" i="8"/>
  <c r="D234" i="8"/>
  <c r="C234" i="8"/>
  <c r="B234" i="8"/>
  <c r="A234" i="8"/>
  <c r="F233" i="8"/>
  <c r="E233" i="8"/>
  <c r="D233" i="8"/>
  <c r="C233" i="8"/>
  <c r="B233" i="8"/>
  <c r="A233" i="8"/>
  <c r="F232" i="8"/>
  <c r="E232" i="8"/>
  <c r="D232" i="8"/>
  <c r="C232" i="8"/>
  <c r="B232" i="8"/>
  <c r="K232" i="8" s="1"/>
  <c r="A232" i="8"/>
  <c r="F231" i="8"/>
  <c r="E231" i="8"/>
  <c r="D231" i="8"/>
  <c r="C231" i="8"/>
  <c r="B231" i="8"/>
  <c r="H231" i="8" s="1"/>
  <c r="R231" i="8" s="1"/>
  <c r="A231" i="8"/>
  <c r="F230" i="8"/>
  <c r="E230" i="8"/>
  <c r="D230" i="8"/>
  <c r="C230" i="8"/>
  <c r="B230" i="8"/>
  <c r="A230" i="8"/>
  <c r="F229" i="8"/>
  <c r="E229" i="8"/>
  <c r="D229" i="8"/>
  <c r="C229" i="8"/>
  <c r="B229" i="8"/>
  <c r="J229" i="8" s="1"/>
  <c r="T229" i="8" s="1"/>
  <c r="A229" i="8"/>
  <c r="F228" i="8"/>
  <c r="E228" i="8"/>
  <c r="D228" i="8"/>
  <c r="C228" i="8"/>
  <c r="B228" i="8"/>
  <c r="J228" i="8" s="1"/>
  <c r="T228" i="8" s="1"/>
  <c r="A228" i="8"/>
  <c r="F227" i="8"/>
  <c r="E227" i="8"/>
  <c r="D227" i="8"/>
  <c r="C227" i="8"/>
  <c r="B227" i="8"/>
  <c r="J227" i="8" s="1"/>
  <c r="T227" i="8" s="1"/>
  <c r="A227" i="8"/>
  <c r="F226" i="8"/>
  <c r="E226" i="8"/>
  <c r="D226" i="8"/>
  <c r="C226" i="8"/>
  <c r="B226" i="8"/>
  <c r="K226" i="8" s="1"/>
  <c r="A226" i="8"/>
  <c r="F225" i="8"/>
  <c r="E225" i="8"/>
  <c r="D225" i="8"/>
  <c r="C225" i="8"/>
  <c r="B225" i="8"/>
  <c r="A225" i="8"/>
  <c r="F224" i="8"/>
  <c r="E224" i="8"/>
  <c r="D224" i="8"/>
  <c r="C224" i="8"/>
  <c r="B224" i="8"/>
  <c r="K224" i="8" s="1"/>
  <c r="A224" i="8"/>
  <c r="F223" i="8"/>
  <c r="E223" i="8"/>
  <c r="D223" i="8"/>
  <c r="C223" i="8"/>
  <c r="B223" i="8"/>
  <c r="H223" i="8" s="1"/>
  <c r="R223" i="8" s="1"/>
  <c r="A223" i="8"/>
  <c r="F222" i="8"/>
  <c r="E222" i="8"/>
  <c r="D222" i="8"/>
  <c r="C222" i="8"/>
  <c r="B222" i="8"/>
  <c r="I222" i="8" s="1"/>
  <c r="S222" i="8" s="1"/>
  <c r="A222" i="8"/>
  <c r="F221" i="8"/>
  <c r="E221" i="8"/>
  <c r="D221" i="8"/>
  <c r="C221" i="8"/>
  <c r="B221" i="8"/>
  <c r="J221" i="8" s="1"/>
  <c r="T221" i="8" s="1"/>
  <c r="A221" i="8"/>
  <c r="F220" i="8"/>
  <c r="E220" i="8"/>
  <c r="D220" i="8"/>
  <c r="C220" i="8"/>
  <c r="B220" i="8"/>
  <c r="J220" i="8" s="1"/>
  <c r="T220" i="8" s="1"/>
  <c r="A220" i="8"/>
  <c r="F219" i="8"/>
  <c r="E219" i="8"/>
  <c r="D219" i="8"/>
  <c r="C219" i="8"/>
  <c r="B219" i="8"/>
  <c r="J219" i="8" s="1"/>
  <c r="T219" i="8" s="1"/>
  <c r="A219" i="8"/>
  <c r="F218" i="8"/>
  <c r="E218" i="8"/>
  <c r="D218" i="8"/>
  <c r="C218" i="8"/>
  <c r="B218" i="8"/>
  <c r="K218" i="8" s="1"/>
  <c r="A218" i="8"/>
  <c r="F217" i="8"/>
  <c r="E217" i="8"/>
  <c r="D217" i="8"/>
  <c r="C217" i="8"/>
  <c r="B217" i="8"/>
  <c r="K217" i="8" s="1"/>
  <c r="A217" i="8"/>
  <c r="F216" i="8"/>
  <c r="E216" i="8"/>
  <c r="D216" i="8"/>
  <c r="C216" i="8"/>
  <c r="B216" i="8"/>
  <c r="K216" i="8" s="1"/>
  <c r="A216" i="8"/>
  <c r="F215" i="8"/>
  <c r="E215" i="8"/>
  <c r="D215" i="8"/>
  <c r="C215" i="8"/>
  <c r="B215" i="8"/>
  <c r="K215" i="8" s="1"/>
  <c r="A215" i="8"/>
  <c r="F214" i="8"/>
  <c r="E214" i="8"/>
  <c r="D214" i="8"/>
  <c r="C214" i="8"/>
  <c r="B214" i="8"/>
  <c r="H214" i="8" s="1"/>
  <c r="O214" i="8" s="1"/>
  <c r="A214" i="8"/>
  <c r="F213" i="8"/>
  <c r="E213" i="8"/>
  <c r="D213" i="8"/>
  <c r="C213" i="8"/>
  <c r="B213" i="8"/>
  <c r="A213" i="8"/>
  <c r="F212" i="8"/>
  <c r="E212" i="8"/>
  <c r="D212" i="8"/>
  <c r="C212" i="8"/>
  <c r="B212" i="8"/>
  <c r="J212" i="8" s="1"/>
  <c r="T212" i="8" s="1"/>
  <c r="A212" i="8"/>
  <c r="F211" i="8"/>
  <c r="E211" i="8"/>
  <c r="D211" i="8"/>
  <c r="C211" i="8"/>
  <c r="B211" i="8"/>
  <c r="I211" i="8" s="1"/>
  <c r="S211" i="8" s="1"/>
  <c r="A211" i="8"/>
  <c r="F210" i="8"/>
  <c r="E210" i="8"/>
  <c r="D210" i="8"/>
  <c r="C210" i="8"/>
  <c r="B210" i="8"/>
  <c r="I210" i="8" s="1"/>
  <c r="S210" i="8" s="1"/>
  <c r="A210" i="8"/>
  <c r="F209" i="8"/>
  <c r="E209" i="8"/>
  <c r="D209" i="8"/>
  <c r="C209" i="8"/>
  <c r="B209" i="8"/>
  <c r="I209" i="8" s="1"/>
  <c r="S209" i="8" s="1"/>
  <c r="A209" i="8"/>
  <c r="F208" i="8"/>
  <c r="E208" i="8"/>
  <c r="D208" i="8"/>
  <c r="C208" i="8"/>
  <c r="B208" i="8"/>
  <c r="I208" i="8" s="1"/>
  <c r="S208" i="8" s="1"/>
  <c r="A208" i="8"/>
  <c r="F207" i="8"/>
  <c r="E207" i="8"/>
  <c r="D207" i="8"/>
  <c r="C207" i="8"/>
  <c r="B207" i="8"/>
  <c r="H207" i="8" s="1"/>
  <c r="O207" i="8" s="1"/>
  <c r="A207" i="8"/>
  <c r="F206" i="8"/>
  <c r="E206" i="8"/>
  <c r="D206" i="8"/>
  <c r="C206" i="8"/>
  <c r="B206" i="8"/>
  <c r="I206" i="8" s="1"/>
  <c r="S206" i="8" s="1"/>
  <c r="A206" i="8"/>
  <c r="F205" i="8"/>
  <c r="E205" i="8"/>
  <c r="D205" i="8"/>
  <c r="C205" i="8"/>
  <c r="B205" i="8"/>
  <c r="J205" i="8" s="1"/>
  <c r="T205" i="8" s="1"/>
  <c r="A205" i="8"/>
  <c r="F204" i="8"/>
  <c r="E204" i="8"/>
  <c r="D204" i="8"/>
  <c r="C204" i="8"/>
  <c r="B204" i="8"/>
  <c r="K204" i="8" s="1"/>
  <c r="A204" i="8"/>
  <c r="F203" i="8"/>
  <c r="E203" i="8"/>
  <c r="D203" i="8"/>
  <c r="C203" i="8"/>
  <c r="B203" i="8"/>
  <c r="J203" i="8" s="1"/>
  <c r="T203" i="8" s="1"/>
  <c r="A203" i="8"/>
  <c r="F202" i="8"/>
  <c r="E202" i="8"/>
  <c r="D202" i="8"/>
  <c r="C202" i="8"/>
  <c r="B202" i="8"/>
  <c r="J202" i="8" s="1"/>
  <c r="T202" i="8" s="1"/>
  <c r="A202" i="8"/>
  <c r="F201" i="8"/>
  <c r="E201" i="8"/>
  <c r="D201" i="8"/>
  <c r="C201" i="8"/>
  <c r="B201" i="8"/>
  <c r="I201" i="8" s="1"/>
  <c r="S201" i="8" s="1"/>
  <c r="A201" i="8"/>
  <c r="F200" i="8"/>
  <c r="E200" i="8"/>
  <c r="D200" i="8"/>
  <c r="C200" i="8"/>
  <c r="B200" i="8"/>
  <c r="A200" i="8"/>
  <c r="F199" i="8"/>
  <c r="E199" i="8"/>
  <c r="D199" i="8"/>
  <c r="C199" i="8"/>
  <c r="B199" i="8"/>
  <c r="H199" i="8" s="1"/>
  <c r="R199" i="8" s="1"/>
  <c r="A199" i="8"/>
  <c r="F198" i="8"/>
  <c r="E198" i="8"/>
  <c r="D198" i="8"/>
  <c r="C198" i="8"/>
  <c r="B198" i="8"/>
  <c r="A198" i="8"/>
  <c r="F197" i="8"/>
  <c r="E197" i="8"/>
  <c r="D197" i="8"/>
  <c r="C197" i="8"/>
  <c r="B197" i="8"/>
  <c r="H197" i="8" s="1"/>
  <c r="R197" i="8" s="1"/>
  <c r="A197" i="8"/>
  <c r="H196" i="8"/>
  <c r="F196" i="8"/>
  <c r="E196" i="8"/>
  <c r="D196" i="8"/>
  <c r="C196" i="8"/>
  <c r="B196" i="8"/>
  <c r="J196" i="8" s="1"/>
  <c r="T196" i="8" s="1"/>
  <c r="A196" i="8"/>
  <c r="F195" i="8"/>
  <c r="E195" i="8"/>
  <c r="D195" i="8"/>
  <c r="C195" i="8"/>
  <c r="B195" i="8"/>
  <c r="A195" i="8"/>
  <c r="F194" i="8"/>
  <c r="E194" i="8"/>
  <c r="D194" i="8"/>
  <c r="C194" i="8"/>
  <c r="B194" i="8"/>
  <c r="I194" i="8" s="1"/>
  <c r="S194" i="8" s="1"/>
  <c r="A194" i="8"/>
  <c r="F193" i="8"/>
  <c r="E193" i="8"/>
  <c r="D193" i="8"/>
  <c r="C193" i="8"/>
  <c r="B193" i="8"/>
  <c r="I193" i="8" s="1"/>
  <c r="S193" i="8" s="1"/>
  <c r="A193" i="8"/>
  <c r="F192" i="8"/>
  <c r="E192" i="8"/>
  <c r="D192" i="8"/>
  <c r="C192" i="8"/>
  <c r="B192" i="8"/>
  <c r="K192" i="8" s="1"/>
  <c r="A192" i="8"/>
  <c r="F191" i="8"/>
  <c r="E191" i="8"/>
  <c r="D191" i="8"/>
  <c r="C191" i="8"/>
  <c r="B191" i="8"/>
  <c r="J191" i="8" s="1"/>
  <c r="T191" i="8" s="1"/>
  <c r="A191" i="8"/>
  <c r="F190" i="8"/>
  <c r="E190" i="8"/>
  <c r="D190" i="8"/>
  <c r="C190" i="8"/>
  <c r="B190" i="8"/>
  <c r="K190" i="8" s="1"/>
  <c r="A190" i="8"/>
  <c r="F189" i="8"/>
  <c r="E189" i="8"/>
  <c r="D189" i="8"/>
  <c r="C189" i="8"/>
  <c r="B189" i="8"/>
  <c r="K189" i="8" s="1"/>
  <c r="A189" i="8"/>
  <c r="F188" i="8"/>
  <c r="E188" i="8"/>
  <c r="D188" i="8"/>
  <c r="C188" i="8"/>
  <c r="B188" i="8"/>
  <c r="I188" i="8" s="1"/>
  <c r="S188" i="8" s="1"/>
  <c r="A188" i="8"/>
  <c r="F187" i="8"/>
  <c r="E187" i="8"/>
  <c r="D187" i="8"/>
  <c r="C187" i="8"/>
  <c r="B187" i="8"/>
  <c r="A187" i="8"/>
  <c r="F186" i="8"/>
  <c r="E186" i="8"/>
  <c r="D186" i="8"/>
  <c r="C186" i="8"/>
  <c r="B186" i="8"/>
  <c r="A186" i="8"/>
  <c r="F185" i="8"/>
  <c r="E185" i="8"/>
  <c r="D185" i="8"/>
  <c r="C185" i="8"/>
  <c r="B185" i="8"/>
  <c r="I185" i="8" s="1"/>
  <c r="S185" i="8" s="1"/>
  <c r="A185" i="8"/>
  <c r="F184" i="8"/>
  <c r="E184" i="8"/>
  <c r="D184" i="8"/>
  <c r="C184" i="8"/>
  <c r="B184" i="8"/>
  <c r="J184" i="8" s="1"/>
  <c r="T184" i="8" s="1"/>
  <c r="A184" i="8"/>
  <c r="F183" i="8"/>
  <c r="E183" i="8"/>
  <c r="D183" i="8"/>
  <c r="C183" i="8"/>
  <c r="B183" i="8"/>
  <c r="A183" i="8"/>
  <c r="F182" i="8"/>
  <c r="E182" i="8"/>
  <c r="D182" i="8"/>
  <c r="C182" i="8"/>
  <c r="B182" i="8"/>
  <c r="J182" i="8" s="1"/>
  <c r="T182" i="8" s="1"/>
  <c r="A182" i="8"/>
  <c r="F181" i="8"/>
  <c r="E181" i="8"/>
  <c r="D181" i="8"/>
  <c r="C181" i="8"/>
  <c r="B181" i="8"/>
  <c r="A181" i="8"/>
  <c r="F180" i="8"/>
  <c r="E180" i="8"/>
  <c r="D180" i="8"/>
  <c r="C180" i="8"/>
  <c r="B180" i="8"/>
  <c r="I180" i="8" s="1"/>
  <c r="S180" i="8" s="1"/>
  <c r="A180" i="8"/>
  <c r="F179" i="8"/>
  <c r="E179" i="8"/>
  <c r="D179" i="8"/>
  <c r="C179" i="8"/>
  <c r="B179" i="8"/>
  <c r="I179" i="8" s="1"/>
  <c r="S179" i="8" s="1"/>
  <c r="A179" i="8"/>
  <c r="F178" i="8"/>
  <c r="E178" i="8"/>
  <c r="D178" i="8"/>
  <c r="C178" i="8"/>
  <c r="B178" i="8"/>
  <c r="H178" i="8" s="1"/>
  <c r="A178" i="8"/>
  <c r="F177" i="8"/>
  <c r="E177" i="8"/>
  <c r="D177" i="8"/>
  <c r="C177" i="8"/>
  <c r="B177" i="8"/>
  <c r="I177" i="8" s="1"/>
  <c r="S177" i="8" s="1"/>
  <c r="A177" i="8"/>
  <c r="F176" i="8"/>
  <c r="E176" i="8"/>
  <c r="D176" i="8"/>
  <c r="C176" i="8"/>
  <c r="B176" i="8"/>
  <c r="K176" i="8" s="1"/>
  <c r="A176" i="8"/>
  <c r="F175" i="8"/>
  <c r="E175" i="8"/>
  <c r="D175" i="8"/>
  <c r="C175" i="8"/>
  <c r="B175" i="8"/>
  <c r="A175" i="8"/>
  <c r="F174" i="8"/>
  <c r="E174" i="8"/>
  <c r="D174" i="8"/>
  <c r="C174" i="8"/>
  <c r="B174" i="8"/>
  <c r="K174" i="8" s="1"/>
  <c r="A174" i="8"/>
  <c r="F173" i="8"/>
  <c r="E173" i="8"/>
  <c r="D173" i="8"/>
  <c r="C173" i="8"/>
  <c r="B173" i="8"/>
  <c r="K173" i="8" s="1"/>
  <c r="A173" i="8"/>
  <c r="F172" i="8"/>
  <c r="E172" i="8"/>
  <c r="D172" i="8"/>
  <c r="C172" i="8"/>
  <c r="B172" i="8"/>
  <c r="A172" i="8"/>
  <c r="F171" i="8"/>
  <c r="E171" i="8"/>
  <c r="D171" i="8"/>
  <c r="C171" i="8"/>
  <c r="B171" i="8"/>
  <c r="A171" i="8"/>
  <c r="F170" i="8"/>
  <c r="E170" i="8"/>
  <c r="D170" i="8"/>
  <c r="C170" i="8"/>
  <c r="B170" i="8"/>
  <c r="K170" i="8" s="1"/>
  <c r="A170" i="8"/>
  <c r="F169" i="8"/>
  <c r="E169" i="8"/>
  <c r="D169" i="8"/>
  <c r="C169" i="8"/>
  <c r="B169" i="8"/>
  <c r="A169" i="8"/>
  <c r="F168" i="8"/>
  <c r="E168" i="8"/>
  <c r="D168" i="8"/>
  <c r="C168" i="8"/>
  <c r="B168" i="8"/>
  <c r="J168" i="8" s="1"/>
  <c r="T168" i="8" s="1"/>
  <c r="A168" i="8"/>
  <c r="F167" i="8"/>
  <c r="E167" i="8"/>
  <c r="D167" i="8"/>
  <c r="C167" i="8"/>
  <c r="B167" i="8"/>
  <c r="K167" i="8" s="1"/>
  <c r="A167" i="8"/>
  <c r="F166" i="8"/>
  <c r="E166" i="8"/>
  <c r="D166" i="8"/>
  <c r="C166" i="8"/>
  <c r="B166" i="8"/>
  <c r="A166" i="8"/>
  <c r="F165" i="8"/>
  <c r="E165" i="8"/>
  <c r="D165" i="8"/>
  <c r="C165" i="8"/>
  <c r="B165" i="8"/>
  <c r="H165" i="8" s="1"/>
  <c r="R165" i="8" s="1"/>
  <c r="A165" i="8"/>
  <c r="F164" i="8"/>
  <c r="E164" i="8"/>
  <c r="D164" i="8"/>
  <c r="C164" i="8"/>
  <c r="B164" i="8"/>
  <c r="K164" i="8" s="1"/>
  <c r="A164" i="8"/>
  <c r="F163" i="8"/>
  <c r="E163" i="8"/>
  <c r="D163" i="8"/>
  <c r="C163" i="8"/>
  <c r="B163" i="8"/>
  <c r="K163" i="8" s="1"/>
  <c r="A163" i="8"/>
  <c r="F162" i="8"/>
  <c r="E162" i="8"/>
  <c r="D162" i="8"/>
  <c r="C162" i="8"/>
  <c r="B162" i="8"/>
  <c r="J162" i="8" s="1"/>
  <c r="T162" i="8" s="1"/>
  <c r="A162" i="8"/>
  <c r="F161" i="8"/>
  <c r="E161" i="8"/>
  <c r="D161" i="8"/>
  <c r="C161" i="8"/>
  <c r="B161" i="8"/>
  <c r="K161" i="8" s="1"/>
  <c r="A161" i="8"/>
  <c r="F160" i="8"/>
  <c r="E160" i="8"/>
  <c r="D160" i="8"/>
  <c r="C160" i="8"/>
  <c r="B160" i="8"/>
  <c r="J160" i="8" s="1"/>
  <c r="T160" i="8" s="1"/>
  <c r="A160" i="8"/>
  <c r="F159" i="8"/>
  <c r="E159" i="8"/>
  <c r="D159" i="8"/>
  <c r="C159" i="8"/>
  <c r="B159" i="8"/>
  <c r="K159" i="8" s="1"/>
  <c r="A159" i="8"/>
  <c r="F158" i="8"/>
  <c r="E158" i="8"/>
  <c r="D158" i="8"/>
  <c r="C158" i="8"/>
  <c r="B158" i="8"/>
  <c r="H158" i="8" s="1"/>
  <c r="A158" i="8"/>
  <c r="F157" i="8"/>
  <c r="E157" i="8"/>
  <c r="D157" i="8"/>
  <c r="C157" i="8"/>
  <c r="B157" i="8"/>
  <c r="H157" i="8" s="1"/>
  <c r="R157" i="8" s="1"/>
  <c r="A157" i="8"/>
  <c r="F156" i="8"/>
  <c r="E156" i="8"/>
  <c r="D156" i="8"/>
  <c r="C156" i="8"/>
  <c r="B156" i="8"/>
  <c r="K156" i="8" s="1"/>
  <c r="A156" i="8"/>
  <c r="F155" i="8"/>
  <c r="E155" i="8"/>
  <c r="D155" i="8"/>
  <c r="C155" i="8"/>
  <c r="B155" i="8"/>
  <c r="K155" i="8" s="1"/>
  <c r="A155" i="8"/>
  <c r="F154" i="8"/>
  <c r="E154" i="8"/>
  <c r="D154" i="8"/>
  <c r="C154" i="8"/>
  <c r="B154" i="8"/>
  <c r="A154" i="8"/>
  <c r="F153" i="8"/>
  <c r="E153" i="8"/>
  <c r="D153" i="8"/>
  <c r="C153" i="8"/>
  <c r="B153" i="8"/>
  <c r="I153" i="8" s="1"/>
  <c r="S153" i="8" s="1"/>
  <c r="A153" i="8"/>
  <c r="F152" i="8"/>
  <c r="E152" i="8"/>
  <c r="D152" i="8"/>
  <c r="C152" i="8"/>
  <c r="B152" i="8"/>
  <c r="A152" i="8"/>
  <c r="F151" i="8"/>
  <c r="E151" i="8"/>
  <c r="D151" i="8"/>
  <c r="C151" i="8"/>
  <c r="B151" i="8"/>
  <c r="K151" i="8" s="1"/>
  <c r="A151" i="8"/>
  <c r="F150" i="8"/>
  <c r="E150" i="8"/>
  <c r="D150" i="8"/>
  <c r="C150" i="8"/>
  <c r="B150" i="8"/>
  <c r="J150" i="8" s="1"/>
  <c r="T150" i="8" s="1"/>
  <c r="A150" i="8"/>
  <c r="F149" i="8"/>
  <c r="E149" i="8"/>
  <c r="D149" i="8"/>
  <c r="C149" i="8"/>
  <c r="B149" i="8"/>
  <c r="J149" i="8" s="1"/>
  <c r="T149" i="8" s="1"/>
  <c r="A149" i="8"/>
  <c r="F148" i="8"/>
  <c r="E148" i="8"/>
  <c r="D148" i="8"/>
  <c r="C148" i="8"/>
  <c r="B148" i="8"/>
  <c r="J148" i="8" s="1"/>
  <c r="T148" i="8" s="1"/>
  <c r="A148" i="8"/>
  <c r="F147" i="8"/>
  <c r="E147" i="8"/>
  <c r="D147" i="8"/>
  <c r="C147" i="8"/>
  <c r="B147" i="8"/>
  <c r="J147" i="8" s="1"/>
  <c r="T147" i="8" s="1"/>
  <c r="A147" i="8"/>
  <c r="F146" i="8"/>
  <c r="E146" i="8"/>
  <c r="D146" i="8"/>
  <c r="C146" i="8"/>
  <c r="B146" i="8"/>
  <c r="A146" i="8"/>
  <c r="F145" i="8"/>
  <c r="E145" i="8"/>
  <c r="D145" i="8"/>
  <c r="C145" i="8"/>
  <c r="B145" i="8"/>
  <c r="H145" i="8" s="1"/>
  <c r="O145" i="8" s="1"/>
  <c r="A145" i="8"/>
  <c r="F144" i="8"/>
  <c r="E144" i="8"/>
  <c r="D144" i="8"/>
  <c r="C144" i="8"/>
  <c r="B144" i="8"/>
  <c r="A144" i="8"/>
  <c r="F143" i="8"/>
  <c r="E143" i="8"/>
  <c r="D143" i="8"/>
  <c r="C143" i="8"/>
  <c r="B143" i="8"/>
  <c r="A143" i="8"/>
  <c r="F142" i="8"/>
  <c r="E142" i="8"/>
  <c r="D142" i="8"/>
  <c r="C142" i="8"/>
  <c r="B142" i="8"/>
  <c r="A142" i="8"/>
  <c r="F141" i="8"/>
  <c r="E141" i="8"/>
  <c r="D141" i="8"/>
  <c r="C141" i="8"/>
  <c r="B141" i="8"/>
  <c r="H141" i="8" s="1"/>
  <c r="A141" i="8"/>
  <c r="F140" i="8"/>
  <c r="E140" i="8"/>
  <c r="D140" i="8"/>
  <c r="C140" i="8"/>
  <c r="B140" i="8"/>
  <c r="J140" i="8" s="1"/>
  <c r="T140" i="8" s="1"/>
  <c r="A140" i="8"/>
  <c r="F139" i="8"/>
  <c r="E139" i="8"/>
  <c r="D139" i="8"/>
  <c r="C139" i="8"/>
  <c r="B139" i="8"/>
  <c r="H139" i="8" s="1"/>
  <c r="R139" i="8" s="1"/>
  <c r="A139" i="8"/>
  <c r="F138" i="8"/>
  <c r="E138" i="8"/>
  <c r="D138" i="8"/>
  <c r="C138" i="8"/>
  <c r="B138" i="8"/>
  <c r="K138" i="8" s="1"/>
  <c r="A138" i="8"/>
  <c r="F137" i="8"/>
  <c r="E137" i="8"/>
  <c r="D137" i="8"/>
  <c r="C137" i="8"/>
  <c r="B137" i="8"/>
  <c r="I137" i="8" s="1"/>
  <c r="S137" i="8" s="1"/>
  <c r="A137" i="8"/>
  <c r="F136" i="8"/>
  <c r="E136" i="8"/>
  <c r="D136" i="8"/>
  <c r="C136" i="8"/>
  <c r="B136" i="8"/>
  <c r="J136" i="8" s="1"/>
  <c r="T136" i="8" s="1"/>
  <c r="A136" i="8"/>
  <c r="F135" i="8"/>
  <c r="E135" i="8"/>
  <c r="D135" i="8"/>
  <c r="C135" i="8"/>
  <c r="B135" i="8"/>
  <c r="J135" i="8" s="1"/>
  <c r="T135" i="8" s="1"/>
  <c r="A135" i="8"/>
  <c r="F134" i="8"/>
  <c r="E134" i="8"/>
  <c r="D134" i="8"/>
  <c r="C134" i="8"/>
  <c r="B134" i="8"/>
  <c r="A134" i="8"/>
  <c r="F133" i="8"/>
  <c r="E133" i="8"/>
  <c r="D133" i="8"/>
  <c r="C133" i="8"/>
  <c r="B133" i="8"/>
  <c r="J133" i="8" s="1"/>
  <c r="T133" i="8" s="1"/>
  <c r="A133" i="8"/>
  <c r="F132" i="8"/>
  <c r="E132" i="8"/>
  <c r="D132" i="8"/>
  <c r="C132" i="8"/>
  <c r="B132" i="8"/>
  <c r="A132" i="8"/>
  <c r="F131" i="8"/>
  <c r="E131" i="8"/>
  <c r="D131" i="8"/>
  <c r="C131" i="8"/>
  <c r="B131" i="8"/>
  <c r="K131" i="8" s="1"/>
  <c r="A131" i="8"/>
  <c r="F130" i="8"/>
  <c r="E130" i="8"/>
  <c r="D130" i="8"/>
  <c r="C130" i="8"/>
  <c r="B130" i="8"/>
  <c r="A130" i="8"/>
  <c r="F129" i="8"/>
  <c r="E129" i="8"/>
  <c r="D129" i="8"/>
  <c r="C129" i="8"/>
  <c r="B129" i="8"/>
  <c r="K129" i="8" s="1"/>
  <c r="A129" i="8"/>
  <c r="F128" i="8"/>
  <c r="E128" i="8"/>
  <c r="D128" i="8"/>
  <c r="C128" i="8"/>
  <c r="B128" i="8"/>
  <c r="H128" i="8" s="1"/>
  <c r="A128" i="8"/>
  <c r="F127" i="8"/>
  <c r="E127" i="8"/>
  <c r="D127" i="8"/>
  <c r="C127" i="8"/>
  <c r="B127" i="8"/>
  <c r="J127" i="8" s="1"/>
  <c r="T127" i="8" s="1"/>
  <c r="A127" i="8"/>
  <c r="F126" i="8"/>
  <c r="E126" i="8"/>
  <c r="D126" i="8"/>
  <c r="C126" i="8"/>
  <c r="B126" i="8"/>
  <c r="H126" i="8" s="1"/>
  <c r="O126" i="8" s="1"/>
  <c r="A126" i="8"/>
  <c r="F125" i="8"/>
  <c r="E125" i="8"/>
  <c r="D125" i="8"/>
  <c r="C125" i="8"/>
  <c r="B125" i="8"/>
  <c r="H125" i="8" s="1"/>
  <c r="R125" i="8" s="1"/>
  <c r="A125" i="8"/>
  <c r="F124" i="8"/>
  <c r="E124" i="8"/>
  <c r="D124" i="8"/>
  <c r="C124" i="8"/>
  <c r="B124" i="8"/>
  <c r="H124" i="8" s="1"/>
  <c r="R124" i="8" s="1"/>
  <c r="A124" i="8"/>
  <c r="F123" i="8"/>
  <c r="E123" i="8"/>
  <c r="D123" i="8"/>
  <c r="C123" i="8"/>
  <c r="B123" i="8"/>
  <c r="K123" i="8" s="1"/>
  <c r="A123" i="8"/>
  <c r="F122" i="8"/>
  <c r="E122" i="8"/>
  <c r="D122" i="8"/>
  <c r="C122" i="8"/>
  <c r="B122" i="8"/>
  <c r="A122" i="8"/>
  <c r="F121" i="8"/>
  <c r="E121" i="8"/>
  <c r="D121" i="8"/>
  <c r="C121" i="8"/>
  <c r="B121" i="8"/>
  <c r="I121" i="8" s="1"/>
  <c r="S121" i="8" s="1"/>
  <c r="A121" i="8"/>
  <c r="F120" i="8"/>
  <c r="E120" i="8"/>
  <c r="D120" i="8"/>
  <c r="C120" i="8"/>
  <c r="B120" i="8"/>
  <c r="J120" i="8" s="1"/>
  <c r="T120" i="8" s="1"/>
  <c r="A120" i="8"/>
  <c r="F119" i="8"/>
  <c r="E119" i="8"/>
  <c r="D119" i="8"/>
  <c r="C119" i="8"/>
  <c r="B119" i="8"/>
  <c r="K119" i="8" s="1"/>
  <c r="A119" i="8"/>
  <c r="F118" i="8"/>
  <c r="E118" i="8"/>
  <c r="D118" i="8"/>
  <c r="C118" i="8"/>
  <c r="B118" i="8"/>
  <c r="A118" i="8"/>
  <c r="F117" i="8"/>
  <c r="E117" i="8"/>
  <c r="D117" i="8"/>
  <c r="C117" i="8"/>
  <c r="B117" i="8"/>
  <c r="K117" i="8" s="1"/>
  <c r="A117" i="8"/>
  <c r="F116" i="8"/>
  <c r="E116" i="8"/>
  <c r="D116" i="8"/>
  <c r="C116" i="8"/>
  <c r="B116" i="8"/>
  <c r="J116" i="8" s="1"/>
  <c r="T116" i="8" s="1"/>
  <c r="A116" i="8"/>
  <c r="F115" i="8"/>
  <c r="E115" i="8"/>
  <c r="D115" i="8"/>
  <c r="C115" i="8"/>
  <c r="B115" i="8"/>
  <c r="H115" i="8" s="1"/>
  <c r="A115" i="8"/>
  <c r="F114" i="8"/>
  <c r="E114" i="8"/>
  <c r="D114" i="8"/>
  <c r="C114" i="8"/>
  <c r="B114" i="8"/>
  <c r="I114" i="8" s="1"/>
  <c r="S114" i="8" s="1"/>
  <c r="A114" i="8"/>
  <c r="F113" i="8"/>
  <c r="E113" i="8"/>
  <c r="D113" i="8"/>
  <c r="C113" i="8"/>
  <c r="B113" i="8"/>
  <c r="A113" i="8"/>
  <c r="F112" i="8"/>
  <c r="E112" i="8"/>
  <c r="D112" i="8"/>
  <c r="C112" i="8"/>
  <c r="B112" i="8"/>
  <c r="H112" i="8" s="1"/>
  <c r="R112" i="8" s="1"/>
  <c r="A112" i="8"/>
  <c r="F111" i="8"/>
  <c r="E111" i="8"/>
  <c r="D111" i="8"/>
  <c r="C111" i="8"/>
  <c r="B111" i="8"/>
  <c r="K111" i="8" s="1"/>
  <c r="A111" i="8"/>
  <c r="F110" i="8"/>
  <c r="E110" i="8"/>
  <c r="D110" i="8"/>
  <c r="C110" i="8"/>
  <c r="B110" i="8"/>
  <c r="K110" i="8" s="1"/>
  <c r="A110" i="8"/>
  <c r="F109" i="8"/>
  <c r="E109" i="8"/>
  <c r="D109" i="8"/>
  <c r="C109" i="8"/>
  <c r="B109" i="8"/>
  <c r="K109" i="8" s="1"/>
  <c r="A109" i="8"/>
  <c r="F108" i="8"/>
  <c r="E108" i="8"/>
  <c r="D108" i="8"/>
  <c r="C108" i="8"/>
  <c r="B108" i="8"/>
  <c r="A108" i="8"/>
  <c r="F107" i="8"/>
  <c r="E107" i="8"/>
  <c r="D107" i="8"/>
  <c r="C107" i="8"/>
  <c r="B107" i="8"/>
  <c r="K107" i="8" s="1"/>
  <c r="A107" i="8"/>
  <c r="F106" i="8"/>
  <c r="E106" i="8"/>
  <c r="D106" i="8"/>
  <c r="C106" i="8"/>
  <c r="B106" i="8"/>
  <c r="H106" i="8" s="1"/>
  <c r="R106" i="8" s="1"/>
  <c r="A106" i="8"/>
  <c r="F105" i="8"/>
  <c r="E105" i="8"/>
  <c r="D105" i="8"/>
  <c r="C105" i="8"/>
  <c r="B105" i="8"/>
  <c r="K105" i="8" s="1"/>
  <c r="A105" i="8"/>
  <c r="F104" i="8"/>
  <c r="E104" i="8"/>
  <c r="D104" i="8"/>
  <c r="C104" i="8"/>
  <c r="B104" i="8"/>
  <c r="K104" i="8" s="1"/>
  <c r="A104" i="8"/>
  <c r="F103" i="8"/>
  <c r="E103" i="8"/>
  <c r="D103" i="8"/>
  <c r="C103" i="8"/>
  <c r="B103" i="8"/>
  <c r="J103" i="8" s="1"/>
  <c r="T103" i="8" s="1"/>
  <c r="A103" i="8"/>
  <c r="F102" i="8"/>
  <c r="E102" i="8"/>
  <c r="D102" i="8"/>
  <c r="C102" i="8"/>
  <c r="B102" i="8"/>
  <c r="J102" i="8" s="1"/>
  <c r="T102" i="8" s="1"/>
  <c r="A102" i="8"/>
  <c r="F101" i="8"/>
  <c r="E101" i="8"/>
  <c r="D101" i="8"/>
  <c r="C101" i="8"/>
  <c r="B101" i="8"/>
  <c r="J101" i="8" s="1"/>
  <c r="T101" i="8" s="1"/>
  <c r="A101" i="8"/>
  <c r="F100" i="8"/>
  <c r="E100" i="8"/>
  <c r="D100" i="8"/>
  <c r="C100" i="8"/>
  <c r="B100" i="8"/>
  <c r="I100" i="8" s="1"/>
  <c r="S100" i="8" s="1"/>
  <c r="A100" i="8"/>
  <c r="F99" i="8"/>
  <c r="E99" i="8"/>
  <c r="D99" i="8"/>
  <c r="C99" i="8"/>
  <c r="B99" i="8"/>
  <c r="K99" i="8" s="1"/>
  <c r="A99" i="8"/>
  <c r="F98" i="8"/>
  <c r="E98" i="8"/>
  <c r="D98" i="8"/>
  <c r="C98" i="8"/>
  <c r="B98" i="8"/>
  <c r="K98" i="8" s="1"/>
  <c r="A98" i="8"/>
  <c r="F97" i="8"/>
  <c r="E97" i="8"/>
  <c r="D97" i="8"/>
  <c r="C97" i="8"/>
  <c r="B97" i="8"/>
  <c r="A97" i="8"/>
  <c r="F96" i="8"/>
  <c r="E96" i="8"/>
  <c r="D96" i="8"/>
  <c r="C96" i="8"/>
  <c r="B96" i="8"/>
  <c r="H96" i="8" s="1"/>
  <c r="A96" i="8"/>
  <c r="F95" i="8"/>
  <c r="E95" i="8"/>
  <c r="D95" i="8"/>
  <c r="C95" i="8"/>
  <c r="B95" i="8"/>
  <c r="I95" i="8" s="1"/>
  <c r="S95" i="8" s="1"/>
  <c r="A95" i="8"/>
  <c r="F94" i="8"/>
  <c r="E94" i="8"/>
  <c r="D94" i="8"/>
  <c r="C94" i="8"/>
  <c r="B94" i="8"/>
  <c r="K94" i="8" s="1"/>
  <c r="A94" i="8"/>
  <c r="F93" i="8"/>
  <c r="E93" i="8"/>
  <c r="D93" i="8"/>
  <c r="C93" i="8"/>
  <c r="B93" i="8"/>
  <c r="J93" i="8" s="1"/>
  <c r="T93" i="8" s="1"/>
  <c r="A93" i="8"/>
  <c r="F92" i="8"/>
  <c r="E92" i="8"/>
  <c r="D92" i="8"/>
  <c r="C92" i="8"/>
  <c r="B92" i="8"/>
  <c r="I92" i="8" s="1"/>
  <c r="S92" i="8" s="1"/>
  <c r="A92" i="8"/>
  <c r="F91" i="8"/>
  <c r="E91" i="8"/>
  <c r="D91" i="8"/>
  <c r="C91" i="8"/>
  <c r="B91" i="8"/>
  <c r="H91" i="8" s="1"/>
  <c r="A91" i="8"/>
  <c r="F90" i="8"/>
  <c r="E90" i="8"/>
  <c r="D90" i="8"/>
  <c r="C90" i="8"/>
  <c r="B90" i="8"/>
  <c r="K90" i="8" s="1"/>
  <c r="A90" i="8"/>
  <c r="F89" i="8"/>
  <c r="E89" i="8"/>
  <c r="D89" i="8"/>
  <c r="C89" i="8"/>
  <c r="B89" i="8"/>
  <c r="K89" i="8" s="1"/>
  <c r="A89" i="8"/>
  <c r="F88" i="8"/>
  <c r="E88" i="8"/>
  <c r="D88" i="8"/>
  <c r="C88" i="8"/>
  <c r="B88" i="8"/>
  <c r="H88" i="8" s="1"/>
  <c r="R88" i="8" s="1"/>
  <c r="A88" i="8"/>
  <c r="F87" i="8"/>
  <c r="E87" i="8"/>
  <c r="D87" i="8"/>
  <c r="C87" i="8"/>
  <c r="B87" i="8"/>
  <c r="I87" i="8" s="1"/>
  <c r="S87" i="8" s="1"/>
  <c r="A87" i="8"/>
  <c r="F86" i="8"/>
  <c r="E86" i="8"/>
  <c r="D86" i="8"/>
  <c r="C86" i="8"/>
  <c r="B86" i="8"/>
  <c r="J86" i="8" s="1"/>
  <c r="T86" i="8" s="1"/>
  <c r="A86" i="8"/>
  <c r="F85" i="8"/>
  <c r="E85" i="8"/>
  <c r="D85" i="8"/>
  <c r="C85" i="8"/>
  <c r="B85" i="8"/>
  <c r="J85" i="8" s="1"/>
  <c r="T85" i="8" s="1"/>
  <c r="A85" i="8"/>
  <c r="F84" i="8"/>
  <c r="E84" i="8"/>
  <c r="D84" i="8"/>
  <c r="C84" i="8"/>
  <c r="B84" i="8"/>
  <c r="A84" i="8"/>
  <c r="F83" i="8"/>
  <c r="E83" i="8"/>
  <c r="D83" i="8"/>
  <c r="C83" i="8"/>
  <c r="B83" i="8"/>
  <c r="A83" i="8"/>
  <c r="F82" i="8"/>
  <c r="E82" i="8"/>
  <c r="D82" i="8"/>
  <c r="C82" i="8"/>
  <c r="B82" i="8"/>
  <c r="K82" i="8" s="1"/>
  <c r="A82" i="8"/>
  <c r="F81" i="8"/>
  <c r="E81" i="8"/>
  <c r="D81" i="8"/>
  <c r="C81" i="8"/>
  <c r="B81" i="8"/>
  <c r="K81" i="8" s="1"/>
  <c r="A81" i="8"/>
  <c r="F80" i="8"/>
  <c r="E80" i="8"/>
  <c r="D80" i="8"/>
  <c r="C80" i="8"/>
  <c r="B80" i="8"/>
  <c r="A80" i="8"/>
  <c r="F79" i="8"/>
  <c r="E79" i="8"/>
  <c r="D79" i="8"/>
  <c r="C79" i="8"/>
  <c r="B79" i="8"/>
  <c r="I79" i="8" s="1"/>
  <c r="S79" i="8" s="1"/>
  <c r="A79" i="8"/>
  <c r="F78" i="8"/>
  <c r="E78" i="8"/>
  <c r="D78" i="8"/>
  <c r="C78" i="8"/>
  <c r="B78" i="8"/>
  <c r="I78" i="8" s="1"/>
  <c r="S78" i="8" s="1"/>
  <c r="A78" i="8"/>
  <c r="F77" i="8"/>
  <c r="E77" i="8"/>
  <c r="D77" i="8"/>
  <c r="C77" i="8"/>
  <c r="B77" i="8"/>
  <c r="J77" i="8" s="1"/>
  <c r="T77" i="8" s="1"/>
  <c r="A77" i="8"/>
  <c r="F76" i="8"/>
  <c r="E76" i="8"/>
  <c r="D76" i="8"/>
  <c r="C76" i="8"/>
  <c r="B76" i="8"/>
  <c r="I76" i="8" s="1"/>
  <c r="S76" i="8" s="1"/>
  <c r="A76" i="8"/>
  <c r="F75" i="8"/>
  <c r="E75" i="8"/>
  <c r="D75" i="8"/>
  <c r="C75" i="8"/>
  <c r="B75" i="8"/>
  <c r="K75" i="8" s="1"/>
  <c r="A75" i="8"/>
  <c r="F74" i="8"/>
  <c r="E74" i="8"/>
  <c r="D74" i="8"/>
  <c r="C74" i="8"/>
  <c r="B74" i="8"/>
  <c r="H74" i="8" s="1"/>
  <c r="A74" i="8"/>
  <c r="F73" i="8"/>
  <c r="E73" i="8"/>
  <c r="D73" i="8"/>
  <c r="C73" i="8"/>
  <c r="B73" i="8"/>
  <c r="K73" i="8" s="1"/>
  <c r="A73" i="8"/>
  <c r="F72" i="8"/>
  <c r="E72" i="8"/>
  <c r="D72" i="8"/>
  <c r="C72" i="8"/>
  <c r="B72" i="8"/>
  <c r="H72" i="8" s="1"/>
  <c r="R72" i="8" s="1"/>
  <c r="A72" i="8"/>
  <c r="F71" i="8"/>
  <c r="E71" i="8"/>
  <c r="D71" i="8"/>
  <c r="C71" i="8"/>
  <c r="B71" i="8"/>
  <c r="I71" i="8" s="1"/>
  <c r="S71" i="8" s="1"/>
  <c r="A71" i="8"/>
  <c r="F70" i="8"/>
  <c r="E70" i="8"/>
  <c r="D70" i="8"/>
  <c r="C70" i="8"/>
  <c r="B70" i="8"/>
  <c r="H70" i="8" s="1"/>
  <c r="O70" i="8" s="1"/>
  <c r="A70" i="8"/>
  <c r="F69" i="8"/>
  <c r="E69" i="8"/>
  <c r="D69" i="8"/>
  <c r="C69" i="8"/>
  <c r="B69" i="8"/>
  <c r="I69" i="8" s="1"/>
  <c r="S69" i="8" s="1"/>
  <c r="A69" i="8"/>
  <c r="F68" i="8"/>
  <c r="E68" i="8"/>
  <c r="D68" i="8"/>
  <c r="C68" i="8"/>
  <c r="B68" i="8"/>
  <c r="A68" i="8"/>
  <c r="F67" i="8"/>
  <c r="E67" i="8"/>
  <c r="D67" i="8"/>
  <c r="C67" i="8"/>
  <c r="B67" i="8"/>
  <c r="K67" i="8" s="1"/>
  <c r="A67" i="8"/>
  <c r="F66" i="8"/>
  <c r="E66" i="8"/>
  <c r="D66" i="8"/>
  <c r="C66" i="8"/>
  <c r="B66" i="8"/>
  <c r="A66" i="8"/>
  <c r="F65" i="8"/>
  <c r="E65" i="8"/>
  <c r="D65" i="8"/>
  <c r="C65" i="8"/>
  <c r="B65" i="8"/>
  <c r="A65" i="8"/>
  <c r="F64" i="8"/>
  <c r="E64" i="8"/>
  <c r="D64" i="8"/>
  <c r="C64" i="8"/>
  <c r="B64" i="8"/>
  <c r="K64" i="8" s="1"/>
  <c r="A64" i="8"/>
  <c r="F63" i="8"/>
  <c r="E63" i="8"/>
  <c r="D63" i="8"/>
  <c r="C63" i="8"/>
  <c r="B63" i="8"/>
  <c r="J63" i="8" s="1"/>
  <c r="T63" i="8" s="1"/>
  <c r="A63" i="8"/>
  <c r="F62" i="8"/>
  <c r="E62" i="8"/>
  <c r="D62" i="8"/>
  <c r="C62" i="8"/>
  <c r="B62" i="8"/>
  <c r="H62" i="8" s="1"/>
  <c r="A62" i="8"/>
  <c r="F61" i="8"/>
  <c r="E61" i="8"/>
  <c r="D61" i="8"/>
  <c r="C61" i="8"/>
  <c r="B61" i="8"/>
  <c r="H61" i="8" s="1"/>
  <c r="A61" i="8"/>
  <c r="F60" i="8"/>
  <c r="E60" i="8"/>
  <c r="D60" i="8"/>
  <c r="C60" i="8"/>
  <c r="B60" i="8"/>
  <c r="J60" i="8" s="1"/>
  <c r="T60" i="8" s="1"/>
  <c r="A60" i="8"/>
  <c r="H59" i="8"/>
  <c r="R59" i="8" s="1"/>
  <c r="F59" i="8"/>
  <c r="E59" i="8"/>
  <c r="D59" i="8"/>
  <c r="C59" i="8"/>
  <c r="B59" i="8"/>
  <c r="K59" i="8" s="1"/>
  <c r="A59" i="8"/>
  <c r="F58" i="8"/>
  <c r="E58" i="8"/>
  <c r="D58" i="8"/>
  <c r="C58" i="8"/>
  <c r="B58" i="8"/>
  <c r="J58" i="8" s="1"/>
  <c r="T58" i="8" s="1"/>
  <c r="A58" i="8"/>
  <c r="F57" i="8"/>
  <c r="E57" i="8"/>
  <c r="D57" i="8"/>
  <c r="C57" i="8"/>
  <c r="B57" i="8"/>
  <c r="I57" i="8" s="1"/>
  <c r="S57" i="8" s="1"/>
  <c r="A57" i="8"/>
  <c r="F56" i="8"/>
  <c r="E56" i="8"/>
  <c r="D56" i="8"/>
  <c r="C56" i="8"/>
  <c r="B56" i="8"/>
  <c r="K56" i="8" s="1"/>
  <c r="A56" i="8"/>
  <c r="F55" i="8"/>
  <c r="E55" i="8"/>
  <c r="D55" i="8"/>
  <c r="C55" i="8"/>
  <c r="B55" i="8"/>
  <c r="J55" i="8" s="1"/>
  <c r="T55" i="8" s="1"/>
  <c r="A55" i="8"/>
  <c r="F54" i="8"/>
  <c r="E54" i="8"/>
  <c r="D54" i="8"/>
  <c r="C54" i="8"/>
  <c r="B54" i="8"/>
  <c r="J54" i="8" s="1"/>
  <c r="T54" i="8" s="1"/>
  <c r="A54" i="8"/>
  <c r="F53" i="8"/>
  <c r="E53" i="8"/>
  <c r="D53" i="8"/>
  <c r="C53" i="8"/>
  <c r="B53" i="8"/>
  <c r="H53" i="8" s="1"/>
  <c r="A53" i="8"/>
  <c r="F52" i="8"/>
  <c r="E52" i="8"/>
  <c r="D52" i="8"/>
  <c r="C52" i="8"/>
  <c r="B52" i="8"/>
  <c r="A52" i="8"/>
  <c r="F51" i="8"/>
  <c r="E51" i="8"/>
  <c r="D51" i="8"/>
  <c r="C51" i="8"/>
  <c r="B51" i="8"/>
  <c r="J51" i="8" s="1"/>
  <c r="T51" i="8" s="1"/>
  <c r="A51" i="8"/>
  <c r="F50" i="8"/>
  <c r="E50" i="8"/>
  <c r="D50" i="8"/>
  <c r="C50" i="8"/>
  <c r="B50" i="8"/>
  <c r="J50" i="8" s="1"/>
  <c r="T50" i="8" s="1"/>
  <c r="A50" i="8"/>
  <c r="F49" i="8"/>
  <c r="E49" i="8"/>
  <c r="D49" i="8"/>
  <c r="C49" i="8"/>
  <c r="B49" i="8"/>
  <c r="I49" i="8" s="1"/>
  <c r="S49" i="8" s="1"/>
  <c r="A49" i="8"/>
  <c r="F48" i="8"/>
  <c r="E48" i="8"/>
  <c r="D48" i="8"/>
  <c r="C48" i="8"/>
  <c r="B48" i="8"/>
  <c r="K48" i="8" s="1"/>
  <c r="A48" i="8"/>
  <c r="F47" i="8"/>
  <c r="E47" i="8"/>
  <c r="D47" i="8"/>
  <c r="C47" i="8"/>
  <c r="B47" i="8"/>
  <c r="J47" i="8" s="1"/>
  <c r="T47" i="8" s="1"/>
  <c r="A47" i="8"/>
  <c r="F46" i="8"/>
  <c r="E46" i="8"/>
  <c r="D46" i="8"/>
  <c r="C46" i="8"/>
  <c r="B46" i="8"/>
  <c r="I46" i="8" s="1"/>
  <c r="S46" i="8" s="1"/>
  <c r="A46" i="8"/>
  <c r="F45" i="8"/>
  <c r="E45" i="8"/>
  <c r="D45" i="8"/>
  <c r="C45" i="8"/>
  <c r="B45" i="8"/>
  <c r="K45" i="8" s="1"/>
  <c r="A45" i="8"/>
  <c r="F44" i="8"/>
  <c r="E44" i="8"/>
  <c r="D44" i="8"/>
  <c r="C44" i="8"/>
  <c r="B44" i="8"/>
  <c r="J44" i="8" s="1"/>
  <c r="T44" i="8" s="1"/>
  <c r="A44" i="8"/>
  <c r="F43" i="8"/>
  <c r="E43" i="8"/>
  <c r="D43" i="8"/>
  <c r="C43" i="8"/>
  <c r="B43" i="8"/>
  <c r="J43" i="8" s="1"/>
  <c r="T43" i="8" s="1"/>
  <c r="A43" i="8"/>
  <c r="F42" i="8"/>
  <c r="E42" i="8"/>
  <c r="D42" i="8"/>
  <c r="C42" i="8"/>
  <c r="B42" i="8"/>
  <c r="J42" i="8" s="1"/>
  <c r="T42" i="8" s="1"/>
  <c r="A42" i="8"/>
  <c r="F41" i="8"/>
  <c r="E41" i="8"/>
  <c r="D41" i="8"/>
  <c r="C41" i="8"/>
  <c r="B41" i="8"/>
  <c r="J41" i="8" s="1"/>
  <c r="T41" i="8" s="1"/>
  <c r="A41" i="8"/>
  <c r="F40" i="8"/>
  <c r="E40" i="8"/>
  <c r="D40" i="8"/>
  <c r="C40" i="8"/>
  <c r="B40" i="8"/>
  <c r="J40" i="8" s="1"/>
  <c r="T40" i="8" s="1"/>
  <c r="A40" i="8"/>
  <c r="F39" i="8"/>
  <c r="E39" i="8"/>
  <c r="D39" i="8"/>
  <c r="C39" i="8"/>
  <c r="B39" i="8"/>
  <c r="J39" i="8" s="1"/>
  <c r="T39" i="8" s="1"/>
  <c r="A39" i="8"/>
  <c r="F38" i="8"/>
  <c r="E38" i="8"/>
  <c r="D38" i="8"/>
  <c r="C38" i="8"/>
  <c r="B38" i="8"/>
  <c r="K38" i="8" s="1"/>
  <c r="A38" i="8"/>
  <c r="F37" i="8"/>
  <c r="E37" i="8"/>
  <c r="D37" i="8"/>
  <c r="C37" i="8"/>
  <c r="B37" i="8"/>
  <c r="K37" i="8" s="1"/>
  <c r="A37" i="8"/>
  <c r="F36" i="8"/>
  <c r="E36" i="8"/>
  <c r="D36" i="8"/>
  <c r="C36" i="8"/>
  <c r="B36" i="8"/>
  <c r="J36" i="8" s="1"/>
  <c r="T36" i="8" s="1"/>
  <c r="A36" i="8"/>
  <c r="F35" i="8"/>
  <c r="E35" i="8"/>
  <c r="D35" i="8"/>
  <c r="C35" i="8"/>
  <c r="B35" i="8"/>
  <c r="J35" i="8" s="1"/>
  <c r="T35" i="8" s="1"/>
  <c r="A35" i="8"/>
  <c r="F34" i="8"/>
  <c r="E34" i="8"/>
  <c r="D34" i="8"/>
  <c r="C34" i="8"/>
  <c r="B34" i="8"/>
  <c r="J34" i="8" s="1"/>
  <c r="T34" i="8" s="1"/>
  <c r="A34" i="8"/>
  <c r="F33" i="8"/>
  <c r="E33" i="8"/>
  <c r="D33" i="8"/>
  <c r="C33" i="8"/>
  <c r="B33" i="8"/>
  <c r="J33" i="8" s="1"/>
  <c r="T33" i="8" s="1"/>
  <c r="A33" i="8"/>
  <c r="F32" i="8"/>
  <c r="E32" i="8"/>
  <c r="D32" i="8"/>
  <c r="C32" i="8"/>
  <c r="B32" i="8"/>
  <c r="J32" i="8" s="1"/>
  <c r="T32" i="8" s="1"/>
  <c r="A32" i="8"/>
  <c r="F31" i="8"/>
  <c r="E31" i="8"/>
  <c r="D31" i="8"/>
  <c r="C31" i="8"/>
  <c r="B31" i="8"/>
  <c r="J31" i="8" s="1"/>
  <c r="T31" i="8" s="1"/>
  <c r="A31" i="8"/>
  <c r="F30" i="8"/>
  <c r="E30" i="8"/>
  <c r="D30" i="8"/>
  <c r="C30" i="8"/>
  <c r="B30" i="8"/>
  <c r="J30" i="8" s="1"/>
  <c r="T30" i="8" s="1"/>
  <c r="A30" i="8"/>
  <c r="F29" i="8"/>
  <c r="E29" i="8"/>
  <c r="D29" i="8"/>
  <c r="C29" i="8"/>
  <c r="B29" i="8"/>
  <c r="K29" i="8" s="1"/>
  <c r="A29" i="8"/>
  <c r="F28" i="8"/>
  <c r="E28" i="8"/>
  <c r="D28" i="8"/>
  <c r="C28" i="8"/>
  <c r="B28" i="8"/>
  <c r="I28" i="8" s="1"/>
  <c r="S28" i="8" s="1"/>
  <c r="A28" i="8"/>
  <c r="F27" i="8"/>
  <c r="E27" i="8"/>
  <c r="D27" i="8"/>
  <c r="C27" i="8"/>
  <c r="B27" i="8"/>
  <c r="J27" i="8" s="1"/>
  <c r="T27" i="8" s="1"/>
  <c r="A27" i="8"/>
  <c r="F26" i="8"/>
  <c r="E26" i="8"/>
  <c r="D26" i="8"/>
  <c r="C26" i="8"/>
  <c r="B26" i="8"/>
  <c r="K26" i="8" s="1"/>
  <c r="A26" i="8"/>
  <c r="H25" i="8"/>
  <c r="F25" i="8"/>
  <c r="E25" i="8"/>
  <c r="D25" i="8"/>
  <c r="C25" i="8"/>
  <c r="B25" i="8"/>
  <c r="K25" i="8" s="1"/>
  <c r="A25" i="8"/>
  <c r="F24" i="8"/>
  <c r="E24" i="8"/>
  <c r="D24" i="8"/>
  <c r="C24" i="8"/>
  <c r="B24" i="8"/>
  <c r="H24" i="8" s="1"/>
  <c r="R24" i="8" s="1"/>
  <c r="A24" i="8"/>
  <c r="F23" i="8"/>
  <c r="E23" i="8"/>
  <c r="D23" i="8"/>
  <c r="C23" i="8"/>
  <c r="B23" i="8"/>
  <c r="K23" i="8" s="1"/>
  <c r="A23" i="8"/>
  <c r="F22" i="8"/>
  <c r="E22" i="8"/>
  <c r="D22" i="8"/>
  <c r="C22" i="8"/>
  <c r="B22" i="8"/>
  <c r="J22" i="8" s="1"/>
  <c r="T22" i="8" s="1"/>
  <c r="A22" i="8"/>
  <c r="F21" i="8"/>
  <c r="E21" i="8"/>
  <c r="D21" i="8"/>
  <c r="C21" i="8"/>
  <c r="B21" i="8"/>
  <c r="K21" i="8" s="1"/>
  <c r="A21" i="8"/>
  <c r="F20" i="8"/>
  <c r="E20" i="8"/>
  <c r="D20" i="8"/>
  <c r="C20" i="8"/>
  <c r="B20" i="8"/>
  <c r="I20" i="8" s="1"/>
  <c r="S20" i="8" s="1"/>
  <c r="A20" i="8"/>
  <c r="F19" i="8"/>
  <c r="E19" i="8"/>
  <c r="D19" i="8"/>
  <c r="C19" i="8"/>
  <c r="B19" i="8"/>
  <c r="J19" i="8" s="1"/>
  <c r="T19" i="8" s="1"/>
  <c r="A19" i="8"/>
  <c r="F18" i="8"/>
  <c r="E18" i="8"/>
  <c r="D18" i="8"/>
  <c r="C18" i="8"/>
  <c r="B18" i="8"/>
  <c r="K18" i="8" s="1"/>
  <c r="A18" i="8"/>
  <c r="F17" i="8"/>
  <c r="E17" i="8"/>
  <c r="D17" i="8"/>
  <c r="C17" i="8"/>
  <c r="B17" i="8"/>
  <c r="K17" i="8" s="1"/>
  <c r="A17" i="8"/>
  <c r="F16" i="8"/>
  <c r="E16" i="8"/>
  <c r="D16" i="8"/>
  <c r="C16" i="8"/>
  <c r="B16" i="8"/>
  <c r="H16" i="8" s="1"/>
  <c r="R16" i="8" s="1"/>
  <c r="A16" i="8"/>
  <c r="F15" i="8"/>
  <c r="E15" i="8"/>
  <c r="D15" i="8"/>
  <c r="C15" i="8"/>
  <c r="B15" i="8"/>
  <c r="J15" i="8" s="1"/>
  <c r="T15" i="8" s="1"/>
  <c r="A15" i="8"/>
  <c r="F14" i="8"/>
  <c r="E14" i="8"/>
  <c r="D14" i="8"/>
  <c r="C14" i="8"/>
  <c r="B14" i="8"/>
  <c r="J14" i="8" s="1"/>
  <c r="T14" i="8" s="1"/>
  <c r="A14" i="8"/>
  <c r="F13" i="8"/>
  <c r="E13" i="8"/>
  <c r="D13" i="8"/>
  <c r="C13" i="8"/>
  <c r="B13" i="8"/>
  <c r="K13" i="8" s="1"/>
  <c r="A13" i="8"/>
  <c r="F12" i="8"/>
  <c r="E12" i="8"/>
  <c r="D12" i="8"/>
  <c r="C12" i="8"/>
  <c r="B12" i="8"/>
  <c r="I12" i="8" s="1"/>
  <c r="S12" i="8" s="1"/>
  <c r="A12" i="8"/>
  <c r="F11" i="8"/>
  <c r="E11" i="8"/>
  <c r="D11" i="8"/>
  <c r="C11" i="8"/>
  <c r="B11" i="8"/>
  <c r="J11" i="8" s="1"/>
  <c r="T11" i="8" s="1"/>
  <c r="A11" i="8"/>
  <c r="F10" i="8"/>
  <c r="E10" i="8"/>
  <c r="D10" i="8"/>
  <c r="C10" i="8"/>
  <c r="B10" i="8"/>
  <c r="K10" i="8" s="1"/>
  <c r="A10" i="8"/>
  <c r="F9" i="8"/>
  <c r="E9" i="8"/>
  <c r="D9" i="8"/>
  <c r="C9" i="8"/>
  <c r="B9" i="8"/>
  <c r="H9" i="8" s="1"/>
  <c r="A9" i="8"/>
  <c r="F8" i="8"/>
  <c r="E8" i="8"/>
  <c r="D8" i="8"/>
  <c r="C8" i="8"/>
  <c r="B8" i="8"/>
  <c r="H8" i="8" s="1"/>
  <c r="R8" i="8" s="1"/>
  <c r="A8" i="8"/>
  <c r="F7" i="8"/>
  <c r="E7" i="8"/>
  <c r="D7" i="8"/>
  <c r="C7" i="8"/>
  <c r="B7" i="8"/>
  <c r="K7" i="8" s="1"/>
  <c r="A7" i="8"/>
  <c r="F6" i="8"/>
  <c r="E6" i="8"/>
  <c r="D6" i="8"/>
  <c r="C6" i="8"/>
  <c r="B6" i="8"/>
  <c r="J6" i="8" s="1"/>
  <c r="T6" i="8" s="1"/>
  <c r="A6" i="8"/>
  <c r="F5" i="8"/>
  <c r="E5" i="8"/>
  <c r="D5" i="8"/>
  <c r="C5" i="8"/>
  <c r="B5" i="8"/>
  <c r="K5" i="8" s="1"/>
  <c r="A5" i="8"/>
  <c r="F4" i="8"/>
  <c r="E4" i="8"/>
  <c r="D4" i="8"/>
  <c r="C4" i="8"/>
  <c r="B4" i="8"/>
  <c r="J4" i="8" s="1"/>
  <c r="T4" i="8" s="1"/>
  <c r="A4" i="8"/>
  <c r="F3" i="8"/>
  <c r="E3" i="8"/>
  <c r="D3" i="8"/>
  <c r="C3" i="8"/>
  <c r="B3" i="8"/>
  <c r="J3" i="8" s="1"/>
  <c r="T3" i="8" s="1"/>
  <c r="A3" i="8"/>
  <c r="F2" i="8"/>
  <c r="E2" i="8"/>
  <c r="D2" i="8"/>
  <c r="C2" i="8"/>
  <c r="B2" i="8"/>
  <c r="K2" i="8" s="1"/>
  <c r="A2" i="8"/>
  <c r="E1238" i="7"/>
  <c r="D1238" i="7"/>
  <c r="C1238" i="7"/>
  <c r="B1238" i="7"/>
  <c r="F21" i="2" l="1"/>
  <c r="U5" i="2"/>
  <c r="U7" i="2" s="1"/>
  <c r="D20" i="2"/>
  <c r="V5" i="2"/>
  <c r="V7" i="2" s="1"/>
  <c r="E20" i="2"/>
  <c r="E22" i="2" s="1"/>
  <c r="T5" i="2"/>
  <c r="T7" i="2" s="1"/>
  <c r="C20" i="2"/>
  <c r="S5" i="2"/>
  <c r="S7" i="2" s="1"/>
  <c r="B20" i="2"/>
  <c r="W6" i="2"/>
  <c r="W8" i="2" s="1"/>
  <c r="W5" i="2"/>
  <c r="W7" i="2" s="1"/>
  <c r="D4" i="2"/>
  <c r="Q4" i="2"/>
  <c r="I4" i="2"/>
  <c r="O4" i="2"/>
  <c r="G4" i="2"/>
  <c r="U4" i="2"/>
  <c r="Y11" i="2" s="1"/>
  <c r="L4" i="2"/>
  <c r="N4" i="2"/>
  <c r="F4" i="2"/>
  <c r="C4" i="2"/>
  <c r="S4" i="2"/>
  <c r="J4" i="2"/>
  <c r="P4" i="2"/>
  <c r="H4" i="2"/>
  <c r="W4" i="2"/>
  <c r="V4" i="2"/>
  <c r="M4" i="2"/>
  <c r="E4" i="2"/>
  <c r="K30" i="8"/>
  <c r="K245" i="8"/>
  <c r="H220" i="8"/>
  <c r="O220" i="8" s="1"/>
  <c r="I249" i="8"/>
  <c r="S249" i="8" s="1"/>
  <c r="I165" i="8"/>
  <c r="S165" i="8" s="1"/>
  <c r="J217" i="8"/>
  <c r="T217" i="8" s="1"/>
  <c r="H251" i="8"/>
  <c r="R251" i="8" s="1"/>
  <c r="H219" i="8"/>
  <c r="O219" i="8" s="1"/>
  <c r="K47" i="8"/>
  <c r="H212" i="8"/>
  <c r="I251" i="8"/>
  <c r="S251" i="8" s="1"/>
  <c r="T4" i="2"/>
  <c r="K4" i="2"/>
  <c r="K41" i="8"/>
  <c r="H137" i="8"/>
  <c r="I174" i="8"/>
  <c r="S174" i="8" s="1"/>
  <c r="I218" i="8"/>
  <c r="S218" i="8" s="1"/>
  <c r="I219" i="8"/>
  <c r="S219" i="8" s="1"/>
  <c r="K86" i="8"/>
  <c r="G98" i="8"/>
  <c r="P98" i="8" s="1"/>
  <c r="U98" i="8" s="1"/>
  <c r="K103" i="8"/>
  <c r="G105" i="8"/>
  <c r="P105" i="8" s="1"/>
  <c r="U105" i="8" s="1"/>
  <c r="I120" i="8"/>
  <c r="S120" i="8" s="1"/>
  <c r="H98" i="8"/>
  <c r="R98" i="8" s="1"/>
  <c r="J211" i="8"/>
  <c r="T211" i="8" s="1"/>
  <c r="I216" i="8"/>
  <c r="S216" i="8" s="1"/>
  <c r="K235" i="8"/>
  <c r="H6" i="8"/>
  <c r="O6" i="8" s="1"/>
  <c r="K210" i="8"/>
  <c r="H250" i="8"/>
  <c r="R250" i="8" s="1"/>
  <c r="G45" i="8"/>
  <c r="P45" i="8" s="1"/>
  <c r="U45" i="8" s="1"/>
  <c r="K211" i="8"/>
  <c r="G211" i="8" s="1"/>
  <c r="P211" i="8" s="1"/>
  <c r="U211" i="8" s="1"/>
  <c r="G2" i="8"/>
  <c r="K63" i="8"/>
  <c r="H109" i="8"/>
  <c r="O109" i="8" s="1"/>
  <c r="I149" i="8"/>
  <c r="S149" i="8" s="1"/>
  <c r="H150" i="8"/>
  <c r="H5" i="8"/>
  <c r="O5" i="8" s="1"/>
  <c r="G37" i="8"/>
  <c r="P37" i="8" s="1"/>
  <c r="U37" i="8" s="1"/>
  <c r="G117" i="8"/>
  <c r="P117" i="8" s="1"/>
  <c r="U117" i="8" s="1"/>
  <c r="H148" i="8"/>
  <c r="K149" i="8"/>
  <c r="G149" i="8" s="1"/>
  <c r="P149" i="8" s="1"/>
  <c r="U149" i="8" s="1"/>
  <c r="I150" i="8"/>
  <c r="S150" i="8" s="1"/>
  <c r="H203" i="8"/>
  <c r="H204" i="8"/>
  <c r="H10" i="8"/>
  <c r="H4" i="8"/>
  <c r="O4" i="8" s="1"/>
  <c r="I10" i="8"/>
  <c r="S10" i="8" s="1"/>
  <c r="G110" i="8"/>
  <c r="P110" i="8" s="1"/>
  <c r="U110" i="8" s="1"/>
  <c r="I117" i="8"/>
  <c r="S117" i="8" s="1"/>
  <c r="R126" i="8"/>
  <c r="I147" i="8"/>
  <c r="S147" i="8" s="1"/>
  <c r="K150" i="8"/>
  <c r="K202" i="8"/>
  <c r="G202" i="8" s="1"/>
  <c r="P202" i="8" s="1"/>
  <c r="U202" i="8" s="1"/>
  <c r="I203" i="8"/>
  <c r="S203" i="8" s="1"/>
  <c r="I204" i="8"/>
  <c r="S204" i="8" s="1"/>
  <c r="H229" i="8"/>
  <c r="G111" i="8"/>
  <c r="P111" i="8" s="1"/>
  <c r="U111" i="8" s="1"/>
  <c r="G215" i="8"/>
  <c r="P215" i="8" s="1"/>
  <c r="U215" i="8" s="1"/>
  <c r="G218" i="8"/>
  <c r="P218" i="8" s="1"/>
  <c r="U218" i="8" s="1"/>
  <c r="I245" i="8"/>
  <c r="S245" i="8" s="1"/>
  <c r="I25" i="8"/>
  <c r="S25" i="8" s="1"/>
  <c r="H45" i="8"/>
  <c r="O45" i="8" s="1"/>
  <c r="H46" i="8"/>
  <c r="R46" i="8" s="1"/>
  <c r="H51" i="8"/>
  <c r="R51" i="8" s="1"/>
  <c r="G82" i="8"/>
  <c r="P82" i="8" s="1"/>
  <c r="U82" i="8" s="1"/>
  <c r="G129" i="8"/>
  <c r="P129" i="8" s="1"/>
  <c r="U129" i="8" s="1"/>
  <c r="G131" i="8"/>
  <c r="P131" i="8" s="1"/>
  <c r="U131" i="8" s="1"/>
  <c r="G156" i="8"/>
  <c r="P156" i="8" s="1"/>
  <c r="U156" i="8" s="1"/>
  <c r="G189" i="8"/>
  <c r="P189" i="8" s="1"/>
  <c r="U189" i="8" s="1"/>
  <c r="I14" i="8"/>
  <c r="S14" i="8" s="1"/>
  <c r="H19" i="8"/>
  <c r="O19" i="8" s="1"/>
  <c r="H44" i="8"/>
  <c r="I45" i="8"/>
  <c r="S45" i="8" s="1"/>
  <c r="K70" i="8"/>
  <c r="G70" i="8" s="1"/>
  <c r="P70" i="8" s="1"/>
  <c r="U70" i="8" s="1"/>
  <c r="H79" i="8"/>
  <c r="O79" i="8" s="1"/>
  <c r="H110" i="8"/>
  <c r="O110" i="8" s="1"/>
  <c r="H121" i="8"/>
  <c r="I131" i="8"/>
  <c r="S131" i="8" s="1"/>
  <c r="H136" i="8"/>
  <c r="J208" i="8"/>
  <c r="T208" i="8" s="1"/>
  <c r="H209" i="8"/>
  <c r="H13" i="8"/>
  <c r="R13" i="8" s="1"/>
  <c r="K14" i="8"/>
  <c r="G14" i="8" s="1"/>
  <c r="P14" i="8" s="1"/>
  <c r="U14" i="8" s="1"/>
  <c r="I19" i="8"/>
  <c r="S19" i="8" s="1"/>
  <c r="H43" i="8"/>
  <c r="R43" i="8" s="1"/>
  <c r="H78" i="8"/>
  <c r="R78" i="8" s="1"/>
  <c r="J79" i="8"/>
  <c r="T79" i="8" s="1"/>
  <c r="J131" i="8"/>
  <c r="T131" i="8" s="1"/>
  <c r="I136" i="8"/>
  <c r="S136" i="8" s="1"/>
  <c r="K208" i="8"/>
  <c r="G245" i="8"/>
  <c r="P245" i="8" s="1"/>
  <c r="U245" i="8" s="1"/>
  <c r="I247" i="8"/>
  <c r="S247" i="8" s="1"/>
  <c r="H248" i="8"/>
  <c r="I250" i="8"/>
  <c r="S250" i="8" s="1"/>
  <c r="I41" i="8"/>
  <c r="S41" i="8" s="1"/>
  <c r="K54" i="8"/>
  <c r="G64" i="8"/>
  <c r="P64" i="8" s="1"/>
  <c r="U64" i="8" s="1"/>
  <c r="G75" i="8"/>
  <c r="P75" i="8" s="1"/>
  <c r="U75" i="8" s="1"/>
  <c r="K125" i="8"/>
  <c r="G125" i="8" s="1"/>
  <c r="P125" i="8" s="1"/>
  <c r="U125" i="8" s="1"/>
  <c r="K136" i="8"/>
  <c r="J185" i="8"/>
  <c r="T185" i="8" s="1"/>
  <c r="G217" i="8"/>
  <c r="P217" i="8" s="1"/>
  <c r="U217" i="8" s="1"/>
  <c r="G226" i="8"/>
  <c r="P226" i="8" s="1"/>
  <c r="U226" i="8" s="1"/>
  <c r="H227" i="8"/>
  <c r="O227" i="8" s="1"/>
  <c r="K247" i="8"/>
  <c r="G247" i="8" s="1"/>
  <c r="P247" i="8" s="1"/>
  <c r="U247" i="8" s="1"/>
  <c r="K185" i="8"/>
  <c r="O199" i="8"/>
  <c r="H226" i="8"/>
  <c r="O124" i="8"/>
  <c r="G5" i="8"/>
  <c r="P5" i="8" s="1"/>
  <c r="U5" i="8" s="1"/>
  <c r="G10" i="8"/>
  <c r="P10" i="8" s="1"/>
  <c r="U10" i="8" s="1"/>
  <c r="G103" i="8"/>
  <c r="P103" i="8" s="1"/>
  <c r="U103" i="8" s="1"/>
  <c r="H156" i="8"/>
  <c r="H174" i="8"/>
  <c r="G204" i="8"/>
  <c r="P204" i="8" s="1"/>
  <c r="U204" i="8" s="1"/>
  <c r="H221" i="8"/>
  <c r="O221" i="8" s="1"/>
  <c r="K114" i="8"/>
  <c r="R128" i="8"/>
  <c r="O128" i="8"/>
  <c r="I109" i="8"/>
  <c r="S109" i="8" s="1"/>
  <c r="I110" i="8"/>
  <c r="S110" i="8" s="1"/>
  <c r="H111" i="8"/>
  <c r="K165" i="8"/>
  <c r="G165" i="8" s="1"/>
  <c r="P165" i="8" s="1"/>
  <c r="U165" i="8" s="1"/>
  <c r="J209" i="8"/>
  <c r="T209" i="8" s="1"/>
  <c r="R45" i="8"/>
  <c r="I111" i="8"/>
  <c r="S111" i="8" s="1"/>
  <c r="R5" i="8"/>
  <c r="O112" i="8"/>
  <c r="K120" i="8"/>
  <c r="G120" i="8" s="1"/>
  <c r="P120" i="8" s="1"/>
  <c r="U120" i="8" s="1"/>
  <c r="J121" i="8"/>
  <c r="T121" i="8" s="1"/>
  <c r="J137" i="8"/>
  <c r="T137" i="8" s="1"/>
  <c r="K147" i="8"/>
  <c r="G147" i="8" s="1"/>
  <c r="P147" i="8" s="1"/>
  <c r="U147" i="8" s="1"/>
  <c r="I148" i="8"/>
  <c r="S148" i="8" s="1"/>
  <c r="G151" i="8"/>
  <c r="P151" i="8" s="1"/>
  <c r="U151" i="8" s="1"/>
  <c r="I156" i="8"/>
  <c r="S156" i="8" s="1"/>
  <c r="K203" i="8"/>
  <c r="J216" i="8"/>
  <c r="T216" i="8" s="1"/>
  <c r="K219" i="8"/>
  <c r="G219" i="8" s="1"/>
  <c r="P219" i="8" s="1"/>
  <c r="U219" i="8" s="1"/>
  <c r="I221" i="8"/>
  <c r="S221" i="8" s="1"/>
  <c r="I226" i="8"/>
  <c r="S226" i="8" s="1"/>
  <c r="G7" i="8"/>
  <c r="P7" i="8" s="1"/>
  <c r="U7" i="8" s="1"/>
  <c r="I17" i="8"/>
  <c r="S17" i="8" s="1"/>
  <c r="H34" i="8"/>
  <c r="G59" i="8"/>
  <c r="P59" i="8" s="1"/>
  <c r="U59" i="8" s="1"/>
  <c r="I88" i="8"/>
  <c r="S88" i="8" s="1"/>
  <c r="G94" i="8"/>
  <c r="P94" i="8" s="1"/>
  <c r="U94" i="8" s="1"/>
  <c r="I105" i="8"/>
  <c r="S105" i="8" s="1"/>
  <c r="G167" i="8"/>
  <c r="P167" i="8" s="1"/>
  <c r="U167" i="8" s="1"/>
  <c r="K168" i="8"/>
  <c r="I184" i="8"/>
  <c r="S184" i="8" s="1"/>
  <c r="K194" i="8"/>
  <c r="G194" i="8" s="1"/>
  <c r="P194" i="8" s="1"/>
  <c r="U194" i="8" s="1"/>
  <c r="H205" i="8"/>
  <c r="R205" i="8" s="1"/>
  <c r="H222" i="8"/>
  <c r="O222" i="8" s="1"/>
  <c r="H224" i="8"/>
  <c r="R224" i="8" s="1"/>
  <c r="I231" i="8"/>
  <c r="S231" i="8" s="1"/>
  <c r="H242" i="8"/>
  <c r="R242" i="8" s="1"/>
  <c r="K243" i="8"/>
  <c r="I33" i="8"/>
  <c r="S33" i="8" s="1"/>
  <c r="I38" i="8"/>
  <c r="S38" i="8" s="1"/>
  <c r="H54" i="8"/>
  <c r="O54" i="8" s="1"/>
  <c r="H86" i="8"/>
  <c r="J88" i="8"/>
  <c r="T88" i="8" s="1"/>
  <c r="G150" i="8"/>
  <c r="P150" i="8" s="1"/>
  <c r="U150" i="8" s="1"/>
  <c r="G159" i="8"/>
  <c r="P159" i="8" s="1"/>
  <c r="U159" i="8" s="1"/>
  <c r="I160" i="8"/>
  <c r="S160" i="8" s="1"/>
  <c r="I167" i="8"/>
  <c r="S167" i="8" s="1"/>
  <c r="I182" i="8"/>
  <c r="S182" i="8" s="1"/>
  <c r="I199" i="8"/>
  <c r="S199" i="8" s="1"/>
  <c r="I205" i="8"/>
  <c r="S205" i="8" s="1"/>
  <c r="H206" i="8"/>
  <c r="J222" i="8"/>
  <c r="T222" i="8" s="1"/>
  <c r="J223" i="8"/>
  <c r="T223" i="8" s="1"/>
  <c r="J224" i="8"/>
  <c r="T224" i="8" s="1"/>
  <c r="J231" i="8"/>
  <c r="T231" i="8" s="1"/>
  <c r="I237" i="8"/>
  <c r="S237" i="8" s="1"/>
  <c r="I242" i="8"/>
  <c r="S242" i="8" s="1"/>
  <c r="H2" i="8"/>
  <c r="H14" i="8"/>
  <c r="R14" i="8" s="1"/>
  <c r="G18" i="8"/>
  <c r="P18" i="8" s="1"/>
  <c r="U18" i="8" s="1"/>
  <c r="H22" i="8"/>
  <c r="O22" i="8" s="1"/>
  <c r="G29" i="8"/>
  <c r="P29" i="8" s="1"/>
  <c r="U29" i="8" s="1"/>
  <c r="I54" i="8"/>
  <c r="S54" i="8" s="1"/>
  <c r="K55" i="8"/>
  <c r="G55" i="8" s="1"/>
  <c r="P55" i="8" s="1"/>
  <c r="U55" i="8" s="1"/>
  <c r="G67" i="8"/>
  <c r="P67" i="8" s="1"/>
  <c r="U67" i="8" s="1"/>
  <c r="H71" i="8"/>
  <c r="R71" i="8" s="1"/>
  <c r="I86" i="8"/>
  <c r="S86" i="8" s="1"/>
  <c r="O88" i="8"/>
  <c r="I89" i="8"/>
  <c r="S89" i="8" s="1"/>
  <c r="I103" i="8"/>
  <c r="S103" i="8" s="1"/>
  <c r="G109" i="8"/>
  <c r="P109" i="8" s="1"/>
  <c r="U109" i="8" s="1"/>
  <c r="H117" i="8"/>
  <c r="R117" i="8" s="1"/>
  <c r="J126" i="8"/>
  <c r="T126" i="8" s="1"/>
  <c r="J159" i="8"/>
  <c r="T159" i="8" s="1"/>
  <c r="K160" i="8"/>
  <c r="K182" i="8"/>
  <c r="J199" i="8"/>
  <c r="T199" i="8" s="1"/>
  <c r="J206" i="8"/>
  <c r="T206" i="8" s="1"/>
  <c r="I207" i="8"/>
  <c r="S207" i="8" s="1"/>
  <c r="H208" i="8"/>
  <c r="H211" i="8"/>
  <c r="O211" i="8" s="1"/>
  <c r="K222" i="8"/>
  <c r="I235" i="8"/>
  <c r="S235" i="8" s="1"/>
  <c r="K253" i="8"/>
  <c r="O61" i="8"/>
  <c r="R61" i="8"/>
  <c r="O53" i="8"/>
  <c r="R53" i="8"/>
  <c r="R74" i="8"/>
  <c r="O74" i="8"/>
  <c r="R91" i="8"/>
  <c r="O91" i="8"/>
  <c r="R62" i="8"/>
  <c r="O62" i="8"/>
  <c r="J83" i="8"/>
  <c r="T83" i="8" s="1"/>
  <c r="I83" i="8"/>
  <c r="S83" i="8" s="1"/>
  <c r="K97" i="8"/>
  <c r="G97" i="8" s="1"/>
  <c r="P97" i="8" s="1"/>
  <c r="U97" i="8" s="1"/>
  <c r="J97" i="8"/>
  <c r="T97" i="8" s="1"/>
  <c r="I97" i="8"/>
  <c r="S97" i="8" s="1"/>
  <c r="H122" i="8"/>
  <c r="J122" i="8"/>
  <c r="T122" i="8" s="1"/>
  <c r="I122" i="8"/>
  <c r="S122" i="8" s="1"/>
  <c r="K3" i="8"/>
  <c r="G3" i="8" s="1"/>
  <c r="P3" i="8" s="1"/>
  <c r="U3" i="8" s="1"/>
  <c r="R6" i="8"/>
  <c r="J8" i="8"/>
  <c r="T8" i="8" s="1"/>
  <c r="H11" i="8"/>
  <c r="K27" i="8"/>
  <c r="G27" i="8" s="1"/>
  <c r="P27" i="8" s="1"/>
  <c r="U27" i="8" s="1"/>
  <c r="H29" i="8"/>
  <c r="K35" i="8"/>
  <c r="G35" i="8" s="1"/>
  <c r="P35" i="8" s="1"/>
  <c r="U35" i="8" s="1"/>
  <c r="K69" i="8"/>
  <c r="G69" i="8" s="1"/>
  <c r="P69" i="8" s="1"/>
  <c r="U69" i="8" s="1"/>
  <c r="H69" i="8"/>
  <c r="J132" i="8"/>
  <c r="T132" i="8" s="1"/>
  <c r="H132" i="8"/>
  <c r="J144" i="8"/>
  <c r="T144" i="8" s="1"/>
  <c r="K144" i="8"/>
  <c r="I144" i="8"/>
  <c r="S144" i="8" s="1"/>
  <c r="H144" i="8"/>
  <c r="R4" i="8"/>
  <c r="I11" i="8"/>
  <c r="S11" i="8" s="1"/>
  <c r="H17" i="8"/>
  <c r="G21" i="8"/>
  <c r="P21" i="8" s="1"/>
  <c r="U21" i="8" s="1"/>
  <c r="G26" i="8"/>
  <c r="P26" i="8" s="1"/>
  <c r="U26" i="8" s="1"/>
  <c r="I29" i="8"/>
  <c r="S29" i="8" s="1"/>
  <c r="H36" i="8"/>
  <c r="J52" i="8"/>
  <c r="T52" i="8" s="1"/>
  <c r="H52" i="8"/>
  <c r="R52" i="8" s="1"/>
  <c r="J57" i="8"/>
  <c r="T57" i="8" s="1"/>
  <c r="K57" i="8"/>
  <c r="J70" i="8"/>
  <c r="T70" i="8" s="1"/>
  <c r="I70" i="8"/>
  <c r="S70" i="8" s="1"/>
  <c r="R70" i="8"/>
  <c r="J94" i="8"/>
  <c r="T94" i="8" s="1"/>
  <c r="I94" i="8"/>
  <c r="S94" i="8" s="1"/>
  <c r="H94" i="8"/>
  <c r="O94" i="8" s="1"/>
  <c r="J112" i="8"/>
  <c r="T112" i="8" s="1"/>
  <c r="K112" i="8"/>
  <c r="G112" i="8" s="1"/>
  <c r="P112" i="8" s="1"/>
  <c r="U112" i="8" s="1"/>
  <c r="I112" i="8"/>
  <c r="S112" i="8" s="1"/>
  <c r="J128" i="8"/>
  <c r="T128" i="8" s="1"/>
  <c r="K128" i="8"/>
  <c r="G128" i="8" s="1"/>
  <c r="P128" i="8" s="1"/>
  <c r="U128" i="8" s="1"/>
  <c r="I128" i="8"/>
  <c r="S128" i="8" s="1"/>
  <c r="H130" i="8"/>
  <c r="I130" i="8"/>
  <c r="S130" i="8" s="1"/>
  <c r="K175" i="8"/>
  <c r="I175" i="8"/>
  <c r="S175" i="8" s="1"/>
  <c r="H175" i="8"/>
  <c r="J190" i="8"/>
  <c r="T190" i="8" s="1"/>
  <c r="I190" i="8"/>
  <c r="S190" i="8" s="1"/>
  <c r="H190" i="8"/>
  <c r="O190" i="8" s="1"/>
  <c r="O203" i="8"/>
  <c r="R203" i="8"/>
  <c r="K241" i="8"/>
  <c r="G241" i="8" s="1"/>
  <c r="P241" i="8" s="1"/>
  <c r="U241" i="8" s="1"/>
  <c r="H241" i="8"/>
  <c r="H12" i="8"/>
  <c r="G99" i="8"/>
  <c r="P99" i="8" s="1"/>
  <c r="U99" i="8" s="1"/>
  <c r="J225" i="8"/>
  <c r="T225" i="8" s="1"/>
  <c r="I225" i="8"/>
  <c r="S225" i="8" s="1"/>
  <c r="H225" i="8"/>
  <c r="K234" i="8"/>
  <c r="G234" i="8" s="1"/>
  <c r="P234" i="8" s="1"/>
  <c r="U234" i="8" s="1"/>
  <c r="I234" i="8"/>
  <c r="S234" i="8" s="1"/>
  <c r="H234" i="8"/>
  <c r="I5" i="8"/>
  <c r="S5" i="8" s="1"/>
  <c r="J12" i="8"/>
  <c r="T12" i="8" s="1"/>
  <c r="O14" i="8"/>
  <c r="J17" i="8"/>
  <c r="T17" i="8" s="1"/>
  <c r="K19" i="8"/>
  <c r="G19" i="8" s="1"/>
  <c r="P19" i="8" s="1"/>
  <c r="U19" i="8" s="1"/>
  <c r="H20" i="8"/>
  <c r="O20" i="8" s="1"/>
  <c r="I21" i="8"/>
  <c r="S21" i="8" s="1"/>
  <c r="H30" i="8"/>
  <c r="H37" i="8"/>
  <c r="J46" i="8"/>
  <c r="T46" i="8" s="1"/>
  <c r="K46" i="8"/>
  <c r="G47" i="8"/>
  <c r="P47" i="8" s="1"/>
  <c r="U47" i="8" s="1"/>
  <c r="J49" i="8"/>
  <c r="T49" i="8" s="1"/>
  <c r="K49" i="8"/>
  <c r="G49" i="8" s="1"/>
  <c r="P49" i="8" s="1"/>
  <c r="U49" i="8" s="1"/>
  <c r="H80" i="8"/>
  <c r="R80" i="8" s="1"/>
  <c r="I80" i="8"/>
  <c r="S80" i="8" s="1"/>
  <c r="K83" i="8"/>
  <c r="G83" i="8" s="1"/>
  <c r="P83" i="8" s="1"/>
  <c r="U83" i="8" s="1"/>
  <c r="R86" i="8"/>
  <c r="O86" i="8"/>
  <c r="I99" i="8"/>
  <c r="S99" i="8" s="1"/>
  <c r="K115" i="8"/>
  <c r="J115" i="8"/>
  <c r="T115" i="8" s="1"/>
  <c r="I115" i="8"/>
  <c r="S115" i="8" s="1"/>
  <c r="H164" i="8"/>
  <c r="R164" i="8" s="1"/>
  <c r="I164" i="8"/>
  <c r="S164" i="8" s="1"/>
  <c r="K171" i="8"/>
  <c r="J171" i="8"/>
  <c r="T171" i="8" s="1"/>
  <c r="I171" i="8"/>
  <c r="S171" i="8" s="1"/>
  <c r="H171" i="8"/>
  <c r="K172" i="8"/>
  <c r="G172" i="8" s="1"/>
  <c r="P172" i="8" s="1"/>
  <c r="U172" i="8" s="1"/>
  <c r="I172" i="8"/>
  <c r="S172" i="8" s="1"/>
  <c r="H172" i="8"/>
  <c r="R172" i="8" s="1"/>
  <c r="G176" i="8"/>
  <c r="P176" i="8" s="1"/>
  <c r="U176" i="8" s="1"/>
  <c r="H180" i="8"/>
  <c r="J180" i="8"/>
  <c r="T180" i="8" s="1"/>
  <c r="K201" i="8"/>
  <c r="G201" i="8" s="1"/>
  <c r="P201" i="8" s="1"/>
  <c r="U201" i="8" s="1"/>
  <c r="O204" i="8"/>
  <c r="R204" i="8"/>
  <c r="J213" i="8"/>
  <c r="T213" i="8" s="1"/>
  <c r="K213" i="8"/>
  <c r="I213" i="8"/>
  <c r="S213" i="8" s="1"/>
  <c r="H213" i="8"/>
  <c r="I214" i="8"/>
  <c r="S214" i="8" s="1"/>
  <c r="K214" i="8"/>
  <c r="G214" i="8" s="1"/>
  <c r="P214" i="8" s="1"/>
  <c r="U214" i="8" s="1"/>
  <c r="K240" i="8"/>
  <c r="J240" i="8"/>
  <c r="T240" i="8" s="1"/>
  <c r="G243" i="8"/>
  <c r="P243" i="8" s="1"/>
  <c r="U243" i="8" s="1"/>
  <c r="K11" i="8"/>
  <c r="G11" i="8" s="1"/>
  <c r="P11" i="8" s="1"/>
  <c r="U11" i="8" s="1"/>
  <c r="H21" i="8"/>
  <c r="G30" i="8"/>
  <c r="P30" i="8" s="1"/>
  <c r="U30" i="8" s="1"/>
  <c r="J67" i="8"/>
  <c r="T67" i="8" s="1"/>
  <c r="I67" i="8"/>
  <c r="S67" i="8" s="1"/>
  <c r="H67" i="8"/>
  <c r="R67" i="8" s="1"/>
  <c r="J68" i="8"/>
  <c r="T68" i="8" s="1"/>
  <c r="H68" i="8"/>
  <c r="R68" i="8" s="1"/>
  <c r="H83" i="8"/>
  <c r="H97" i="8"/>
  <c r="I113" i="8"/>
  <c r="S113" i="8" s="1"/>
  <c r="J113" i="8"/>
  <c r="T113" i="8" s="1"/>
  <c r="K143" i="8"/>
  <c r="G143" i="8" s="1"/>
  <c r="P143" i="8" s="1"/>
  <c r="U143" i="8" s="1"/>
  <c r="I143" i="8"/>
  <c r="S143" i="8" s="1"/>
  <c r="H166" i="8"/>
  <c r="O166" i="8" s="1"/>
  <c r="K166" i="8"/>
  <c r="G13" i="8"/>
  <c r="P13" i="8" s="1"/>
  <c r="U13" i="8" s="1"/>
  <c r="G23" i="8"/>
  <c r="P23" i="8" s="1"/>
  <c r="U23" i="8" s="1"/>
  <c r="I30" i="8"/>
  <c r="S30" i="8" s="1"/>
  <c r="I37" i="8"/>
  <c r="S37" i="8" s="1"/>
  <c r="G38" i="8"/>
  <c r="P38" i="8" s="1"/>
  <c r="U38" i="8" s="1"/>
  <c r="K66" i="8"/>
  <c r="G66" i="8" s="1"/>
  <c r="P66" i="8" s="1"/>
  <c r="U66" i="8" s="1"/>
  <c r="J66" i="8"/>
  <c r="T66" i="8" s="1"/>
  <c r="I85" i="8"/>
  <c r="S85" i="8" s="1"/>
  <c r="J91" i="8"/>
  <c r="T91" i="8" s="1"/>
  <c r="K91" i="8"/>
  <c r="G91" i="8" s="1"/>
  <c r="P91" i="8" s="1"/>
  <c r="U91" i="8" s="1"/>
  <c r="I91" i="8"/>
  <c r="S91" i="8" s="1"/>
  <c r="G144" i="8"/>
  <c r="P144" i="8" s="1"/>
  <c r="U144" i="8" s="1"/>
  <c r="G168" i="8"/>
  <c r="P168" i="8" s="1"/>
  <c r="U168" i="8" s="1"/>
  <c r="H179" i="8"/>
  <c r="R179" i="8" s="1"/>
  <c r="K179" i="8"/>
  <c r="K188" i="8"/>
  <c r="H188" i="8"/>
  <c r="R229" i="8"/>
  <c r="O229" i="8"/>
  <c r="K233" i="8"/>
  <c r="G233" i="8" s="1"/>
  <c r="P233" i="8" s="1"/>
  <c r="U233" i="8" s="1"/>
  <c r="H233" i="8"/>
  <c r="O233" i="8" s="1"/>
  <c r="G175" i="8"/>
  <c r="P175" i="8" s="1"/>
  <c r="U175" i="8" s="1"/>
  <c r="J201" i="8"/>
  <c r="T201" i="8" s="1"/>
  <c r="H201" i="8"/>
  <c r="I2" i="8"/>
  <c r="S2" i="8" s="1"/>
  <c r="H3" i="8"/>
  <c r="K6" i="8"/>
  <c r="G6" i="8" s="1"/>
  <c r="P6" i="8" s="1"/>
  <c r="U6" i="8" s="1"/>
  <c r="I13" i="8"/>
  <c r="S13" i="8" s="1"/>
  <c r="I22" i="8"/>
  <c r="S22" i="8" s="1"/>
  <c r="H27" i="8"/>
  <c r="K33" i="8"/>
  <c r="G33" i="8" s="1"/>
  <c r="P33" i="8" s="1"/>
  <c r="U33" i="8" s="1"/>
  <c r="H35" i="8"/>
  <c r="R35" i="8" s="1"/>
  <c r="I43" i="8"/>
  <c r="S43" i="8" s="1"/>
  <c r="K61" i="8"/>
  <c r="G61" i="8" s="1"/>
  <c r="P61" i="8" s="1"/>
  <c r="U61" i="8" s="1"/>
  <c r="I61" i="8"/>
  <c r="S61" i="8" s="1"/>
  <c r="G63" i="8"/>
  <c r="P63" i="8" s="1"/>
  <c r="U63" i="8" s="1"/>
  <c r="J65" i="8"/>
  <c r="T65" i="8" s="1"/>
  <c r="K65" i="8"/>
  <c r="G65" i="8" s="1"/>
  <c r="P65" i="8" s="1"/>
  <c r="U65" i="8" s="1"/>
  <c r="I65" i="8"/>
  <c r="S65" i="8" s="1"/>
  <c r="K74" i="8"/>
  <c r="G74" i="8" s="1"/>
  <c r="P74" i="8" s="1"/>
  <c r="U74" i="8" s="1"/>
  <c r="I74" i="8"/>
  <c r="S74" i="8" s="1"/>
  <c r="I84" i="8"/>
  <c r="S84" i="8" s="1"/>
  <c r="J84" i="8"/>
  <c r="T84" i="8" s="1"/>
  <c r="H84" i="8"/>
  <c r="J99" i="8"/>
  <c r="T99" i="8" s="1"/>
  <c r="H99" i="8"/>
  <c r="O99" i="8" s="1"/>
  <c r="G104" i="8"/>
  <c r="P104" i="8" s="1"/>
  <c r="U104" i="8" s="1"/>
  <c r="O106" i="8"/>
  <c r="K108" i="8"/>
  <c r="G108" i="8" s="1"/>
  <c r="P108" i="8" s="1"/>
  <c r="U108" i="8" s="1"/>
  <c r="I108" i="8"/>
  <c r="S108" i="8" s="1"/>
  <c r="H108" i="8"/>
  <c r="G119" i="8"/>
  <c r="P119" i="8" s="1"/>
  <c r="U119" i="8" s="1"/>
  <c r="I161" i="8"/>
  <c r="S161" i="8" s="1"/>
  <c r="J161" i="8"/>
  <c r="T161" i="8" s="1"/>
  <c r="H161" i="8"/>
  <c r="R161" i="8" s="1"/>
  <c r="J187" i="8"/>
  <c r="T187" i="8" s="1"/>
  <c r="H187" i="8"/>
  <c r="J192" i="8"/>
  <c r="T192" i="8" s="1"/>
  <c r="I192" i="8"/>
  <c r="S192" i="8" s="1"/>
  <c r="H192" i="8"/>
  <c r="O197" i="8"/>
  <c r="I230" i="8"/>
  <c r="S230" i="8" s="1"/>
  <c r="K230" i="8"/>
  <c r="J230" i="8"/>
  <c r="T230" i="8" s="1"/>
  <c r="H230" i="8"/>
  <c r="G57" i="8"/>
  <c r="P57" i="8" s="1"/>
  <c r="U57" i="8" s="1"/>
  <c r="R136" i="8"/>
  <c r="O136" i="8"/>
  <c r="I3" i="8"/>
  <c r="S3" i="8" s="1"/>
  <c r="J7" i="8"/>
  <c r="T7" i="8" s="1"/>
  <c r="I8" i="8"/>
  <c r="S8" i="8" s="1"/>
  <c r="K9" i="8"/>
  <c r="O13" i="8"/>
  <c r="K22" i="8"/>
  <c r="G22" i="8" s="1"/>
  <c r="P22" i="8" s="1"/>
  <c r="U22" i="8" s="1"/>
  <c r="K24" i="8"/>
  <c r="G24" i="8" s="1"/>
  <c r="P24" i="8" s="1"/>
  <c r="U24" i="8" s="1"/>
  <c r="I27" i="8"/>
  <c r="S27" i="8" s="1"/>
  <c r="H28" i="8"/>
  <c r="K31" i="8"/>
  <c r="G31" i="8" s="1"/>
  <c r="P31" i="8" s="1"/>
  <c r="U31" i="8" s="1"/>
  <c r="I35" i="8"/>
  <c r="S35" i="8" s="1"/>
  <c r="K39" i="8"/>
  <c r="G39" i="8" s="1"/>
  <c r="P39" i="8" s="1"/>
  <c r="U39" i="8" s="1"/>
  <c r="K43" i="8"/>
  <c r="G43" i="8" s="1"/>
  <c r="P43" i="8" s="1"/>
  <c r="U43" i="8" s="1"/>
  <c r="K53" i="8"/>
  <c r="G53" i="8" s="1"/>
  <c r="P53" i="8" s="1"/>
  <c r="U53" i="8" s="1"/>
  <c r="I53" i="8"/>
  <c r="S53" i="8" s="1"/>
  <c r="J59" i="8"/>
  <c r="T59" i="8" s="1"/>
  <c r="I59" i="8"/>
  <c r="S59" i="8" s="1"/>
  <c r="J62" i="8"/>
  <c r="T62" i="8" s="1"/>
  <c r="K62" i="8"/>
  <c r="G62" i="8" s="1"/>
  <c r="P62" i="8" s="1"/>
  <c r="U62" i="8" s="1"/>
  <c r="I62" i="8"/>
  <c r="S62" i="8" s="1"/>
  <c r="O78" i="8"/>
  <c r="R79" i="8"/>
  <c r="I93" i="8"/>
  <c r="S93" i="8" s="1"/>
  <c r="O96" i="8"/>
  <c r="R96" i="8"/>
  <c r="I102" i="8"/>
  <c r="S102" i="8" s="1"/>
  <c r="H113" i="8"/>
  <c r="G115" i="8"/>
  <c r="P115" i="8" s="1"/>
  <c r="U115" i="8" s="1"/>
  <c r="I127" i="8"/>
  <c r="S127" i="8" s="1"/>
  <c r="J129" i="8"/>
  <c r="T129" i="8" s="1"/>
  <c r="H154" i="8"/>
  <c r="J154" i="8"/>
  <c r="T154" i="8" s="1"/>
  <c r="I154" i="8"/>
  <c r="S154" i="8" s="1"/>
  <c r="G164" i="8"/>
  <c r="P164" i="8" s="1"/>
  <c r="U164" i="8" s="1"/>
  <c r="I166" i="8"/>
  <c r="S166" i="8" s="1"/>
  <c r="I169" i="8"/>
  <c r="S169" i="8" s="1"/>
  <c r="J169" i="8"/>
  <c r="T169" i="8" s="1"/>
  <c r="J176" i="8"/>
  <c r="T176" i="8" s="1"/>
  <c r="I176" i="8"/>
  <c r="S176" i="8" s="1"/>
  <c r="H176" i="8"/>
  <c r="K200" i="8"/>
  <c r="I200" i="8"/>
  <c r="S200" i="8" s="1"/>
  <c r="K225" i="8"/>
  <c r="G225" i="8" s="1"/>
  <c r="P225" i="8" s="1"/>
  <c r="U225" i="8" s="1"/>
  <c r="O226" i="8"/>
  <c r="R226" i="8"/>
  <c r="J243" i="8"/>
  <c r="T243" i="8" s="1"/>
  <c r="H243" i="8"/>
  <c r="J38" i="8"/>
  <c r="T38" i="8" s="1"/>
  <c r="H38" i="8"/>
  <c r="R54" i="8"/>
  <c r="J75" i="8"/>
  <c r="T75" i="8" s="1"/>
  <c r="I75" i="8"/>
  <c r="S75" i="8" s="1"/>
  <c r="H75" i="8"/>
  <c r="J78" i="8"/>
  <c r="T78" i="8" s="1"/>
  <c r="K78" i="8"/>
  <c r="K106" i="8"/>
  <c r="G106" i="8" s="1"/>
  <c r="P106" i="8" s="1"/>
  <c r="U106" i="8" s="1"/>
  <c r="J106" i="8"/>
  <c r="T106" i="8" s="1"/>
  <c r="I106" i="8"/>
  <c r="S106" i="8" s="1"/>
  <c r="K118" i="8"/>
  <c r="G118" i="8" s="1"/>
  <c r="P118" i="8" s="1"/>
  <c r="U118" i="8" s="1"/>
  <c r="H118" i="8"/>
  <c r="R118" i="8" s="1"/>
  <c r="I145" i="8"/>
  <c r="S145" i="8" s="1"/>
  <c r="J145" i="8"/>
  <c r="T145" i="8" s="1"/>
  <c r="J152" i="8"/>
  <c r="T152" i="8" s="1"/>
  <c r="K152" i="8"/>
  <c r="G152" i="8" s="1"/>
  <c r="P152" i="8" s="1"/>
  <c r="U152" i="8" s="1"/>
  <c r="I152" i="8"/>
  <c r="S152" i="8" s="1"/>
  <c r="H152" i="8"/>
  <c r="G188" i="8"/>
  <c r="P188" i="8" s="1"/>
  <c r="U188" i="8" s="1"/>
  <c r="J197" i="8"/>
  <c r="T197" i="8" s="1"/>
  <c r="K197" i="8"/>
  <c r="G197" i="8" s="1"/>
  <c r="P197" i="8" s="1"/>
  <c r="U197" i="8" s="1"/>
  <c r="I197" i="8"/>
  <c r="S197" i="8" s="1"/>
  <c r="R212" i="8"/>
  <c r="O212" i="8"/>
  <c r="H140" i="8"/>
  <c r="R140" i="8" s="1"/>
  <c r="H151" i="8"/>
  <c r="H153" i="8"/>
  <c r="I158" i="8"/>
  <c r="S158" i="8" s="1"/>
  <c r="H159" i="8"/>
  <c r="O159" i="8" s="1"/>
  <c r="H168" i="8"/>
  <c r="H173" i="8"/>
  <c r="H177" i="8"/>
  <c r="O177" i="8" s="1"/>
  <c r="H193" i="8"/>
  <c r="O193" i="8" s="1"/>
  <c r="H194" i="8"/>
  <c r="R194" i="8" s="1"/>
  <c r="H202" i="8"/>
  <c r="O202" i="8" s="1"/>
  <c r="I227" i="8"/>
  <c r="S227" i="8" s="1"/>
  <c r="I229" i="8"/>
  <c r="S229" i="8" s="1"/>
  <c r="K237" i="8"/>
  <c r="G237" i="8" s="1"/>
  <c r="P237" i="8" s="1"/>
  <c r="U237" i="8" s="1"/>
  <c r="G251" i="8"/>
  <c r="P251" i="8" s="1"/>
  <c r="U251" i="8" s="1"/>
  <c r="G46" i="8"/>
  <c r="P46" i="8" s="1"/>
  <c r="U46" i="8" s="1"/>
  <c r="G56" i="8"/>
  <c r="P56" i="8" s="1"/>
  <c r="U56" i="8" s="1"/>
  <c r="H60" i="8"/>
  <c r="R60" i="8" s="1"/>
  <c r="H76" i="8"/>
  <c r="O76" i="8" s="1"/>
  <c r="H89" i="8"/>
  <c r="O89" i="8" s="1"/>
  <c r="I124" i="8"/>
  <c r="S124" i="8" s="1"/>
  <c r="J125" i="8"/>
  <c r="T125" i="8" s="1"/>
  <c r="I126" i="8"/>
  <c r="S126" i="8" s="1"/>
  <c r="H131" i="8"/>
  <c r="G138" i="8"/>
  <c r="P138" i="8" s="1"/>
  <c r="U138" i="8" s="1"/>
  <c r="I139" i="8"/>
  <c r="S139" i="8" s="1"/>
  <c r="I140" i="8"/>
  <c r="S140" i="8" s="1"/>
  <c r="I151" i="8"/>
  <c r="S151" i="8" s="1"/>
  <c r="J153" i="8"/>
  <c r="T153" i="8" s="1"/>
  <c r="I159" i="8"/>
  <c r="S159" i="8" s="1"/>
  <c r="H160" i="8"/>
  <c r="I168" i="8"/>
  <c r="S168" i="8" s="1"/>
  <c r="I173" i="8"/>
  <c r="S173" i="8" s="1"/>
  <c r="G174" i="8"/>
  <c r="P174" i="8" s="1"/>
  <c r="U174" i="8" s="1"/>
  <c r="J177" i="8"/>
  <c r="T177" i="8" s="1"/>
  <c r="H184" i="8"/>
  <c r="J194" i="8"/>
  <c r="T194" i="8" s="1"/>
  <c r="I202" i="8"/>
  <c r="S202" i="8" s="1"/>
  <c r="J207" i="8"/>
  <c r="T207" i="8" s="1"/>
  <c r="O223" i="8"/>
  <c r="I224" i="8"/>
  <c r="S224" i="8" s="1"/>
  <c r="K227" i="8"/>
  <c r="G227" i="8" s="1"/>
  <c r="P227" i="8" s="1"/>
  <c r="U227" i="8" s="1"/>
  <c r="K229" i="8"/>
  <c r="G229" i="8" s="1"/>
  <c r="P229" i="8" s="1"/>
  <c r="U229" i="8" s="1"/>
  <c r="G239" i="8"/>
  <c r="P239" i="8" s="1"/>
  <c r="U239" i="8" s="1"/>
  <c r="G242" i="8"/>
  <c r="P242" i="8" s="1"/>
  <c r="U242" i="8" s="1"/>
  <c r="O250" i="8"/>
  <c r="G253" i="8"/>
  <c r="P253" i="8" s="1"/>
  <c r="U253" i="8" s="1"/>
  <c r="I253" i="8"/>
  <c r="S253" i="8" s="1"/>
  <c r="H254" i="8"/>
  <c r="G161" i="8"/>
  <c r="P161" i="8" s="1"/>
  <c r="U161" i="8" s="1"/>
  <c r="G173" i="8"/>
  <c r="P173" i="8" s="1"/>
  <c r="U173" i="8" s="1"/>
  <c r="K184" i="8"/>
  <c r="G184" i="8" s="1"/>
  <c r="P184" i="8" s="1"/>
  <c r="U184" i="8" s="1"/>
  <c r="G192" i="8"/>
  <c r="P192" i="8" s="1"/>
  <c r="U192" i="8" s="1"/>
  <c r="O224" i="8"/>
  <c r="G48" i="8"/>
  <c r="P48" i="8" s="1"/>
  <c r="U48" i="8" s="1"/>
  <c r="I51" i="8"/>
  <c r="S51" i="8" s="1"/>
  <c r="G90" i="8"/>
  <c r="P90" i="8" s="1"/>
  <c r="U90" i="8" s="1"/>
  <c r="I98" i="8"/>
  <c r="S98" i="8" s="1"/>
  <c r="G107" i="8"/>
  <c r="P107" i="8" s="1"/>
  <c r="U107" i="8" s="1"/>
  <c r="K148" i="8"/>
  <c r="G148" i="8" s="1"/>
  <c r="P148" i="8" s="1"/>
  <c r="U148" i="8" s="1"/>
  <c r="G163" i="8"/>
  <c r="P163" i="8" s="1"/>
  <c r="U163" i="8" s="1"/>
  <c r="G182" i="8"/>
  <c r="P182" i="8" s="1"/>
  <c r="U182" i="8" s="1"/>
  <c r="G203" i="8"/>
  <c r="P203" i="8" s="1"/>
  <c r="U203" i="8" s="1"/>
  <c r="K205" i="8"/>
  <c r="G205" i="8" s="1"/>
  <c r="P205" i="8" s="1"/>
  <c r="U205" i="8" s="1"/>
  <c r="K221" i="8"/>
  <c r="G221" i="8" s="1"/>
  <c r="P221" i="8" s="1"/>
  <c r="U221" i="8" s="1"/>
  <c r="G235" i="8"/>
  <c r="P235" i="8" s="1"/>
  <c r="U235" i="8" s="1"/>
  <c r="O242" i="8"/>
  <c r="K51" i="8"/>
  <c r="G51" i="8" s="1"/>
  <c r="P51" i="8" s="1"/>
  <c r="U51" i="8" s="1"/>
  <c r="G54" i="8"/>
  <c r="P54" i="8" s="1"/>
  <c r="U54" i="8" s="1"/>
  <c r="H103" i="8"/>
  <c r="G114" i="8"/>
  <c r="P114" i="8" s="1"/>
  <c r="U114" i="8" s="1"/>
  <c r="H120" i="8"/>
  <c r="R120" i="8" s="1"/>
  <c r="G136" i="8"/>
  <c r="P136" i="8" s="1"/>
  <c r="U136" i="8" s="1"/>
  <c r="H147" i="8"/>
  <c r="H149" i="8"/>
  <c r="R149" i="8" s="1"/>
  <c r="H182" i="8"/>
  <c r="H185" i="8"/>
  <c r="R185" i="8" s="1"/>
  <c r="H189" i="8"/>
  <c r="R189" i="8" s="1"/>
  <c r="H216" i="8"/>
  <c r="H235" i="8"/>
  <c r="O9" i="8"/>
  <c r="R9" i="8"/>
  <c r="P2" i="8"/>
  <c r="U2" i="8" s="1"/>
  <c r="I9" i="8"/>
  <c r="S9" i="8" s="1"/>
  <c r="I15" i="8"/>
  <c r="S15" i="8" s="1"/>
  <c r="H15" i="8"/>
  <c r="J16" i="8"/>
  <c r="T16" i="8" s="1"/>
  <c r="I18" i="8"/>
  <c r="S18" i="8" s="1"/>
  <c r="I26" i="8"/>
  <c r="S26" i="8" s="1"/>
  <c r="K58" i="8"/>
  <c r="G58" i="8" s="1"/>
  <c r="P58" i="8" s="1"/>
  <c r="U58" i="8" s="1"/>
  <c r="I58" i="8"/>
  <c r="S58" i="8" s="1"/>
  <c r="H58" i="8"/>
  <c r="G25" i="8"/>
  <c r="P25" i="8" s="1"/>
  <c r="U25" i="8" s="1"/>
  <c r="R2" i="8"/>
  <c r="O2" i="8"/>
  <c r="R10" i="8"/>
  <c r="O10" i="8"/>
  <c r="O24" i="8"/>
  <c r="J9" i="8"/>
  <c r="T9" i="8" s="1"/>
  <c r="K16" i="8"/>
  <c r="G17" i="8"/>
  <c r="P17" i="8" s="1"/>
  <c r="U17" i="8" s="1"/>
  <c r="J18" i="8"/>
  <c r="T18" i="8" s="1"/>
  <c r="I24" i="8"/>
  <c r="S24" i="8" s="1"/>
  <c r="J26" i="8"/>
  <c r="T26" i="8" s="1"/>
  <c r="O16" i="8"/>
  <c r="O17" i="8"/>
  <c r="R17" i="8"/>
  <c r="I23" i="8"/>
  <c r="S23" i="8" s="1"/>
  <c r="H23" i="8"/>
  <c r="J24" i="8"/>
  <c r="T24" i="8" s="1"/>
  <c r="G41" i="8"/>
  <c r="P41" i="8" s="1"/>
  <c r="U41" i="8" s="1"/>
  <c r="R27" i="8"/>
  <c r="O27" i="8"/>
  <c r="O25" i="8"/>
  <c r="R25" i="8"/>
  <c r="I7" i="8"/>
  <c r="S7" i="8" s="1"/>
  <c r="H7" i="8"/>
  <c r="J2" i="8"/>
  <c r="K8" i="8"/>
  <c r="G8" i="8" s="1"/>
  <c r="P8" i="8" s="1"/>
  <c r="U8" i="8" s="1"/>
  <c r="G9" i="8"/>
  <c r="P9" i="8" s="1"/>
  <c r="U9" i="8" s="1"/>
  <c r="J10" i="8"/>
  <c r="T10" i="8" s="1"/>
  <c r="K15" i="8"/>
  <c r="G15" i="8" s="1"/>
  <c r="P15" i="8" s="1"/>
  <c r="U15" i="8" s="1"/>
  <c r="G16" i="8"/>
  <c r="P16" i="8" s="1"/>
  <c r="U16" i="8" s="1"/>
  <c r="J25" i="8"/>
  <c r="T25" i="8" s="1"/>
  <c r="K32" i="8"/>
  <c r="G32" i="8" s="1"/>
  <c r="P32" i="8" s="1"/>
  <c r="U32" i="8" s="1"/>
  <c r="I32" i="8"/>
  <c r="S32" i="8" s="1"/>
  <c r="H32" i="8"/>
  <c r="K40" i="8"/>
  <c r="G40" i="8" s="1"/>
  <c r="P40" i="8" s="1"/>
  <c r="U40" i="8" s="1"/>
  <c r="I40" i="8"/>
  <c r="S40" i="8" s="1"/>
  <c r="H40" i="8"/>
  <c r="K42" i="8"/>
  <c r="G42" i="8" s="1"/>
  <c r="P42" i="8" s="1"/>
  <c r="U42" i="8" s="1"/>
  <c r="I42" i="8"/>
  <c r="S42" i="8" s="1"/>
  <c r="H42" i="8"/>
  <c r="R34" i="8"/>
  <c r="O34" i="8"/>
  <c r="R44" i="8"/>
  <c r="O44" i="8"/>
  <c r="O8" i="8"/>
  <c r="I16" i="8"/>
  <c r="S16" i="8" s="1"/>
  <c r="H18" i="8"/>
  <c r="R19" i="8"/>
  <c r="J23" i="8"/>
  <c r="T23" i="8" s="1"/>
  <c r="H26" i="8"/>
  <c r="K34" i="8"/>
  <c r="G34" i="8" s="1"/>
  <c r="P34" i="8" s="1"/>
  <c r="U34" i="8" s="1"/>
  <c r="I34" i="8"/>
  <c r="S34" i="8" s="1"/>
  <c r="K50" i="8"/>
  <c r="G50" i="8" s="1"/>
  <c r="P50" i="8" s="1"/>
  <c r="U50" i="8" s="1"/>
  <c r="I50" i="8"/>
  <c r="S50" i="8" s="1"/>
  <c r="H50" i="8"/>
  <c r="J20" i="8"/>
  <c r="T20" i="8" s="1"/>
  <c r="K4" i="8"/>
  <c r="G4" i="8" s="1"/>
  <c r="P4" i="8" s="1"/>
  <c r="U4" i="8" s="1"/>
  <c r="J5" i="8"/>
  <c r="T5" i="8" s="1"/>
  <c r="I6" i="8"/>
  <c r="S6" i="8" s="1"/>
  <c r="K12" i="8"/>
  <c r="G12" i="8" s="1"/>
  <c r="P12" i="8" s="1"/>
  <c r="U12" i="8" s="1"/>
  <c r="J13" i="8"/>
  <c r="T13" i="8" s="1"/>
  <c r="K20" i="8"/>
  <c r="G20" i="8" s="1"/>
  <c r="P20" i="8" s="1"/>
  <c r="U20" i="8" s="1"/>
  <c r="J21" i="8"/>
  <c r="T21" i="8" s="1"/>
  <c r="K28" i="8"/>
  <c r="G28" i="8" s="1"/>
  <c r="P28" i="8" s="1"/>
  <c r="U28" i="8" s="1"/>
  <c r="J29" i="8"/>
  <c r="T29" i="8" s="1"/>
  <c r="H31" i="8"/>
  <c r="O35" i="8"/>
  <c r="K36" i="8"/>
  <c r="G36" i="8" s="1"/>
  <c r="P36" i="8" s="1"/>
  <c r="U36" i="8" s="1"/>
  <c r="J37" i="8"/>
  <c r="T37" i="8" s="1"/>
  <c r="H39" i="8"/>
  <c r="O43" i="8"/>
  <c r="K44" i="8"/>
  <c r="G44" i="8" s="1"/>
  <c r="P44" i="8" s="1"/>
  <c r="U44" i="8" s="1"/>
  <c r="J45" i="8"/>
  <c r="T45" i="8" s="1"/>
  <c r="H47" i="8"/>
  <c r="O51" i="8"/>
  <c r="K52" i="8"/>
  <c r="G52" i="8" s="1"/>
  <c r="P52" i="8" s="1"/>
  <c r="U52" i="8" s="1"/>
  <c r="J53" i="8"/>
  <c r="T53" i="8" s="1"/>
  <c r="H55" i="8"/>
  <c r="O59" i="8"/>
  <c r="K60" i="8"/>
  <c r="G60" i="8" s="1"/>
  <c r="P60" i="8" s="1"/>
  <c r="U60" i="8" s="1"/>
  <c r="J61" i="8"/>
  <c r="T61" i="8" s="1"/>
  <c r="H63" i="8"/>
  <c r="O67" i="8"/>
  <c r="K68" i="8"/>
  <c r="G68" i="8" s="1"/>
  <c r="P68" i="8" s="1"/>
  <c r="U68" i="8" s="1"/>
  <c r="J69" i="8"/>
  <c r="T69" i="8" s="1"/>
  <c r="O71" i="8"/>
  <c r="H73" i="8"/>
  <c r="O98" i="8"/>
  <c r="R99" i="8"/>
  <c r="K102" i="8"/>
  <c r="G102" i="8" s="1"/>
  <c r="P102" i="8" s="1"/>
  <c r="U102" i="8" s="1"/>
  <c r="H102" i="8"/>
  <c r="H105" i="8"/>
  <c r="J105" i="8"/>
  <c r="T105" i="8" s="1"/>
  <c r="H107" i="8"/>
  <c r="J108" i="8"/>
  <c r="T108" i="8" s="1"/>
  <c r="R109" i="8"/>
  <c r="H123" i="8"/>
  <c r="J123" i="8"/>
  <c r="T123" i="8" s="1"/>
  <c r="I123" i="8"/>
  <c r="S123" i="8" s="1"/>
  <c r="J28" i="8"/>
  <c r="T28" i="8" s="1"/>
  <c r="I31" i="8"/>
  <c r="S31" i="8" s="1"/>
  <c r="I39" i="8"/>
  <c r="S39" i="8" s="1"/>
  <c r="I47" i="8"/>
  <c r="S47" i="8" s="1"/>
  <c r="H48" i="8"/>
  <c r="I55" i="8"/>
  <c r="S55" i="8" s="1"/>
  <c r="H56" i="8"/>
  <c r="I63" i="8"/>
  <c r="S63" i="8" s="1"/>
  <c r="H64" i="8"/>
  <c r="O68" i="8"/>
  <c r="I73" i="8"/>
  <c r="S73" i="8" s="1"/>
  <c r="J74" i="8"/>
  <c r="T74" i="8" s="1"/>
  <c r="K79" i="8"/>
  <c r="G79" i="8" s="1"/>
  <c r="P79" i="8" s="1"/>
  <c r="U79" i="8" s="1"/>
  <c r="G81" i="8"/>
  <c r="P81" i="8" s="1"/>
  <c r="U81" i="8" s="1"/>
  <c r="H82" i="8"/>
  <c r="K84" i="8"/>
  <c r="G84" i="8" s="1"/>
  <c r="P84" i="8" s="1"/>
  <c r="U84" i="8" s="1"/>
  <c r="G86" i="8"/>
  <c r="P86" i="8" s="1"/>
  <c r="U86" i="8" s="1"/>
  <c r="H87" i="8"/>
  <c r="K88" i="8"/>
  <c r="G88" i="8" s="1"/>
  <c r="P88" i="8" s="1"/>
  <c r="U88" i="8" s="1"/>
  <c r="H92" i="8"/>
  <c r="H93" i="8"/>
  <c r="K93" i="8"/>
  <c r="G93" i="8" s="1"/>
  <c r="P93" i="8" s="1"/>
  <c r="U93" i="8" s="1"/>
  <c r="I96" i="8"/>
  <c r="S96" i="8" s="1"/>
  <c r="I101" i="8"/>
  <c r="S101" i="8" s="1"/>
  <c r="J104" i="8"/>
  <c r="T104" i="8" s="1"/>
  <c r="I107" i="8"/>
  <c r="S107" i="8" s="1"/>
  <c r="R115" i="8"/>
  <c r="O115" i="8"/>
  <c r="O118" i="8"/>
  <c r="I125" i="8"/>
  <c r="S125" i="8" s="1"/>
  <c r="H33" i="8"/>
  <c r="H41" i="8"/>
  <c r="I48" i="8"/>
  <c r="S48" i="8" s="1"/>
  <c r="H49" i="8"/>
  <c r="I56" i="8"/>
  <c r="S56" i="8" s="1"/>
  <c r="H57" i="8"/>
  <c r="I64" i="8"/>
  <c r="S64" i="8" s="1"/>
  <c r="H65" i="8"/>
  <c r="J73" i="8"/>
  <c r="T73" i="8" s="1"/>
  <c r="H81" i="8"/>
  <c r="I82" i="8"/>
  <c r="S82" i="8" s="1"/>
  <c r="J87" i="8"/>
  <c r="T87" i="8" s="1"/>
  <c r="J92" i="8"/>
  <c r="T92" i="8" s="1"/>
  <c r="J96" i="8"/>
  <c r="T96" i="8" s="1"/>
  <c r="J107" i="8"/>
  <c r="T107" i="8" s="1"/>
  <c r="I116" i="8"/>
  <c r="S116" i="8" s="1"/>
  <c r="R132" i="8"/>
  <c r="O132" i="8"/>
  <c r="J48" i="8"/>
  <c r="T48" i="8" s="1"/>
  <c r="J56" i="8"/>
  <c r="T56" i="8" s="1"/>
  <c r="J64" i="8"/>
  <c r="T64" i="8" s="1"/>
  <c r="H66" i="8"/>
  <c r="I72" i="8"/>
  <c r="S72" i="8" s="1"/>
  <c r="I77" i="8"/>
  <c r="S77" i="8" s="1"/>
  <c r="I81" i="8"/>
  <c r="S81" i="8" s="1"/>
  <c r="J82" i="8"/>
  <c r="T82" i="8" s="1"/>
  <c r="K87" i="8"/>
  <c r="G87" i="8" s="1"/>
  <c r="P87" i="8" s="1"/>
  <c r="U87" i="8" s="1"/>
  <c r="G89" i="8"/>
  <c r="P89" i="8" s="1"/>
  <c r="U89" i="8" s="1"/>
  <c r="H90" i="8"/>
  <c r="K92" i="8"/>
  <c r="G92" i="8" s="1"/>
  <c r="P92" i="8" s="1"/>
  <c r="U92" i="8" s="1"/>
  <c r="H95" i="8"/>
  <c r="K96" i="8"/>
  <c r="G96" i="8" s="1"/>
  <c r="P96" i="8" s="1"/>
  <c r="U96" i="8" s="1"/>
  <c r="H100" i="8"/>
  <c r="H101" i="8"/>
  <c r="K101" i="8"/>
  <c r="G101" i="8" s="1"/>
  <c r="P101" i="8" s="1"/>
  <c r="U101" i="8" s="1"/>
  <c r="I104" i="8"/>
  <c r="S104" i="8" s="1"/>
  <c r="H104" i="8"/>
  <c r="H119" i="8"/>
  <c r="I66" i="8"/>
  <c r="S66" i="8" s="1"/>
  <c r="J72" i="8"/>
  <c r="T72" i="8" s="1"/>
  <c r="J81" i="8"/>
  <c r="T81" i="8" s="1"/>
  <c r="I90" i="8"/>
  <c r="S90" i="8" s="1"/>
  <c r="J95" i="8"/>
  <c r="T95" i="8" s="1"/>
  <c r="J100" i="8"/>
  <c r="T100" i="8" s="1"/>
  <c r="J110" i="8"/>
  <c r="T110" i="8" s="1"/>
  <c r="I119" i="8"/>
  <c r="S119" i="8" s="1"/>
  <c r="O125" i="8"/>
  <c r="K135" i="8"/>
  <c r="G135" i="8" s="1"/>
  <c r="P135" i="8" s="1"/>
  <c r="U135" i="8" s="1"/>
  <c r="I135" i="8"/>
  <c r="S135" i="8" s="1"/>
  <c r="H135" i="8"/>
  <c r="K72" i="8"/>
  <c r="G72" i="8" s="1"/>
  <c r="P72" i="8" s="1"/>
  <c r="U72" i="8" s="1"/>
  <c r="H77" i="8"/>
  <c r="K77" i="8"/>
  <c r="G77" i="8" s="1"/>
  <c r="P77" i="8" s="1"/>
  <c r="U77" i="8" s="1"/>
  <c r="J90" i="8"/>
  <c r="T90" i="8" s="1"/>
  <c r="K95" i="8"/>
  <c r="G95" i="8" s="1"/>
  <c r="P95" i="8" s="1"/>
  <c r="U95" i="8" s="1"/>
  <c r="K100" i="8"/>
  <c r="G100" i="8" s="1"/>
  <c r="P100" i="8" s="1"/>
  <c r="U100" i="8" s="1"/>
  <c r="K116" i="8"/>
  <c r="G116" i="8" s="1"/>
  <c r="P116" i="8" s="1"/>
  <c r="U116" i="8" s="1"/>
  <c r="H116" i="8"/>
  <c r="J119" i="8"/>
  <c r="T119" i="8" s="1"/>
  <c r="O137" i="8"/>
  <c r="R137" i="8"/>
  <c r="I142" i="8"/>
  <c r="S142" i="8" s="1"/>
  <c r="H142" i="8"/>
  <c r="K142" i="8"/>
  <c r="G142" i="8" s="1"/>
  <c r="P142" i="8" s="1"/>
  <c r="U142" i="8" s="1"/>
  <c r="J142" i="8"/>
  <c r="T142" i="8" s="1"/>
  <c r="I4" i="8"/>
  <c r="S4" i="8" s="1"/>
  <c r="I36" i="8"/>
  <c r="S36" i="8" s="1"/>
  <c r="I44" i="8"/>
  <c r="S44" i="8" s="1"/>
  <c r="I52" i="8"/>
  <c r="S52" i="8" s="1"/>
  <c r="I60" i="8"/>
  <c r="S60" i="8" s="1"/>
  <c r="I68" i="8"/>
  <c r="S68" i="8" s="1"/>
  <c r="J71" i="8"/>
  <c r="T71" i="8" s="1"/>
  <c r="O72" i="8"/>
  <c r="J76" i="8"/>
  <c r="T76" i="8" s="1"/>
  <c r="J80" i="8"/>
  <c r="T80" i="8" s="1"/>
  <c r="J89" i="8"/>
  <c r="T89" i="8" s="1"/>
  <c r="J109" i="8"/>
  <c r="T109" i="8" s="1"/>
  <c r="R110" i="8"/>
  <c r="K71" i="8"/>
  <c r="G71" i="8" s="1"/>
  <c r="P71" i="8" s="1"/>
  <c r="U71" i="8" s="1"/>
  <c r="G73" i="8"/>
  <c r="P73" i="8" s="1"/>
  <c r="U73" i="8" s="1"/>
  <c r="K76" i="8"/>
  <c r="G76" i="8" s="1"/>
  <c r="P76" i="8" s="1"/>
  <c r="U76" i="8" s="1"/>
  <c r="G78" i="8"/>
  <c r="P78" i="8" s="1"/>
  <c r="U78" i="8" s="1"/>
  <c r="K80" i="8"/>
  <c r="G80" i="8" s="1"/>
  <c r="P80" i="8" s="1"/>
  <c r="U80" i="8" s="1"/>
  <c r="H85" i="8"/>
  <c r="K85" i="8"/>
  <c r="G85" i="8" s="1"/>
  <c r="P85" i="8" s="1"/>
  <c r="U85" i="8" s="1"/>
  <c r="J98" i="8"/>
  <c r="T98" i="8" s="1"/>
  <c r="O141" i="8"/>
  <c r="R141" i="8"/>
  <c r="I134" i="8"/>
  <c r="S134" i="8" s="1"/>
  <c r="K134" i="8"/>
  <c r="G134" i="8" s="1"/>
  <c r="P134" i="8" s="1"/>
  <c r="U134" i="8" s="1"/>
  <c r="I141" i="8"/>
  <c r="S141" i="8" s="1"/>
  <c r="R145" i="8"/>
  <c r="H155" i="8"/>
  <c r="J155" i="8"/>
  <c r="T155" i="8" s="1"/>
  <c r="I155" i="8"/>
  <c r="S155" i="8" s="1"/>
  <c r="I157" i="8"/>
  <c r="S157" i="8" s="1"/>
  <c r="H114" i="8"/>
  <c r="J114" i="8"/>
  <c r="T114" i="8" s="1"/>
  <c r="J117" i="8"/>
  <c r="T117" i="8" s="1"/>
  <c r="K121" i="8"/>
  <c r="G121" i="8" s="1"/>
  <c r="P121" i="8" s="1"/>
  <c r="U121" i="8" s="1"/>
  <c r="K126" i="8"/>
  <c r="G126" i="8" s="1"/>
  <c r="P126" i="8" s="1"/>
  <c r="U126" i="8" s="1"/>
  <c r="I129" i="8"/>
  <c r="S129" i="8" s="1"/>
  <c r="H129" i="8"/>
  <c r="H133" i="8"/>
  <c r="H138" i="8"/>
  <c r="I138" i="8"/>
  <c r="S138" i="8" s="1"/>
  <c r="J141" i="8"/>
  <c r="T141" i="8" s="1"/>
  <c r="J157" i="8"/>
  <c r="T157" i="8" s="1"/>
  <c r="O161" i="8"/>
  <c r="O165" i="8"/>
  <c r="O139" i="8"/>
  <c r="K141" i="8"/>
  <c r="G141" i="8" s="1"/>
  <c r="P141" i="8" s="1"/>
  <c r="U141" i="8" s="1"/>
  <c r="H146" i="8"/>
  <c r="I146" i="8"/>
  <c r="S146" i="8" s="1"/>
  <c r="K146" i="8"/>
  <c r="G146" i="8" s="1"/>
  <c r="P146" i="8" s="1"/>
  <c r="U146" i="8" s="1"/>
  <c r="J146" i="8"/>
  <c r="T146" i="8" s="1"/>
  <c r="K157" i="8"/>
  <c r="G157" i="8" s="1"/>
  <c r="P157" i="8" s="1"/>
  <c r="U157" i="8" s="1"/>
  <c r="I133" i="8"/>
  <c r="S133" i="8" s="1"/>
  <c r="K133" i="8"/>
  <c r="G133" i="8" s="1"/>
  <c r="P133" i="8" s="1"/>
  <c r="U133" i="8" s="1"/>
  <c r="O157" i="8"/>
  <c r="O150" i="8"/>
  <c r="R150" i="8"/>
  <c r="O158" i="8"/>
  <c r="R158" i="8"/>
  <c r="I118" i="8"/>
  <c r="S118" i="8" s="1"/>
  <c r="K122" i="8"/>
  <c r="G122" i="8" s="1"/>
  <c r="P122" i="8" s="1"/>
  <c r="U122" i="8" s="1"/>
  <c r="J124" i="8"/>
  <c r="T124" i="8" s="1"/>
  <c r="K127" i="8"/>
  <c r="G127" i="8" s="1"/>
  <c r="P127" i="8" s="1"/>
  <c r="U127" i="8" s="1"/>
  <c r="H127" i="8"/>
  <c r="I132" i="8"/>
  <c r="S132" i="8" s="1"/>
  <c r="K132" i="8"/>
  <c r="G132" i="8" s="1"/>
  <c r="P132" i="8" s="1"/>
  <c r="U132" i="8" s="1"/>
  <c r="H134" i="8"/>
  <c r="K137" i="8"/>
  <c r="G137" i="8" s="1"/>
  <c r="P137" i="8" s="1"/>
  <c r="U137" i="8" s="1"/>
  <c r="J138" i="8"/>
  <c r="T138" i="8" s="1"/>
  <c r="K140" i="8"/>
  <c r="G140" i="8" s="1"/>
  <c r="P140" i="8" s="1"/>
  <c r="U140" i="8" s="1"/>
  <c r="K145" i="8"/>
  <c r="G145" i="8" s="1"/>
  <c r="P145" i="8" s="1"/>
  <c r="U145" i="8" s="1"/>
  <c r="O154" i="8"/>
  <c r="R154" i="8"/>
  <c r="K154" i="8"/>
  <c r="G154" i="8" s="1"/>
  <c r="P154" i="8" s="1"/>
  <c r="U154" i="8" s="1"/>
  <c r="H162" i="8"/>
  <c r="I162" i="8"/>
  <c r="S162" i="8" s="1"/>
  <c r="K162" i="8"/>
  <c r="G162" i="8" s="1"/>
  <c r="P162" i="8" s="1"/>
  <c r="U162" i="8" s="1"/>
  <c r="J118" i="8"/>
  <c r="T118" i="8" s="1"/>
  <c r="O121" i="8"/>
  <c r="R121" i="8"/>
  <c r="G123" i="8"/>
  <c r="P123" i="8" s="1"/>
  <c r="U123" i="8" s="1"/>
  <c r="K124" i="8"/>
  <c r="G124" i="8" s="1"/>
  <c r="P124" i="8" s="1"/>
  <c r="U124" i="8" s="1"/>
  <c r="J134" i="8"/>
  <c r="T134" i="8" s="1"/>
  <c r="R148" i="8"/>
  <c r="O148" i="8"/>
  <c r="R156" i="8"/>
  <c r="O156" i="8"/>
  <c r="O164" i="8"/>
  <c r="G170" i="8"/>
  <c r="P170" i="8" s="1"/>
  <c r="U170" i="8" s="1"/>
  <c r="J111" i="8"/>
  <c r="T111" i="8" s="1"/>
  <c r="K113" i="8"/>
  <c r="G113" i="8" s="1"/>
  <c r="P113" i="8" s="1"/>
  <c r="U113" i="8" s="1"/>
  <c r="J130" i="8"/>
  <c r="T130" i="8" s="1"/>
  <c r="J139" i="8"/>
  <c r="T139" i="8" s="1"/>
  <c r="J143" i="8"/>
  <c r="T143" i="8" s="1"/>
  <c r="J158" i="8"/>
  <c r="T158" i="8" s="1"/>
  <c r="O176" i="8"/>
  <c r="R176" i="8"/>
  <c r="I178" i="8"/>
  <c r="S178" i="8" s="1"/>
  <c r="O185" i="8"/>
  <c r="I189" i="8"/>
  <c r="S189" i="8" s="1"/>
  <c r="G190" i="8"/>
  <c r="P190" i="8" s="1"/>
  <c r="U190" i="8" s="1"/>
  <c r="I195" i="8"/>
  <c r="S195" i="8" s="1"/>
  <c r="H195" i="8"/>
  <c r="K195" i="8"/>
  <c r="G195" i="8" s="1"/>
  <c r="P195" i="8" s="1"/>
  <c r="U195" i="8" s="1"/>
  <c r="J195" i="8"/>
  <c r="T195" i="8" s="1"/>
  <c r="I198" i="8"/>
  <c r="S198" i="8" s="1"/>
  <c r="J198" i="8"/>
  <c r="T198" i="8" s="1"/>
  <c r="H198" i="8"/>
  <c r="K198" i="8"/>
  <c r="G198" i="8" s="1"/>
  <c r="P198" i="8" s="1"/>
  <c r="U198" i="8" s="1"/>
  <c r="K130" i="8"/>
  <c r="G130" i="8" s="1"/>
  <c r="P130" i="8" s="1"/>
  <c r="U130" i="8" s="1"/>
  <c r="K139" i="8"/>
  <c r="G139" i="8" s="1"/>
  <c r="P139" i="8" s="1"/>
  <c r="U139" i="8" s="1"/>
  <c r="K158" i="8"/>
  <c r="G158" i="8" s="1"/>
  <c r="P158" i="8" s="1"/>
  <c r="U158" i="8" s="1"/>
  <c r="H163" i="8"/>
  <c r="J163" i="8"/>
  <c r="T163" i="8" s="1"/>
  <c r="J178" i="8"/>
  <c r="T178" i="8" s="1"/>
  <c r="K181" i="8"/>
  <c r="G181" i="8" s="1"/>
  <c r="P181" i="8" s="1"/>
  <c r="U181" i="8" s="1"/>
  <c r="I181" i="8"/>
  <c r="S181" i="8" s="1"/>
  <c r="H181" i="8"/>
  <c r="J189" i="8"/>
  <c r="T189" i="8" s="1"/>
  <c r="O178" i="8"/>
  <c r="R178" i="8"/>
  <c r="K178" i="8"/>
  <c r="G178" i="8" s="1"/>
  <c r="P178" i="8" s="1"/>
  <c r="U178" i="8" s="1"/>
  <c r="H186" i="8"/>
  <c r="J186" i="8"/>
  <c r="T186" i="8" s="1"/>
  <c r="I186" i="8"/>
  <c r="S186" i="8" s="1"/>
  <c r="R202" i="8"/>
  <c r="R206" i="8"/>
  <c r="O206" i="8"/>
  <c r="G166" i="8"/>
  <c r="P166" i="8" s="1"/>
  <c r="U166" i="8" s="1"/>
  <c r="J179" i="8"/>
  <c r="T179" i="8" s="1"/>
  <c r="O175" i="8"/>
  <c r="R175" i="8"/>
  <c r="O188" i="8"/>
  <c r="R188" i="8"/>
  <c r="O179" i="8"/>
  <c r="O205" i="8"/>
  <c r="H143" i="8"/>
  <c r="J156" i="8"/>
  <c r="T156" i="8" s="1"/>
  <c r="I163" i="8"/>
  <c r="S163" i="8" s="1"/>
  <c r="H170" i="8"/>
  <c r="J170" i="8"/>
  <c r="T170" i="8" s="1"/>
  <c r="I170" i="8"/>
  <c r="S170" i="8" s="1"/>
  <c r="G171" i="8"/>
  <c r="P171" i="8" s="1"/>
  <c r="U171" i="8" s="1"/>
  <c r="K180" i="8"/>
  <c r="G180" i="8" s="1"/>
  <c r="P180" i="8" s="1"/>
  <c r="U180" i="8" s="1"/>
  <c r="J181" i="8"/>
  <c r="T181" i="8" s="1"/>
  <c r="I191" i="8"/>
  <c r="S191" i="8" s="1"/>
  <c r="K191" i="8"/>
  <c r="G191" i="8" s="1"/>
  <c r="P191" i="8" s="1"/>
  <c r="U191" i="8" s="1"/>
  <c r="H191" i="8"/>
  <c r="O194" i="8"/>
  <c r="J200" i="8"/>
  <c r="T200" i="8" s="1"/>
  <c r="H200" i="8"/>
  <c r="O208" i="8"/>
  <c r="R208" i="8"/>
  <c r="G160" i="8"/>
  <c r="P160" i="8" s="1"/>
  <c r="U160" i="8" s="1"/>
  <c r="R166" i="8"/>
  <c r="O172" i="8"/>
  <c r="O174" i="8"/>
  <c r="R174" i="8"/>
  <c r="O180" i="8"/>
  <c r="R180" i="8"/>
  <c r="K186" i="8"/>
  <c r="G186" i="8" s="1"/>
  <c r="P186" i="8" s="1"/>
  <c r="U186" i="8" s="1"/>
  <c r="O189" i="8"/>
  <c r="O196" i="8"/>
  <c r="R196" i="8"/>
  <c r="G179" i="8"/>
  <c r="P179" i="8" s="1"/>
  <c r="U179" i="8" s="1"/>
  <c r="I183" i="8"/>
  <c r="S183" i="8" s="1"/>
  <c r="K183" i="8"/>
  <c r="G183" i="8" s="1"/>
  <c r="P183" i="8" s="1"/>
  <c r="U183" i="8" s="1"/>
  <c r="K187" i="8"/>
  <c r="G187" i="8" s="1"/>
  <c r="P187" i="8" s="1"/>
  <c r="U187" i="8" s="1"/>
  <c r="G200" i="8"/>
  <c r="P200" i="8" s="1"/>
  <c r="U200" i="8" s="1"/>
  <c r="H210" i="8"/>
  <c r="G213" i="8"/>
  <c r="P213" i="8" s="1"/>
  <c r="U213" i="8" s="1"/>
  <c r="R214" i="8"/>
  <c r="G155" i="8"/>
  <c r="P155" i="8" s="1"/>
  <c r="U155" i="8" s="1"/>
  <c r="J164" i="8"/>
  <c r="T164" i="8" s="1"/>
  <c r="J165" i="8"/>
  <c r="T165" i="8" s="1"/>
  <c r="J166" i="8"/>
  <c r="T166" i="8" s="1"/>
  <c r="J167" i="8"/>
  <c r="T167" i="8" s="1"/>
  <c r="K169" i="8"/>
  <c r="G169" i="8" s="1"/>
  <c r="P169" i="8" s="1"/>
  <c r="U169" i="8" s="1"/>
  <c r="G185" i="8"/>
  <c r="P185" i="8" s="1"/>
  <c r="U185" i="8" s="1"/>
  <c r="J210" i="8"/>
  <c r="T210" i="8" s="1"/>
  <c r="K212" i="8"/>
  <c r="G212" i="8" s="1"/>
  <c r="P212" i="8" s="1"/>
  <c r="U212" i="8" s="1"/>
  <c r="I212" i="8"/>
  <c r="S212" i="8" s="1"/>
  <c r="R219" i="8"/>
  <c r="H215" i="8"/>
  <c r="J215" i="8"/>
  <c r="T215" i="8" s="1"/>
  <c r="I215" i="8"/>
  <c r="S215" i="8" s="1"/>
  <c r="R211" i="8"/>
  <c r="H239" i="8"/>
  <c r="J239" i="8"/>
  <c r="T239" i="8" s="1"/>
  <c r="I239" i="8"/>
  <c r="S239" i="8" s="1"/>
  <c r="O237" i="8"/>
  <c r="R237" i="8"/>
  <c r="O248" i="8"/>
  <c r="R248" i="8"/>
  <c r="R209" i="8"/>
  <c r="O209" i="8"/>
  <c r="I217" i="8"/>
  <c r="S217" i="8" s="1"/>
  <c r="H217" i="8"/>
  <c r="J172" i="8"/>
  <c r="T172" i="8" s="1"/>
  <c r="J173" i="8"/>
  <c r="T173" i="8" s="1"/>
  <c r="J174" i="8"/>
  <c r="T174" i="8" s="1"/>
  <c r="J175" i="8"/>
  <c r="T175" i="8" s="1"/>
  <c r="K177" i="8"/>
  <c r="G177" i="8" s="1"/>
  <c r="P177" i="8" s="1"/>
  <c r="U177" i="8" s="1"/>
  <c r="H183" i="8"/>
  <c r="I187" i="8"/>
  <c r="S187" i="8" s="1"/>
  <c r="J188" i="8"/>
  <c r="T188" i="8" s="1"/>
  <c r="J193" i="8"/>
  <c r="T193" i="8" s="1"/>
  <c r="R201" i="8"/>
  <c r="O201" i="8"/>
  <c r="G232" i="8"/>
  <c r="P232" i="8" s="1"/>
  <c r="U232" i="8" s="1"/>
  <c r="R233" i="8"/>
  <c r="O245" i="8"/>
  <c r="R245" i="8"/>
  <c r="J151" i="8"/>
  <c r="T151" i="8" s="1"/>
  <c r="K153" i="8"/>
  <c r="G153" i="8" s="1"/>
  <c r="P153" i="8" s="1"/>
  <c r="U153" i="8" s="1"/>
  <c r="H167" i="8"/>
  <c r="H169" i="8"/>
  <c r="J183" i="8"/>
  <c r="T183" i="8" s="1"/>
  <c r="K193" i="8"/>
  <c r="G193" i="8" s="1"/>
  <c r="P193" i="8" s="1"/>
  <c r="U193" i="8" s="1"/>
  <c r="K196" i="8"/>
  <c r="G196" i="8" s="1"/>
  <c r="P196" i="8" s="1"/>
  <c r="U196" i="8" s="1"/>
  <c r="I196" i="8"/>
  <c r="S196" i="8" s="1"/>
  <c r="K209" i="8"/>
  <c r="G209" i="8" s="1"/>
  <c r="P209" i="8" s="1"/>
  <c r="U209" i="8" s="1"/>
  <c r="G210" i="8"/>
  <c r="P210" i="8" s="1"/>
  <c r="U210" i="8" s="1"/>
  <c r="O241" i="8"/>
  <c r="R241" i="8"/>
  <c r="K199" i="8"/>
  <c r="G199" i="8" s="1"/>
  <c r="P199" i="8" s="1"/>
  <c r="U199" i="8" s="1"/>
  <c r="R207" i="8"/>
  <c r="G208" i="8"/>
  <c r="P208" i="8" s="1"/>
  <c r="U208" i="8" s="1"/>
  <c r="J214" i="8"/>
  <c r="T214" i="8" s="1"/>
  <c r="H218" i="8"/>
  <c r="I220" i="8"/>
  <c r="S220" i="8" s="1"/>
  <c r="K220" i="8"/>
  <c r="G220" i="8" s="1"/>
  <c r="P220" i="8" s="1"/>
  <c r="U220" i="8" s="1"/>
  <c r="I223" i="8"/>
  <c r="S223" i="8" s="1"/>
  <c r="H232" i="8"/>
  <c r="I233" i="8"/>
  <c r="S233" i="8" s="1"/>
  <c r="H238" i="8"/>
  <c r="G240" i="8"/>
  <c r="P240" i="8" s="1"/>
  <c r="U240" i="8" s="1"/>
  <c r="I241" i="8"/>
  <c r="S241" i="8" s="1"/>
  <c r="H246" i="8"/>
  <c r="J248" i="8"/>
  <c r="T248" i="8" s="1"/>
  <c r="G216" i="8"/>
  <c r="P216" i="8" s="1"/>
  <c r="U216" i="8" s="1"/>
  <c r="G222" i="8"/>
  <c r="P222" i="8" s="1"/>
  <c r="U222" i="8" s="1"/>
  <c r="H228" i="8"/>
  <c r="I232" i="8"/>
  <c r="S232" i="8" s="1"/>
  <c r="J233" i="8"/>
  <c r="T233" i="8" s="1"/>
  <c r="J238" i="8"/>
  <c r="T238" i="8" s="1"/>
  <c r="H240" i="8"/>
  <c r="J241" i="8"/>
  <c r="T241" i="8" s="1"/>
  <c r="K248" i="8"/>
  <c r="G248" i="8" s="1"/>
  <c r="P248" i="8" s="1"/>
  <c r="U248" i="8" s="1"/>
  <c r="J218" i="8"/>
  <c r="T218" i="8" s="1"/>
  <c r="K223" i="8"/>
  <c r="G223" i="8" s="1"/>
  <c r="P223" i="8" s="1"/>
  <c r="U223" i="8" s="1"/>
  <c r="J232" i="8"/>
  <c r="T232" i="8" s="1"/>
  <c r="K238" i="8"/>
  <c r="G238" i="8" s="1"/>
  <c r="P238" i="8" s="1"/>
  <c r="U238" i="8" s="1"/>
  <c r="I240" i="8"/>
  <c r="S240" i="8" s="1"/>
  <c r="I228" i="8"/>
  <c r="S228" i="8" s="1"/>
  <c r="K228" i="8"/>
  <c r="G228" i="8" s="1"/>
  <c r="P228" i="8" s="1"/>
  <c r="U228" i="8" s="1"/>
  <c r="I236" i="8"/>
  <c r="S236" i="8" s="1"/>
  <c r="H236" i="8"/>
  <c r="K236" i="8"/>
  <c r="G236" i="8" s="1"/>
  <c r="P236" i="8" s="1"/>
  <c r="U236" i="8" s="1"/>
  <c r="I244" i="8"/>
  <c r="S244" i="8" s="1"/>
  <c r="H244" i="8"/>
  <c r="K244" i="8"/>
  <c r="G244" i="8" s="1"/>
  <c r="P244" i="8" s="1"/>
  <c r="U244" i="8" s="1"/>
  <c r="K246" i="8"/>
  <c r="G246" i="8" s="1"/>
  <c r="P246" i="8" s="1"/>
  <c r="U246" i="8" s="1"/>
  <c r="I246" i="8"/>
  <c r="S246" i="8" s="1"/>
  <c r="G254" i="8"/>
  <c r="P254" i="8" s="1"/>
  <c r="U254" i="8" s="1"/>
  <c r="G224" i="8"/>
  <c r="P224" i="8" s="1"/>
  <c r="U224" i="8" s="1"/>
  <c r="O225" i="8"/>
  <c r="R225" i="8"/>
  <c r="G230" i="8"/>
  <c r="P230" i="8" s="1"/>
  <c r="U230" i="8" s="1"/>
  <c r="R254" i="8"/>
  <c r="O254" i="8"/>
  <c r="K207" i="8"/>
  <c r="G207" i="8" s="1"/>
  <c r="P207" i="8" s="1"/>
  <c r="U207" i="8" s="1"/>
  <c r="J226" i="8"/>
  <c r="T226" i="8" s="1"/>
  <c r="K231" i="8"/>
  <c r="G231" i="8" s="1"/>
  <c r="P231" i="8" s="1"/>
  <c r="U231" i="8" s="1"/>
  <c r="K249" i="8"/>
  <c r="G249" i="8" s="1"/>
  <c r="P249" i="8" s="1"/>
  <c r="U249" i="8" s="1"/>
  <c r="H249" i="8"/>
  <c r="G250" i="8"/>
  <c r="P250" i="8" s="1"/>
  <c r="U250" i="8" s="1"/>
  <c r="J204" i="8"/>
  <c r="T204" i="8" s="1"/>
  <c r="K206" i="8"/>
  <c r="G206" i="8" s="1"/>
  <c r="P206" i="8" s="1"/>
  <c r="U206" i="8" s="1"/>
  <c r="R227" i="8"/>
  <c r="O231" i="8"/>
  <c r="I252" i="8"/>
  <c r="S252" i="8" s="1"/>
  <c r="H252" i="8"/>
  <c r="K252" i="8"/>
  <c r="G252" i="8" s="1"/>
  <c r="P252" i="8" s="1"/>
  <c r="U252" i="8" s="1"/>
  <c r="R253" i="8"/>
  <c r="O253" i="8"/>
  <c r="J237" i="8"/>
  <c r="T237" i="8" s="1"/>
  <c r="J245" i="8"/>
  <c r="T245" i="8" s="1"/>
  <c r="H247" i="8"/>
  <c r="O251" i="8"/>
  <c r="J253" i="8"/>
  <c r="T253" i="8" s="1"/>
  <c r="I254" i="8"/>
  <c r="S254" i="8" s="1"/>
  <c r="J254" i="8"/>
  <c r="T254" i="8" s="1"/>
  <c r="J234" i="8"/>
  <c r="T234" i="8" s="1"/>
  <c r="J242" i="8"/>
  <c r="T242" i="8" s="1"/>
  <c r="J250" i="8"/>
  <c r="T250" i="8" s="1"/>
  <c r="D22" i="2" l="1"/>
  <c r="F22" i="2"/>
  <c r="C22" i="2"/>
  <c r="T9" i="2"/>
  <c r="X11" i="2" s="1"/>
  <c r="Z11" i="2" s="1"/>
  <c r="AA11" i="2" s="1"/>
  <c r="O80" i="8"/>
  <c r="R20" i="8"/>
  <c r="R220" i="8"/>
  <c r="R76" i="8"/>
  <c r="R221" i="8"/>
  <c r="R193" i="8"/>
  <c r="O140" i="8"/>
  <c r="O120" i="8"/>
  <c r="O117" i="8"/>
  <c r="O46" i="8"/>
  <c r="R22" i="8"/>
  <c r="O149" i="8"/>
  <c r="R190" i="8"/>
  <c r="R159" i="8"/>
  <c r="R222" i="8"/>
  <c r="O111" i="8"/>
  <c r="R111" i="8"/>
  <c r="O52" i="8"/>
  <c r="R94" i="8"/>
  <c r="R177" i="8"/>
  <c r="R89" i="8"/>
  <c r="O108" i="8"/>
  <c r="R108" i="8"/>
  <c r="O97" i="8"/>
  <c r="R97" i="8"/>
  <c r="O182" i="8"/>
  <c r="R182" i="8"/>
  <c r="O131" i="8"/>
  <c r="R131" i="8"/>
  <c r="O38" i="8"/>
  <c r="R38" i="8"/>
  <c r="O113" i="8"/>
  <c r="R113" i="8"/>
  <c r="O230" i="8"/>
  <c r="R230" i="8"/>
  <c r="O187" i="8"/>
  <c r="R187" i="8"/>
  <c r="O3" i="8"/>
  <c r="R3" i="8"/>
  <c r="R83" i="8"/>
  <c r="O83" i="8"/>
  <c r="O21" i="8"/>
  <c r="R21" i="8"/>
  <c r="O213" i="8"/>
  <c r="R213" i="8"/>
  <c r="O69" i="8"/>
  <c r="R69" i="8"/>
  <c r="R160" i="8"/>
  <c r="O160" i="8"/>
  <c r="R173" i="8"/>
  <c r="O173" i="8"/>
  <c r="O130" i="8"/>
  <c r="R130" i="8"/>
  <c r="O147" i="8"/>
  <c r="R147" i="8"/>
  <c r="R168" i="8"/>
  <c r="O168" i="8"/>
  <c r="O243" i="8"/>
  <c r="R243" i="8"/>
  <c r="O36" i="8"/>
  <c r="R36" i="8"/>
  <c r="R144" i="8"/>
  <c r="O144" i="8"/>
  <c r="O235" i="8"/>
  <c r="R235" i="8"/>
  <c r="R37" i="8"/>
  <c r="O37" i="8"/>
  <c r="O29" i="8"/>
  <c r="R29" i="8"/>
  <c r="R122" i="8"/>
  <c r="O122" i="8"/>
  <c r="R184" i="8"/>
  <c r="O184" i="8"/>
  <c r="O75" i="8"/>
  <c r="R75" i="8"/>
  <c r="O28" i="8"/>
  <c r="R28" i="8"/>
  <c r="R30" i="8"/>
  <c r="O30" i="8"/>
  <c r="R234" i="8"/>
  <c r="O234" i="8"/>
  <c r="O12" i="8"/>
  <c r="R12" i="8"/>
  <c r="O60" i="8"/>
  <c r="O216" i="8"/>
  <c r="R216" i="8"/>
  <c r="O153" i="8"/>
  <c r="R153" i="8"/>
  <c r="R192" i="8"/>
  <c r="O192" i="8"/>
  <c r="O11" i="8"/>
  <c r="R11" i="8"/>
  <c r="O103" i="8"/>
  <c r="R103" i="8"/>
  <c r="R151" i="8"/>
  <c r="O151" i="8"/>
  <c r="O152" i="8"/>
  <c r="R152" i="8"/>
  <c r="O84" i="8"/>
  <c r="R84" i="8"/>
  <c r="O171" i="8"/>
  <c r="R171" i="8"/>
  <c r="G260" i="8" a="1"/>
  <c r="R236" i="8"/>
  <c r="O236" i="8"/>
  <c r="O217" i="8"/>
  <c r="R217" i="8"/>
  <c r="R146" i="8"/>
  <c r="O146" i="8"/>
  <c r="R135" i="8"/>
  <c r="O135" i="8"/>
  <c r="O101" i="8"/>
  <c r="R101" i="8"/>
  <c r="O81" i="8"/>
  <c r="R81" i="8"/>
  <c r="O41" i="8"/>
  <c r="R41" i="8"/>
  <c r="R123" i="8"/>
  <c r="O123" i="8"/>
  <c r="R63" i="8"/>
  <c r="O63" i="8"/>
  <c r="R47" i="8"/>
  <c r="O47" i="8"/>
  <c r="R31" i="8"/>
  <c r="O31" i="8"/>
  <c r="O26" i="8"/>
  <c r="R26" i="8"/>
  <c r="R42" i="8"/>
  <c r="O42" i="8"/>
  <c r="J255" i="8"/>
  <c r="T2" i="8"/>
  <c r="H255" i="8"/>
  <c r="R228" i="8"/>
  <c r="O228" i="8"/>
  <c r="O240" i="8"/>
  <c r="R240" i="8"/>
  <c r="R246" i="8"/>
  <c r="O246" i="8"/>
  <c r="R169" i="8"/>
  <c r="O169" i="8"/>
  <c r="O143" i="8"/>
  <c r="R143" i="8"/>
  <c r="O127" i="8"/>
  <c r="R127" i="8"/>
  <c r="O142" i="8"/>
  <c r="R142" i="8"/>
  <c r="O100" i="8"/>
  <c r="R100" i="8"/>
  <c r="O33" i="8"/>
  <c r="R33" i="8"/>
  <c r="R48" i="8"/>
  <c r="O48" i="8"/>
  <c r="I255" i="8"/>
  <c r="R252" i="8"/>
  <c r="O252" i="8"/>
  <c r="R244" i="8"/>
  <c r="O244" i="8"/>
  <c r="R218" i="8"/>
  <c r="O218" i="8"/>
  <c r="O167" i="8"/>
  <c r="R167" i="8"/>
  <c r="O183" i="8"/>
  <c r="R183" i="8"/>
  <c r="R200" i="8"/>
  <c r="O200" i="8"/>
  <c r="O198" i="8"/>
  <c r="R198" i="8"/>
  <c r="R155" i="8"/>
  <c r="O155" i="8"/>
  <c r="O65" i="8"/>
  <c r="R65" i="8"/>
  <c r="R87" i="8"/>
  <c r="O87" i="8"/>
  <c r="O249" i="8"/>
  <c r="R249" i="8"/>
  <c r="R215" i="8"/>
  <c r="O215" i="8"/>
  <c r="O163" i="8"/>
  <c r="R163" i="8"/>
  <c r="O85" i="8"/>
  <c r="R85" i="8"/>
  <c r="R95" i="8"/>
  <c r="O95" i="8"/>
  <c r="R107" i="8"/>
  <c r="O107" i="8"/>
  <c r="O73" i="8"/>
  <c r="R73" i="8"/>
  <c r="O50" i="8"/>
  <c r="R50" i="8"/>
  <c r="R18" i="8"/>
  <c r="O18" i="8"/>
  <c r="R40" i="8"/>
  <c r="O40" i="8"/>
  <c r="R7" i="8"/>
  <c r="O7" i="8"/>
  <c r="R23" i="8"/>
  <c r="O23" i="8"/>
  <c r="G255" i="8"/>
  <c r="R238" i="8"/>
  <c r="O238" i="8"/>
  <c r="R210" i="8"/>
  <c r="O210" i="8"/>
  <c r="R138" i="8"/>
  <c r="O138" i="8"/>
  <c r="O119" i="8"/>
  <c r="R119" i="8"/>
  <c r="O66" i="8"/>
  <c r="R66" i="8"/>
  <c r="O57" i="8"/>
  <c r="R57" i="8"/>
  <c r="R64" i="8"/>
  <c r="O64" i="8"/>
  <c r="R55" i="8"/>
  <c r="O55" i="8"/>
  <c r="R39" i="8"/>
  <c r="O39" i="8"/>
  <c r="O58" i="8"/>
  <c r="R58" i="8"/>
  <c r="R15" i="8"/>
  <c r="O15" i="8"/>
  <c r="R239" i="8"/>
  <c r="O239" i="8"/>
  <c r="O133" i="8"/>
  <c r="R133" i="8"/>
  <c r="R77" i="8"/>
  <c r="O77" i="8"/>
  <c r="O104" i="8"/>
  <c r="R104" i="8"/>
  <c r="R90" i="8"/>
  <c r="O90" i="8"/>
  <c r="R82" i="8"/>
  <c r="O82" i="8"/>
  <c r="R105" i="8"/>
  <c r="O105" i="8"/>
  <c r="R232" i="8"/>
  <c r="O232" i="8"/>
  <c r="R191" i="8"/>
  <c r="O191" i="8"/>
  <c r="O170" i="8"/>
  <c r="R170" i="8"/>
  <c r="R186" i="8"/>
  <c r="O186" i="8"/>
  <c r="O181" i="8"/>
  <c r="R181" i="8"/>
  <c r="R162" i="8"/>
  <c r="O162" i="8"/>
  <c r="O134" i="8"/>
  <c r="R134" i="8"/>
  <c r="O129" i="8"/>
  <c r="R129" i="8"/>
  <c r="O114" i="8"/>
  <c r="R114" i="8"/>
  <c r="R116" i="8"/>
  <c r="O116" i="8"/>
  <c r="O49" i="8"/>
  <c r="R49" i="8"/>
  <c r="R93" i="8"/>
  <c r="O93" i="8"/>
  <c r="O102" i="8"/>
  <c r="R102" i="8"/>
  <c r="R32" i="8"/>
  <c r="O32" i="8"/>
  <c r="R247" i="8"/>
  <c r="O247" i="8"/>
  <c r="O195" i="8"/>
  <c r="R195" i="8"/>
  <c r="O92" i="8"/>
  <c r="R92" i="8"/>
  <c r="R56" i="8"/>
  <c r="O56" i="8"/>
  <c r="G264" i="8" a="1"/>
  <c r="X9" i="2" l="1"/>
  <c r="AB11" i="2" s="1"/>
  <c r="J264" i="8"/>
  <c r="I264" i="8"/>
  <c r="H264" i="8"/>
  <c r="G264" i="8"/>
  <c r="G260" i="8"/>
  <c r="H260" i="8"/>
  <c r="X10" i="2" l="1"/>
  <c r="X8" i="2" s="1"/>
  <c r="Y9" i="2"/>
  <c r="Z9" i="2" s="1"/>
  <c r="AA9" i="2" s="1"/>
  <c r="AB9" i="2" s="1"/>
  <c r="G270" i="8"/>
  <c r="Y10" i="2" l="1"/>
  <c r="X18" i="2"/>
  <c r="G21" i="2" s="1"/>
  <c r="G22" i="2" s="1"/>
  <c r="D59" i="5"/>
  <c r="F59" i="5" s="1"/>
  <c r="C59" i="5"/>
  <c r="D56" i="5"/>
  <c r="C56" i="5"/>
  <c r="D55" i="5"/>
  <c r="C55" i="5"/>
  <c r="D51" i="5"/>
  <c r="F51" i="5" s="1"/>
  <c r="C51" i="5"/>
  <c r="D49" i="5"/>
  <c r="F49" i="5" s="1"/>
  <c r="C49" i="5"/>
  <c r="D48" i="5"/>
  <c r="C48" i="5"/>
  <c r="C50" i="5" s="1"/>
  <c r="D47" i="5"/>
  <c r="C47" i="5"/>
  <c r="D42" i="5"/>
  <c r="C42" i="5"/>
  <c r="D40" i="5"/>
  <c r="F40" i="5" s="1"/>
  <c r="C40" i="5"/>
  <c r="D37" i="5"/>
  <c r="F37" i="5" s="1"/>
  <c r="C37" i="5"/>
  <c r="D35" i="5"/>
  <c r="D79" i="5" s="1"/>
  <c r="C35" i="5"/>
  <c r="D32" i="5"/>
  <c r="F32" i="5" s="1"/>
  <c r="C32" i="5"/>
  <c r="D33" i="5"/>
  <c r="C33" i="5"/>
  <c r="D31" i="5"/>
  <c r="F31" i="5" s="1"/>
  <c r="C31" i="5"/>
  <c r="D30" i="5"/>
  <c r="C30" i="5"/>
  <c r="K27" i="5"/>
  <c r="Z10" i="2" l="1"/>
  <c r="Y8" i="2"/>
  <c r="Y18" i="2"/>
  <c r="H21" i="2" s="1"/>
  <c r="H22" i="2" s="1"/>
  <c r="X6" i="2"/>
  <c r="F56" i="5"/>
  <c r="D80" i="5"/>
  <c r="F33" i="5"/>
  <c r="D74" i="5"/>
  <c r="D75" i="5"/>
  <c r="F35" i="5"/>
  <c r="F17" i="5"/>
  <c r="C12" i="16" s="1"/>
  <c r="C13" i="16" s="1"/>
  <c r="F16" i="5"/>
  <c r="H51" i="5" s="1"/>
  <c r="C57" i="5"/>
  <c r="C97" i="5"/>
  <c r="F42" i="5"/>
  <c r="C34" i="5"/>
  <c r="C36" i="5" s="1"/>
  <c r="C38" i="5" s="1"/>
  <c r="C41" i="5" s="1"/>
  <c r="F7" i="5"/>
  <c r="F12" i="5"/>
  <c r="D64" i="5"/>
  <c r="F55" i="5"/>
  <c r="D57" i="5"/>
  <c r="F57" i="5" s="1"/>
  <c r="C64" i="5"/>
  <c r="D50" i="5"/>
  <c r="F50" i="5" s="1"/>
  <c r="F48" i="5"/>
  <c r="F8" i="5"/>
  <c r="D34" i="5"/>
  <c r="D73" i="5" s="1"/>
  <c r="F10" i="5"/>
  <c r="F27" i="5"/>
  <c r="G27" i="5"/>
  <c r="F30" i="5"/>
  <c r="G30" i="5" s="1"/>
  <c r="D33" i="12" s="1"/>
  <c r="H27" i="5"/>
  <c r="I27" i="5"/>
  <c r="C52" i="5"/>
  <c r="F11" i="5"/>
  <c r="J27" i="5"/>
  <c r="F47" i="5"/>
  <c r="F9" i="5"/>
  <c r="G51" i="5"/>
  <c r="AA10" i="2" l="1"/>
  <c r="Z8" i="2"/>
  <c r="Z18" i="2"/>
  <c r="I21" i="2" s="1"/>
  <c r="I22" i="2" s="1"/>
  <c r="Y6" i="2"/>
  <c r="G35" i="5"/>
  <c r="K51" i="5"/>
  <c r="J51" i="5"/>
  <c r="F64" i="5"/>
  <c r="D76" i="5"/>
  <c r="D77" i="5" s="1"/>
  <c r="D81" i="5" s="1"/>
  <c r="I51" i="5"/>
  <c r="G33" i="5"/>
  <c r="G74" i="5" s="1"/>
  <c r="D52" i="5"/>
  <c r="F15" i="5" s="1"/>
  <c r="D36" i="5"/>
  <c r="F34" i="5"/>
  <c r="G32" i="5"/>
  <c r="C60" i="5"/>
  <c r="C61" i="5" s="1"/>
  <c r="C63" i="5"/>
  <c r="G47" i="5"/>
  <c r="G31" i="5"/>
  <c r="H30" i="5"/>
  <c r="G55" i="5"/>
  <c r="G48" i="5"/>
  <c r="H32" i="5" l="1"/>
  <c r="E33" i="12"/>
  <c r="AB10" i="2"/>
  <c r="AB8" i="2" s="1"/>
  <c r="AA8" i="2"/>
  <c r="AA18" i="2"/>
  <c r="J21" i="2" s="1"/>
  <c r="J22" i="2" s="1"/>
  <c r="Z6" i="2"/>
  <c r="D60" i="5"/>
  <c r="D61" i="5" s="1"/>
  <c r="C16" i="16" s="1"/>
  <c r="G49" i="5"/>
  <c r="G50" i="5" s="1"/>
  <c r="G52" i="5" s="1"/>
  <c r="D37" i="12" s="1"/>
  <c r="K23" i="5"/>
  <c r="F52" i="5"/>
  <c r="G34" i="5"/>
  <c r="G64" i="5"/>
  <c r="G76" i="5" s="1"/>
  <c r="G75" i="5"/>
  <c r="H33" i="5"/>
  <c r="H74" i="5" s="1"/>
  <c r="H23" i="5"/>
  <c r="H47" i="5"/>
  <c r="H31" i="5"/>
  <c r="H55" i="5"/>
  <c r="I30" i="5"/>
  <c r="F33" i="12" s="1"/>
  <c r="H48" i="5"/>
  <c r="D38" i="5"/>
  <c r="C15" i="16" s="1"/>
  <c r="F36" i="5"/>
  <c r="G36" i="5" l="1"/>
  <c r="G37" i="5" s="1"/>
  <c r="G38" i="5" s="1"/>
  <c r="D34" i="12"/>
  <c r="AB18" i="2"/>
  <c r="AA6" i="2"/>
  <c r="F60" i="5"/>
  <c r="G23" i="5"/>
  <c r="G56" i="5" s="1"/>
  <c r="J23" i="5"/>
  <c r="I23" i="5"/>
  <c r="H34" i="5"/>
  <c r="H49" i="5"/>
  <c r="H50" i="5" s="1"/>
  <c r="H52" i="5" s="1"/>
  <c r="E37" i="12" s="1"/>
  <c r="G63" i="5"/>
  <c r="F13" i="5"/>
  <c r="D41" i="5"/>
  <c r="F41" i="5" s="1"/>
  <c r="F38" i="5"/>
  <c r="H75" i="5"/>
  <c r="I33" i="5"/>
  <c r="I74" i="5" s="1"/>
  <c r="H64" i="5"/>
  <c r="H76" i="5" s="1"/>
  <c r="I31" i="5"/>
  <c r="J30" i="5"/>
  <c r="G33" i="12" s="1"/>
  <c r="I55" i="5"/>
  <c r="I47" i="5"/>
  <c r="I48" i="5"/>
  <c r="I32" i="5"/>
  <c r="D63" i="5"/>
  <c r="F63" i="5" s="1"/>
  <c r="F61" i="5"/>
  <c r="G79" i="5"/>
  <c r="G73" i="5"/>
  <c r="G77" i="5" s="1"/>
  <c r="H73" i="5" l="1"/>
  <c r="H77" i="5" s="1"/>
  <c r="E34" i="12"/>
  <c r="AB6" i="2"/>
  <c r="K21" i="2"/>
  <c r="K22" i="2" s="1"/>
  <c r="I34" i="5"/>
  <c r="I49" i="5"/>
  <c r="I50" i="5" s="1"/>
  <c r="I52" i="5" s="1"/>
  <c r="F37" i="12" s="1"/>
  <c r="H63" i="5"/>
  <c r="H56" i="5"/>
  <c r="G40" i="5"/>
  <c r="D35" i="12" s="1"/>
  <c r="I75" i="5"/>
  <c r="J33" i="5"/>
  <c r="J74" i="5" s="1"/>
  <c r="I64" i="5"/>
  <c r="I76" i="5" s="1"/>
  <c r="H35" i="5"/>
  <c r="G80" i="5"/>
  <c r="G81" i="5" s="1"/>
  <c r="G57" i="5"/>
  <c r="D38" i="12" s="1"/>
  <c r="K30" i="5"/>
  <c r="H33" i="12" s="1"/>
  <c r="J48" i="5"/>
  <c r="J31" i="5"/>
  <c r="J55" i="5"/>
  <c r="J47" i="5"/>
  <c r="J32" i="5"/>
  <c r="I73" i="5" l="1"/>
  <c r="I77" i="5" s="1"/>
  <c r="F34" i="12"/>
  <c r="G83" i="5"/>
  <c r="D36" i="12"/>
  <c r="J34" i="5"/>
  <c r="G41" i="5"/>
  <c r="G59" i="5" s="1"/>
  <c r="G60" i="5" s="1"/>
  <c r="G61" i="5" s="1"/>
  <c r="D39" i="12" s="1"/>
  <c r="I63" i="5"/>
  <c r="I56" i="5"/>
  <c r="J64" i="5"/>
  <c r="J76" i="5" s="1"/>
  <c r="H79" i="5"/>
  <c r="H36" i="5"/>
  <c r="J49" i="5"/>
  <c r="J50" i="5" s="1"/>
  <c r="J52" i="5" s="1"/>
  <c r="G37" i="12" s="1"/>
  <c r="J75" i="5"/>
  <c r="K33" i="5"/>
  <c r="K74" i="5" s="1"/>
  <c r="I35" i="5"/>
  <c r="H80" i="5"/>
  <c r="H57" i="5"/>
  <c r="E38" i="12" s="1"/>
  <c r="K55" i="5"/>
  <c r="K48" i="5"/>
  <c r="K47" i="5"/>
  <c r="K31" i="5"/>
  <c r="K32" i="5"/>
  <c r="J73" i="5" l="1"/>
  <c r="J77" i="5" s="1"/>
  <c r="G34" i="12"/>
  <c r="K34" i="5"/>
  <c r="J63" i="5"/>
  <c r="J56" i="5"/>
  <c r="K75" i="5"/>
  <c r="K49" i="5"/>
  <c r="K50" i="5" s="1"/>
  <c r="K52" i="5" s="1"/>
  <c r="H37" i="12" s="1"/>
  <c r="J35" i="5"/>
  <c r="I80" i="5"/>
  <c r="I57" i="5"/>
  <c r="F38" i="12" s="1"/>
  <c r="H37" i="5"/>
  <c r="H38" i="5" s="1"/>
  <c r="H81" i="5"/>
  <c r="I79" i="5"/>
  <c r="I36" i="5"/>
  <c r="K64" i="5"/>
  <c r="K76" i="5" s="1"/>
  <c r="K73" i="5" l="1"/>
  <c r="K77" i="5" s="1"/>
  <c r="H34" i="12"/>
  <c r="H83" i="5"/>
  <c r="E36" i="12"/>
  <c r="I81" i="5"/>
  <c r="K63" i="5"/>
  <c r="K56" i="5"/>
  <c r="H40" i="5"/>
  <c r="E35" i="12" s="1"/>
  <c r="J80" i="5"/>
  <c r="K35" i="5"/>
  <c r="J57" i="5"/>
  <c r="G38" i="12" s="1"/>
  <c r="I37" i="5"/>
  <c r="I38" i="5" s="1"/>
  <c r="J79" i="5"/>
  <c r="J36" i="5"/>
  <c r="I83" i="5" l="1"/>
  <c r="F36" i="12"/>
  <c r="H41" i="5"/>
  <c r="H59" i="5" s="1"/>
  <c r="H60" i="5" s="1"/>
  <c r="H61" i="5" s="1"/>
  <c r="E39" i="12" s="1"/>
  <c r="J81" i="5"/>
  <c r="I40" i="5"/>
  <c r="F35" i="12" s="1"/>
  <c r="J37" i="5"/>
  <c r="J38" i="5" s="1"/>
  <c r="K80" i="5"/>
  <c r="K57" i="5"/>
  <c r="H38" i="12" s="1"/>
  <c r="K79" i="5"/>
  <c r="K36" i="5"/>
  <c r="J83" i="5" l="1"/>
  <c r="G36" i="12"/>
  <c r="J40" i="5"/>
  <c r="G35" i="12" s="1"/>
  <c r="K37" i="5"/>
  <c r="K38" i="5" s="1"/>
  <c r="K81" i="5"/>
  <c r="I41" i="5"/>
  <c r="I59" i="5" s="1"/>
  <c r="C88" i="5" l="1"/>
  <c r="C89" i="5" s="1"/>
  <c r="H36" i="12"/>
  <c r="K40" i="5"/>
  <c r="H35" i="12" s="1"/>
  <c r="C91" i="5"/>
  <c r="C92" i="5" s="1"/>
  <c r="J41" i="5"/>
  <c r="J59" i="5" s="1"/>
  <c r="K83" i="5"/>
  <c r="I60" i="5"/>
  <c r="I61" i="5" s="1"/>
  <c r="F39" i="12" s="1"/>
  <c r="C94" i="5" l="1"/>
  <c r="C96" i="5" s="1"/>
  <c r="C98" i="5" s="1"/>
  <c r="C107" i="5" s="1"/>
  <c r="J60" i="5"/>
  <c r="J61" i="5" s="1"/>
  <c r="G39" i="12" s="1"/>
  <c r="K41" i="5"/>
  <c r="K59" i="5" s="1"/>
  <c r="C19" i="16" l="1"/>
  <c r="D120" i="5"/>
  <c r="D131" i="5" s="1"/>
  <c r="C99" i="5"/>
  <c r="K60" i="5"/>
  <c r="K61" i="5" s="1"/>
  <c r="H39" i="12" s="1"/>
  <c r="C20" i="16" l="1"/>
  <c r="C25" i="16" s="1"/>
  <c r="D140" i="5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S27" i="2"/>
  <c r="T27" i="2"/>
  <c r="U27" i="2"/>
  <c r="V27" i="2"/>
  <c r="W27" i="2"/>
  <c r="B27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S26" i="2"/>
  <c r="T26" i="2"/>
  <c r="U26" i="2"/>
  <c r="V26" i="2"/>
  <c r="W26" i="2"/>
  <c r="B26" i="2"/>
  <c r="A27" i="2"/>
  <c r="A26" i="2"/>
  <c r="B2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abhijay shukla</author>
    <author>Jesse Ellis</author>
  </authors>
  <commentList>
    <comment ref="D6" authorId="0" shapeId="0" xr:uid="{F227AAED-0171-47F9-9BD6-A824E5EA740A}">
      <text>
        <r>
          <rPr>
            <b/>
            <sz val="9"/>
            <color indexed="81"/>
            <rFont val="Tahoma"/>
            <family val="2"/>
          </rPr>
          <t>abhijay shukla:</t>
        </r>
        <r>
          <rPr>
            <sz val="9"/>
            <color indexed="81"/>
            <rFont val="Tahoma"/>
            <family val="2"/>
          </rPr>
          <t xml:space="preserve">
Considered 2020 to be an exceptional year fo a company in our analysis.</t>
        </r>
      </text>
    </comment>
    <comment ref="B21" authorId="1" shapeId="0" xr:uid="{A270AB5A-B4F0-4BC8-AB32-72CC7FDEFD7D}">
      <text>
        <r>
          <rPr>
            <b/>
            <sz val="9"/>
            <color indexed="81"/>
            <rFont val="Tahoma"/>
            <family val="2"/>
          </rPr>
          <t>Jesse Ellis:</t>
        </r>
        <r>
          <rPr>
            <sz val="9"/>
            <color indexed="81"/>
            <rFont val="Tahoma"/>
            <family val="2"/>
          </rPr>
          <t xml:space="preserve">
Here you can build out assumptions over time that might change, they can start from static ones and you can tweak them, and have them feed into the model below</t>
        </r>
      </text>
    </comment>
    <comment ref="C26" authorId="1" shapeId="0" xr:uid="{B6571E1F-9402-4961-8533-F1C609ACE8BD}">
      <text>
        <r>
          <rPr>
            <b/>
            <sz val="9"/>
            <color indexed="81"/>
            <rFont val="Tahoma"/>
            <family val="2"/>
          </rPr>
          <t>Jesse Ellis:</t>
        </r>
        <r>
          <rPr>
            <sz val="9"/>
            <color indexed="81"/>
            <rFont val="Tahoma"/>
            <family val="2"/>
          </rPr>
          <t xml:space="preserve">
need to massage the raw financial numbers to get to a form close to what we are used to</t>
        </r>
      </text>
    </comment>
    <comment ref="B60" authorId="1" shapeId="0" xr:uid="{0F17C52A-0866-4F4C-9235-F7D71AFCB082}">
      <text>
        <r>
          <rPr>
            <b/>
            <sz val="9"/>
            <color indexed="81"/>
            <rFont val="Tahoma"/>
            <family val="2"/>
          </rPr>
          <t>Jesse Ellis:</t>
        </r>
        <r>
          <rPr>
            <sz val="9"/>
            <color indexed="81"/>
            <rFont val="Tahoma"/>
            <family val="2"/>
          </rPr>
          <t xml:space="preserve">
every model needs a plug so the balance sheet balances, we will make that the all other equity line. It could be debt, but in this case we are fixing a target debt ratio and it is easier this way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Mehul Mehta</author>
  </authors>
  <commentList>
    <comment ref="S9" authorId="0" shapeId="0" xr:uid="{566252C1-9B2E-4D4D-B837-58ACF282C340}">
      <text>
        <r>
          <rPr>
            <b/>
            <sz val="9"/>
            <color indexed="81"/>
            <rFont val="Tahoma"/>
            <charset val="1"/>
          </rPr>
          <t>Mehul Mehta:</t>
        </r>
        <r>
          <rPr>
            <sz val="9"/>
            <color indexed="81"/>
            <rFont val="Tahoma"/>
            <charset val="1"/>
          </rPr>
          <t xml:space="preserve">
Considering 2020 as outlier </t>
        </r>
      </text>
    </comment>
    <comment ref="X9" authorId="0" shapeId="0" xr:uid="{A00547C2-51F3-4C73-AFEA-BE84DCF68D01}">
      <text>
        <r>
          <rPr>
            <b/>
            <sz val="9"/>
            <color indexed="81"/>
            <rFont val="Tahoma"/>
            <family val="2"/>
          </rPr>
          <t>Mehul Mehta:</t>
        </r>
        <r>
          <rPr>
            <sz val="9"/>
            <color indexed="81"/>
            <rFont val="Tahoma"/>
            <family val="2"/>
          </rPr>
          <t xml:space="preserve">
Assuming, HPQ will grow at an average growth rate of 7% which is same as the industrial growth rate of its peer competitors. Also, during the economic recovery phase the sales growth will rebound.</t>
        </r>
      </text>
    </comment>
    <comment ref="Y11" authorId="0" shapeId="0" xr:uid="{7A62674C-8519-4E82-B8A8-16870DDBC7D9}">
      <text>
        <r>
          <rPr>
            <b/>
            <sz val="9"/>
            <color indexed="81"/>
            <rFont val="Tahoma"/>
            <family val="2"/>
          </rPr>
          <t>Mehul Mehta:</t>
        </r>
        <r>
          <rPr>
            <sz val="9"/>
            <color indexed="81"/>
            <rFont val="Tahoma"/>
            <family val="2"/>
          </rPr>
          <t xml:space="preserve">
Expected a product launch during this period. So there might be increase in sales. Taken its max. sales growth in history (where they have recorded higher growth rate after new product launch)
</t>
        </r>
      </text>
    </comment>
  </commentList>
</comments>
</file>

<file path=xl/sharedStrings.xml><?xml version="1.0" encoding="utf-8"?>
<sst xmlns="http://schemas.openxmlformats.org/spreadsheetml/2006/main" count="1156" uniqueCount="556">
  <si>
    <t>NAME:</t>
  </si>
  <si>
    <t>HP INC</t>
  </si>
  <si>
    <t>TICKER SYMBOL:</t>
  </si>
  <si>
    <t>HPQ</t>
  </si>
  <si>
    <t>PRIMARY SIC CODE:</t>
  </si>
  <si>
    <t>3570</t>
  </si>
  <si>
    <t>STOCK EXCHANGE:</t>
  </si>
  <si>
    <t>11</t>
  </si>
  <si>
    <t>New York Stock Exchange</t>
  </si>
  <si>
    <t>CUSIP:</t>
  </si>
  <si>
    <t>40434L</t>
  </si>
  <si>
    <t>STATEMENT OF FINANCIAL POSITION</t>
  </si>
  <si>
    <t>Fiscal Year: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</si>
  <si>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</si>
  <si>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</si>
  <si>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</si>
  <si>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</si>
  <si>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</si>
  <si>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</si>
  <si>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</si>
  <si>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</si>
  <si>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</si>
  <si>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</si>
  <si>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</si>
  <si>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</si>
  <si>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>(FYR Ending):</t>
  </si>
  <si>
    <t>(31OCT2010 )</t>
  </si>
  <si>
    <t>(31OCT2011 )</t>
  </si>
  <si>
    <t>(31OCT2012 )</t>
  </si>
  <si>
    <t>(31OCT2013 )</t>
  </si>
  <si>
    <t>(31OCT2014 )</t>
  </si>
  <si>
    <t>(31OCT2015 )</t>
  </si>
  <si>
    <t>(31OCT2016 )</t>
  </si>
  <si>
    <t>(31OCT2017 )</t>
  </si>
  <si>
    <t>(31OCT2018 )</t>
  </si>
  <si>
    <t>(31OCT2019 )</t>
  </si>
  <si>
    <t>(31OCT2020 )</t>
  </si>
  <si>
    <t>( N/A )</t>
  </si>
  <si>
    <t>ASSETS</t>
  </si>
  <si>
    <t>    Cash &amp; Equivalents</t>
  </si>
  <si>
    <t>    Receivables - Total (Net)</t>
  </si>
  <si>
    <t>    Inventories - Total</t>
  </si>
  <si>
    <t>    Prepaid Expenses</t>
  </si>
  <si>
    <t>    Current Assets - Other</t>
  </si>
  <si>
    <t>Current Assets - Total</t>
  </si>
  <si>
    <t>    Plant, Property &amp; Equip (Gross)</t>
  </si>
  <si>
    <t>    Accumulated Depreciation</t>
  </si>
  <si>
    <t>Plant, Property &amp; Equip (Net)</t>
  </si>
  <si>
    <t>    Investments at Equity</t>
  </si>
  <si>
    <t>    Investments and Advances - Other</t>
  </si>
  <si>
    <t>    Intangibles</t>
  </si>
  <si>
    <t>    Deferred Charges</t>
  </si>
  <si>
    <t>    Assets - Other</t>
  </si>
  <si>
    <t>TOTAL ASSETS</t>
  </si>
  <si>
    <t>LIABILITIES</t>
  </si>
  <si>
    <t>    Accounts Payable</t>
  </si>
  <si>
    <t>    Notes Payable</t>
  </si>
  <si>
    <t>    Accrued Expenses</t>
  </si>
  <si>
    <t>    Taxes Payable</t>
  </si>
  <si>
    <t>    Debt (Long-Term) Due In One Year</t>
  </si>
  <si>
    <t>    Other Current Liabilities</t>
  </si>
  <si>
    <t>Total Current Liabilities</t>
  </si>
  <si>
    <t>    Long Term Debt</t>
  </si>
  <si>
    <t>    Deferred Taxes (Balance Sheet)</t>
  </si>
  <si>
    <t>    Investment Tax Credit</t>
  </si>
  <si>
    <t>    Liabilities - Other</t>
  </si>
  <si>
    <t>    Noncontrolling Interest - Redeemable</t>
  </si>
  <si>
    <t>TOTAL LIABILITIES</t>
  </si>
  <si>
    <t>SHAREHOLDERS' EQUITY</t>
  </si>
  <si>
    <t>    Preferred Stock</t>
  </si>
  <si>
    <t>    Common Stock</t>
  </si>
  <si>
    <t>    Capital Surplus</t>
  </si>
  <si>
    <t>    Retained Earnings (Net Other)</t>
  </si>
  <si>
    <t>    Less: Treasury Stock</t>
  </si>
  <si>
    <t>Shareholders Equity - Parent</t>
  </si>
  <si>
    <t>Noncontrolling Interest - Nonredeemable</t>
  </si>
  <si>
    <t>TOTAL SHAREHOLDERS EQUITY</t>
  </si>
  <si>
    <t>TOTAL LIABILITIES AND EQUITY</t>
  </si>
  <si>
    <t>INCOME STATEMENT</t>
  </si>
  <si>
    <t>Sales (Net)</t>
  </si>
  <si>
    <t>    Cost of Goods Sold</t>
  </si>
  <si>
    <t>Gross Profit</t>
  </si>
  <si>
    <t>    Selling, General, &amp; Admin Expenses</t>
  </si>
  <si>
    <t>Operating Income Before Depreciation</t>
  </si>
  <si>
    <t>    Depreciation, Depletion, &amp; Amortiz</t>
  </si>
  <si>
    <t>Operating Income After Depreciation</t>
  </si>
  <si>
    <t>    Interest Expense</t>
  </si>
  <si>
    <t>    Non-Operating Income/Expense</t>
  </si>
  <si>
    <t>    Special Items</t>
  </si>
  <si>
    <t>Pretax Income</t>
  </si>
  <si>
    <t>    Income Taxes - Total</t>
  </si>
  <si>
    <t>    Minority Interest</t>
  </si>
  <si>
    <t>Income Before EI&amp;DO</t>
  </si>
  <si>
    <t>    Extraordinary Items</t>
  </si>
  <si>
    <t>    Discontinued Operations</t>
  </si>
  <si>
    <t>Net Income (Loss)</t>
  </si>
  <si>
    <t>    Preferred Dividends</t>
  </si>
  <si>
    <t>Available for Common Before EI&amp;DO</t>
  </si>
  <si>
    <t>    Common Stock Equivalents - Savings</t>
  </si>
  <si>
    <t>Adjusted Available for Common</t>
  </si>
  <si>
    <t>EARNINGS PER SHARE</t>
  </si>
  <si>
    <t>    EPS - Primary, Excluding EI&amp;DO</t>
  </si>
  <si>
    <t>    EPS - Primary, Including EI&amp;DO</t>
  </si>
  <si>
    <t>    EPS - Fully Diluted, Excluding EI&amp;DO</t>
  </si>
  <si>
    <t>    EPS - Fully Diluted, Including EI&amp;DO</t>
  </si>
  <si>
    <t>COMMON SHARES</t>
  </si>
  <si>
    <t>    Common Shares for Primary EPS Calculation</t>
  </si>
  <si>
    <t>    Common Shares for Fully Diluted EPS Calc.</t>
  </si>
  <si>
    <t>    Common Shares Outstanding at Fiscal Yr End</t>
  </si>
  <si>
    <t>STATEMENT OF RETAINED EARNINGS</t>
  </si>
  <si>
    <t>Retained Rearnings - Beginning Balance</t>
  </si>
  <si>
    <t>Net Income</t>
  </si>
  <si>
    <t>Cash Dividends</t>
  </si>
  <si>
    <t>Retained Earnings After Dividends</t>
  </si>
  <si>
    <t>Change - Foreign Currency Translation</t>
  </si>
  <si>
    <t>Adj. to Long-Term Marketable Securities</t>
  </si>
  <si>
    <t>Other CMP Adj,(Stock Splits/Retirement)</t>
  </si>
  <si>
    <t>Non-Compustat Adjustments (Plug Calculation)</t>
  </si>
  <si>
    <t>Retained Earnings - Ending Balance</t>
  </si>
  <si>
    <t>Retroactive Adjustments (Acct'g Chgs)</t>
  </si>
  <si>
    <t>Retained Earnings - After Adjustments</t>
  </si>
  <si>
    <t>STATEMENT OF CASH FLOWS</t>
  </si>
  <si>
    <t>INDIRECT OPERATING ACTIVITIES</t>
  </si>
  <si>
    <t>Income Before Extraordinary Items</t>
  </si>
  <si>
    <t>Depreciation and Amortizations</t>
  </si>
  <si>
    <t>Extraordinary Items and Disc. Operations</t>
  </si>
  <si>
    <t>Deferred Taxes</t>
  </si>
  <si>
    <t>Equity in Net Loss (Earnings)</t>
  </si>
  <si>
    <t>Sale of PPEq and Investments - Loss (Gain)</t>
  </si>
  <si>
    <t>Funds from Operations - Other</t>
  </si>
  <si>
    <t>Receivables - Decrease (Increase)</t>
  </si>
  <si>
    <t>Inventory - Decrease (Increase)</t>
  </si>
  <si>
    <t>Accounts/P and Accrued Liabs - Inc(Dec)</t>
  </si>
  <si>
    <t>Income Taxes - Accrued - Increase(Decrease)</t>
  </si>
  <si>
    <t>Other Assets and Liabilities - Net Change</t>
  </si>
  <si>
    <t>Operating Actiities - Net Cash Flow</t>
  </si>
  <si>
    <t>INVESTING ACTIVITIES</t>
  </si>
  <si>
    <t>Investments - Increase</t>
  </si>
  <si>
    <t>Sale of Investments</t>
  </si>
  <si>
    <t>Short term Investments - Change</t>
  </si>
  <si>
    <t>Capital Expenditures</t>
  </si>
  <si>
    <t>Sale of Property Plant and Equipment</t>
  </si>
  <si>
    <t>Acquisitions</t>
  </si>
  <si>
    <t>Investing Activities - Other</t>
  </si>
  <si>
    <t>Investing Activites - Net Cash Flow</t>
  </si>
  <si>
    <t>FINANCING ACTIVITIES</t>
  </si>
  <si>
    <t>Sale of Common and Preferred Stock</t>
  </si>
  <si>
    <t>Purchase of Common and Preferred Stock</t>
  </si>
  <si>
    <t>Long Term Debt - Issuance</t>
  </si>
  <si>
    <t>Long Term Debt - Reduction</t>
  </si>
  <si>
    <t>Current Debt - Changes</t>
  </si>
  <si>
    <t>Financing Activities - Other</t>
  </si>
  <si>
    <t>Financing Activities - Net Cash Flow</t>
  </si>
  <si>
    <t>Exchange Rate Effect</t>
  </si>
  <si>
    <t>Cash and Cash Equivalents - Change</t>
  </si>
  <si>
    <t>OTHER INFORMATION</t>
  </si>
  <si>
    <t>Interest Paid - Net&lt;</t>
  </si>
  <si>
    <t>Income Taxes Paid</t>
  </si>
  <si>
    <t>ADDITIONAL SCHEDULES</t>
  </si>
  <si>
    <t>Receivables - Trade</t>
  </si>
  <si>
    <t>Income Tax Refund</t>
  </si>
  <si>
    <t>Receivables - Other - Current</t>
  </si>
  <si>
    <t>Receivables - Total (Net)</t>
  </si>
  <si>
    <t>Inventories - Raw Materials</t>
  </si>
  <si>
    <t>Inventories - Work In Process</t>
  </si>
  <si>
    <t>Inventories - Finished Goods</t>
  </si>
  <si>
    <t>Inventories - Other</t>
  </si>
  <si>
    <t>Inventories - Total</t>
  </si>
  <si>
    <t>LESS: Debt (Long Term) Due In One Year</t>
  </si>
  <si>
    <t>Debt - Convertible Subordinated</t>
  </si>
  <si>
    <t>Debt - Senior Convertible</t>
  </si>
  <si>
    <t>Debt - Subordinated</t>
  </si>
  <si>
    <t>Debt - Notes</t>
  </si>
  <si>
    <t>Debt - Debentures</t>
  </si>
  <si>
    <t>Debt - Long Term - Other</t>
  </si>
  <si>
    <t>Debt - Capitalized Lease Obligations</t>
  </si>
  <si>
    <t>Long Term Debt Total</t>
  </si>
  <si>
    <t>Property, Plant and Equipment (Cost)</t>
  </si>
  <si>
    <t>Beginning Balance</t>
  </si>
  <si>
    <t>Retirements</t>
  </si>
  <si>
    <t>Other Changes</t>
  </si>
  <si>
    <t>Ending Balance</t>
  </si>
  <si>
    <t>Accumulated Depreciation on PPE</t>
  </si>
  <si>
    <t>Depreciation Expense</t>
  </si>
  <si>
    <t>Depletion Expense</t>
  </si>
  <si>
    <t>Deferred Taxes - Federal</t>
  </si>
  <si>
    <t>Deferred Taxes - Foreign</t>
  </si>
  <si>
    <t>Deferred Taxes - State</t>
  </si>
  <si>
    <t>Income Taxes - Federal</t>
  </si>
  <si>
    <t>Income Taxes - Foreign</t>
  </si>
  <si>
    <t>Income Taxes - State</t>
  </si>
  <si>
    <t>Income Taxes - Other</t>
  </si>
  <si>
    <t>Income Taxes - Total</t>
  </si>
  <si>
    <t>Common Shares Reserved For Conversion</t>
  </si>
  <si>
    <t>Convertible Debt</t>
  </si>
  <si>
    <t>Preferred Stock</t>
  </si>
  <si>
    <t>Stock Options</t>
  </si>
  <si>
    <t>Warrants and Other</t>
  </si>
  <si>
    <t>Total</t>
  </si>
  <si>
    <t>ADDITIONAL DATA</t>
  </si>
  <si>
    <t>Acquisitions - Income Contribution</t>
  </si>
  <si>
    <t>Acquisitions - Sales Contribution</t>
  </si>
  <si>
    <t>Adjustmnet Factor-Cum, Ex-Date</t>
  </si>
  <si>
    <t>Advertising Expense</t>
  </si>
  <si>
    <t>Average Short Term Borrowing Rate</t>
  </si>
  <si>
    <t>Average Short term Borrowing</t>
  </si>
  <si>
    <t>Common Shareholders (# of)</t>
  </si>
  <si>
    <t>Common Shares Traded (Calendar Yr)</t>
  </si>
  <si>
    <t>Compensating Balance</t>
  </si>
  <si>
    <t>Convertible Debt and Preferred Stock</t>
  </si>
  <si>
    <t>Debt (Long Term) Maturing Due in 2 Years</t>
  </si>
  <si>
    <t>Debt (Long Term) Maturing Due in 3 Years</t>
  </si>
  <si>
    <t>Debt (Long Term) Maturing Due in 4 Years Years</t>
  </si>
  <si>
    <t>Debt (Long Term) Maturing Due in 5 Years</t>
  </si>
  <si>
    <t>Debt - Long-Term Debt - Tied to Prime</t>
  </si>
  <si>
    <t>Debt - Martgages and Other Securities</t>
  </si>
  <si>
    <t>Debt - Unamortized Debt Discount and Other</t>
  </si>
  <si>
    <t>Dividends (Cash)per Share Ex-Date</t>
  </si>
  <si>
    <t>Dividends (Cash) - Common</t>
  </si>
  <si>
    <t>Dividends (Cash) - Preferred</t>
  </si>
  <si>
    <t>Employees (# of)</t>
  </si>
  <si>
    <t>Equity in Earnings - Unconsolidated Subs</t>
  </si>
  <si>
    <t>Foreign Currency Translation Adj - Bal. Sheet</t>
  </si>
  <si>
    <t>Foreign Currency Translation Adj - Inc. Stmnt.</t>
  </si>
  <si>
    <t>Interest Capitalized (in fiscal yr)</t>
  </si>
  <si>
    <t>Interest Capitalized - Net Income Effect</t>
  </si>
  <si>
    <t>Interest Expense on Long Term Debt</t>
  </si>
  <si>
    <t>Investment Tax Credit</t>
  </si>
  <si>
    <t>Labor Related Expenses</t>
  </si>
  <si>
    <t>LIFO Reserve</t>
  </si>
  <si>
    <t>Order Backlog</t>
  </si>
  <si>
    <t>Preferred Stock - Dividends In Arrears</t>
  </si>
  <si>
    <t>Preferred Stock - Liquidation Value</t>
  </si>
  <si>
    <t>Preferred Stock - Redemption Value</t>
  </si>
  <si>
    <t>Present Value - Noncapitalized Leases</t>
  </si>
  <si>
    <t>Price - Calendar Year Close</t>
  </si>
  <si>
    <t>Price - Calendar Year High</t>
  </si>
  <si>
    <t>Price - Calendar Year Low</t>
  </si>
  <si>
    <t>Price - Fiscal Year Close</t>
  </si>
  <si>
    <t>Receivables - Estimated Doubtful</t>
  </si>
  <si>
    <t>Rental Commitments - Minimum Year+1</t>
  </si>
  <si>
    <t>Rental Commitments - Minimum Year+2</t>
  </si>
  <si>
    <t>Rental Commitments - Minimum Year+3</t>
  </si>
  <si>
    <t>Rental Commitments - Minimum Year+4</t>
  </si>
  <si>
    <t>Rental Commitments - Minimum Year+5</t>
  </si>
  <si>
    <t>Rental Expense</t>
  </si>
  <si>
    <t>Rental Income</t>
  </si>
  <si>
    <t>Research and Development Expense</t>
  </si>
  <si>
    <t>Tax Loss Carry Forward</t>
  </si>
  <si>
    <t>Treasury Stock ($) - Common</t>
  </si>
  <si>
    <t>Treasury Stock ($) - Preferred</t>
  </si>
  <si>
    <t>Treasury Stock - # Shares</t>
  </si>
  <si>
    <t>INPUTS INTO FINANCIAL STATEMENTS AND MARKET RELATIONS</t>
  </si>
  <si>
    <t>Cash &amp; Equivalents</t>
  </si>
  <si>
    <t>Prepaid Expenses</t>
  </si>
  <si>
    <t>Current Assets - Other</t>
  </si>
  <si>
    <t>Plant, Property &amp; Equip (Gross)</t>
  </si>
  <si>
    <t>Accumulated Depreciation</t>
  </si>
  <si>
    <t>Investments at Equity</t>
  </si>
  <si>
    <t>Investments and Advances - Other</t>
  </si>
  <si>
    <t>Intangibles</t>
  </si>
  <si>
    <t>Deferred Charges</t>
  </si>
  <si>
    <t>Assets - Other</t>
  </si>
  <si>
    <t>Accounts Payable</t>
  </si>
  <si>
    <t>Notes Payable</t>
  </si>
  <si>
    <t>Accrued Expenses</t>
  </si>
  <si>
    <t>Taxes Payable</t>
  </si>
  <si>
    <t>Debt (Long-Term) Due In One Year</t>
  </si>
  <si>
    <t>Other Current Liabilities</t>
  </si>
  <si>
    <t>Long Term Debt</t>
  </si>
  <si>
    <t>Deferred Taxes (Balance Sheet)</t>
  </si>
  <si>
    <t>Liabilities - Other</t>
  </si>
  <si>
    <t>Noncontrolling Interest - Redeemable</t>
  </si>
  <si>
    <t>Common Stock</t>
  </si>
  <si>
    <t>Capital Surplus</t>
  </si>
  <si>
    <t>Retained Earnings (Net Other)</t>
  </si>
  <si>
    <t>Less: Treasury Stock</t>
  </si>
  <si>
    <t>Cost of Goods Sold</t>
  </si>
  <si>
    <t>Selling, General, &amp; Admin Expenses</t>
  </si>
  <si>
    <t>Depreciation, Depletion, &amp; Amortization</t>
  </si>
  <si>
    <t>Interest Expense</t>
  </si>
  <si>
    <t>Non-Operating Income/Expense</t>
  </si>
  <si>
    <t>Special Items</t>
  </si>
  <si>
    <t>Minority Interest</t>
  </si>
  <si>
    <t>INCOME BEFORE EI&amp;DO</t>
  </si>
  <si>
    <t>Extraordinary Items</t>
  </si>
  <si>
    <t>Discontinued Operations</t>
  </si>
  <si>
    <t>Preferred Dividends</t>
  </si>
  <si>
    <t>EPS - Primary - Excluding EI&amp;DO</t>
  </si>
  <si>
    <t>EPS - Primary - Including EI&amp;DO</t>
  </si>
  <si>
    <t>EPS - Fully Diluted - Excluding EI&amp;DO</t>
  </si>
  <si>
    <t>EPS - Fully Diluted - Including EI&amp;DO</t>
  </si>
  <si>
    <t>SHARES - for Primary EPS Calculation</t>
  </si>
  <si>
    <t>SHARES - for Fully Diluted EPS Calculation</t>
  </si>
  <si>
    <t>SHARES - Outstanding at Fiscal Year End</t>
  </si>
  <si>
    <t>Operating Activities - Net Cash Flow</t>
  </si>
  <si>
    <t>CASH STATEMENT - SOURCE &amp; USE</t>
  </si>
  <si>
    <t>Interest Paid - Net</t>
  </si>
  <si>
    <t>Funds From Operations - Total</t>
  </si>
  <si>
    <t>Working Capital Changes - Other - Inc(Dec)</t>
  </si>
  <si>
    <t>correlation</t>
  </si>
  <si>
    <t>Year</t>
  </si>
  <si>
    <t xml:space="preserve">2000 </t>
  </si>
  <si>
    <t xml:space="preserve">2001 </t>
  </si>
  <si>
    <t xml:space="preserve">2002 </t>
  </si>
  <si>
    <t xml:space="preserve">2003 </t>
  </si>
  <si>
    <t xml:space="preserve">2004 </t>
  </si>
  <si>
    <t xml:space="preserve">2005 </t>
  </si>
  <si>
    <t xml:space="preserve">2006 </t>
  </si>
  <si>
    <t xml:space="preserve">2007 </t>
  </si>
  <si>
    <t xml:space="preserve">2008 </t>
  </si>
  <si>
    <t xml:space="preserve">2009 </t>
  </si>
  <si>
    <t>(31OCT2000 )</t>
  </si>
  <si>
    <t>(31OCT2001 )</t>
  </si>
  <si>
    <t>(31OCT2002 )</t>
  </si>
  <si>
    <t>(31OCT2003 )</t>
  </si>
  <si>
    <t>(31OCT2004 )</t>
  </si>
  <si>
    <t>(31OCT2005 )</t>
  </si>
  <si>
    <t>(31OCT2006 )</t>
  </si>
  <si>
    <t>(31OCT2007 )</t>
  </si>
  <si>
    <t>(31OCT2008 )</t>
  </si>
  <si>
    <t>(31OCT2009 )</t>
  </si>
  <si>
    <t>Valuation model with Proforma Projected Financials</t>
  </si>
  <si>
    <t>Assumptions Block</t>
  </si>
  <si>
    <t>Choose these yourself</t>
  </si>
  <si>
    <t>Sales growth per year for next 5 years</t>
  </si>
  <si>
    <t>Gross Fixed Assets (PPE)/Sales.</t>
  </si>
  <si>
    <t>Current Stock Price</t>
  </si>
  <si>
    <t>Depreciation/Trailing Gross Fixed Assets</t>
  </si>
  <si>
    <t>Long Term Growth Rate in FCFE</t>
  </si>
  <si>
    <t>Current assets/Sales</t>
  </si>
  <si>
    <t>Long Term Growth Rate in Dividends</t>
  </si>
  <si>
    <t>Current liabilities/Sales</t>
  </si>
  <si>
    <t>Terminal P/E Value</t>
  </si>
  <si>
    <t>COGS/Sales</t>
  </si>
  <si>
    <t>Cost of Equity</t>
  </si>
  <si>
    <t>Buy/Sell/Hold Margin</t>
  </si>
  <si>
    <t>SGA/Sales</t>
  </si>
  <si>
    <t>Choice of Terminal Value for FCFE Model: 1= Gordon Growth, 2= Terminal PE model</t>
  </si>
  <si>
    <t>Interest /Trailing Debt</t>
  </si>
  <si>
    <t>Choice of Terminal Value for Dividend Model: 1= Gordon Growth, 2= Terminal PE model</t>
  </si>
  <si>
    <t>Dividend payout % of earnings</t>
  </si>
  <si>
    <t>Tax Rate</t>
  </si>
  <si>
    <t>Fixed Debt/Assets Ratio</t>
  </si>
  <si>
    <t>All Other Assets (Assume stays fixed $ amount)</t>
  </si>
  <si>
    <t>Shares Outstanding</t>
  </si>
  <si>
    <t>Projected Assumptions (can change from fixed over time)</t>
  </si>
  <si>
    <t>Year Relative to Today</t>
  </si>
  <si>
    <t>Sales Growth</t>
  </si>
  <si>
    <t>Debt/Assets</t>
  </si>
  <si>
    <t>Actual</t>
  </si>
  <si>
    <t>Projected --&gt;</t>
  </si>
  <si>
    <t>Fiscal Year</t>
  </si>
  <si>
    <t>Income Statement</t>
  </si>
  <si>
    <t>Sales</t>
  </si>
  <si>
    <t>COGS</t>
  </si>
  <si>
    <t>SGA</t>
  </si>
  <si>
    <t>Depreciation</t>
  </si>
  <si>
    <t>EBIT</t>
  </si>
  <si>
    <t>Interest</t>
  </si>
  <si>
    <t>Earnings before Tax</t>
  </si>
  <si>
    <t>Tax</t>
  </si>
  <si>
    <t>Earnings after Tax</t>
  </si>
  <si>
    <t>Dividends</t>
  </si>
  <si>
    <t>Contribution to Retained earnings</t>
  </si>
  <si>
    <t>Balance Sheet</t>
  </si>
  <si>
    <t>Current assets</t>
  </si>
  <si>
    <t>Fixed assets at cost (Gross PPE)</t>
  </si>
  <si>
    <t>Less Acc Depreciation</t>
  </si>
  <si>
    <t>Net fixed assets (Net PPE)</t>
  </si>
  <si>
    <t>All Other Assets</t>
  </si>
  <si>
    <t>Total assets</t>
  </si>
  <si>
    <t>Current liabilities</t>
  </si>
  <si>
    <t>Debt (all non current liabilities)</t>
  </si>
  <si>
    <t>Total Liabilities</t>
  </si>
  <si>
    <t>Retained earnings</t>
  </si>
  <si>
    <t>All Other Equity (Plug)</t>
  </si>
  <si>
    <t>Total Equity</t>
  </si>
  <si>
    <t>Total liabilities &amp; equity</t>
  </si>
  <si>
    <t>NWC = CA - CL</t>
  </si>
  <si>
    <t>FCFE Valuation</t>
  </si>
  <si>
    <t>Determinants of FCFE</t>
  </si>
  <si>
    <t>EBIT*(1-T)</t>
  </si>
  <si>
    <t>Add Dep</t>
  </si>
  <si>
    <t>Less change in Gross Fixed Assets</t>
  </si>
  <si>
    <t>Less Change in NWC</t>
  </si>
  <si>
    <t>FCFF</t>
  </si>
  <si>
    <t>Less After tax interest payments</t>
  </si>
  <si>
    <t>Add Net Borrowing</t>
  </si>
  <si>
    <t>FCFE</t>
  </si>
  <si>
    <t>PV of Cash Flows</t>
  </si>
  <si>
    <t>Terminal Value (FCFE infinite growth model)</t>
  </si>
  <si>
    <t>PV of Terminal Value (FCFE infinite growth model)</t>
  </si>
  <si>
    <t>Terminal Value (Terminal P/E Model)</t>
  </si>
  <si>
    <t>PV of Terminal Value (Terminal P/E Model)</t>
  </si>
  <si>
    <t>PV Terminal Value</t>
  </si>
  <si>
    <t>Sum of PVs (Total Intrinsic Value of Equity)</t>
  </si>
  <si>
    <t>Shares outstanding</t>
  </si>
  <si>
    <t>Value per share</t>
  </si>
  <si>
    <t>Buy/Sell/Hold</t>
  </si>
  <si>
    <t>DATA TABLE:  SENSITIVITY OF FCFE STOCK VALUATION
TO Cost of Equity AND LONG-TERM GROWTH RATE</t>
  </si>
  <si>
    <t>Long-term FCFE growth ↓</t>
  </si>
  <si>
    <t>Cost of Equity Capital</t>
  </si>
  <si>
    <t>FCFE Value</t>
  </si>
  <si>
    <t>PERMNO</t>
  </si>
  <si>
    <t>Names Date</t>
  </si>
  <si>
    <t>Ticker Symbol</t>
  </si>
  <si>
    <t>Company Name</t>
  </si>
  <si>
    <t>Price or Bid/Ask Average</t>
  </si>
  <si>
    <t>Returns</t>
  </si>
  <si>
    <t>Return minus Risk Free</t>
  </si>
  <si>
    <t>Excess Return on the Market</t>
  </si>
  <si>
    <t>Small-Minus-Big Return</t>
  </si>
  <si>
    <t>High-Minus-Low Return</t>
  </si>
  <si>
    <t>Risk-Free Return Rate (One Month Treasury Bill Rate)</t>
  </si>
  <si>
    <t>Average</t>
  </si>
  <si>
    <t>CAPM Linest</t>
  </si>
  <si>
    <r>
      <t>β</t>
    </r>
    <r>
      <rPr>
        <vertAlign val="superscript"/>
        <sz val="18"/>
        <color rgb="FF000000"/>
        <rFont val="Calibri"/>
        <family val="2"/>
        <scheme val="minor"/>
      </rPr>
      <t>Mktrf</t>
    </r>
  </si>
  <si>
    <t>a</t>
  </si>
  <si>
    <t>FAMA FRENCH LINEST</t>
  </si>
  <si>
    <r>
      <t>β</t>
    </r>
    <r>
      <rPr>
        <b/>
        <vertAlign val="superscript"/>
        <sz val="18"/>
        <color rgb="FF000000"/>
        <rFont val="Calibri"/>
        <family val="2"/>
        <scheme val="minor"/>
      </rPr>
      <t>HML</t>
    </r>
    <r>
      <rPr>
        <b/>
        <sz val="18"/>
        <color rgb="FF000000"/>
        <rFont val="Calibri"/>
        <family val="2"/>
        <scheme val="minor"/>
      </rPr>
      <t xml:space="preserve"> </t>
    </r>
  </si>
  <si>
    <r>
      <t>β</t>
    </r>
    <r>
      <rPr>
        <b/>
        <vertAlign val="superscript"/>
        <sz val="18"/>
        <color rgb="FF000000"/>
        <rFont val="Calibri"/>
        <family val="2"/>
        <scheme val="minor"/>
      </rPr>
      <t>size</t>
    </r>
    <r>
      <rPr>
        <b/>
        <sz val="18"/>
        <color rgb="FF000000"/>
        <rFont val="Calibri"/>
        <family val="2"/>
        <scheme val="minor"/>
      </rPr>
      <t xml:space="preserve"> </t>
    </r>
  </si>
  <si>
    <r>
      <t>β</t>
    </r>
    <r>
      <rPr>
        <b/>
        <vertAlign val="superscript"/>
        <sz val="18"/>
        <color rgb="FF000000"/>
        <rFont val="Calibri"/>
        <family val="2"/>
        <scheme val="minor"/>
      </rPr>
      <t>Mktrf</t>
    </r>
  </si>
  <si>
    <t>This file was created by CMPT_ME_BEME_RETS using the 202102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</si>
  <si>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</si>
  <si>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</si>
  <si>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</si>
  <si>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</si>
  <si>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</si>
  <si>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</si>
  <si>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</si>
  <si>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>Copyright 2021 Kenneth R. French</t>
  </si>
  <si>
    <t>mktrf</t>
  </si>
  <si>
    <t>smb</t>
  </si>
  <si>
    <t>hml</t>
  </si>
  <si>
    <t>Alpha</t>
  </si>
  <si>
    <t>Stock Price from Yahoo Finance</t>
  </si>
  <si>
    <t xml:space="preserve">https://3dprintingindustry.com/news/hp-shares-rise-seven-percent-following-strong-q1-2021-revenue-results-185275/ </t>
  </si>
  <si>
    <t>Increase in revenue by 7 percent.</t>
  </si>
  <si>
    <t>https://www.fool.com/investing/2019/03/04/why-hp-stock-dropped-10-in-february.aspx</t>
  </si>
  <si>
    <t>https://www.marketwatch.com/story/hp-is-still-being-disrupted-by-the-internet-in-2019-2019-02-27</t>
  </si>
  <si>
    <t>last 3 year avg excluding 2020.</t>
  </si>
  <si>
    <t>HEWLETT PACKARD CO</t>
  </si>
  <si>
    <t>H P INC</t>
  </si>
  <si>
    <t>Return</t>
  </si>
  <si>
    <t>Annual Factors</t>
  </si>
  <si>
    <t>Excess return</t>
  </si>
  <si>
    <t>Average after 2016</t>
  </si>
  <si>
    <t>Forecasted sales</t>
  </si>
  <si>
    <t>Sales growth
YoY average rate</t>
  </si>
  <si>
    <t>Sales growth
YoY change in sales</t>
  </si>
  <si>
    <t>New sales</t>
  </si>
  <si>
    <t>Data Source</t>
  </si>
  <si>
    <t>World Development Indicators</t>
  </si>
  <si>
    <t>Last Updated Date</t>
  </si>
  <si>
    <t>Country Code</t>
  </si>
  <si>
    <t>Indicator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</si>
  <si>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</si>
  <si>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</si>
  <si>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</si>
  <si>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</si>
  <si>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</si>
  <si>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</si>
  <si>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</si>
  <si>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</si>
  <si>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</si>
  <si>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</si>
  <si>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</si>
  <si>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</si>
  <si>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</si>
  <si>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</si>
  <si>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</si>
  <si>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</si>
  <si>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</si>
  <si>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</si>
  <si>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</si>
  <si>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</si>
  <si>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GDP growth (annual %)</t>
  </si>
  <si>
    <t>USA</t>
  </si>
  <si>
    <t>Average GDP growth (%)</t>
  </si>
  <si>
    <t>Historical GDP and Inflation rate</t>
  </si>
  <si>
    <t>Fama French factor and analysis</t>
  </si>
  <si>
    <t>Sales Growth option: 1=Constant growth, 2=YoY change in growth</t>
  </si>
  <si>
    <t>World Bank GDP rate</t>
  </si>
  <si>
    <t>Historical average effective Tax rate</t>
  </si>
  <si>
    <t>Tax rate</t>
  </si>
  <si>
    <t>%</t>
  </si>
  <si>
    <t>-</t>
  </si>
  <si>
    <t>Average Tax rate</t>
  </si>
  <si>
    <t>FCFE Growth rate from Gordon growth single stage model</t>
  </si>
  <si>
    <t>r</t>
  </si>
  <si>
    <t>Cost of Capital</t>
  </si>
  <si>
    <t>EV0</t>
  </si>
  <si>
    <t>FCFE0</t>
  </si>
  <si>
    <t>Equity Value = Current Market value</t>
  </si>
  <si>
    <t>N/A</t>
  </si>
  <si>
    <t>Come from recent financials</t>
  </si>
  <si>
    <t>Terminal P/E Ratio</t>
  </si>
  <si>
    <t>EPS</t>
  </si>
  <si>
    <t>DPS</t>
  </si>
  <si>
    <t>Average Sales growth rate</t>
  </si>
  <si>
    <t>Change in terminal PE value</t>
  </si>
  <si>
    <t>sales_growth</t>
  </si>
  <si>
    <t>LTgrowth_FCFE</t>
  </si>
  <si>
    <t>cost_equity</t>
  </si>
  <si>
    <t>Intrinsic_FCFE</t>
  </si>
  <si>
    <t>Worst Case</t>
  </si>
  <si>
    <t>Sell</t>
  </si>
  <si>
    <t>Best Case</t>
  </si>
  <si>
    <t>Modified by abhijay shukla on 4/2/2021</t>
  </si>
  <si>
    <t>Buy</t>
  </si>
  <si>
    <t>Base Case</t>
  </si>
  <si>
    <t>Created by abhijay shukla on 4/2/2021</t>
  </si>
  <si>
    <t>Scenario Summary</t>
  </si>
  <si>
    <t>Changing Cells: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</si>
  <si>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</si>
  <si>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</si>
  <si>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</si>
  <si>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</si>
  <si>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Actual sales</t>
  </si>
  <si>
    <t>FCFE Advice</t>
  </si>
  <si>
    <t>Current 
Values:</t>
  </si>
  <si>
    <t>Analyst</t>
  </si>
  <si>
    <t>Date</t>
  </si>
  <si>
    <t>Name</t>
  </si>
  <si>
    <t>Ticker</t>
  </si>
  <si>
    <t>SIC Code</t>
  </si>
  <si>
    <t>Current Price</t>
  </si>
  <si>
    <t>Shares outstanding (millions)</t>
  </si>
  <si>
    <t>Market Cap</t>
  </si>
  <si>
    <t>P/E</t>
  </si>
  <si>
    <t>P/B</t>
  </si>
  <si>
    <t>Valuations</t>
  </si>
  <si>
    <t>DDM</t>
  </si>
  <si>
    <t>DDM Advice</t>
  </si>
  <si>
    <t>Final Decision</t>
  </si>
  <si>
    <t>Technology Industry Specific</t>
  </si>
  <si>
    <t xml:space="preserve">Year </t>
  </si>
  <si>
    <t>Forcasted sales</t>
  </si>
  <si>
    <t>Forecast</t>
  </si>
  <si>
    <t>% change in sales</t>
  </si>
  <si>
    <t>optimistic case Updated Sales number</t>
  </si>
  <si>
    <t>Realistic case Updated Sales number</t>
  </si>
  <si>
    <t>Abhijay Shukla
Adarsh Choubey
Edward Parrilla
Mehul Mehta</t>
  </si>
  <si>
    <t>Basic Calculation for report</t>
  </si>
  <si>
    <t>year</t>
  </si>
  <si>
    <t>Current</t>
  </si>
  <si>
    <t>T</t>
  </si>
  <si>
    <t>Total Assets</t>
  </si>
  <si>
    <t>Particulars</t>
  </si>
  <si>
    <t>Submitted by:</t>
  </si>
  <si>
    <t>Submitted to:</t>
  </si>
  <si>
    <t>Professor Jesse Ellis , North Carolina State University</t>
  </si>
  <si>
    <t xml:space="preserve">Note: </t>
  </si>
  <si>
    <t>Our valuation model was created under the guidance of Professor Jesse Ellis, North carolina State university.</t>
  </si>
  <si>
    <t>Valuation of HP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</si>
</sst>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#,###.000"/>
    <numFmt numFmtId="165" formatCode="0.000000000"/>
    <numFmt numFmtId="166" formatCode="0.0000000"/>
    <numFmt numFmtId="167" formatCode="0.00000"/>
    <numFmt numFmtId="168" formatCode="0.0000"/>
    <numFmt numFmtId="169" formatCode="0.000"/>
    <numFmt numFmtId="170" formatCode="0.000%"/>
    <numFmt numFmtId="171" formatCode="d/m/yyyy"/>
    <numFmt numFmtId="172" formatCode="0.0%"/>
    <numFmt numFmtId="173" formatCode="#,##0.0000000000000000000"/>
    <numFmt numFmtId="174" formatCode="#,###,###.00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i/>
      <sz val="16"/>
      <name val="Arial"/>
      <family val="2"/>
    </font>
    <font>
      <b/>
      <sz val="10"/>
      <color rgb="FF7030A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9"/>
      <name val="Arial"/>
      <family val="2"/>
    </font>
    <font>
      <sz val="18"/>
      <color rgb="FF000000"/>
      <name val="Calibri"/>
      <family val="2"/>
      <scheme val="minor"/>
    </font>
    <font>
      <vertAlign val="superscript"/>
      <sz val="18"/>
      <color rgb="FF000000"/>
      <name val="Calibri"/>
      <family val="2"/>
      <scheme val="minor"/>
    </font>
    <font>
      <sz val="18"/>
      <color rgb="FF000000"/>
      <name val="Symbol"/>
      <family val="1"/>
      <charset val="2"/>
    </font>
    <font>
      <b/>
      <sz val="18"/>
      <color rgb="FF000000"/>
      <name val="Calibri"/>
      <family val="2"/>
      <scheme val="minor"/>
    </font>
    <font>
      <b/>
      <vertAlign val="superscript"/>
      <sz val="18"/>
      <color rgb="FF000000"/>
      <name val="Calibri"/>
      <family val="2"/>
      <scheme val="minor"/>
    </font>
    <font>
      <b/>
      <sz val="18"/>
      <color rgb="FF000000"/>
      <name val="Symbol"/>
      <family val="1"/>
      <charset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24"/>
      </patternFill>
    </fill>
    <fill>
      <patternFill patternType="solid">
        <fgColor theme="0" tint="-4.9989318521683403E-2"/>
        <bgColor indexed="24"/>
      </patternFill>
    </fill>
    <fill>
      <patternFill patternType="solid">
        <fgColor theme="7" tint="0.79998168889431442"/>
        <bgColor indexed="24"/>
      </patternFill>
    </fill>
    <fill>
      <patternFill patternType="solid">
        <fgColor theme="7" tint="0.79998168889431442"/>
        <bgColor indexed="7"/>
      </patternFill>
    </fill>
    <fill>
      <patternFill patternType="solid">
        <fgColor theme="9" tint="0.79998168889431442"/>
        <bgColor indexed="2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41" fillId="0" borderId="0" applyNumberFormat="0" applyFill="0" applyBorder="0" applyAlignment="0" applyProtection="0"/>
  </cellStyleXfs>
  <cellXfs count="323">
    <xf numFmtId="0" fontId="0" fillId="0" borderId="0" xfId="0"/>
    <xf numFmtId="164" fontId="18" fillId="0" borderId="0" xfId="0" applyNumberFormat="1" applyFont="1" applyAlignment="1">
      <alignment horizontal="right" wrapText="1"/>
    </xf>
    <xf numFmtId="164" fontId="18" fillId="0" borderId="0" xfId="0" applyNumberFormat="1" applyFont="1" applyAlignment="1">
      <alignment horizontal="center" wrapText="1"/>
    </xf>
    <xf numFmtId="164" fontId="19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wrapText="1"/>
    </xf>
    <xf numFmtId="0" fontId="20" fillId="0" borderId="0" xfId="0" applyFont="1"/>
    <xf numFmtId="164" fontId="21" fillId="0" borderId="0" xfId="0" applyNumberFormat="1" applyFont="1" applyAlignment="1">
      <alignment horizontal="center" wrapText="1"/>
    </xf>
    <xf numFmtId="9" fontId="20" fillId="0" borderId="0" xfId="43" applyFont="1"/>
    <xf numFmtId="0" fontId="22" fillId="0" borderId="0" xfId="0" applyFont="1"/>
    <xf numFmtId="0" fontId="24" fillId="0" borderId="0" xfId="44" applyFont="1"/>
    <xf numFmtId="0" fontId="23" fillId="0" borderId="0" xfId="44"/>
    <xf numFmtId="0" fontId="23" fillId="0" borderId="11" xfId="44" applyBorder="1"/>
    <xf numFmtId="0" fontId="23" fillId="0" borderId="12" xfId="44" applyBorder="1"/>
    <xf numFmtId="0" fontId="23" fillId="0" borderId="13" xfId="44" applyBorder="1"/>
    <xf numFmtId="0" fontId="23" fillId="0" borderId="14" xfId="44" applyBorder="1"/>
    <xf numFmtId="0" fontId="23" fillId="0" borderId="13" xfId="44" applyBorder="1" applyAlignment="1">
      <alignment wrapText="1"/>
    </xf>
    <xf numFmtId="0" fontId="23" fillId="0" borderId="17" xfId="44" applyBorder="1" applyAlignment="1">
      <alignment horizontal="center"/>
    </xf>
    <xf numFmtId="0" fontId="23" fillId="34" borderId="13" xfId="44" applyFill="1" applyBorder="1"/>
    <xf numFmtId="0" fontId="23" fillId="0" borderId="15" xfId="44" applyBorder="1"/>
    <xf numFmtId="0" fontId="23" fillId="0" borderId="18" xfId="44" applyBorder="1"/>
    <xf numFmtId="0" fontId="26" fillId="0" borderId="0" xfId="44" applyFont="1"/>
    <xf numFmtId="0" fontId="23" fillId="0" borderId="0" xfId="44" applyAlignment="1">
      <alignment horizontal="center"/>
    </xf>
    <xf numFmtId="0" fontId="23" fillId="35" borderId="19" xfId="44" applyFill="1" applyBorder="1" applyAlignment="1">
      <alignment horizontal="center"/>
    </xf>
    <xf numFmtId="0" fontId="23" fillId="35" borderId="17" xfId="44" applyFill="1" applyBorder="1" applyAlignment="1">
      <alignment horizontal="center"/>
    </xf>
    <xf numFmtId="0" fontId="23" fillId="0" borderId="19" xfId="44" applyBorder="1" applyAlignment="1">
      <alignment horizontal="left"/>
    </xf>
    <xf numFmtId="0" fontId="23" fillId="36" borderId="19" xfId="44" applyFill="1" applyBorder="1" applyAlignment="1">
      <alignment horizontal="left"/>
    </xf>
    <xf numFmtId="0" fontId="23" fillId="0" borderId="19" xfId="44" applyBorder="1" applyAlignment="1">
      <alignment horizontal="center"/>
    </xf>
    <xf numFmtId="1" fontId="23" fillId="35" borderId="20" xfId="44" applyNumberFormat="1" applyFill="1" applyBorder="1" applyAlignment="1">
      <alignment horizontal="center"/>
    </xf>
    <xf numFmtId="2" fontId="23" fillId="0" borderId="21" xfId="44" applyNumberFormat="1" applyBorder="1" applyAlignment="1">
      <alignment horizontal="center"/>
    </xf>
    <xf numFmtId="1" fontId="23" fillId="0" borderId="0" xfId="44" applyNumberFormat="1" applyAlignment="1">
      <alignment horizontal="left"/>
    </xf>
    <xf numFmtId="1" fontId="23" fillId="35" borderId="22" xfId="44" applyNumberFormat="1" applyFill="1" applyBorder="1" applyAlignment="1">
      <alignment horizontal="center"/>
    </xf>
    <xf numFmtId="1" fontId="23" fillId="0" borderId="0" xfId="44" applyNumberFormat="1"/>
    <xf numFmtId="169" fontId="23" fillId="0" borderId="21" xfId="44" applyNumberFormat="1" applyBorder="1" applyAlignment="1">
      <alignment horizontal="center"/>
    </xf>
    <xf numFmtId="1" fontId="26" fillId="35" borderId="22" xfId="44" applyNumberFormat="1" applyFont="1" applyFill="1" applyBorder="1" applyAlignment="1">
      <alignment horizontal="center"/>
    </xf>
    <xf numFmtId="2" fontId="26" fillId="0" borderId="21" xfId="44" applyNumberFormat="1" applyFont="1" applyBorder="1" applyAlignment="1">
      <alignment horizontal="center"/>
    </xf>
    <xf numFmtId="1" fontId="23" fillId="0" borderId="22" xfId="44" applyNumberFormat="1" applyBorder="1" applyAlignment="1">
      <alignment horizontal="center"/>
    </xf>
    <xf numFmtId="2" fontId="23" fillId="0" borderId="0" xfId="44" applyNumberFormat="1"/>
    <xf numFmtId="0" fontId="23" fillId="37" borderId="0" xfId="44" applyFill="1"/>
    <xf numFmtId="2" fontId="23" fillId="37" borderId="0" xfId="44" applyNumberFormat="1" applyFill="1"/>
    <xf numFmtId="0" fontId="23" fillId="0" borderId="23" xfId="44" applyBorder="1" applyAlignment="1">
      <alignment horizontal="center"/>
    </xf>
    <xf numFmtId="0" fontId="23" fillId="0" borderId="24" xfId="44" applyBorder="1" applyAlignment="1">
      <alignment horizontal="left" indent="1"/>
    </xf>
    <xf numFmtId="0" fontId="23" fillId="0" borderId="24" xfId="44" applyBorder="1"/>
    <xf numFmtId="0" fontId="23" fillId="36" borderId="24" xfId="44" applyFill="1" applyBorder="1"/>
    <xf numFmtId="2" fontId="23" fillId="0" borderId="24" xfId="44" applyNumberFormat="1" applyBorder="1"/>
    <xf numFmtId="43" fontId="23" fillId="0" borderId="0" xfId="45" applyFont="1" applyBorder="1"/>
    <xf numFmtId="0" fontId="23" fillId="0" borderId="0" xfId="44" applyAlignment="1">
      <alignment wrapText="1"/>
    </xf>
    <xf numFmtId="43" fontId="23" fillId="0" borderId="0" xfId="45" applyFont="1"/>
    <xf numFmtId="4" fontId="23" fillId="0" borderId="0" xfId="44" applyNumberFormat="1"/>
    <xf numFmtId="44" fontId="26" fillId="0" borderId="0" xfId="46" applyFont="1"/>
    <xf numFmtId="0" fontId="26" fillId="0" borderId="0" xfId="0" applyFont="1"/>
    <xf numFmtId="43" fontId="0" fillId="38" borderId="0" xfId="0" applyNumberFormat="1" applyFill="1"/>
    <xf numFmtId="9" fontId="2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9" fontId="23" fillId="0" borderId="0" xfId="44" applyNumberFormat="1"/>
    <xf numFmtId="164" fontId="18" fillId="33" borderId="0" xfId="0" applyNumberFormat="1" applyFont="1" applyFill="1" applyAlignment="1">
      <alignment horizontal="right" wrapText="1"/>
    </xf>
    <xf numFmtId="0" fontId="34" fillId="39" borderId="0" xfId="0" applyFont="1" applyFill="1" applyAlignment="1">
      <alignment wrapText="1"/>
    </xf>
    <xf numFmtId="1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0" fontId="13" fillId="34" borderId="0" xfId="0" applyFont="1" applyFill="1"/>
    <xf numFmtId="168" fontId="13" fillId="34" borderId="0" xfId="0" applyNumberFormat="1" applyFont="1" applyFill="1"/>
    <xf numFmtId="0" fontId="35" fillId="0" borderId="0" xfId="0" applyFont="1"/>
    <xf numFmtId="0" fontId="37" fillId="0" borderId="0" xfId="0" applyFont="1"/>
    <xf numFmtId="0" fontId="16" fillId="0" borderId="0" xfId="0" applyFont="1"/>
    <xf numFmtId="0" fontId="38" fillId="0" borderId="0" xfId="0" applyFont="1"/>
    <xf numFmtId="0" fontId="40" fillId="0" borderId="0" xfId="0" applyFont="1"/>
    <xf numFmtId="10" fontId="0" fillId="0" borderId="0" xfId="43" applyNumberFormat="1" applyFont="1"/>
    <xf numFmtId="170" fontId="0" fillId="0" borderId="0" xfId="0" applyNumberFormat="1"/>
    <xf numFmtId="168" fontId="0" fillId="0" borderId="0" xfId="0" applyNumberFormat="1"/>
    <xf numFmtId="168" fontId="0" fillId="0" borderId="0" xfId="43" applyNumberFormat="1" applyFont="1"/>
    <xf numFmtId="168" fontId="0" fillId="0" borderId="0" xfId="0" applyNumberFormat="1" applyFont="1"/>
    <xf numFmtId="10" fontId="20" fillId="0" borderId="0" xfId="0" applyNumberFormat="1" applyFont="1"/>
    <xf numFmtId="10" fontId="20" fillId="0" borderId="0" xfId="43" applyNumberFormat="1" applyFont="1"/>
    <xf numFmtId="164" fontId="19" fillId="0" borderId="0" xfId="0" applyNumberFormat="1" applyFont="1" applyAlignment="1">
      <alignment wrapText="1"/>
    </xf>
    <xf numFmtId="164" fontId="18" fillId="33" borderId="0" xfId="0" applyNumberFormat="1" applyFont="1" applyFill="1" applyAlignment="1">
      <alignment wrapText="1"/>
    </xf>
    <xf numFmtId="164" fontId="19" fillId="33" borderId="0" xfId="0" applyNumberFormat="1" applyFont="1" applyFill="1" applyAlignment="1">
      <alignment wrapText="1"/>
    </xf>
    <xf numFmtId="164" fontId="19" fillId="33" borderId="0" xfId="0" applyNumberFormat="1" applyFont="1" applyFill="1" applyAlignment="1">
      <alignment horizontal="right" wrapText="1"/>
    </xf>
    <xf numFmtId="0" fontId="41" fillId="0" borderId="0" xfId="47"/>
    <xf numFmtId="0" fontId="41" fillId="0" borderId="0" xfId="47" applyAlignment="1">
      <alignment vertical="center"/>
    </xf>
    <xf numFmtId="168" fontId="23" fillId="0" borderId="14" xfId="44" applyNumberFormat="1" applyBorder="1"/>
    <xf numFmtId="171" fontId="0" fillId="0" borderId="0" xfId="0" applyNumberFormat="1"/>
    <xf numFmtId="10" fontId="16" fillId="0" borderId="0" xfId="43" applyNumberFormat="1" applyFont="1"/>
    <xf numFmtId="170" fontId="0" fillId="0" borderId="0" xfId="43" applyNumberFormat="1" applyFont="1"/>
    <xf numFmtId="0" fontId="19" fillId="0" borderId="0" xfId="0" applyNumberFormat="1" applyFont="1" applyAlignment="1">
      <alignment horizontal="center" wrapText="1"/>
    </xf>
    <xf numFmtId="10" fontId="44" fillId="0" borderId="0" xfId="0" applyNumberFormat="1" applyFont="1"/>
    <xf numFmtId="0" fontId="20" fillId="0" borderId="0" xfId="0" applyFont="1" applyAlignment="1">
      <alignment wrapText="1"/>
    </xf>
    <xf numFmtId="10" fontId="20" fillId="0" borderId="26" xfId="0" applyNumberFormat="1" applyFont="1" applyBorder="1"/>
    <xf numFmtId="0" fontId="0" fillId="0" borderId="0" xfId="0" applyAlignment="1">
      <alignment wrapText="1"/>
    </xf>
    <xf numFmtId="0" fontId="45" fillId="33" borderId="0" xfId="0" applyFont="1" applyFill="1"/>
    <xf numFmtId="0" fontId="0" fillId="0" borderId="0" xfId="0" quotePrefix="1"/>
    <xf numFmtId="9" fontId="0" fillId="0" borderId="0" xfId="0" applyNumberFormat="1"/>
    <xf numFmtId="10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4" fontId="0" fillId="0" borderId="0" xfId="0" applyNumberFormat="1" applyFill="1"/>
    <xf numFmtId="10" fontId="0" fillId="41" borderId="0" xfId="0" applyNumberFormat="1" applyFill="1"/>
    <xf numFmtId="164" fontId="18" fillId="0" borderId="0" xfId="0" applyNumberFormat="1" applyFont="1" applyAlignment="1">
      <alignment wrapText="1"/>
    </xf>
    <xf numFmtId="4" fontId="26" fillId="0" borderId="0" xfId="44" applyNumberFormat="1" applyFont="1"/>
    <xf numFmtId="3" fontId="23" fillId="0" borderId="0" xfId="44" applyNumberFormat="1"/>
    <xf numFmtId="0" fontId="0" fillId="0" borderId="0" xfId="0" applyFill="1" applyBorder="1" applyAlignment="1"/>
    <xf numFmtId="0" fontId="0" fillId="0" borderId="25" xfId="0" applyFill="1" applyBorder="1" applyAlignment="1"/>
    <xf numFmtId="0" fontId="46" fillId="42" borderId="0" xfId="0" applyFont="1" applyFill="1" applyBorder="1" applyAlignment="1">
      <alignment horizontal="left"/>
    </xf>
    <xf numFmtId="0" fontId="48" fillId="0" borderId="0" xfId="0" applyFont="1" applyFill="1" applyBorder="1" applyAlignment="1">
      <alignment vertical="top" wrapText="1"/>
    </xf>
    <xf numFmtId="172" fontId="0" fillId="0" borderId="0" xfId="0" applyNumberFormat="1" applyFill="1" applyBorder="1" applyAlignment="1"/>
    <xf numFmtId="0" fontId="19" fillId="40" borderId="0" xfId="0" applyNumberFormat="1" applyFont="1" applyFill="1" applyAlignment="1">
      <alignment horizontal="center" wrapText="1"/>
    </xf>
    <xf numFmtId="0" fontId="19" fillId="43" borderId="0" xfId="0" applyNumberFormat="1" applyFont="1" applyFill="1" applyAlignment="1">
      <alignment horizontal="center" wrapText="1"/>
    </xf>
    <xf numFmtId="0" fontId="0" fillId="43" borderId="0" xfId="0" applyFill="1"/>
    <xf numFmtId="44" fontId="0" fillId="43" borderId="0" xfId="0" applyNumberFormat="1" applyFill="1" applyBorder="1" applyAlignment="1"/>
    <xf numFmtId="0" fontId="23" fillId="33" borderId="10" xfId="44" applyFill="1" applyBorder="1"/>
    <xf numFmtId="10" fontId="23" fillId="33" borderId="14" xfId="43" applyNumberFormat="1" applyFont="1" applyFill="1" applyBorder="1" applyAlignment="1">
      <alignment horizontal="center"/>
    </xf>
    <xf numFmtId="0" fontId="23" fillId="33" borderId="14" xfId="44" applyFill="1" applyBorder="1" applyAlignment="1">
      <alignment horizontal="center"/>
    </xf>
    <xf numFmtId="10" fontId="23" fillId="33" borderId="14" xfId="44" applyNumberFormat="1" applyFill="1" applyBorder="1" applyAlignment="1">
      <alignment horizontal="center"/>
    </xf>
    <xf numFmtId="1" fontId="23" fillId="33" borderId="14" xfId="44" applyNumberFormat="1" applyFill="1" applyBorder="1" applyAlignment="1">
      <alignment horizontal="center"/>
    </xf>
    <xf numFmtId="9" fontId="23" fillId="33" borderId="14" xfId="44" applyNumberFormat="1" applyFill="1" applyBorder="1" applyAlignment="1">
      <alignment horizontal="center"/>
    </xf>
    <xf numFmtId="0" fontId="23" fillId="0" borderId="15" xfId="44" applyBorder="1" applyAlignment="1">
      <alignment wrapText="1"/>
    </xf>
    <xf numFmtId="0" fontId="23" fillId="33" borderId="16" xfId="44" applyFill="1" applyBorder="1" applyAlignment="1">
      <alignment horizontal="center"/>
    </xf>
    <xf numFmtId="0" fontId="26" fillId="34" borderId="10" xfId="44" applyFont="1" applyFill="1" applyBorder="1"/>
    <xf numFmtId="10" fontId="23" fillId="34" borderId="14" xfId="43" applyNumberFormat="1" applyFont="1" applyFill="1" applyBorder="1" applyAlignment="1">
      <alignment horizontal="right"/>
    </xf>
    <xf numFmtId="44" fontId="23" fillId="34" borderId="14" xfId="42" applyFont="1" applyFill="1" applyBorder="1" applyAlignment="1">
      <alignment horizontal="right"/>
    </xf>
    <xf numFmtId="1" fontId="23" fillId="34" borderId="14" xfId="44" applyNumberFormat="1" applyFill="1" applyBorder="1" applyAlignment="1">
      <alignment horizontal="right"/>
    </xf>
    <xf numFmtId="1" fontId="23" fillId="34" borderId="16" xfId="44" applyNumberFormat="1" applyFill="1" applyBorder="1"/>
    <xf numFmtId="0" fontId="23" fillId="0" borderId="0" xfId="44" applyBorder="1"/>
    <xf numFmtId="0" fontId="38" fillId="0" borderId="0" xfId="0" applyFont="1" applyBorder="1"/>
    <xf numFmtId="0" fontId="40" fillId="0" borderId="14" xfId="0" applyFont="1" applyBorder="1"/>
    <xf numFmtId="168" fontId="23" fillId="0" borderId="0" xfId="44" applyNumberFormat="1" applyBorder="1"/>
    <xf numFmtId="0" fontId="31" fillId="0" borderId="0" xfId="44" applyFont="1" applyBorder="1"/>
    <xf numFmtId="9" fontId="23" fillId="0" borderId="0" xfId="43" applyFont="1" applyBorder="1"/>
    <xf numFmtId="9" fontId="23" fillId="0" borderId="14" xfId="43" applyFont="1" applyBorder="1"/>
    <xf numFmtId="0" fontId="26" fillId="0" borderId="0" xfId="44" applyFont="1" applyBorder="1"/>
    <xf numFmtId="0" fontId="23" fillId="0" borderId="16" xfId="44" applyBorder="1"/>
    <xf numFmtId="0" fontId="23" fillId="0" borderId="27" xfId="44" applyBorder="1" applyAlignment="1">
      <alignment horizontal="center"/>
    </xf>
    <xf numFmtId="0" fontId="23" fillId="0" borderId="28" xfId="44" applyBorder="1" applyAlignment="1">
      <alignment horizontal="center"/>
    </xf>
    <xf numFmtId="0" fontId="23" fillId="34" borderId="0" xfId="44" applyFill="1" applyBorder="1"/>
    <xf numFmtId="0" fontId="26" fillId="34" borderId="0" xfId="44" applyFont="1" applyFill="1" applyBorder="1"/>
    <xf numFmtId="10" fontId="26" fillId="34" borderId="0" xfId="43" applyNumberFormat="1" applyFont="1" applyFill="1" applyBorder="1"/>
    <xf numFmtId="10" fontId="26" fillId="34" borderId="14" xfId="43" applyNumberFormat="1" applyFont="1" applyFill="1" applyBorder="1"/>
    <xf numFmtId="0" fontId="23" fillId="34" borderId="15" xfId="44" applyFill="1" applyBorder="1"/>
    <xf numFmtId="0" fontId="23" fillId="34" borderId="18" xfId="44" applyFill="1" applyBorder="1"/>
    <xf numFmtId="0" fontId="26" fillId="34" borderId="18" xfId="44" applyFont="1" applyFill="1" applyBorder="1"/>
    <xf numFmtId="169" fontId="26" fillId="34" borderId="18" xfId="44" applyNumberFormat="1" applyFont="1" applyFill="1" applyBorder="1"/>
    <xf numFmtId="169" fontId="26" fillId="34" borderId="16" xfId="44" applyNumberFormat="1" applyFont="1" applyFill="1" applyBorder="1"/>
    <xf numFmtId="0" fontId="26" fillId="34" borderId="29" xfId="44" applyFont="1" applyFill="1" applyBorder="1"/>
    <xf numFmtId="0" fontId="23" fillId="0" borderId="30" xfId="44" applyBorder="1"/>
    <xf numFmtId="0" fontId="23" fillId="0" borderId="30" xfId="44" applyBorder="1" applyAlignment="1">
      <alignment horizontal="center"/>
    </xf>
    <xf numFmtId="0" fontId="23" fillId="0" borderId="31" xfId="44" applyBorder="1" applyAlignment="1">
      <alignment horizontal="center"/>
    </xf>
    <xf numFmtId="0" fontId="26" fillId="0" borderId="10" xfId="44" applyFont="1" applyBorder="1"/>
    <xf numFmtId="0" fontId="26" fillId="0" borderId="11" xfId="44" applyFont="1" applyBorder="1"/>
    <xf numFmtId="169" fontId="26" fillId="0" borderId="11" xfId="44" applyNumberFormat="1" applyFont="1" applyBorder="1"/>
    <xf numFmtId="169" fontId="26" fillId="0" borderId="12" xfId="44" applyNumberFormat="1" applyFont="1" applyBorder="1"/>
    <xf numFmtId="0" fontId="26" fillId="0" borderId="13" xfId="44" applyFont="1" applyBorder="1"/>
    <xf numFmtId="169" fontId="27" fillId="0" borderId="0" xfId="44" applyNumberFormat="1" applyFont="1" applyBorder="1"/>
    <xf numFmtId="169" fontId="27" fillId="0" borderId="14" xfId="44" applyNumberFormat="1" applyFont="1" applyBorder="1"/>
    <xf numFmtId="0" fontId="23" fillId="0" borderId="13" xfId="44" applyBorder="1" applyAlignment="1">
      <alignment horizontal="center"/>
    </xf>
    <xf numFmtId="0" fontId="28" fillId="35" borderId="0" xfId="44" applyFont="1" applyFill="1" applyBorder="1" applyAlignment="1">
      <alignment horizontal="center"/>
    </xf>
    <xf numFmtId="0" fontId="28" fillId="0" borderId="0" xfId="44" applyFont="1" applyBorder="1" applyAlignment="1">
      <alignment horizontal="left"/>
    </xf>
    <xf numFmtId="0" fontId="28" fillId="0" borderId="0" xfId="44" applyFont="1" applyBorder="1" applyAlignment="1">
      <alignment horizontal="center"/>
    </xf>
    <xf numFmtId="0" fontId="28" fillId="0" borderId="14" xfId="44" applyFont="1" applyBorder="1" applyAlignment="1">
      <alignment horizontal="center"/>
    </xf>
    <xf numFmtId="0" fontId="23" fillId="0" borderId="32" xfId="44" applyBorder="1" applyAlignment="1">
      <alignment horizontal="center"/>
    </xf>
    <xf numFmtId="0" fontId="29" fillId="0" borderId="13" xfId="44" applyFont="1" applyBorder="1"/>
    <xf numFmtId="0" fontId="29" fillId="0" borderId="0" xfId="44" applyFont="1" applyBorder="1"/>
    <xf numFmtId="0" fontId="23" fillId="36" borderId="0" xfId="44" applyFill="1" applyBorder="1"/>
    <xf numFmtId="0" fontId="23" fillId="0" borderId="0" xfId="44" applyBorder="1" applyAlignment="1">
      <alignment horizontal="center"/>
    </xf>
    <xf numFmtId="0" fontId="23" fillId="0" borderId="14" xfId="44" applyBorder="1" applyAlignment="1">
      <alignment horizontal="center"/>
    </xf>
    <xf numFmtId="1" fontId="23" fillId="35" borderId="0" xfId="44" applyNumberFormat="1" applyFill="1" applyBorder="1" applyAlignment="1">
      <alignment horizontal="left"/>
    </xf>
    <xf numFmtId="1" fontId="23" fillId="36" borderId="0" xfId="44" applyNumberFormat="1" applyFill="1" applyBorder="1" applyAlignment="1">
      <alignment horizontal="left"/>
    </xf>
    <xf numFmtId="2" fontId="23" fillId="0" borderId="33" xfId="44" applyNumberFormat="1" applyBorder="1" applyAlignment="1">
      <alignment horizontal="center"/>
    </xf>
    <xf numFmtId="1" fontId="23" fillId="35" borderId="0" xfId="44" applyNumberFormat="1" applyFill="1" applyBorder="1" applyAlignment="1">
      <alignment horizontal="center"/>
    </xf>
    <xf numFmtId="1" fontId="23" fillId="36" borderId="0" xfId="44" applyNumberFormat="1" applyFill="1" applyBorder="1" applyAlignment="1">
      <alignment horizontal="center"/>
    </xf>
    <xf numFmtId="2" fontId="23" fillId="0" borderId="0" xfId="44" applyNumberFormat="1" applyBorder="1" applyAlignment="1">
      <alignment horizontal="center"/>
    </xf>
    <xf numFmtId="2" fontId="23" fillId="0" borderId="14" xfId="44" applyNumberFormat="1" applyBorder="1" applyAlignment="1">
      <alignment horizontal="center"/>
    </xf>
    <xf numFmtId="0" fontId="23" fillId="0" borderId="13" xfId="44" applyBorder="1" applyAlignment="1">
      <alignment horizontal="left" indent="1"/>
    </xf>
    <xf numFmtId="169" fontId="23" fillId="0" borderId="33" xfId="44" applyNumberFormat="1" applyBorder="1" applyAlignment="1">
      <alignment horizontal="center"/>
    </xf>
    <xf numFmtId="2" fontId="26" fillId="0" borderId="33" xfId="44" applyNumberFormat="1" applyFont="1" applyBorder="1" applyAlignment="1">
      <alignment horizontal="center"/>
    </xf>
    <xf numFmtId="0" fontId="26" fillId="0" borderId="13" xfId="44" applyFont="1" applyBorder="1" applyAlignment="1">
      <alignment horizontal="left"/>
    </xf>
    <xf numFmtId="1" fontId="23" fillId="0" borderId="34" xfId="44" applyNumberFormat="1" applyBorder="1" applyAlignment="1">
      <alignment horizontal="center"/>
    </xf>
    <xf numFmtId="0" fontId="23" fillId="35" borderId="0" xfId="44" applyFill="1" applyBorder="1"/>
    <xf numFmtId="1" fontId="23" fillId="35" borderId="35" xfId="44" applyNumberFormat="1" applyFill="1" applyBorder="1" applyAlignment="1">
      <alignment horizontal="center"/>
    </xf>
    <xf numFmtId="1" fontId="23" fillId="35" borderId="18" xfId="44" applyNumberFormat="1" applyFill="1" applyBorder="1" applyAlignment="1">
      <alignment horizontal="left"/>
    </xf>
    <xf numFmtId="1" fontId="23" fillId="36" borderId="18" xfId="44" applyNumberFormat="1" applyFill="1" applyBorder="1" applyAlignment="1">
      <alignment horizontal="left"/>
    </xf>
    <xf numFmtId="2" fontId="23" fillId="0" borderId="36" xfId="44" applyNumberFormat="1" applyBorder="1" applyAlignment="1">
      <alignment horizontal="center"/>
    </xf>
    <xf numFmtId="2" fontId="23" fillId="0" borderId="37" xfId="44" applyNumberFormat="1" applyBorder="1" applyAlignment="1">
      <alignment horizontal="center"/>
    </xf>
    <xf numFmtId="0" fontId="30" fillId="0" borderId="0" xfId="44" applyFont="1" applyBorder="1"/>
    <xf numFmtId="0" fontId="23" fillId="0" borderId="10" xfId="44" applyBorder="1"/>
    <xf numFmtId="0" fontId="23" fillId="0" borderId="38" xfId="44" applyBorder="1" applyAlignment="1">
      <alignment horizontal="center"/>
    </xf>
    <xf numFmtId="0" fontId="23" fillId="36" borderId="38" xfId="44" applyFill="1" applyBorder="1" applyAlignment="1">
      <alignment horizontal="center"/>
    </xf>
    <xf numFmtId="0" fontId="23" fillId="36" borderId="0" xfId="44" applyFill="1" applyBorder="1" applyAlignment="1">
      <alignment horizontal="center"/>
    </xf>
    <xf numFmtId="0" fontId="23" fillId="0" borderId="39" xfId="44" applyBorder="1" applyAlignment="1">
      <alignment horizontal="center"/>
    </xf>
    <xf numFmtId="0" fontId="23" fillId="0" borderId="0" xfId="44" applyBorder="1" applyAlignment="1">
      <alignment horizontal="left" indent="1"/>
    </xf>
    <xf numFmtId="2" fontId="23" fillId="0" borderId="0" xfId="44" applyNumberFormat="1" applyBorder="1"/>
    <xf numFmtId="2" fontId="23" fillId="0" borderId="14" xfId="44" applyNumberFormat="1" applyBorder="1"/>
    <xf numFmtId="0" fontId="23" fillId="0" borderId="40" xfId="44" applyBorder="1" applyAlignment="1">
      <alignment horizontal="left" indent="1"/>
    </xf>
    <xf numFmtId="2" fontId="23" fillId="0" borderId="41" xfId="44" applyNumberFormat="1" applyBorder="1"/>
    <xf numFmtId="0" fontId="31" fillId="0" borderId="13" xfId="44" applyFont="1" applyBorder="1" applyAlignment="1">
      <alignment horizontal="left"/>
    </xf>
    <xf numFmtId="2" fontId="31" fillId="0" borderId="0" xfId="44" applyNumberFormat="1" applyFont="1" applyBorder="1"/>
    <xf numFmtId="0" fontId="31" fillId="36" borderId="0" xfId="44" applyFont="1" applyFill="1" applyBorder="1"/>
    <xf numFmtId="2" fontId="31" fillId="0" borderId="14" xfId="44" applyNumberFormat="1" applyFont="1" applyBorder="1"/>
    <xf numFmtId="2" fontId="26" fillId="0" borderId="0" xfId="44" applyNumberFormat="1" applyFont="1" applyBorder="1"/>
    <xf numFmtId="2" fontId="26" fillId="0" borderId="14" xfId="44" applyNumberFormat="1" applyFont="1" applyBorder="1"/>
    <xf numFmtId="0" fontId="23" fillId="0" borderId="42" xfId="44" applyBorder="1"/>
    <xf numFmtId="0" fontId="23" fillId="0" borderId="43" xfId="44" applyBorder="1"/>
    <xf numFmtId="0" fontId="23" fillId="36" borderId="43" xfId="44" applyFill="1" applyBorder="1"/>
    <xf numFmtId="43" fontId="23" fillId="0" borderId="43" xfId="45" applyFont="1" applyBorder="1"/>
    <xf numFmtId="43" fontId="23" fillId="0" borderId="44" xfId="45" applyFont="1" applyBorder="1"/>
    <xf numFmtId="0" fontId="23" fillId="0" borderId="10" xfId="44" applyBorder="1" applyAlignment="1">
      <alignment horizontal="left" indent="1"/>
    </xf>
    <xf numFmtId="43" fontId="23" fillId="0" borderId="12" xfId="45" applyFont="1" applyBorder="1"/>
    <xf numFmtId="43" fontId="23" fillId="0" borderId="14" xfId="45" applyFont="1" applyBorder="1"/>
    <xf numFmtId="43" fontId="26" fillId="0" borderId="14" xfId="45" applyFont="1" applyBorder="1"/>
    <xf numFmtId="0" fontId="23" fillId="0" borderId="13" xfId="44" applyBorder="1" applyAlignment="1">
      <alignment vertical="top" wrapText="1"/>
    </xf>
    <xf numFmtId="43" fontId="23" fillId="0" borderId="45" xfId="45" applyFont="1" applyBorder="1"/>
    <xf numFmtId="4" fontId="23" fillId="0" borderId="14" xfId="44" applyNumberFormat="1" applyBorder="1"/>
    <xf numFmtId="0" fontId="30" fillId="0" borderId="13" xfId="44" applyFont="1" applyBorder="1"/>
    <xf numFmtId="44" fontId="30" fillId="0" borderId="45" xfId="46" applyFont="1" applyBorder="1"/>
    <xf numFmtId="0" fontId="30" fillId="0" borderId="15" xfId="44" applyFont="1" applyBorder="1"/>
    <xf numFmtId="0" fontId="30" fillId="0" borderId="16" xfId="44" applyFont="1" applyBorder="1"/>
    <xf numFmtId="0" fontId="26" fillId="41" borderId="15" xfId="44" applyFont="1" applyFill="1" applyBorder="1"/>
    <xf numFmtId="10" fontId="26" fillId="41" borderId="16" xfId="44" applyNumberFormat="1" applyFont="1" applyFill="1" applyBorder="1"/>
    <xf numFmtId="0" fontId="38" fillId="0" borderId="13" xfId="0" applyFont="1" applyBorder="1"/>
    <xf numFmtId="168" fontId="23" fillId="0" borderId="13" xfId="44" applyNumberFormat="1" applyBorder="1"/>
    <xf numFmtId="172" fontId="0" fillId="41" borderId="0" xfId="0" applyNumberFormat="1" applyFill="1"/>
    <xf numFmtId="10" fontId="49" fillId="33" borderId="14" xfId="44" applyNumberFormat="1" applyFont="1" applyFill="1" applyBorder="1" applyAlignment="1">
      <alignment horizontal="center"/>
    </xf>
    <xf numFmtId="173" fontId="23" fillId="0" borderId="0" xfId="44" applyNumberFormat="1"/>
    <xf numFmtId="4" fontId="49" fillId="0" borderId="0" xfId="44" applyNumberFormat="1" applyFont="1"/>
    <xf numFmtId="9" fontId="49" fillId="0" borderId="0" xfId="44" applyNumberFormat="1" applyFont="1"/>
    <xf numFmtId="3" fontId="49" fillId="0" borderId="0" xfId="44" applyNumberFormat="1" applyFont="1"/>
    <xf numFmtId="9" fontId="26" fillId="0" borderId="26" xfId="0" applyNumberFormat="1" applyFon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14" fillId="0" borderId="26" xfId="0" applyNumberFormat="1" applyFont="1" applyBorder="1" applyAlignment="1">
      <alignment horizontal="center"/>
    </xf>
    <xf numFmtId="9" fontId="26" fillId="0" borderId="45" xfId="0" applyNumberFormat="1" applyFont="1" applyBorder="1" applyAlignment="1">
      <alignment horizontal="center"/>
    </xf>
    <xf numFmtId="2" fontId="0" fillId="0" borderId="45" xfId="0" applyNumberFormat="1" applyBorder="1" applyAlignment="1">
      <alignment horizontal="center"/>
    </xf>
    <xf numFmtId="9" fontId="26" fillId="0" borderId="52" xfId="0" applyNumberFormat="1" applyFont="1" applyBorder="1" applyAlignment="1">
      <alignment horizontal="center"/>
    </xf>
    <xf numFmtId="2" fontId="0" fillId="0" borderId="52" xfId="0" applyNumberFormat="1" applyBorder="1" applyAlignment="1">
      <alignment horizontal="center"/>
    </xf>
    <xf numFmtId="2" fontId="0" fillId="0" borderId="53" xfId="0" applyNumberFormat="1" applyBorder="1" applyAlignment="1">
      <alignment horizontal="center"/>
    </xf>
    <xf numFmtId="43" fontId="16" fillId="38" borderId="26" xfId="0" applyNumberFormat="1" applyFont="1" applyFill="1" applyBorder="1"/>
    <xf numFmtId="0" fontId="50" fillId="45" borderId="11" xfId="0" applyFont="1" applyFill="1" applyBorder="1" applyAlignment="1">
      <alignment horizontal="center" vertical="center"/>
    </xf>
    <xf numFmtId="0" fontId="51" fillId="45" borderId="11" xfId="0" applyFont="1" applyFill="1" applyBorder="1" applyAlignment="1">
      <alignment horizontal="center" vertical="center"/>
    </xf>
    <xf numFmtId="0" fontId="50" fillId="45" borderId="24" xfId="0" applyFont="1" applyFill="1" applyBorder="1" applyAlignment="1">
      <alignment horizontal="center" vertical="center"/>
    </xf>
    <xf numFmtId="0" fontId="47" fillId="46" borderId="25" xfId="0" applyFont="1" applyFill="1" applyBorder="1" applyAlignment="1">
      <alignment horizontal="left"/>
    </xf>
    <xf numFmtId="0" fontId="50" fillId="45" borderId="10" xfId="0" applyFont="1" applyFill="1" applyBorder="1" applyAlignment="1">
      <alignment horizontal="left" vertical="center"/>
    </xf>
    <xf numFmtId="0" fontId="51" fillId="45" borderId="12" xfId="0" applyFont="1" applyFill="1" applyBorder="1" applyAlignment="1">
      <alignment horizontal="center" vertical="center"/>
    </xf>
    <xf numFmtId="0" fontId="50" fillId="45" borderId="40" xfId="0" applyFont="1" applyFill="1" applyBorder="1" applyAlignment="1">
      <alignment horizontal="center" vertical="center"/>
    </xf>
    <xf numFmtId="0" fontId="46" fillId="42" borderId="13" xfId="0" applyFont="1" applyFill="1" applyBorder="1" applyAlignment="1">
      <alignment horizontal="left"/>
    </xf>
    <xf numFmtId="0" fontId="48" fillId="0" borderId="14" xfId="0" applyFont="1" applyFill="1" applyBorder="1" applyAlignment="1">
      <alignment vertical="top" wrapText="1"/>
    </xf>
    <xf numFmtId="0" fontId="47" fillId="46" borderId="59" xfId="0" applyFont="1" applyFill="1" applyBorder="1" applyAlignment="1">
      <alignment horizontal="left"/>
    </xf>
    <xf numFmtId="0" fontId="0" fillId="0" borderId="60" xfId="0" applyFill="1" applyBorder="1" applyAlignment="1"/>
    <xf numFmtId="44" fontId="0" fillId="43" borderId="14" xfId="0" applyNumberFormat="1" applyFill="1" applyBorder="1" applyAlignment="1"/>
    <xf numFmtId="0" fontId="0" fillId="0" borderId="0" xfId="0" applyBorder="1"/>
    <xf numFmtId="0" fontId="0" fillId="0" borderId="14" xfId="0" applyBorder="1"/>
    <xf numFmtId="0" fontId="0" fillId="0" borderId="18" xfId="0" applyBorder="1"/>
    <xf numFmtId="0" fontId="0" fillId="0" borderId="16" xfId="0" applyBorder="1"/>
    <xf numFmtId="0" fontId="46" fillId="47" borderId="13" xfId="0" applyFont="1" applyFill="1" applyBorder="1" applyAlignment="1">
      <alignment horizontal="left"/>
    </xf>
    <xf numFmtId="0" fontId="46" fillId="47" borderId="0" xfId="0" applyFont="1" applyFill="1" applyBorder="1" applyAlignment="1">
      <alignment horizontal="left"/>
    </xf>
    <xf numFmtId="172" fontId="0" fillId="48" borderId="0" xfId="0" applyNumberFormat="1" applyFill="1" applyBorder="1" applyAlignment="1"/>
    <xf numFmtId="172" fontId="0" fillId="48" borderId="14" xfId="0" applyNumberFormat="1" applyFill="1" applyBorder="1" applyAlignment="1"/>
    <xf numFmtId="0" fontId="46" fillId="49" borderId="15" xfId="0" applyFont="1" applyFill="1" applyBorder="1" applyAlignment="1">
      <alignment horizontal="left"/>
    </xf>
    <xf numFmtId="0" fontId="16" fillId="50" borderId="18" xfId="0" applyFont="1" applyFill="1" applyBorder="1" applyAlignment="1">
      <alignment horizontal="left" vertical="center"/>
    </xf>
    <xf numFmtId="0" fontId="0" fillId="50" borderId="18" xfId="0" applyFill="1" applyBorder="1" applyAlignment="1">
      <alignment horizontal="center" vertical="center"/>
    </xf>
    <xf numFmtId="0" fontId="0" fillId="50" borderId="16" xfId="0" applyFill="1" applyBorder="1" applyAlignment="1">
      <alignment horizontal="center" vertical="center"/>
    </xf>
    <xf numFmtId="0" fontId="52" fillId="45" borderId="24" xfId="0" applyFont="1" applyFill="1" applyBorder="1" applyAlignment="1">
      <alignment horizontal="center" vertical="center"/>
    </xf>
    <xf numFmtId="0" fontId="52" fillId="45" borderId="41" xfId="0" applyFont="1" applyFill="1" applyBorder="1" applyAlignment="1">
      <alignment horizontal="center" vertical="center"/>
    </xf>
    <xf numFmtId="0" fontId="52" fillId="45" borderId="24" xfId="0" applyFont="1" applyFill="1" applyBorder="1" applyAlignment="1">
      <alignment horizontal="center" vertical="center" wrapText="1"/>
    </xf>
    <xf numFmtId="0" fontId="54" fillId="0" borderId="13" xfId="0" applyFont="1" applyBorder="1"/>
    <xf numFmtId="0" fontId="54" fillId="0" borderId="15" xfId="0" applyFont="1" applyBorder="1"/>
    <xf numFmtId="164" fontId="55" fillId="0" borderId="10" xfId="0" applyNumberFormat="1" applyFont="1" applyBorder="1" applyAlignment="1">
      <alignment horizontal="left" vertical="center" wrapText="1"/>
    </xf>
    <xf numFmtId="164" fontId="55" fillId="0" borderId="12" xfId="0" applyNumberFormat="1" applyFont="1" applyBorder="1" applyAlignment="1">
      <alignment horizontal="left" vertical="center" wrapText="1"/>
    </xf>
    <xf numFmtId="164" fontId="55" fillId="0" borderId="13" xfId="0" applyNumberFormat="1" applyFont="1" applyBorder="1" applyAlignment="1">
      <alignment horizontal="left" vertical="center" wrapText="1"/>
    </xf>
    <xf numFmtId="14" fontId="56" fillId="0" borderId="14" xfId="0" applyNumberFormat="1" applyFont="1" applyBorder="1" applyAlignment="1">
      <alignment vertical="center"/>
    </xf>
    <xf numFmtId="164" fontId="55" fillId="0" borderId="14" xfId="0" applyNumberFormat="1" applyFont="1" applyBorder="1" applyAlignment="1">
      <alignment horizontal="right" vertical="center" wrapText="1"/>
    </xf>
    <xf numFmtId="44" fontId="55" fillId="0" borderId="14" xfId="42" applyFont="1" applyBorder="1" applyAlignment="1">
      <alignment horizontal="right" vertical="center" wrapText="1"/>
    </xf>
    <xf numFmtId="174" fontId="55" fillId="0" borderId="14" xfId="0" applyNumberFormat="1" applyFont="1" applyBorder="1" applyAlignment="1">
      <alignment horizontal="right" vertical="center" wrapText="1"/>
    </xf>
    <xf numFmtId="164" fontId="57" fillId="0" borderId="13" xfId="0" applyNumberFormat="1" applyFont="1" applyBorder="1" applyAlignment="1">
      <alignment horizontal="left" vertical="center" wrapText="1"/>
    </xf>
    <xf numFmtId="164" fontId="58" fillId="0" borderId="15" xfId="0" applyNumberFormat="1" applyFont="1" applyBorder="1" applyAlignment="1">
      <alignment horizontal="left" vertical="center" wrapText="1"/>
    </xf>
    <xf numFmtId="44" fontId="58" fillId="0" borderId="14" xfId="42" applyFont="1" applyBorder="1" applyAlignment="1">
      <alignment horizontal="right" vertical="center" wrapText="1"/>
    </xf>
    <xf numFmtId="44" fontId="0" fillId="0" borderId="0" xfId="0" applyNumberFormat="1" applyFill="1" applyBorder="1" applyAlignment="1"/>
    <xf numFmtId="0" fontId="0" fillId="0" borderId="18" xfId="0" applyFill="1" applyBorder="1" applyAlignment="1"/>
    <xf numFmtId="9" fontId="20" fillId="0" borderId="0" xfId="0" applyNumberFormat="1" applyFont="1"/>
    <xf numFmtId="4" fontId="20" fillId="0" borderId="0" xfId="43" applyNumberFormat="1" applyFont="1"/>
    <xf numFmtId="4" fontId="20" fillId="0" borderId="0" xfId="0" applyNumberFormat="1" applyFont="1"/>
    <xf numFmtId="10" fontId="20" fillId="0" borderId="0" xfId="0" applyNumberFormat="1" applyFont="1" applyBorder="1"/>
    <xf numFmtId="0" fontId="59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6" fillId="33" borderId="10" xfId="44" applyFont="1" applyFill="1" applyBorder="1"/>
    <xf numFmtId="0" fontId="23" fillId="0" borderId="46" xfId="44" applyBorder="1"/>
    <xf numFmtId="0" fontId="60" fillId="0" borderId="0" xfId="0" applyFont="1" applyAlignment="1">
      <alignment vertical="center"/>
    </xf>
    <xf numFmtId="0" fontId="61" fillId="0" borderId="14" xfId="0" applyFont="1" applyBorder="1" applyAlignment="1">
      <alignment vertical="center"/>
    </xf>
    <xf numFmtId="0" fontId="60" fillId="0" borderId="13" xfId="0" applyFont="1" applyBorder="1" applyAlignment="1">
      <alignment vertical="center"/>
    </xf>
    <xf numFmtId="0" fontId="60" fillId="0" borderId="14" xfId="0" applyFont="1" applyBorder="1" applyAlignment="1">
      <alignment vertical="center"/>
    </xf>
    <xf numFmtId="44" fontId="62" fillId="33" borderId="16" xfId="0" applyNumberFormat="1" applyFont="1" applyFill="1" applyBorder="1" applyAlignment="1">
      <alignment vertical="center"/>
    </xf>
    <xf numFmtId="0" fontId="63" fillId="0" borderId="0" xfId="0" applyFont="1"/>
    <xf numFmtId="0" fontId="16" fillId="0" borderId="26" xfId="0" applyFont="1" applyBorder="1"/>
    <xf numFmtId="1" fontId="0" fillId="0" borderId="26" xfId="0" applyNumberFormat="1" applyBorder="1"/>
    <xf numFmtId="2" fontId="0" fillId="0" borderId="26" xfId="0" applyNumberFormat="1" applyBorder="1"/>
    <xf numFmtId="0" fontId="16" fillId="0" borderId="47" xfId="0" applyFont="1" applyBorder="1"/>
    <xf numFmtId="0" fontId="16" fillId="0" borderId="48" xfId="0" applyFont="1" applyBorder="1"/>
    <xf numFmtId="0" fontId="16" fillId="0" borderId="50" xfId="0" applyFont="1" applyBorder="1"/>
    <xf numFmtId="0" fontId="16" fillId="0" borderId="45" xfId="0" applyFont="1" applyBorder="1"/>
    <xf numFmtId="0" fontId="53" fillId="0" borderId="50" xfId="0" applyFont="1" applyBorder="1"/>
    <xf numFmtId="1" fontId="0" fillId="0" borderId="45" xfId="0" applyNumberFormat="1" applyBorder="1"/>
    <xf numFmtId="2" fontId="0" fillId="0" borderId="45" xfId="0" applyNumberFormat="1" applyBorder="1"/>
    <xf numFmtId="0" fontId="53" fillId="0" borderId="51" xfId="0" applyFont="1" applyBorder="1"/>
    <xf numFmtId="1" fontId="0" fillId="0" borderId="52" xfId="0" applyNumberFormat="1" applyBorder="1"/>
    <xf numFmtId="1" fontId="0" fillId="0" borderId="53" xfId="0" applyNumberFormat="1" applyBorder="1"/>
    <xf numFmtId="0" fontId="64" fillId="0" borderId="0" xfId="0" applyFont="1"/>
    <xf numFmtId="0" fontId="65" fillId="33" borderId="0" xfId="0" applyFont="1" applyFill="1"/>
    <xf numFmtId="164" fontId="21" fillId="0" borderId="0" xfId="0" applyNumberFormat="1" applyFont="1" applyAlignment="1">
      <alignment horizontal="left" vertical="center" wrapText="1"/>
    </xf>
    <xf numFmtId="0" fontId="66" fillId="0" borderId="0" xfId="0" applyFont="1"/>
    <xf numFmtId="0" fontId="53" fillId="0" borderId="0" xfId="0" applyFont="1"/>
    <xf numFmtId="0" fontId="27" fillId="35" borderId="0" xfId="44" applyFont="1" applyFill="1" applyBorder="1" applyAlignment="1">
      <alignment horizontal="center"/>
    </xf>
    <xf numFmtId="0" fontId="25" fillId="0" borderId="48" xfId="0" applyFont="1" applyBorder="1" applyAlignment="1">
      <alignment horizontal="center" wrapText="1"/>
    </xf>
    <xf numFmtId="0" fontId="25" fillId="0" borderId="49" xfId="0" applyFont="1" applyBorder="1" applyAlignment="1">
      <alignment horizontal="center" wrapText="1"/>
    </xf>
    <xf numFmtId="0" fontId="25" fillId="0" borderId="26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5" fillId="0" borderId="50" xfId="44" applyFont="1" applyBorder="1" applyAlignment="1">
      <alignment horizontal="center" vertical="center"/>
    </xf>
    <xf numFmtId="0" fontId="25" fillId="0" borderId="51" xfId="44" applyFont="1" applyBorder="1" applyAlignment="1">
      <alignment horizontal="center" vertical="center"/>
    </xf>
    <xf numFmtId="0" fontId="0" fillId="44" borderId="56" xfId="0" applyFill="1" applyBorder="1" applyAlignment="1">
      <alignment horizontal="center"/>
    </xf>
    <xf numFmtId="0" fontId="0" fillId="44" borderId="57" xfId="0" applyFill="1" applyBorder="1" applyAlignment="1">
      <alignment horizontal="center"/>
    </xf>
    <xf numFmtId="0" fontId="23" fillId="44" borderId="54" xfId="44" applyFill="1" applyBorder="1" applyAlignment="1">
      <alignment horizontal="center"/>
    </xf>
    <xf numFmtId="0" fontId="23" fillId="44" borderId="58" xfId="44" applyFill="1" applyBorder="1" applyAlignment="1">
      <alignment horizontal="center"/>
    </xf>
    <xf numFmtId="0" fontId="23" fillId="44" borderId="55" xfId="44" applyFill="1" applyBorder="1" applyAlignment="1">
      <alignment horizontal="center"/>
    </xf>
    <xf numFmtId="164" fontId="18" fillId="0" borderId="0" xfId="0" applyNumberFormat="1" applyFont="1" applyAlignment="1">
      <alignment wrapText="1"/>
    </xf>
    <xf numFmtId="0" fontId="22" fillId="0" borderId="0" xfId="0" applyFont="1" applyAlignment="1">
      <alignment horizontal="center"/>
    </xf>
    <xf numFmtId="0" fontId="16" fillId="0" borderId="48" xfId="0" applyFont="1" applyBorder="1" applyAlignment="1">
      <alignment horizontal="center"/>
    </xf>
    <xf numFmtId="0" fontId="16" fillId="0" borderId="49" xfId="0" applyFont="1" applyBorder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 xr:uid="{963F4FB1-8F38-4291-9D32-1A4C6B1785AD}"/>
    <cellStyle name="Currency" xfId="42" builtinId="4"/>
    <cellStyle name="Currency 2" xfId="46" xr:uid="{839C3633-6C33-4768-8FDC-9097E3069E7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F31EFEC9-37EF-447B-A221-4591B605B024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 </a:t>
            </a:r>
            <a:r>
              <a:rPr lang="en-US" sz="1100" b="1" baseline="0"/>
              <a:t>Terminal PE ratio</a:t>
            </a:r>
            <a:r>
              <a:rPr lang="en-US" sz="1100" b="1"/>
              <a:t> vs Intrinsic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Proforma!$D$120</c:f>
              <c:strCache>
                <c:ptCount val="1"/>
                <c:pt idx="0">
                  <c:v> 38.63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9248-4CC5-9021-ED2CECF004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Proforma!$C$141:$C$146</c:f>
              <c:numCache>
                <c:formatCode>#,##0</c:formatCode>
                <c:ptCount val="6"/>
                <c:pt idx="0">
                  <c:v>11</c:v>
                </c:pt>
                <c:pt idx="1">
                  <c:v>15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Proforma!$D$141:$D$146</c:f>
              <c:numCache>
                <c:formatCode>#,##0.00</c:formatCode>
                <c:ptCount val="6"/>
                <c:pt idx="0">
                  <c:v>29.224908044465518</c:v>
                </c:pt>
                <c:pt idx="1">
                  <c:v>35.492530340937833</c:v>
                </c:pt>
                <c:pt idx="2">
                  <c:v>38.626341489173988</c:v>
                </c:pt>
                <c:pt idx="3">
                  <c:v>44.893963785646299</c:v>
                </c:pt>
                <c:pt idx="4">
                  <c:v>51.161586082118617</c:v>
                </c:pt>
                <c:pt idx="5">
                  <c:v>58.996113952709003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8-4CC5-9021-ED2CECF00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110575"/>
        <c:axId val="1826107663"/>
      </c:lineChart>
      <c:catAx>
        <c:axId val="182611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/>
                  <a:t>Terminal PE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07663"/>
        <c:crosses val="autoZero"/>
        <c:auto val="1"/>
        <c:lblAlgn val="ctr"/>
        <c:lblOffset val="100"/>
        <c:noMultiLvlLbl val="0"/>
      </c:catAx>
      <c:valAx>
        <c:axId val="1826107663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/>
                  <a:t>Intrinsic value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10575"/>
        <c:crosses val="autoZero"/>
        <c:crossBetween val="between"/>
        <c:majorUnit val="10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EPS vs DPS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Sales_trend!$A$36</c:f>
              <c:strCache>
                <c:ptCount val="1"/>
                <c:pt idx="0">
                  <c:v>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Sales_trend!$B$35:$W$35</c:f>
              <c:strCache>
                <c:ptCount val="22"/>
                <c:pt idx="0">
                  <c:v>2000 </c:v>
                </c:pt>
                <c:pt idx="1">
                  <c:v>2001 </c:v>
                </c:pt>
                <c:pt idx="2">
                  <c:v>2002 </c:v>
                </c:pt>
                <c:pt idx="3">
                  <c:v>2003 </c:v>
                </c:pt>
                <c:pt idx="4">
                  <c:v>2004 </c:v>
                </c:pt>
                <c:pt idx="5">
                  <c:v>2005 </c:v>
                </c:pt>
                <c:pt idx="6">
                  <c:v>2006 </c:v>
                </c:pt>
                <c:pt idx="7">
                  <c:v>2007 </c:v>
                </c:pt>
                <c:pt idx="8">
                  <c:v>2008 </c:v>
                </c:pt>
                <c:pt idx="9">
                  <c:v>2009 </c:v>
                </c:pt>
                <c:pt idx="10">
                  <c:v>2010 </c:v>
                </c:pt>
                <c:pt idx="11">
                  <c:v>2011 </c:v>
                </c:pt>
                <c:pt idx="12">
                  <c:v>2012 </c:v>
                </c:pt>
                <c:pt idx="13">
                  <c:v>2013 </c:v>
                </c:pt>
                <c:pt idx="14">
                  <c:v>2014 </c:v>
                </c:pt>
                <c:pt idx="15">
                  <c:v>2015 </c:v>
                </c:pt>
                <c:pt idx="17">
                  <c:v>2016 </c:v>
                </c:pt>
                <c:pt idx="18">
                  <c:v>2017 </c:v>
                </c:pt>
                <c:pt idx="19">
                  <c:v>2018 </c:v>
                </c:pt>
                <c:pt idx="20">
                  <c:v>2019 </c:v>
                </c:pt>
                <c:pt idx="21">
                  <c:v>2020 </c:v>
                </c:pt>
              </c:strCache>
            </c:strRef>
          </c:cat>
          <c:val>
            <c:numRef>
              <c:f>Sales_trend!$B$36:$W$36</c:f>
              <c:numCache>
                <c:formatCode>#,###,###.000</c:formatCode>
                <c:ptCount val="22"/>
                <c:pt idx="0">
                  <c:v>1.87</c:v>
                </c:pt>
                <c:pt idx="1">
                  <c:v>0.21</c:v>
                </c:pt>
                <c:pt idx="2">
                  <c:v>-0.36</c:v>
                </c:pt>
                <c:pt idx="3">
                  <c:v>0.83</c:v>
                </c:pt>
                <c:pt idx="4">
                  <c:v>1.1599999999999999</c:v>
                </c:pt>
                <c:pt idx="5">
                  <c:v>0.83</c:v>
                </c:pt>
                <c:pt idx="6">
                  <c:v>2.23</c:v>
                </c:pt>
                <c:pt idx="7">
                  <c:v>2.76</c:v>
                </c:pt>
                <c:pt idx="8">
                  <c:v>3.35</c:v>
                </c:pt>
                <c:pt idx="9">
                  <c:v>3.21</c:v>
                </c:pt>
                <c:pt idx="10">
                  <c:v>3.78</c:v>
                </c:pt>
                <c:pt idx="11">
                  <c:v>3.38</c:v>
                </c:pt>
                <c:pt idx="12">
                  <c:v>-6.41</c:v>
                </c:pt>
                <c:pt idx="13">
                  <c:v>2.64</c:v>
                </c:pt>
                <c:pt idx="14">
                  <c:v>2.66</c:v>
                </c:pt>
                <c:pt idx="15">
                  <c:v>2.5099999999999998</c:v>
                </c:pt>
                <c:pt idx="17">
                  <c:v>1.44</c:v>
                </c:pt>
                <c:pt idx="18">
                  <c:v>1.5</c:v>
                </c:pt>
                <c:pt idx="19">
                  <c:v>3.3</c:v>
                </c:pt>
                <c:pt idx="20">
                  <c:v>2.08</c:v>
                </c:pt>
                <c:pt idx="21">
                  <c:v>2.0099999999999998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C-4E8F-8997-681A8A34CD30}"/>
            </c:ext>
          </c:extLst>
        </c:ser>
        <c:ser>
          <c:idx val="1"/>
          <c:order val="1"/>
          <c:tx>
            <c:strRef>
              <c:f>Sales_trend!$A$37</c:f>
              <c:strCache>
                <c:ptCount val="1"/>
                <c:pt idx="0">
                  <c:v>DPS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Sales_trend!$B$35:$W$35</c:f>
              <c:strCache>
                <c:ptCount val="22"/>
                <c:pt idx="0">
                  <c:v>2000 </c:v>
                </c:pt>
                <c:pt idx="1">
                  <c:v>2001 </c:v>
                </c:pt>
                <c:pt idx="2">
                  <c:v>2002 </c:v>
                </c:pt>
                <c:pt idx="3">
                  <c:v>2003 </c:v>
                </c:pt>
                <c:pt idx="4">
                  <c:v>2004 </c:v>
                </c:pt>
                <c:pt idx="5">
                  <c:v>2005 </c:v>
                </c:pt>
                <c:pt idx="6">
                  <c:v>2006 </c:v>
                </c:pt>
                <c:pt idx="7">
                  <c:v>2007 </c:v>
                </c:pt>
                <c:pt idx="8">
                  <c:v>2008 </c:v>
                </c:pt>
                <c:pt idx="9">
                  <c:v>2009 </c:v>
                </c:pt>
                <c:pt idx="10">
                  <c:v>2010 </c:v>
                </c:pt>
                <c:pt idx="11">
                  <c:v>2011 </c:v>
                </c:pt>
                <c:pt idx="12">
                  <c:v>2012 </c:v>
                </c:pt>
                <c:pt idx="13">
                  <c:v>2013 </c:v>
                </c:pt>
                <c:pt idx="14">
                  <c:v>2014 </c:v>
                </c:pt>
                <c:pt idx="15">
                  <c:v>2015 </c:v>
                </c:pt>
                <c:pt idx="17">
                  <c:v>2016 </c:v>
                </c:pt>
                <c:pt idx="18">
                  <c:v>2017 </c:v>
                </c:pt>
                <c:pt idx="19">
                  <c:v>2018 </c:v>
                </c:pt>
                <c:pt idx="20">
                  <c:v>2019 </c:v>
                </c:pt>
                <c:pt idx="21">
                  <c:v>2020 </c:v>
                </c:pt>
              </c:strCache>
            </c:strRef>
          </c:cat>
          <c:val>
            <c:numRef>
              <c:f>Sales_trend!$B$37:$W$37</c:f>
              <c:numCache>
                <c:formatCode>#,###,###.000</c:formatCode>
                <c:ptCount val="22"/>
                <c:pt idx="0">
                  <c:v>0.32</c:v>
                </c:pt>
                <c:pt idx="1">
                  <c:v>0.32</c:v>
                </c:pt>
                <c:pt idx="2">
                  <c:v>0.32</c:v>
                </c:pt>
                <c:pt idx="3">
                  <c:v>0.32</c:v>
                </c:pt>
                <c:pt idx="4">
                  <c:v>0.32</c:v>
                </c:pt>
                <c:pt idx="5">
                  <c:v>0.32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0.4</c:v>
                </c:pt>
                <c:pt idx="12">
                  <c:v>0.504</c:v>
                </c:pt>
                <c:pt idx="13">
                  <c:v>0.5544</c:v>
                </c:pt>
                <c:pt idx="14">
                  <c:v>0.61040000000000005</c:v>
                </c:pt>
                <c:pt idx="15">
                  <c:v>0.67200000000000004</c:v>
                </c:pt>
                <c:pt idx="17">
                  <c:v>0.496</c:v>
                </c:pt>
                <c:pt idx="18">
                  <c:v>0.53080000000000005</c:v>
                </c:pt>
                <c:pt idx="19">
                  <c:v>0.55720000000000003</c:v>
                </c:pt>
                <c:pt idx="20">
                  <c:v>0.64080000000000004</c:v>
                </c:pt>
                <c:pt idx="21">
                  <c:v>0.70479999999999998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C-4E8F-8997-681A8A34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405120"/>
        <c:axId val="1463426752"/>
      </c:barChart>
      <c:catAx>
        <c:axId val="146340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26752"/>
        <c:crosses val="autoZero"/>
        <c:auto val="1"/>
        <c:lblAlgn val="ctr"/>
        <c:lblOffset val="100"/>
        <c:noMultiLvlLbl val="0"/>
      </c:catAx>
      <c:valAx>
        <c:axId val="14634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###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0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Trend: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Sales_trend!$S$2:$W$2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Sales_trend!$S$3:$W$3</c:f>
              <c:numCache>
                <c:formatCode>General</c:formatCode>
                <c:ptCount val="5"/>
                <c:pt idx="0">
                  <c:v>48238</c:v>
                </c:pt>
                <c:pt idx="1">
                  <c:v>52056</c:v>
                </c:pt>
                <c:pt idx="2">
                  <c:v>58472</c:v>
                </c:pt>
                <c:pt idx="3">
                  <c:v>58756</c:v>
                </c:pt>
                <c:pt idx="4">
                  <c:v>56639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C-49BF-B837-6971F9AB6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650271"/>
        <c:axId val="1171661087"/>
      </c:lineChart>
      <c:catAx>
        <c:axId val="117165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61087"/>
        <c:crosses val="autoZero"/>
        <c:auto val="1"/>
        <c:lblAlgn val="ctr"/>
        <c:lblOffset val="100"/>
        <c:noMultiLvlLbl val="0"/>
      </c:catAx>
      <c:valAx>
        <c:axId val="117166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5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Optimistic: Sales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Sales_trend!$A$20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Sales_trend!$B$19:$K$19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Sales_trend!$B$20:$K$20</c:f>
              <c:numCache>
                <c:formatCode>General</c:formatCode>
                <c:ptCount val="10"/>
                <c:pt idx="0">
                  <c:v>48238</c:v>
                </c:pt>
                <c:pt idx="1">
                  <c:v>52056</c:v>
                </c:pt>
                <c:pt idx="2">
                  <c:v>58472</c:v>
                </c:pt>
                <c:pt idx="3">
                  <c:v>58756</c:v>
                </c:pt>
                <c:pt idx="4">
                  <c:v>56639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B-4BF4-A05A-9586A7409547}"/>
            </c:ext>
          </c:extLst>
        </c:ser>
        <c:ser>
          <c:idx val="1"/>
          <c:order val="1"/>
          <c:tx>
            <c:strRef>
              <c:f>Sales_trend!$A$21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Sales_trend!$B$19:$K$19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Sales_trend!$B$21:$K$21</c:f>
              <c:numCache>
                <c:formatCode>General</c:formatCode>
                <c:ptCount val="10"/>
                <c:pt idx="4">
                  <c:v>56639</c:v>
                </c:pt>
                <c:pt idx="5" formatCode="#,##0.00">
                  <c:v>60551.964344757769</c:v>
                </c:pt>
                <c:pt idx="6" formatCode="#,##0.00">
                  <c:v>68015.107944649542</c:v>
                </c:pt>
                <c:pt idx="7" formatCode="#,##0.00">
                  <c:v>74556.050303157215</c:v>
                </c:pt>
                <c:pt idx="8" formatCode="#,##0.00">
                  <c:v>80716.430521420669</c:v>
                </c:pt>
                <c:pt idx="9" formatCode="#,##0.00">
                  <c:v>86292.809247500511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B-4BF4-A05A-9586A7409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0800"/>
        <c:axId val="18631216"/>
      </c:lineChart>
      <c:catAx>
        <c:axId val="1863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216"/>
        <c:crosses val="autoZero"/>
        <c:auto val="1"/>
        <c:lblAlgn val="ctr"/>
        <c:lblOffset val="100"/>
        <c:noMultiLvlLbl val="0"/>
      </c:catAx>
      <c:valAx>
        <c:axId val="18631216"/>
        <c:scaling>
          <c:orientation val="minMax"/>
          <c:max val="100000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800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Reaslistic : Sales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Sales_trend!$A$14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Sales_trend!$B$13:$K$13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Sales_trend!$B$14:$K$14</c:f>
              <c:numCache>
                <c:formatCode>General</c:formatCode>
                <c:ptCount val="10"/>
                <c:pt idx="0">
                  <c:v>48238</c:v>
                </c:pt>
                <c:pt idx="1">
                  <c:v>52056</c:v>
                </c:pt>
                <c:pt idx="2">
                  <c:v>58472</c:v>
                </c:pt>
                <c:pt idx="3">
                  <c:v>58756</c:v>
                </c:pt>
                <c:pt idx="4">
                  <c:v>56639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C-481B-B840-2431E84B365E}"/>
            </c:ext>
          </c:extLst>
        </c:ser>
        <c:ser>
          <c:idx val="1"/>
          <c:order val="1"/>
          <c:tx>
            <c:strRef>
              <c:f>Sales_trend!$A$15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Sales_trend!$B$13:$K$13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Sales_trend!$B$15:$K$15</c:f>
              <c:numCache>
                <c:formatCode>General</c:formatCode>
                <c:ptCount val="10"/>
                <c:pt idx="4">
                  <c:v>56639</c:v>
                </c:pt>
                <c:pt idx="5" formatCode="#,##0.00">
                  <c:v>60551.964344757769</c:v>
                </c:pt>
                <c:pt idx="6" formatCode="#,##0.00">
                  <c:v>64735.25990940546</c:v>
                </c:pt>
                <c:pt idx="7" formatCode="#,##0.00">
                  <c:v>69207.562808011193</c:v>
                </c:pt>
                <c:pt idx="8" formatCode="#,##0.00">
                  <c:v>73988.839413447931</c:v>
                </c:pt>
                <c:pt idx="9" formatCode="#,##0.00">
                  <c:v>79100.435496267717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C-481B-B840-2431E84B3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619439"/>
        <c:axId val="1674620687"/>
      </c:lineChart>
      <c:catAx>
        <c:axId val="167461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20687"/>
        <c:crosses val="autoZero"/>
        <c:auto val="1"/>
        <c:lblAlgn val="ctr"/>
        <c:lblOffset val="100"/>
        <c:noMultiLvlLbl val="0"/>
      </c:catAx>
      <c:valAx>
        <c:axId val="1674620687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19439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'CAPM &amp; FFM3'!$P$1</c:f>
              <c:strCache>
                <c:ptCount val="1"/>
                <c:pt idx="0">
                  <c:v>Return minus Risk Free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0258267716535432"/>
                  <c:y val="-0.23833770778652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'CAPM &amp; FFM3'!$O$2:$O$254</c:f>
              <c:numCache>
                <c:formatCode>General</c:formatCode>
                <c:ptCount val="253"/>
                <c:pt idx="0">
                  <c:v>8.6E-3</c:v>
                </c:pt>
                <c:pt idx="1">
                  <c:v>-6.7000000000000002E-3</c:v>
                </c:pt>
                <c:pt idx="2">
                  <c:v>3.5999999999999999E-3</c:v>
                </c:pt>
                <c:pt idx="3">
                  <c:v>-1.9E-3</c:v>
                </c:pt>
                <c:pt idx="4">
                  <c:v>4.6999999999999993E-3</c:v>
                </c:pt>
                <c:pt idx="5">
                  <c:v>6.5000000000000006E-3</c:v>
                </c:pt>
                <c:pt idx="6">
                  <c:v>-3.4000000000000002E-3</c:v>
                </c:pt>
                <c:pt idx="7">
                  <c:v>7.3000000000000001E-3</c:v>
                </c:pt>
                <c:pt idx="8">
                  <c:v>-5.9999999999999995E-4</c:v>
                </c:pt>
                <c:pt idx="9">
                  <c:v>1.6000000000000001E-3</c:v>
                </c:pt>
                <c:pt idx="10">
                  <c:v>8.8000000000000005E-3</c:v>
                </c:pt>
                <c:pt idx="11">
                  <c:v>2.8000000000000004E-3</c:v>
                </c:pt>
                <c:pt idx="12">
                  <c:v>-3.2000000000000002E-3</c:v>
                </c:pt>
                <c:pt idx="13">
                  <c:v>8.0000000000000004E-4</c:v>
                </c:pt>
                <c:pt idx="14">
                  <c:v>8.0000000000000004E-4</c:v>
                </c:pt>
                <c:pt idx="15">
                  <c:v>-9.7000000000000003E-3</c:v>
                </c:pt>
                <c:pt idx="16">
                  <c:v>-1.5600000000000001E-2</c:v>
                </c:pt>
                <c:pt idx="17">
                  <c:v>1.0200000000000001E-2</c:v>
                </c:pt>
                <c:pt idx="18">
                  <c:v>-1E-3</c:v>
                </c:pt>
                <c:pt idx="19">
                  <c:v>3.4000000000000002E-3</c:v>
                </c:pt>
                <c:pt idx="20">
                  <c:v>-1.7399999999999999E-2</c:v>
                </c:pt>
                <c:pt idx="21">
                  <c:v>8.3999999999999995E-3</c:v>
                </c:pt>
                <c:pt idx="22">
                  <c:v>1.5700000000000002E-2</c:v>
                </c:pt>
                <c:pt idx="23">
                  <c:v>9.7000000000000003E-3</c:v>
                </c:pt>
                <c:pt idx="24">
                  <c:v>2.7000000000000001E-3</c:v>
                </c:pt>
                <c:pt idx="25">
                  <c:v>-5.5000000000000005E-3</c:v>
                </c:pt>
                <c:pt idx="26">
                  <c:v>7.3000000000000001E-3</c:v>
                </c:pt>
                <c:pt idx="27">
                  <c:v>2.8000000000000004E-3</c:v>
                </c:pt>
                <c:pt idx="28">
                  <c:v>6.6E-3</c:v>
                </c:pt>
                <c:pt idx="29">
                  <c:v>-8.9999999999999998E-4</c:v>
                </c:pt>
                <c:pt idx="30">
                  <c:v>1.5E-3</c:v>
                </c:pt>
                <c:pt idx="31">
                  <c:v>-1.9E-3</c:v>
                </c:pt>
                <c:pt idx="32">
                  <c:v>6.0000000000000001E-3</c:v>
                </c:pt>
                <c:pt idx="33">
                  <c:v>-3.4999999999999996E-3</c:v>
                </c:pt>
                <c:pt idx="34">
                  <c:v>-1.1200000000000002E-2</c:v>
                </c:pt>
                <c:pt idx="35">
                  <c:v>-3.39E-2</c:v>
                </c:pt>
                <c:pt idx="36">
                  <c:v>-3.0899999999999997E-2</c:v>
                </c:pt>
                <c:pt idx="37">
                  <c:v>-5.1999999999999998E-3</c:v>
                </c:pt>
                <c:pt idx="38">
                  <c:v>-4.2199999999999994E-2</c:v>
                </c:pt>
                <c:pt idx="39">
                  <c:v>-7.8000000000000005E-3</c:v>
                </c:pt>
                <c:pt idx="40">
                  <c:v>4.3099999999999999E-2</c:v>
                </c:pt>
                <c:pt idx="41">
                  <c:v>-2.7900000000000001E-2</c:v>
                </c:pt>
                <c:pt idx="42">
                  <c:v>4.0300000000000002E-2</c:v>
                </c:pt>
                <c:pt idx="43">
                  <c:v>-3.3799999999999997E-2</c:v>
                </c:pt>
                <c:pt idx="44">
                  <c:v>-1.78E-2</c:v>
                </c:pt>
                <c:pt idx="45">
                  <c:v>-7.7899999999999997E-2</c:v>
                </c:pt>
                <c:pt idx="46">
                  <c:v>4.7400000000000005E-2</c:v>
                </c:pt>
                <c:pt idx="47">
                  <c:v>-5.0499999999999996E-2</c:v>
                </c:pt>
                <c:pt idx="48">
                  <c:v>-9.6300000000000011E-2</c:v>
                </c:pt>
                <c:pt idx="49">
                  <c:v>8.9600000000000013E-2</c:v>
                </c:pt>
                <c:pt idx="50">
                  <c:v>-0.12</c:v>
                </c:pt>
                <c:pt idx="51">
                  <c:v>5.8700000000000002E-2</c:v>
                </c:pt>
                <c:pt idx="52">
                  <c:v>-5.5599999999999997E-2</c:v>
                </c:pt>
                <c:pt idx="53">
                  <c:v>1.3100000000000001E-2</c:v>
                </c:pt>
                <c:pt idx="54">
                  <c:v>-4.1500000000000002E-2</c:v>
                </c:pt>
                <c:pt idx="55">
                  <c:v>-2.5499999999999998E-2</c:v>
                </c:pt>
                <c:pt idx="56">
                  <c:v>9.3399999999999997E-2</c:v>
                </c:pt>
                <c:pt idx="57">
                  <c:v>1.18E-2</c:v>
                </c:pt>
                <c:pt idx="58">
                  <c:v>6.0199999999999997E-2</c:v>
                </c:pt>
                <c:pt idx="59">
                  <c:v>-3.4799999999999998E-2</c:v>
                </c:pt>
                <c:pt idx="60">
                  <c:v>3.1600000000000003E-2</c:v>
                </c:pt>
                <c:pt idx="61">
                  <c:v>-1.44E-2</c:v>
                </c:pt>
                <c:pt idx="62">
                  <c:v>-4.5100000000000001E-2</c:v>
                </c:pt>
                <c:pt idx="63">
                  <c:v>2.1000000000000001E-2</c:v>
                </c:pt>
                <c:pt idx="64">
                  <c:v>-1.6399999999999998E-2</c:v>
                </c:pt>
                <c:pt idx="65">
                  <c:v>7.0599999999999996E-2</c:v>
                </c:pt>
                <c:pt idx="66">
                  <c:v>-1.1000000000000001E-3</c:v>
                </c:pt>
                <c:pt idx="67">
                  <c:v>3.4000000000000002E-2</c:v>
                </c:pt>
                <c:pt idx="68">
                  <c:v>1.5900000000000001E-2</c:v>
                </c:pt>
                <c:pt idx="69">
                  <c:v>-9.1999999999999998E-3</c:v>
                </c:pt>
                <c:pt idx="70">
                  <c:v>3.0200000000000001E-2</c:v>
                </c:pt>
                <c:pt idx="71">
                  <c:v>-2.1499999999999998E-2</c:v>
                </c:pt>
                <c:pt idx="72">
                  <c:v>6.1999999999999998E-3</c:v>
                </c:pt>
                <c:pt idx="73">
                  <c:v>2.7200000000000002E-2</c:v>
                </c:pt>
                <c:pt idx="74">
                  <c:v>-1.5600000000000001E-2</c:v>
                </c:pt>
                <c:pt idx="75">
                  <c:v>-3.0800000000000001E-2</c:v>
                </c:pt>
                <c:pt idx="76">
                  <c:v>2.3099999999999999E-2</c:v>
                </c:pt>
                <c:pt idx="77">
                  <c:v>1.2999999999999999E-3</c:v>
                </c:pt>
                <c:pt idx="78">
                  <c:v>1.44E-2</c:v>
                </c:pt>
                <c:pt idx="79">
                  <c:v>1.7299999999999999E-2</c:v>
                </c:pt>
                <c:pt idx="80">
                  <c:v>-4.5000000000000005E-3</c:v>
                </c:pt>
                <c:pt idx="81">
                  <c:v>2.92E-2</c:v>
                </c:pt>
                <c:pt idx="82">
                  <c:v>-1.18E-2</c:v>
                </c:pt>
                <c:pt idx="83">
                  <c:v>-2.9100000000000001E-2</c:v>
                </c:pt>
                <c:pt idx="84">
                  <c:v>5.3E-3</c:v>
                </c:pt>
                <c:pt idx="85">
                  <c:v>9.4999999999999998E-3</c:v>
                </c:pt>
                <c:pt idx="86">
                  <c:v>-5.1999999999999998E-3</c:v>
                </c:pt>
                <c:pt idx="87">
                  <c:v>1.3300000000000001E-2</c:v>
                </c:pt>
                <c:pt idx="88">
                  <c:v>1.9E-2</c:v>
                </c:pt>
                <c:pt idx="89">
                  <c:v>7.000000000000001E-4</c:v>
                </c:pt>
                <c:pt idx="90">
                  <c:v>-2.06E-2</c:v>
                </c:pt>
                <c:pt idx="91">
                  <c:v>-1.89E-2</c:v>
                </c:pt>
                <c:pt idx="92">
                  <c:v>1.1399999999999999E-2</c:v>
                </c:pt>
                <c:pt idx="93">
                  <c:v>5.6999999999999993E-3</c:v>
                </c:pt>
                <c:pt idx="94">
                  <c:v>3.2400000000000005E-2</c:v>
                </c:pt>
                <c:pt idx="95">
                  <c:v>-1.01E-2</c:v>
                </c:pt>
                <c:pt idx="96">
                  <c:v>1.8000000000000002E-2</c:v>
                </c:pt>
                <c:pt idx="97">
                  <c:v>-6.9999999999999993E-3</c:v>
                </c:pt>
                <c:pt idx="98">
                  <c:v>2.7000000000000001E-3</c:v>
                </c:pt>
                <c:pt idx="99">
                  <c:v>1.23E-2</c:v>
                </c:pt>
                <c:pt idx="100">
                  <c:v>1.54E-2</c:v>
                </c:pt>
                <c:pt idx="101">
                  <c:v>-4.0999999999999995E-3</c:v>
                </c:pt>
                <c:pt idx="102">
                  <c:v>6.0000000000000001E-3</c:v>
                </c:pt>
                <c:pt idx="103">
                  <c:v>5.1999999999999998E-3</c:v>
                </c:pt>
                <c:pt idx="104">
                  <c:v>8.1000000000000013E-3</c:v>
                </c:pt>
                <c:pt idx="105">
                  <c:v>1.4199999999999999E-2</c:v>
                </c:pt>
                <c:pt idx="106">
                  <c:v>-3.4000000000000002E-3</c:v>
                </c:pt>
                <c:pt idx="107">
                  <c:v>2.5000000000000001E-2</c:v>
                </c:pt>
                <c:pt idx="108">
                  <c:v>1.3899999999999999E-2</c:v>
                </c:pt>
                <c:pt idx="109">
                  <c:v>-8.5000000000000006E-3</c:v>
                </c:pt>
                <c:pt idx="110">
                  <c:v>-5.6000000000000008E-3</c:v>
                </c:pt>
                <c:pt idx="111">
                  <c:v>-5.91E-2</c:v>
                </c:pt>
                <c:pt idx="112">
                  <c:v>1.29E-2</c:v>
                </c:pt>
                <c:pt idx="113">
                  <c:v>1.09E-2</c:v>
                </c:pt>
                <c:pt idx="114">
                  <c:v>1.8600000000000002E-2</c:v>
                </c:pt>
                <c:pt idx="115">
                  <c:v>-4.0000000000000001E-3</c:v>
                </c:pt>
                <c:pt idx="116">
                  <c:v>1.9E-3</c:v>
                </c:pt>
                <c:pt idx="117">
                  <c:v>-4.5000000000000005E-3</c:v>
                </c:pt>
                <c:pt idx="118">
                  <c:v>7.0999999999999995E-3</c:v>
                </c:pt>
                <c:pt idx="119">
                  <c:v>4.1999999999999997E-3</c:v>
                </c:pt>
                <c:pt idx="120">
                  <c:v>-2.6099999999999998E-2</c:v>
                </c:pt>
                <c:pt idx="121">
                  <c:v>1.1200000000000002E-2</c:v>
                </c:pt>
                <c:pt idx="122">
                  <c:v>-2.4399999999999998E-2</c:v>
                </c:pt>
                <c:pt idx="123">
                  <c:v>1.5100000000000001E-2</c:v>
                </c:pt>
                <c:pt idx="124">
                  <c:v>1.5800000000000002E-2</c:v>
                </c:pt>
                <c:pt idx="125">
                  <c:v>4.0999999999999995E-3</c:v>
                </c:pt>
                <c:pt idx="126">
                  <c:v>5.0000000000000001E-3</c:v>
                </c:pt>
                <c:pt idx="127">
                  <c:v>1.6500000000000001E-2</c:v>
                </c:pt>
                <c:pt idx="128">
                  <c:v>-1.03E-2</c:v>
                </c:pt>
                <c:pt idx="129">
                  <c:v>9.1000000000000004E-3</c:v>
                </c:pt>
                <c:pt idx="130">
                  <c:v>-5.3E-3</c:v>
                </c:pt>
                <c:pt idx="131">
                  <c:v>1.11E-2</c:v>
                </c:pt>
                <c:pt idx="132">
                  <c:v>-1.2E-2</c:v>
                </c:pt>
                <c:pt idx="133">
                  <c:v>1.3500000000000002E-2</c:v>
                </c:pt>
                <c:pt idx="134">
                  <c:v>1.1399999999999999E-2</c:v>
                </c:pt>
                <c:pt idx="135">
                  <c:v>-3.7000000000000002E-3</c:v>
                </c:pt>
                <c:pt idx="136">
                  <c:v>3.0000000000000001E-3</c:v>
                </c:pt>
                <c:pt idx="137">
                  <c:v>1.01E-2</c:v>
                </c:pt>
                <c:pt idx="138">
                  <c:v>1.6000000000000001E-3</c:v>
                </c:pt>
                <c:pt idx="139">
                  <c:v>4.8999999999999998E-3</c:v>
                </c:pt>
                <c:pt idx="140">
                  <c:v>-1.2E-2</c:v>
                </c:pt>
                <c:pt idx="141">
                  <c:v>-7.4999999999999997E-3</c:v>
                </c:pt>
                <c:pt idx="142">
                  <c:v>8.8000000000000005E-3</c:v>
                </c:pt>
                <c:pt idx="143">
                  <c:v>-8.1000000000000013E-3</c:v>
                </c:pt>
                <c:pt idx="144">
                  <c:v>1.3500000000000002E-2</c:v>
                </c:pt>
                <c:pt idx="145">
                  <c:v>-2.8999999999999998E-3</c:v>
                </c:pt>
                <c:pt idx="146">
                  <c:v>6.0999999999999995E-3</c:v>
                </c:pt>
                <c:pt idx="147">
                  <c:v>9.7999999999999997E-3</c:v>
                </c:pt>
                <c:pt idx="148">
                  <c:v>3.7000000000000002E-3</c:v>
                </c:pt>
                <c:pt idx="149">
                  <c:v>7.8000000000000005E-3</c:v>
                </c:pt>
                <c:pt idx="150">
                  <c:v>5.3E-3</c:v>
                </c:pt>
                <c:pt idx="151">
                  <c:v>2.0000000000000001E-4</c:v>
                </c:pt>
                <c:pt idx="152">
                  <c:v>2.3999999999999998E-3</c:v>
                </c:pt>
                <c:pt idx="153">
                  <c:v>-8.3000000000000001E-3</c:v>
                </c:pt>
                <c:pt idx="154">
                  <c:v>1.3999999999999999E-2</c:v>
                </c:pt>
                <c:pt idx="155">
                  <c:v>-1E-4</c:v>
                </c:pt>
                <c:pt idx="156">
                  <c:v>-4.0000000000000002E-4</c:v>
                </c:pt>
                <c:pt idx="157">
                  <c:v>4.5000000000000005E-3</c:v>
                </c:pt>
                <c:pt idx="158">
                  <c:v>2.2000000000000001E-3</c:v>
                </c:pt>
                <c:pt idx="159">
                  <c:v>-3.8E-3</c:v>
                </c:pt>
                <c:pt idx="160">
                  <c:v>3.0999999999999999E-3</c:v>
                </c:pt>
                <c:pt idx="161">
                  <c:v>2.5000000000000001E-3</c:v>
                </c:pt>
                <c:pt idx="162">
                  <c:v>9.1999999999999998E-3</c:v>
                </c:pt>
                <c:pt idx="163">
                  <c:v>3.5999999999999999E-3</c:v>
                </c:pt>
                <c:pt idx="164">
                  <c:v>0.01</c:v>
                </c:pt>
                <c:pt idx="165">
                  <c:v>1.8E-3</c:v>
                </c:pt>
                <c:pt idx="166">
                  <c:v>6.9999999999999993E-3</c:v>
                </c:pt>
                <c:pt idx="167">
                  <c:v>-4.0000000000000002E-4</c:v>
                </c:pt>
                <c:pt idx="168">
                  <c:v>9.1999999999999998E-3</c:v>
                </c:pt>
                <c:pt idx="169">
                  <c:v>1.2699999999999999E-2</c:v>
                </c:pt>
                <c:pt idx="170">
                  <c:v>-3.7000000000000005E-2</c:v>
                </c:pt>
                <c:pt idx="171">
                  <c:v>-8.6999999999999994E-3</c:v>
                </c:pt>
                <c:pt idx="172">
                  <c:v>-2.9100000000000001E-2</c:v>
                </c:pt>
                <c:pt idx="173">
                  <c:v>2.07E-2</c:v>
                </c:pt>
                <c:pt idx="174">
                  <c:v>-1.6399999999999998E-2</c:v>
                </c:pt>
                <c:pt idx="175">
                  <c:v>-5.9999999999999995E-4</c:v>
                </c:pt>
                <c:pt idx="176">
                  <c:v>1.5900000000000001E-2</c:v>
                </c:pt>
                <c:pt idx="177">
                  <c:v>5.6999999999999993E-3</c:v>
                </c:pt>
                <c:pt idx="178">
                  <c:v>-3.9000000000000003E-3</c:v>
                </c:pt>
                <c:pt idx="179">
                  <c:v>-8.5000000000000006E-3</c:v>
                </c:pt>
                <c:pt idx="180">
                  <c:v>-8.8000000000000005E-3</c:v>
                </c:pt>
                <c:pt idx="181">
                  <c:v>-1.0800000000000001E-2</c:v>
                </c:pt>
                <c:pt idx="182">
                  <c:v>1.0200000000000001E-2</c:v>
                </c:pt>
                <c:pt idx="183">
                  <c:v>-2.4799999999999999E-2</c:v>
                </c:pt>
                <c:pt idx="184">
                  <c:v>2.5000000000000001E-3</c:v>
                </c:pt>
                <c:pt idx="185">
                  <c:v>1.72E-2</c:v>
                </c:pt>
                <c:pt idx="186">
                  <c:v>1.66E-2</c:v>
                </c:pt>
                <c:pt idx="187">
                  <c:v>-4.1999999999999997E-3</c:v>
                </c:pt>
                <c:pt idx="188">
                  <c:v>7.9000000000000008E-3</c:v>
                </c:pt>
                <c:pt idx="189">
                  <c:v>7.9000000000000008E-3</c:v>
                </c:pt>
                <c:pt idx="190">
                  <c:v>-9.5999999999999992E-3</c:v>
                </c:pt>
                <c:pt idx="191">
                  <c:v>1.9299999999999998E-2</c:v>
                </c:pt>
                <c:pt idx="192">
                  <c:v>-1.2800000000000001E-2</c:v>
                </c:pt>
                <c:pt idx="193">
                  <c:v>1.84E-2</c:v>
                </c:pt>
                <c:pt idx="194">
                  <c:v>8.0000000000000002E-3</c:v>
                </c:pt>
                <c:pt idx="195">
                  <c:v>9.300000000000001E-3</c:v>
                </c:pt>
                <c:pt idx="196">
                  <c:v>1.5300000000000001E-2</c:v>
                </c:pt>
                <c:pt idx="197">
                  <c:v>-4.0999999999999995E-3</c:v>
                </c:pt>
                <c:pt idx="198">
                  <c:v>-6.5000000000000006E-3</c:v>
                </c:pt>
                <c:pt idx="199">
                  <c:v>-8.0000000000000004E-4</c:v>
                </c:pt>
                <c:pt idx="200">
                  <c:v>-5.9999999999999995E-4</c:v>
                </c:pt>
                <c:pt idx="201">
                  <c:v>-1.5300000000000001E-2</c:v>
                </c:pt>
                <c:pt idx="202">
                  <c:v>3.4000000000000002E-3</c:v>
                </c:pt>
                <c:pt idx="203">
                  <c:v>-3.5999999999999999E-3</c:v>
                </c:pt>
                <c:pt idx="204">
                  <c:v>6.7000000000000002E-3</c:v>
                </c:pt>
                <c:pt idx="205">
                  <c:v>3.8E-3</c:v>
                </c:pt>
                <c:pt idx="206">
                  <c:v>-1.8500000000000003E-2</c:v>
                </c:pt>
                <c:pt idx="207">
                  <c:v>-2.3E-3</c:v>
                </c:pt>
                <c:pt idx="208">
                  <c:v>-3.4099999999999998E-2</c:v>
                </c:pt>
                <c:pt idx="209">
                  <c:v>1.1299999999999999E-2</c:v>
                </c:pt>
                <c:pt idx="210">
                  <c:v>-1.4499999999999999E-2</c:v>
                </c:pt>
                <c:pt idx="211">
                  <c:v>1.1699999999999999E-2</c:v>
                </c:pt>
                <c:pt idx="212">
                  <c:v>1.9299999999999998E-2</c:v>
                </c:pt>
                <c:pt idx="213">
                  <c:v>2.2499999999999999E-2</c:v>
                </c:pt>
                <c:pt idx="214">
                  <c:v>2.1299999999999999E-2</c:v>
                </c:pt>
                <c:pt idx="215">
                  <c:v>1E-4</c:v>
                </c:pt>
                <c:pt idx="216">
                  <c:v>8.199999999999999E-3</c:v>
                </c:pt>
                <c:pt idx="217">
                  <c:v>-1.7000000000000001E-3</c:v>
                </c:pt>
                <c:pt idx="218">
                  <c:v>8.8000000000000005E-3</c:v>
                </c:pt>
                <c:pt idx="219">
                  <c:v>-9.3999999999999986E-3</c:v>
                </c:pt>
                <c:pt idx="220">
                  <c:v>1.3100000000000001E-2</c:v>
                </c:pt>
                <c:pt idx="221">
                  <c:v>1.2199999999999999E-2</c:v>
                </c:pt>
                <c:pt idx="222">
                  <c:v>-1.9E-3</c:v>
                </c:pt>
                <c:pt idx="223">
                  <c:v>-9.300000000000001E-3</c:v>
                </c:pt>
                <c:pt idx="224">
                  <c:v>5.8999999999999999E-3</c:v>
                </c:pt>
                <c:pt idx="225">
                  <c:v>-5.1000000000000004E-3</c:v>
                </c:pt>
                <c:pt idx="226">
                  <c:v>8.3000000000000001E-3</c:v>
                </c:pt>
                <c:pt idx="227">
                  <c:v>1.5600000000000001E-2</c:v>
                </c:pt>
                <c:pt idx="228">
                  <c:v>2.9999999999999997E-4</c:v>
                </c:pt>
                <c:pt idx="229">
                  <c:v>4.3E-3</c:v>
                </c:pt>
                <c:pt idx="230">
                  <c:v>-5.3E-3</c:v>
                </c:pt>
                <c:pt idx="231">
                  <c:v>9.7999999999999997E-3</c:v>
                </c:pt>
                <c:pt idx="232">
                  <c:v>1.1000000000000001E-3</c:v>
                </c:pt>
                <c:pt idx="233">
                  <c:v>1.8E-3</c:v>
                </c:pt>
                <c:pt idx="234">
                  <c:v>1.0200000000000001E-2</c:v>
                </c:pt>
                <c:pt idx="235">
                  <c:v>2.9999999999999997E-4</c:v>
                </c:pt>
                <c:pt idx="236">
                  <c:v>4.6999999999999993E-3</c:v>
                </c:pt>
                <c:pt idx="237">
                  <c:v>-1.03E-2</c:v>
                </c:pt>
                <c:pt idx="238">
                  <c:v>2.3999999999999998E-3</c:v>
                </c:pt>
                <c:pt idx="239">
                  <c:v>-2E-3</c:v>
                </c:pt>
                <c:pt idx="240">
                  <c:v>-2.8000000000000004E-3</c:v>
                </c:pt>
                <c:pt idx="241">
                  <c:v>1.2800000000000001E-2</c:v>
                </c:pt>
                <c:pt idx="242">
                  <c:v>1.7000000000000001E-3</c:v>
                </c:pt>
                <c:pt idx="243">
                  <c:v>7.9000000000000008E-3</c:v>
                </c:pt>
                <c:pt idx="244">
                  <c:v>-1.1999999999999999E-3</c:v>
                </c:pt>
                <c:pt idx="245">
                  <c:v>-2.3E-3</c:v>
                </c:pt>
                <c:pt idx="246">
                  <c:v>5.9999999999999995E-4</c:v>
                </c:pt>
                <c:pt idx="247">
                  <c:v>1E-3</c:v>
                </c:pt>
                <c:pt idx="248">
                  <c:v>2.0999999999999999E-3</c:v>
                </c:pt>
                <c:pt idx="249">
                  <c:v>4.5999999999999999E-3</c:v>
                </c:pt>
                <c:pt idx="250">
                  <c:v>-4.0000000000000001E-3</c:v>
                </c:pt>
                <c:pt idx="251">
                  <c:v>2.7000000000000001E-3</c:v>
                </c:pt>
                <c:pt idx="252">
                  <c:v>3.9000000000000003E-3</c:v>
                </c:pt>
              </c:numCache>
            </c:numRef>
          </c:xVal>
          <c:yVal>
            <c:numRef>
              <c:f>'CAPM &amp; FFM3'!$P$2:$P$254</c:f>
              <c:numCache>
                <c:formatCode>General</c:formatCode>
                <c:ptCount val="253"/>
                <c:pt idx="0">
                  <c:v>1.1618914539515973E-2</c:v>
                </c:pt>
                <c:pt idx="1">
                  <c:v>-1.2566023049354553E-2</c:v>
                </c:pt>
                <c:pt idx="2">
                  <c:v>3.8367325817793606E-3</c:v>
                </c:pt>
                <c:pt idx="3">
                  <c:v>2.3659698111563919E-3</c:v>
                </c:pt>
                <c:pt idx="4">
                  <c:v>1.3008754225969315E-2</c:v>
                </c:pt>
                <c:pt idx="5">
                  <c:v>1.4751250381171704E-2</c:v>
                </c:pt>
                <c:pt idx="6">
                  <c:v>6.531308396309614E-3</c:v>
                </c:pt>
                <c:pt idx="7">
                  <c:v>3.6818112624436615E-3</c:v>
                </c:pt>
                <c:pt idx="8">
                  <c:v>-2.8558746068179609E-3</c:v>
                </c:pt>
                <c:pt idx="9">
                  <c:v>8.7460083007812495E-4</c:v>
                </c:pt>
                <c:pt idx="10">
                  <c:v>1.1611335436403752E-2</c:v>
                </c:pt>
                <c:pt idx="11">
                  <c:v>1.3783988999724389E-2</c:v>
                </c:pt>
                <c:pt idx="12">
                  <c:v>-5.1517657417804008E-4</c:v>
                </c:pt>
                <c:pt idx="13">
                  <c:v>-1.4260646509379148E-3</c:v>
                </c:pt>
                <c:pt idx="14">
                  <c:v>7.6919412152469157E-3</c:v>
                </c:pt>
                <c:pt idx="15">
                  <c:v>-5.4899021139740945E-3</c:v>
                </c:pt>
                <c:pt idx="16">
                  <c:v>-1.8258344856500627E-2</c:v>
                </c:pt>
                <c:pt idx="17">
                  <c:v>2.7203273405879734E-3</c:v>
                </c:pt>
                <c:pt idx="18">
                  <c:v>-9.7642089328169816E-3</c:v>
                </c:pt>
                <c:pt idx="19">
                  <c:v>4.6063731336593626E-3</c:v>
                </c:pt>
                <c:pt idx="20">
                  <c:v>-9.8138772970437996E-3</c:v>
                </c:pt>
                <c:pt idx="21">
                  <c:v>-9.9810778344050044E-4</c:v>
                </c:pt>
                <c:pt idx="22">
                  <c:v>1.1677089604139329E-2</c:v>
                </c:pt>
                <c:pt idx="23">
                  <c:v>1.0612921314835549E-2</c:v>
                </c:pt>
                <c:pt idx="24">
                  <c:v>2.6947962963581084E-3</c:v>
                </c:pt>
                <c:pt idx="25">
                  <c:v>-5.0966581417620184E-3</c:v>
                </c:pt>
                <c:pt idx="26">
                  <c:v>7.7632893720269202E-3</c:v>
                </c:pt>
                <c:pt idx="27">
                  <c:v>1.5008490058183671E-2</c:v>
                </c:pt>
                <c:pt idx="28">
                  <c:v>1.1186063746511937E-2</c:v>
                </c:pt>
                <c:pt idx="29">
                  <c:v>-1.1625846391022205E-2</c:v>
                </c:pt>
                <c:pt idx="30">
                  <c:v>6.6907438361644743E-3</c:v>
                </c:pt>
                <c:pt idx="31">
                  <c:v>-5.8714021085202696E-3</c:v>
                </c:pt>
                <c:pt idx="32">
                  <c:v>8.4831896150112159E-3</c:v>
                </c:pt>
                <c:pt idx="33">
                  <c:v>9.3024200671911247E-3</c:v>
                </c:pt>
                <c:pt idx="34">
                  <c:v>2.5902374093979596E-3</c:v>
                </c:pt>
                <c:pt idx="35">
                  <c:v>-2.6491733742356301E-2</c:v>
                </c:pt>
                <c:pt idx="36">
                  <c:v>5.6501086326837542E-2</c:v>
                </c:pt>
                <c:pt idx="37">
                  <c:v>-2.7469048750996591E-2</c:v>
                </c:pt>
                <c:pt idx="38">
                  <c:v>-3.660777258634567E-2</c:v>
                </c:pt>
                <c:pt idx="39">
                  <c:v>-4.987710761785507E-2</c:v>
                </c:pt>
                <c:pt idx="40">
                  <c:v>5.1407034965753558E-2</c:v>
                </c:pt>
                <c:pt idx="41">
                  <c:v>-5.0837703523635862E-2</c:v>
                </c:pt>
                <c:pt idx="42">
                  <c:v>4.090387326717377E-2</c:v>
                </c:pt>
                <c:pt idx="43">
                  <c:v>-2.8377529321610929E-3</c:v>
                </c:pt>
                <c:pt idx="44">
                  <c:v>-6.0953325679898264E-3</c:v>
                </c:pt>
                <c:pt idx="45">
                  <c:v>-0.11449254351615906</c:v>
                </c:pt>
                <c:pt idx="46">
                  <c:v>5.3009718182086947E-2</c:v>
                </c:pt>
                <c:pt idx="47">
                  <c:v>-2.1788159859776498E-2</c:v>
                </c:pt>
                <c:pt idx="48">
                  <c:v>-9.5617868480682378E-2</c:v>
                </c:pt>
                <c:pt idx="49">
                  <c:v>-1.8906368417143823E-2</c:v>
                </c:pt>
                <c:pt idx="50">
                  <c:v>-0.15838364559173584</c:v>
                </c:pt>
                <c:pt idx="51">
                  <c:v>-4.2094066826999189E-3</c:v>
                </c:pt>
                <c:pt idx="52">
                  <c:v>-8.9643329856395726E-2</c:v>
                </c:pt>
                <c:pt idx="53">
                  <c:v>9.8338171365261073E-2</c:v>
                </c:pt>
                <c:pt idx="54">
                  <c:v>-3.1309986961483953E-2</c:v>
                </c:pt>
                <c:pt idx="55">
                  <c:v>-1.7981147868037225E-2</c:v>
                </c:pt>
                <c:pt idx="56">
                  <c:v>0.1291371206665039</c:v>
                </c:pt>
                <c:pt idx="57">
                  <c:v>-5.8777215978503229E-3</c:v>
                </c:pt>
                <c:pt idx="58">
                  <c:v>0.16638996404647827</c:v>
                </c:pt>
                <c:pt idx="59">
                  <c:v>-6.0260661420822141E-2</c:v>
                </c:pt>
                <c:pt idx="60">
                  <c:v>5.8065711977481844E-2</c:v>
                </c:pt>
                <c:pt idx="61">
                  <c:v>-2.6965803009867669E-2</c:v>
                </c:pt>
                <c:pt idx="62">
                  <c:v>-0.14516131579875946</c:v>
                </c:pt>
                <c:pt idx="63">
                  <c:v>4.3800514191389084E-2</c:v>
                </c:pt>
                <c:pt idx="64">
                  <c:v>-6.5203376114368439E-2</c:v>
                </c:pt>
                <c:pt idx="65">
                  <c:v>3.5911634564399719E-2</c:v>
                </c:pt>
                <c:pt idx="66">
                  <c:v>7.9999919980764389E-3</c:v>
                </c:pt>
                <c:pt idx="67">
                  <c:v>3.968256339430809E-2</c:v>
                </c:pt>
                <c:pt idx="68">
                  <c:v>1.5903307124972343E-2</c:v>
                </c:pt>
                <c:pt idx="69">
                  <c:v>-2.6925504207611084E-2</c:v>
                </c:pt>
                <c:pt idx="70">
                  <c:v>2.445303276181221E-2</c:v>
                </c:pt>
                <c:pt idx="71">
                  <c:v>-5.7788949459791183E-2</c:v>
                </c:pt>
                <c:pt idx="72">
                  <c:v>1.5999983996152878E-2</c:v>
                </c:pt>
                <c:pt idx="73">
                  <c:v>1.8372748047113419E-2</c:v>
                </c:pt>
                <c:pt idx="74">
                  <c:v>-1.0309329256415367E-2</c:v>
                </c:pt>
                <c:pt idx="75">
                  <c:v>-6.119789183139801E-2</c:v>
                </c:pt>
                <c:pt idx="76">
                  <c:v>2.5658799335360527E-2</c:v>
                </c:pt>
                <c:pt idx="77">
                  <c:v>-1.1494258418679237E-2</c:v>
                </c:pt>
                <c:pt idx="78">
                  <c:v>2.5991799309849739E-2</c:v>
                </c:pt>
                <c:pt idx="79">
                  <c:v>1.9999821670353413E-3</c:v>
                </c:pt>
                <c:pt idx="80">
                  <c:v>3.2601512968540192E-2</c:v>
                </c:pt>
                <c:pt idx="81">
                  <c:v>4.89690862596035E-2</c:v>
                </c:pt>
                <c:pt idx="82">
                  <c:v>-4.7297324985265732E-2</c:v>
                </c:pt>
                <c:pt idx="83">
                  <c:v>-5.1579639315605164E-2</c:v>
                </c:pt>
                <c:pt idx="84">
                  <c:v>1.2916354462504387E-2</c:v>
                </c:pt>
                <c:pt idx="85">
                  <c:v>-6.0402150265872478E-3</c:v>
                </c:pt>
                <c:pt idx="86">
                  <c:v>-1.0128330439329147E-2</c:v>
                </c:pt>
                <c:pt idx="87">
                  <c:v>1.9781716167926788E-2</c:v>
                </c:pt>
                <c:pt idx="88">
                  <c:v>4.7491643577814102E-2</c:v>
                </c:pt>
                <c:pt idx="89">
                  <c:v>-1.5325656160712242E-2</c:v>
                </c:pt>
                <c:pt idx="90">
                  <c:v>-3.5667974501848221E-2</c:v>
                </c:pt>
                <c:pt idx="91">
                  <c:v>-5.4472055286169052E-2</c:v>
                </c:pt>
                <c:pt idx="92">
                  <c:v>3.2005675137042999E-2</c:v>
                </c:pt>
                <c:pt idx="93">
                  <c:v>2.4121256545186043E-2</c:v>
                </c:pt>
                <c:pt idx="94">
                  <c:v>8.4791466593742371E-2</c:v>
                </c:pt>
                <c:pt idx="95">
                  <c:v>3.7841107696294785E-2</c:v>
                </c:pt>
                <c:pt idx="96">
                  <c:v>3.4070514142513275E-2</c:v>
                </c:pt>
                <c:pt idx="97">
                  <c:v>-6.9363545626401901E-3</c:v>
                </c:pt>
                <c:pt idx="98">
                  <c:v>-1.0477316565811634E-2</c:v>
                </c:pt>
                <c:pt idx="99">
                  <c:v>3.5293803084641695E-3</c:v>
                </c:pt>
                <c:pt idx="100">
                  <c:v>3.5170793998986483E-3</c:v>
                </c:pt>
                <c:pt idx="101">
                  <c:v>-0.12324769049882889</c:v>
                </c:pt>
                <c:pt idx="102">
                  <c:v>8.6609004065394402E-3</c:v>
                </c:pt>
                <c:pt idx="103">
                  <c:v>-6.6051707835868001E-4</c:v>
                </c:pt>
                <c:pt idx="104">
                  <c:v>4.3621931225061417E-2</c:v>
                </c:pt>
                <c:pt idx="105">
                  <c:v>6.7764446139335632E-2</c:v>
                </c:pt>
                <c:pt idx="106">
                  <c:v>-2.3131748661398888E-2</c:v>
                </c:pt>
                <c:pt idx="107">
                  <c:v>5.7073500007390976E-2</c:v>
                </c:pt>
                <c:pt idx="108">
                  <c:v>4.3653085827827454E-2</c:v>
                </c:pt>
                <c:pt idx="109">
                  <c:v>-2.7176668867468834E-2</c:v>
                </c:pt>
                <c:pt idx="110">
                  <c:v>-3.4857176244258881E-2</c:v>
                </c:pt>
                <c:pt idx="111">
                  <c:v>-7.2824135422706604E-2</c:v>
                </c:pt>
                <c:pt idx="112">
                  <c:v>3.9591368287801743E-2</c:v>
                </c:pt>
                <c:pt idx="113">
                  <c:v>3.6240793764591217E-2</c:v>
                </c:pt>
                <c:pt idx="114">
                  <c:v>2.2525141015648842E-2</c:v>
                </c:pt>
                <c:pt idx="115">
                  <c:v>-2.4927554652094841E-2</c:v>
                </c:pt>
                <c:pt idx="116">
                  <c:v>5.9453258290886879E-3</c:v>
                </c:pt>
                <c:pt idx="117">
                  <c:v>-8.2741957157850266E-3</c:v>
                </c:pt>
                <c:pt idx="118">
                  <c:v>8.9391898363828659E-3</c:v>
                </c:pt>
                <c:pt idx="119">
                  <c:v>4.7253351658582687E-3</c:v>
                </c:pt>
                <c:pt idx="120">
                  <c:v>-4.7619014978408813E-2</c:v>
                </c:pt>
                <c:pt idx="121">
                  <c:v>1.049383170902729E-2</c:v>
                </c:pt>
                <c:pt idx="122">
                  <c:v>1.4660950750112534E-2</c:v>
                </c:pt>
                <c:pt idx="123">
                  <c:v>3.1306352466344833E-2</c:v>
                </c:pt>
                <c:pt idx="124">
                  <c:v>1.7513202503323555E-2</c:v>
                </c:pt>
                <c:pt idx="125">
                  <c:v>-2.4670125916600227E-2</c:v>
                </c:pt>
                <c:pt idx="126">
                  <c:v>4.117629025131464E-3</c:v>
                </c:pt>
                <c:pt idx="127">
                  <c:v>2.2847065702080727E-2</c:v>
                </c:pt>
                <c:pt idx="128">
                  <c:v>-4.7537226229906082E-2</c:v>
                </c:pt>
                <c:pt idx="129">
                  <c:v>7.2159259580075741E-3</c:v>
                </c:pt>
                <c:pt idx="130">
                  <c:v>-2.0298516377806664E-2</c:v>
                </c:pt>
                <c:pt idx="131">
                  <c:v>3.5344298928976059E-2</c:v>
                </c:pt>
                <c:pt idx="132">
                  <c:v>5.2972426638007164E-3</c:v>
                </c:pt>
                <c:pt idx="133">
                  <c:v>4.1569143533706665E-2</c:v>
                </c:pt>
                <c:pt idx="134">
                  <c:v>0</c:v>
                </c:pt>
                <c:pt idx="135">
                  <c:v>2.2483982611447573E-3</c:v>
                </c:pt>
                <c:pt idx="136">
                  <c:v>-1.570390909910202E-2</c:v>
                </c:pt>
                <c:pt idx="137">
                  <c:v>5.6980275548994541E-3</c:v>
                </c:pt>
                <c:pt idx="138">
                  <c:v>-9.6317324787378311E-3</c:v>
                </c:pt>
                <c:pt idx="139">
                  <c:v>1.4302060008049011E-2</c:v>
                </c:pt>
                <c:pt idx="140">
                  <c:v>-3.9480933919548988E-3</c:v>
                </c:pt>
                <c:pt idx="141">
                  <c:v>-9.0600140392780304E-3</c:v>
                </c:pt>
                <c:pt idx="142">
                  <c:v>1.7714254558086395E-2</c:v>
                </c:pt>
                <c:pt idx="143">
                  <c:v>-6.2324464321136475E-2</c:v>
                </c:pt>
                <c:pt idx="144">
                  <c:v>2.275444008409977E-2</c:v>
                </c:pt>
                <c:pt idx="145">
                  <c:v>9.3676727265119553E-3</c:v>
                </c:pt>
                <c:pt idx="146">
                  <c:v>1.9721586257219315E-2</c:v>
                </c:pt>
                <c:pt idx="147">
                  <c:v>1.0807766579091549E-2</c:v>
                </c:pt>
                <c:pt idx="148">
                  <c:v>6.7528942599892616E-3</c:v>
                </c:pt>
                <c:pt idx="149">
                  <c:v>4.4717676937580109E-3</c:v>
                </c:pt>
                <c:pt idx="150">
                  <c:v>1.6694555059075356E-2</c:v>
                </c:pt>
                <c:pt idx="151">
                  <c:v>1.0946844704449177E-2</c:v>
                </c:pt>
                <c:pt idx="152">
                  <c:v>2.7612358331680298E-2</c:v>
                </c:pt>
                <c:pt idx="153">
                  <c:v>-2.1601678803563118E-2</c:v>
                </c:pt>
                <c:pt idx="154">
                  <c:v>1.2385543435811996E-2</c:v>
                </c:pt>
                <c:pt idx="155">
                  <c:v>-2.2340429946780205E-2</c:v>
                </c:pt>
                <c:pt idx="156">
                  <c:v>-1.0881330817937851E-2</c:v>
                </c:pt>
                <c:pt idx="157">
                  <c:v>-1.2651239521801472E-2</c:v>
                </c:pt>
                <c:pt idx="158">
                  <c:v>1.615593209862709E-2</c:v>
                </c:pt>
                <c:pt idx="159">
                  <c:v>-5.4824771359562874E-3</c:v>
                </c:pt>
                <c:pt idx="160">
                  <c:v>5.5128056555986404E-4</c:v>
                </c:pt>
                <c:pt idx="161">
                  <c:v>4.407709464430809E-3</c:v>
                </c:pt>
                <c:pt idx="162">
                  <c:v>2.3038951680064201E-2</c:v>
                </c:pt>
                <c:pt idx="163">
                  <c:v>-1.1260004714131355E-2</c:v>
                </c:pt>
                <c:pt idx="164">
                  <c:v>-5.9653259813785553E-3</c:v>
                </c:pt>
                <c:pt idx="165">
                  <c:v>2.0185533910989761E-2</c:v>
                </c:pt>
                <c:pt idx="166">
                  <c:v>6.149730458855629E-2</c:v>
                </c:pt>
                <c:pt idx="167">
                  <c:v>-1.5113407745957375E-2</c:v>
                </c:pt>
                <c:pt idx="168">
                  <c:v>-1.4833709225058556E-2</c:v>
                </c:pt>
                <c:pt idx="169">
                  <c:v>3.0114222317934036E-2</c:v>
                </c:pt>
                <c:pt idx="170">
                  <c:v>-2.7217788621783257E-2</c:v>
                </c:pt>
                <c:pt idx="171">
                  <c:v>-3.6269272677600384E-3</c:v>
                </c:pt>
                <c:pt idx="172">
                  <c:v>2.060328796505928E-2</c:v>
                </c:pt>
                <c:pt idx="173">
                  <c:v>1.2853469699621201E-2</c:v>
                </c:pt>
                <c:pt idx="174">
                  <c:v>-3.5025406628847122E-2</c:v>
                </c:pt>
                <c:pt idx="175">
                  <c:v>1.472912635654211E-2</c:v>
                </c:pt>
                <c:pt idx="176">
                  <c:v>2.0735617727041245E-3</c:v>
                </c:pt>
                <c:pt idx="177">
                  <c:v>-3.6212983541190624E-3</c:v>
                </c:pt>
                <c:pt idx="178">
                  <c:v>7.7881421893835068E-3</c:v>
                </c:pt>
                <c:pt idx="179">
                  <c:v>-1.3910379260778427E-2</c:v>
                </c:pt>
                <c:pt idx="180">
                  <c:v>-9.9267829209566116E-3</c:v>
                </c:pt>
                <c:pt idx="181">
                  <c:v>-3.2190006226301193E-2</c:v>
                </c:pt>
                <c:pt idx="182">
                  <c:v>5.4525835439562798E-3</c:v>
                </c:pt>
                <c:pt idx="183">
                  <c:v>-6.507637444883585E-3</c:v>
                </c:pt>
                <c:pt idx="184">
                  <c:v>-9.2794802039861679E-3</c:v>
                </c:pt>
                <c:pt idx="185">
                  <c:v>8.2644419744610786E-3</c:v>
                </c:pt>
                <c:pt idx="186">
                  <c:v>3.0601169914007187E-2</c:v>
                </c:pt>
                <c:pt idx="187">
                  <c:v>3.1813078094273806E-3</c:v>
                </c:pt>
                <c:pt idx="188">
                  <c:v>3.6997725255787373E-3</c:v>
                </c:pt>
                <c:pt idx="189">
                  <c:v>5.266049993224442E-4</c:v>
                </c:pt>
                <c:pt idx="190">
                  <c:v>4.7368500381708145E-3</c:v>
                </c:pt>
                <c:pt idx="191">
                  <c:v>1.15243224427104E-2</c:v>
                </c:pt>
                <c:pt idx="192">
                  <c:v>-1.8125344067811966E-2</c:v>
                </c:pt>
                <c:pt idx="193">
                  <c:v>1.4240531250834465E-2</c:v>
                </c:pt>
                <c:pt idx="194">
                  <c:v>8.8403578847646713E-3</c:v>
                </c:pt>
                <c:pt idx="195">
                  <c:v>-1.5463288873434067E-3</c:v>
                </c:pt>
                <c:pt idx="196">
                  <c:v>2.3748015984892845E-2</c:v>
                </c:pt>
                <c:pt idx="197">
                  <c:v>-7.5642773881554604E-3</c:v>
                </c:pt>
                <c:pt idx="198">
                  <c:v>-9.1463569551706314E-3</c:v>
                </c:pt>
                <c:pt idx="199">
                  <c:v>3.0768956057727337E-3</c:v>
                </c:pt>
                <c:pt idx="200">
                  <c:v>2.0450365263968706E-3</c:v>
                </c:pt>
                <c:pt idx="201">
                  <c:v>-1.2244885787367821E-2</c:v>
                </c:pt>
                <c:pt idx="202">
                  <c:v>5.1654072012752295E-4</c:v>
                </c:pt>
                <c:pt idx="203">
                  <c:v>-7.7440124005079269E-3</c:v>
                </c:pt>
                <c:pt idx="204">
                  <c:v>6.7638433538377285E-3</c:v>
                </c:pt>
                <c:pt idx="205">
                  <c:v>-1.1886280961334705E-2</c:v>
                </c:pt>
                <c:pt idx="206">
                  <c:v>-4.5502133667469025E-2</c:v>
                </c:pt>
                <c:pt idx="207">
                  <c:v>-1.4794545248150826E-2</c:v>
                </c:pt>
                <c:pt idx="208">
                  <c:v>-3.5038884729146957E-2</c:v>
                </c:pt>
                <c:pt idx="209">
                  <c:v>2.4783879518508911E-2</c:v>
                </c:pt>
                <c:pt idx="210">
                  <c:v>1.0123644024133682E-2</c:v>
                </c:pt>
                <c:pt idx="211">
                  <c:v>2.5055723264813423E-2</c:v>
                </c:pt>
                <c:pt idx="212">
                  <c:v>1.1406898498535156E-2</c:v>
                </c:pt>
                <c:pt idx="213">
                  <c:v>-1.8259942531585693E-2</c:v>
                </c:pt>
                <c:pt idx="214">
                  <c:v>4.6498820185661316E-2</c:v>
                </c:pt>
                <c:pt idx="215">
                  <c:v>6.2729138880968094E-3</c:v>
                </c:pt>
                <c:pt idx="216">
                  <c:v>2.49350406229496E-2</c:v>
                </c:pt>
                <c:pt idx="217">
                  <c:v>7.095858920365572E-3</c:v>
                </c:pt>
                <c:pt idx="218">
                  <c:v>-2.5666844099760056E-2</c:v>
                </c:pt>
                <c:pt idx="219">
                  <c:v>-2.2210758179426193E-2</c:v>
                </c:pt>
                <c:pt idx="220">
                  <c:v>3.5921834409236908E-2</c:v>
                </c:pt>
                <c:pt idx="221">
                  <c:v>3.5186059772968292E-2</c:v>
                </c:pt>
                <c:pt idx="222">
                  <c:v>9.8522547632455826E-3</c:v>
                </c:pt>
                <c:pt idx="223">
                  <c:v>-2.4389871396124363E-3</c:v>
                </c:pt>
                <c:pt idx="224">
                  <c:v>2.4449503980576992E-3</c:v>
                </c:pt>
                <c:pt idx="225">
                  <c:v>-2.4389871396124363E-3</c:v>
                </c:pt>
                <c:pt idx="226">
                  <c:v>3.6185804754495621E-2</c:v>
                </c:pt>
                <c:pt idx="227">
                  <c:v>2.6427533477544785E-2</c:v>
                </c:pt>
                <c:pt idx="228">
                  <c:v>2.2988505661487579E-2</c:v>
                </c:pt>
                <c:pt idx="229">
                  <c:v>8.9889694936573505E-4</c:v>
                </c:pt>
                <c:pt idx="230">
                  <c:v>-1.5267182141542435E-2</c:v>
                </c:pt>
                <c:pt idx="231">
                  <c:v>2.0519783720374107E-2</c:v>
                </c:pt>
                <c:pt idx="232">
                  <c:v>1.9660435616970062E-2</c:v>
                </c:pt>
                <c:pt idx="233">
                  <c:v>1.8404912203550339E-2</c:v>
                </c:pt>
                <c:pt idx="234">
                  <c:v>2.323584072291851E-2</c:v>
                </c:pt>
                <c:pt idx="235">
                  <c:v>-4.2052301578223705E-3</c:v>
                </c:pt>
                <c:pt idx="236">
                  <c:v>1.4273714041337371E-3</c:v>
                </c:pt>
                <c:pt idx="237">
                  <c:v>-1.4030608348548412E-2</c:v>
                </c:pt>
                <c:pt idx="238">
                  <c:v>-8.6246040882542729E-4</c:v>
                </c:pt>
                <c:pt idx="239">
                  <c:v>-2.5895324070006609E-3</c:v>
                </c:pt>
                <c:pt idx="240">
                  <c:v>4.3270648457109928E-3</c:v>
                </c:pt>
                <c:pt idx="241">
                  <c:v>2.1542439237236977E-2</c:v>
                </c:pt>
                <c:pt idx="242">
                  <c:v>1.1387620121240616E-2</c:v>
                </c:pt>
                <c:pt idx="243">
                  <c:v>1.0008331388235092E-2</c:v>
                </c:pt>
                <c:pt idx="244">
                  <c:v>9.9091567099094391E-3</c:v>
                </c:pt>
                <c:pt idx="245">
                  <c:v>-1.8806178122758865E-2</c:v>
                </c:pt>
                <c:pt idx="246">
                  <c:v>6.6666603088378906E-3</c:v>
                </c:pt>
                <c:pt idx="247">
                  <c:v>2.0695049315690994E-3</c:v>
                </c:pt>
                <c:pt idx="248">
                  <c:v>2.0653095562011003E-3</c:v>
                </c:pt>
                <c:pt idx="249">
                  <c:v>4.1221058927476406E-4</c:v>
                </c:pt>
                <c:pt idx="250">
                  <c:v>-9.0647386386990547E-3</c:v>
                </c:pt>
                <c:pt idx="251">
                  <c:v>1.122663076967001E-2</c:v>
                </c:pt>
                <c:pt idx="252">
                  <c:v>1.1101992800831795E-2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DB-4CDA-9EE1-EF8CCC373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33663"/>
        <c:axId val="674731583"/>
      </c:scatterChart>
      <c:valAx>
        <c:axId val="67473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31583"/>
        <c:crosses val="autoZero"/>
        <c:crossBetween val="midCat"/>
      </c:valAx>
      <c:valAx>
        <c:axId val="6747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3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842963</xdr:colOff>
      <xdr:row>119</xdr:row>
      <xdr:rowOff>59532</xdr:rowOff>
    </xdr:from>
    <xdr:to>
      <xdr:col>7</xdr:col>
      <xdr:colOff>80963</xdr:colOff>
      <xdr:row>136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316587-82A2-4927-A3F1-A6034C591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35567</xdr:colOff>
      <xdr:row>39</xdr:row>
      <xdr:rowOff>122768</xdr:rowOff>
    </xdr:from>
    <xdr:to>
      <xdr:col>5</xdr:col>
      <xdr:colOff>171034</xdr:colOff>
      <xdr:row>54</xdr:row>
      <xdr:rowOff>122768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A29DA0-FDED-4135-BA4C-A710663CD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284480</xdr:colOff>
      <xdr:row>23</xdr:row>
      <xdr:rowOff>55880</xdr:rowOff>
    </xdr:from>
    <xdr:to>
      <xdr:col>30</xdr:col>
      <xdr:colOff>411480</xdr:colOff>
      <xdr:row>40</xdr:row>
      <xdr:rowOff>35560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F1743C-53B7-4BB2-85A9-9C83A85C2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477520</xdr:colOff>
      <xdr:row>8</xdr:row>
      <xdr:rowOff>370840</xdr:rowOff>
    </xdr:from>
    <xdr:to>
      <xdr:col>17</xdr:col>
      <xdr:colOff>223520</xdr:colOff>
      <xdr:row>21</xdr:row>
      <xdr:rowOff>5080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D00698-E623-419D-837F-A0DBAEF0B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264160</xdr:colOff>
      <xdr:row>8</xdr:row>
      <xdr:rowOff>304800</xdr:rowOff>
    </xdr:from>
    <xdr:to>
      <xdr:col>11</xdr:col>
      <xdr:colOff>264160</xdr:colOff>
      <xdr:row>20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2276D2-D47B-4267-99C1-A29D4EC52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220</xdr:row>
      <xdr:rowOff>60325</xdr:rowOff>
    </xdr:from>
    <xdr:to>
      <xdr:col>23</xdr:col>
      <xdr:colOff>504825</xdr:colOff>
      <xdr:row>235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D90C9-5547-48EA-92FC-60FD560FD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ij/Documents/NCSU-STUDY/Sem-1/MBA%20-%20524-%20Equity%20Valuation/Industry%20Analysis/Valuation%20Model/Professor%20lecture%20notes/PPG%20Valuation%20Model%20Comple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ul/Downloads/PPG%20Valuation%20Model%20Complete%20(2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9ed2a91de23d849/Documents/NCSU/STUDY%20MATERIAL/MBA%20-%20EQUITY%20VALUATION/Assignment/Six%20years%20Data/HPQ_6_Yea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9ed2a91de23d849/Documents/NCSU/STUDY%20MATERIAL/MBA%20-%20EQUITY%20VALUATION/Assignment/FAMA%20FRENCH%20MODEL/FAMA%20FRENCH%20MODEL/HPQ_FF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r Sheet"/>
      <sheetName val="Proforma"/>
      <sheetName val="Financials"/>
      <sheetName val="dividend earnings analysis"/>
      <sheetName val="ppe_sales"/>
      <sheetName val="sales trend"/>
      <sheetName val="Scenario Summary"/>
    </sheetNames>
    <sheetDataSet>
      <sheetData sheetId="0"/>
      <sheetData sheetId="1">
        <row r="7">
          <cell r="B7">
            <v>236.46</v>
          </cell>
        </row>
        <row r="8">
          <cell r="B8">
            <v>0.03</v>
          </cell>
        </row>
        <row r="9">
          <cell r="B9">
            <v>7.0000000000000007E-2</v>
          </cell>
        </row>
        <row r="10">
          <cell r="B10">
            <v>14</v>
          </cell>
          <cell r="I10">
            <v>9.1642000000000001E-2</v>
          </cell>
        </row>
        <row r="11">
          <cell r="B11">
            <v>0.1</v>
          </cell>
        </row>
        <row r="96">
          <cell r="B96">
            <v>202.03287682070135</v>
          </cell>
        </row>
        <row r="123">
          <cell r="B123">
            <v>149.22762679960942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r Sheet"/>
      <sheetName val="Proforma"/>
      <sheetName val="Financials"/>
      <sheetName val="dividend earnings analysis"/>
      <sheetName val="ppe_sales"/>
      <sheetName val="sales trend"/>
      <sheetName val="Scenario Summary"/>
    </sheetNames>
    <sheetDataSet>
      <sheetData sheetId="0"/>
      <sheetData sheetId="1"/>
      <sheetData sheetId="2">
        <row r="113">
          <cell r="A113" t="str">
            <v>Net Income</v>
          </cell>
        </row>
        <row r="114">
          <cell r="A114" t="str">
            <v>Cash Dividends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FM"/>
      <sheetName val="MODEL"/>
      <sheetName val="HPQ"/>
    </sheetNames>
    <sheetDataSet>
      <sheetData sheetId="0">
        <row r="2">
          <cell r="A2">
            <v>41670</v>
          </cell>
          <cell r="B2">
            <v>-3.32E-2</v>
          </cell>
          <cell r="C2">
            <v>8.6999999999999994E-3</v>
          </cell>
          <cell r="D2">
            <v>-2.0199999999999999E-2</v>
          </cell>
          <cell r="E2">
            <v>0</v>
          </cell>
          <cell r="F2">
            <v>1.7399999999999999E-2</v>
          </cell>
        </row>
        <row r="3">
          <cell r="A3">
            <v>41698</v>
          </cell>
          <cell r="B3">
            <v>4.6500000000000007E-2</v>
          </cell>
          <cell r="C3">
            <v>3.0999999999999999E-3</v>
          </cell>
          <cell r="D3">
            <v>-3.5999999999999999E-3</v>
          </cell>
          <cell r="E3">
            <v>0</v>
          </cell>
          <cell r="F3">
            <v>2.0499999999999997E-2</v>
          </cell>
        </row>
        <row r="4">
          <cell r="A4">
            <v>41729</v>
          </cell>
          <cell r="B4">
            <v>4.3E-3</v>
          </cell>
          <cell r="C4">
            <v>-1.8500000000000003E-2</v>
          </cell>
          <cell r="D4">
            <v>4.9000000000000002E-2</v>
          </cell>
          <cell r="E4">
            <v>0</v>
          </cell>
          <cell r="F4">
            <v>-3.3799999999999997E-2</v>
          </cell>
        </row>
        <row r="5">
          <cell r="A5">
            <v>41759</v>
          </cell>
          <cell r="B5">
            <v>-1.9E-3</v>
          </cell>
          <cell r="C5">
            <v>-4.2099999999999999E-2</v>
          </cell>
          <cell r="D5">
            <v>1.1200000000000002E-2</v>
          </cell>
          <cell r="E5">
            <v>0</v>
          </cell>
          <cell r="F5">
            <v>-3.7699999999999997E-2</v>
          </cell>
        </row>
        <row r="6">
          <cell r="A6">
            <v>41789</v>
          </cell>
          <cell r="B6">
            <v>2.06E-2</v>
          </cell>
          <cell r="C6">
            <v>-1.9E-2</v>
          </cell>
          <cell r="D6">
            <v>-1.1999999999999999E-3</v>
          </cell>
          <cell r="E6">
            <v>0</v>
          </cell>
          <cell r="F6">
            <v>1.21E-2</v>
          </cell>
        </row>
        <row r="7">
          <cell r="A7">
            <v>41820</v>
          </cell>
          <cell r="B7">
            <v>2.6099999999999998E-2</v>
          </cell>
          <cell r="C7">
            <v>3.0800000000000001E-2</v>
          </cell>
          <cell r="D7">
            <v>-6.7000000000000002E-3</v>
          </cell>
          <cell r="E7">
            <v>0</v>
          </cell>
          <cell r="F7">
            <v>7.4000000000000003E-3</v>
          </cell>
        </row>
        <row r="8">
          <cell r="A8">
            <v>41851</v>
          </cell>
          <cell r="B8">
            <v>-2.0400000000000001E-2</v>
          </cell>
          <cell r="C8">
            <v>-4.2699999999999995E-2</v>
          </cell>
          <cell r="D8">
            <v>2.0000000000000001E-4</v>
          </cell>
          <cell r="E8">
            <v>0</v>
          </cell>
          <cell r="F8">
            <v>-2.3999999999999998E-3</v>
          </cell>
        </row>
        <row r="9">
          <cell r="A9">
            <v>41880</v>
          </cell>
          <cell r="B9">
            <v>4.24E-2</v>
          </cell>
          <cell r="C9">
            <v>3.5999999999999999E-3</v>
          </cell>
          <cell r="D9">
            <v>-4.1999999999999997E-3</v>
          </cell>
          <cell r="E9">
            <v>0</v>
          </cell>
          <cell r="F9">
            <v>7.9000000000000008E-3</v>
          </cell>
        </row>
        <row r="10">
          <cell r="A10">
            <v>41912</v>
          </cell>
          <cell r="B10">
            <v>-1.9699999999999999E-2</v>
          </cell>
          <cell r="C10">
            <v>-3.73E-2</v>
          </cell>
          <cell r="D10">
            <v>-1.38E-2</v>
          </cell>
          <cell r="E10">
            <v>0</v>
          </cell>
          <cell r="F10">
            <v>4.4000000000000003E-3</v>
          </cell>
        </row>
        <row r="11">
          <cell r="A11">
            <v>41943</v>
          </cell>
          <cell r="B11">
            <v>2.52E-2</v>
          </cell>
          <cell r="C11">
            <v>4.2800000000000005E-2</v>
          </cell>
          <cell r="D11">
            <v>-1.8000000000000002E-2</v>
          </cell>
          <cell r="E11">
            <v>0</v>
          </cell>
          <cell r="F11">
            <v>-4.0000000000000002E-4</v>
          </cell>
        </row>
        <row r="12">
          <cell r="A12">
            <v>41971</v>
          </cell>
          <cell r="B12">
            <v>2.5499999999999998E-2</v>
          </cell>
          <cell r="C12">
            <v>-2.0400000000000001E-2</v>
          </cell>
          <cell r="D12">
            <v>-3.0699999999999998E-2</v>
          </cell>
          <cell r="E12">
            <v>0</v>
          </cell>
          <cell r="F12">
            <v>1.06E-2</v>
          </cell>
        </row>
        <row r="13">
          <cell r="A13">
            <v>42004</v>
          </cell>
          <cell r="B13">
            <v>-5.9999999999999995E-4</v>
          </cell>
          <cell r="C13">
            <v>2.4799999999999999E-2</v>
          </cell>
          <cell r="D13">
            <v>2.23E-2</v>
          </cell>
          <cell r="E13">
            <v>0</v>
          </cell>
          <cell r="F13">
            <v>1.09E-2</v>
          </cell>
        </row>
        <row r="14">
          <cell r="A14">
            <v>42034</v>
          </cell>
          <cell r="B14">
            <v>-3.1099999999999999E-2</v>
          </cell>
          <cell r="C14">
            <v>-5.1000000000000004E-3</v>
          </cell>
          <cell r="D14">
            <v>-3.56E-2</v>
          </cell>
          <cell r="E14">
            <v>0</v>
          </cell>
          <cell r="F14">
            <v>3.8100000000000002E-2</v>
          </cell>
        </row>
        <row r="15">
          <cell r="A15">
            <v>42062</v>
          </cell>
          <cell r="B15">
            <v>6.1399999999999996E-2</v>
          </cell>
          <cell r="C15">
            <v>5.1999999999999998E-3</v>
          </cell>
          <cell r="D15">
            <v>-1.8100000000000002E-2</v>
          </cell>
          <cell r="E15">
            <v>0</v>
          </cell>
          <cell r="F15">
            <v>-2.8300000000000002E-2</v>
          </cell>
        </row>
        <row r="16">
          <cell r="A16">
            <v>42094</v>
          </cell>
          <cell r="B16">
            <v>-1.1200000000000002E-2</v>
          </cell>
          <cell r="C16">
            <v>3.0200000000000001E-2</v>
          </cell>
          <cell r="D16">
            <v>-4.0999999999999995E-3</v>
          </cell>
          <cell r="E16">
            <v>0</v>
          </cell>
          <cell r="F16">
            <v>0.03</v>
          </cell>
        </row>
        <row r="17">
          <cell r="A17">
            <v>42124</v>
          </cell>
          <cell r="B17">
            <v>5.8999999999999999E-3</v>
          </cell>
          <cell r="C17">
            <v>-3.04E-2</v>
          </cell>
          <cell r="D17">
            <v>1.8799999999999997E-2</v>
          </cell>
          <cell r="E17">
            <v>0</v>
          </cell>
          <cell r="F17">
            <v>-7.3200000000000001E-2</v>
          </cell>
        </row>
        <row r="18">
          <cell r="A18">
            <v>42153</v>
          </cell>
          <cell r="B18">
            <v>1.3600000000000001E-2</v>
          </cell>
          <cell r="C18">
            <v>8.8999999999999999E-3</v>
          </cell>
          <cell r="D18">
            <v>-1.1000000000000001E-2</v>
          </cell>
          <cell r="E18">
            <v>0</v>
          </cell>
          <cell r="F18">
            <v>6.0299999999999999E-2</v>
          </cell>
        </row>
        <row r="19">
          <cell r="A19">
            <v>42185</v>
          </cell>
          <cell r="B19">
            <v>-1.5300000000000001E-2</v>
          </cell>
          <cell r="C19">
            <v>2.8500000000000001E-2</v>
          </cell>
          <cell r="D19">
            <v>-7.4000000000000003E-3</v>
          </cell>
          <cell r="E19">
            <v>0</v>
          </cell>
          <cell r="F19">
            <v>3.0699999999999998E-2</v>
          </cell>
        </row>
        <row r="20">
          <cell r="A20">
            <v>42216</v>
          </cell>
          <cell r="B20">
            <v>1.54E-2</v>
          </cell>
          <cell r="C20">
            <v>-4.0899999999999999E-2</v>
          </cell>
          <cell r="D20">
            <v>-4.2099999999999999E-2</v>
          </cell>
          <cell r="E20">
            <v>0</v>
          </cell>
          <cell r="F20">
            <v>0.10289999999999999</v>
          </cell>
        </row>
        <row r="21">
          <cell r="A21">
            <v>42247</v>
          </cell>
          <cell r="B21">
            <v>-6.0400000000000002E-2</v>
          </cell>
          <cell r="C21">
            <v>4.4000000000000003E-3</v>
          </cell>
          <cell r="D21">
            <v>2.7300000000000001E-2</v>
          </cell>
          <cell r="E21">
            <v>0</v>
          </cell>
          <cell r="F21">
            <v>-2.0899999999999998E-2</v>
          </cell>
        </row>
        <row r="22">
          <cell r="A22">
            <v>42277</v>
          </cell>
          <cell r="B22">
            <v>-3.0699999999999998E-2</v>
          </cell>
          <cell r="C22">
            <v>-2.6099999999999998E-2</v>
          </cell>
          <cell r="D22">
            <v>3.9000000000000003E-3</v>
          </cell>
          <cell r="E22">
            <v>0</v>
          </cell>
          <cell r="F22">
            <v>5.3499999999999999E-2</v>
          </cell>
        </row>
        <row r="23">
          <cell r="A23">
            <v>42307</v>
          </cell>
          <cell r="B23">
            <v>7.7499999999999999E-2</v>
          </cell>
          <cell r="C23">
            <v>-1.9799999999999998E-2</v>
          </cell>
          <cell r="D23">
            <v>-2.5000000000000001E-3</v>
          </cell>
          <cell r="E23">
            <v>0</v>
          </cell>
          <cell r="F23">
            <v>-4.0300000000000002E-2</v>
          </cell>
        </row>
        <row r="24">
          <cell r="A24">
            <v>42338</v>
          </cell>
          <cell r="B24">
            <v>5.6000000000000008E-3</v>
          </cell>
          <cell r="C24">
            <v>3.6799999999999999E-2</v>
          </cell>
          <cell r="D24">
            <v>-4.8999999999999998E-3</v>
          </cell>
          <cell r="E24">
            <v>0</v>
          </cell>
          <cell r="F24">
            <v>2.2099999999999998E-2</v>
          </cell>
        </row>
        <row r="25">
          <cell r="A25">
            <v>42369</v>
          </cell>
          <cell r="B25">
            <v>-2.1700000000000001E-2</v>
          </cell>
          <cell r="C25">
            <v>-2.86E-2</v>
          </cell>
          <cell r="D25">
            <v>-2.4500000000000001E-2</v>
          </cell>
          <cell r="E25">
            <v>1E-4</v>
          </cell>
          <cell r="F25">
            <v>3.4099999999999998E-2</v>
          </cell>
        </row>
        <row r="26">
          <cell r="A26">
            <v>42398</v>
          </cell>
          <cell r="B26">
            <v>-5.7699999999999994E-2</v>
          </cell>
          <cell r="C26">
            <v>-3.3599999999999998E-2</v>
          </cell>
          <cell r="D26">
            <v>2.0099999999999996E-2</v>
          </cell>
          <cell r="E26">
            <v>1E-4</v>
          </cell>
          <cell r="F26">
            <v>1.34E-2</v>
          </cell>
        </row>
        <row r="27">
          <cell r="A27">
            <v>42429</v>
          </cell>
          <cell r="B27">
            <v>-8.0000000000000004E-4</v>
          </cell>
          <cell r="C27">
            <v>8.3000000000000001E-3</v>
          </cell>
          <cell r="D27">
            <v>-5.8999999999999999E-3</v>
          </cell>
          <cell r="E27">
            <v>2.0000000000000001E-4</v>
          </cell>
          <cell r="F27">
            <v>-4.0599999999999997E-2</v>
          </cell>
        </row>
        <row r="28">
          <cell r="A28">
            <v>42460</v>
          </cell>
          <cell r="B28">
            <v>6.9599999999999995E-2</v>
          </cell>
          <cell r="C28">
            <v>8.199999999999999E-3</v>
          </cell>
          <cell r="D28">
            <v>1.11E-2</v>
          </cell>
          <cell r="E28">
            <v>2.0000000000000001E-4</v>
          </cell>
          <cell r="F28">
            <v>-5.1299999999999998E-2</v>
          </cell>
        </row>
        <row r="29">
          <cell r="A29">
            <v>42489</v>
          </cell>
          <cell r="B29">
            <v>9.1999999999999998E-3</v>
          </cell>
          <cell r="C29">
            <v>6.8999999999999999E-3</v>
          </cell>
          <cell r="D29">
            <v>3.2799999999999996E-2</v>
          </cell>
          <cell r="E29">
            <v>1E-4</v>
          </cell>
          <cell r="F29">
            <v>-6.2600000000000003E-2</v>
          </cell>
        </row>
        <row r="30">
          <cell r="A30">
            <v>42521</v>
          </cell>
          <cell r="B30">
            <v>1.78E-2</v>
          </cell>
          <cell r="C30">
            <v>-2.7000000000000001E-3</v>
          </cell>
          <cell r="D30">
            <v>-1.6E-2</v>
          </cell>
          <cell r="E30">
            <v>1E-4</v>
          </cell>
          <cell r="F30">
            <v>2.1400000000000002E-2</v>
          </cell>
        </row>
        <row r="31">
          <cell r="A31">
            <v>42551</v>
          </cell>
          <cell r="B31">
            <v>-5.0000000000000001E-4</v>
          </cell>
          <cell r="C31">
            <v>6.4000000000000003E-3</v>
          </cell>
          <cell r="D31">
            <v>-1.3999999999999999E-2</v>
          </cell>
          <cell r="E31">
            <v>2.0000000000000001E-4</v>
          </cell>
          <cell r="F31">
            <v>4.1100000000000005E-2</v>
          </cell>
        </row>
        <row r="32">
          <cell r="A32">
            <v>42580</v>
          </cell>
          <cell r="B32">
            <v>3.95E-2</v>
          </cell>
          <cell r="C32">
            <v>2.6000000000000002E-2</v>
          </cell>
          <cell r="D32">
            <v>-1.23E-2</v>
          </cell>
          <cell r="E32">
            <v>2.0000000000000001E-4</v>
          </cell>
          <cell r="F32">
            <v>-3.0800000000000001E-2</v>
          </cell>
        </row>
        <row r="33">
          <cell r="A33">
            <v>42613</v>
          </cell>
          <cell r="B33">
            <v>5.0000000000000001E-3</v>
          </cell>
          <cell r="C33">
            <v>1.1299999999999999E-2</v>
          </cell>
          <cell r="D33">
            <v>3.3099999999999997E-2</v>
          </cell>
          <cell r="E33">
            <v>2.0000000000000001E-4</v>
          </cell>
          <cell r="F33">
            <v>-3.1699999999999999E-2</v>
          </cell>
        </row>
        <row r="34">
          <cell r="A34">
            <v>42643</v>
          </cell>
          <cell r="B34">
            <v>2.5000000000000001E-3</v>
          </cell>
          <cell r="C34">
            <v>2.0400000000000001E-2</v>
          </cell>
          <cell r="D34">
            <v>-1.21E-2</v>
          </cell>
          <cell r="E34">
            <v>2.0000000000000001E-4</v>
          </cell>
          <cell r="F34">
            <v>-5.3E-3</v>
          </cell>
        </row>
        <row r="35">
          <cell r="A35">
            <v>42674</v>
          </cell>
          <cell r="B35">
            <v>-2.0199999999999999E-2</v>
          </cell>
          <cell r="C35">
            <v>-4.4299999999999999E-2</v>
          </cell>
          <cell r="D35">
            <v>4.07E-2</v>
          </cell>
          <cell r="E35">
            <v>2.0000000000000001E-4</v>
          </cell>
          <cell r="F35">
            <v>6.8999999999999999E-3</v>
          </cell>
        </row>
        <row r="36">
          <cell r="A36">
            <v>42704</v>
          </cell>
          <cell r="B36">
            <v>4.8600000000000004E-2</v>
          </cell>
          <cell r="C36">
            <v>5.4699999999999999E-2</v>
          </cell>
          <cell r="D36">
            <v>8.2200000000000009E-2</v>
          </cell>
          <cell r="E36">
            <v>1E-4</v>
          </cell>
          <cell r="F36">
            <v>-4.07E-2</v>
          </cell>
        </row>
        <row r="37">
          <cell r="A37">
            <v>42734</v>
          </cell>
          <cell r="B37">
            <v>1.8200000000000001E-2</v>
          </cell>
          <cell r="C37">
            <v>1.1000000000000001E-3</v>
          </cell>
          <cell r="D37">
            <v>3.5099999999999999E-2</v>
          </cell>
          <cell r="E37">
            <v>2.9999999999999997E-4</v>
          </cell>
          <cell r="F37">
            <v>-3.8E-3</v>
          </cell>
        </row>
        <row r="38">
          <cell r="A38">
            <v>42766</v>
          </cell>
          <cell r="B38">
            <v>1.9400000000000001E-2</v>
          </cell>
          <cell r="C38">
            <v>-1.06E-2</v>
          </cell>
          <cell r="D38">
            <v>-2.81E-2</v>
          </cell>
          <cell r="E38">
            <v>4.0000000000000002E-4</v>
          </cell>
          <cell r="F38">
            <v>-9.7999999999999997E-3</v>
          </cell>
        </row>
        <row r="39">
          <cell r="A39">
            <v>42794</v>
          </cell>
          <cell r="B39">
            <v>3.5699999999999996E-2</v>
          </cell>
          <cell r="C39">
            <v>-2.0099999999999996E-2</v>
          </cell>
          <cell r="D39">
            <v>-1.7899999999999999E-2</v>
          </cell>
          <cell r="E39">
            <v>4.0000000000000002E-4</v>
          </cell>
          <cell r="F39">
            <v>-1.6299999999999999E-2</v>
          </cell>
        </row>
        <row r="40">
          <cell r="A40">
            <v>42825</v>
          </cell>
          <cell r="B40">
            <v>1.7000000000000001E-3</v>
          </cell>
          <cell r="C40">
            <v>1.1699999999999999E-2</v>
          </cell>
          <cell r="D40">
            <v>-3.3300000000000003E-2</v>
          </cell>
          <cell r="E40">
            <v>2.9999999999999997E-4</v>
          </cell>
          <cell r="F40">
            <v>-9.1999999999999998E-3</v>
          </cell>
        </row>
        <row r="41">
          <cell r="A41">
            <v>42853</v>
          </cell>
          <cell r="B41">
            <v>1.09E-2</v>
          </cell>
          <cell r="C41">
            <v>7.1999999999999998E-3</v>
          </cell>
          <cell r="D41">
            <v>-2.1099999999999997E-2</v>
          </cell>
          <cell r="E41">
            <v>5.0000000000000001E-4</v>
          </cell>
          <cell r="F41">
            <v>4.4000000000000003E-3</v>
          </cell>
        </row>
        <row r="42">
          <cell r="A42">
            <v>42886</v>
          </cell>
          <cell r="B42">
            <v>1.06E-2</v>
          </cell>
          <cell r="C42">
            <v>-2.6099999999999998E-2</v>
          </cell>
          <cell r="D42">
            <v>-3.6699999999999997E-2</v>
          </cell>
          <cell r="E42">
            <v>5.9999999999999995E-4</v>
          </cell>
          <cell r="F42">
            <v>1.46E-2</v>
          </cell>
        </row>
        <row r="43">
          <cell r="A43">
            <v>42916</v>
          </cell>
          <cell r="B43">
            <v>7.8000000000000005E-3</v>
          </cell>
          <cell r="C43">
            <v>2.1499999999999998E-2</v>
          </cell>
          <cell r="D43">
            <v>1.4499999999999999E-2</v>
          </cell>
          <cell r="E43">
            <v>5.9999999999999995E-4</v>
          </cell>
          <cell r="F43">
            <v>-3.2000000000000002E-3</v>
          </cell>
        </row>
        <row r="44">
          <cell r="A44">
            <v>42947</v>
          </cell>
          <cell r="B44">
            <v>1.8700000000000001E-2</v>
          </cell>
          <cell r="C44">
            <v>-1.47E-2</v>
          </cell>
          <cell r="D44">
            <v>-3.5999999999999999E-3</v>
          </cell>
          <cell r="E44">
            <v>7.000000000000001E-4</v>
          </cell>
          <cell r="F44">
            <v>1.66E-2</v>
          </cell>
        </row>
        <row r="45">
          <cell r="A45">
            <v>42978</v>
          </cell>
          <cell r="B45">
            <v>1.6000000000000001E-3</v>
          </cell>
          <cell r="C45">
            <v>-1.6200000000000003E-2</v>
          </cell>
          <cell r="D45">
            <v>-2.1899999999999999E-2</v>
          </cell>
          <cell r="E45">
            <v>8.9999999999999998E-4</v>
          </cell>
          <cell r="F45">
            <v>3.5499999999999997E-2</v>
          </cell>
        </row>
        <row r="46">
          <cell r="A46">
            <v>43007</v>
          </cell>
          <cell r="B46">
            <v>2.5099999999999997E-2</v>
          </cell>
          <cell r="C46">
            <v>4.4699999999999997E-2</v>
          </cell>
          <cell r="D46">
            <v>3.1400000000000004E-2</v>
          </cell>
          <cell r="E46">
            <v>8.9999999999999998E-4</v>
          </cell>
          <cell r="F46">
            <v>-1.18E-2</v>
          </cell>
        </row>
        <row r="47">
          <cell r="A47">
            <v>43039</v>
          </cell>
          <cell r="B47">
            <v>2.2499999999999999E-2</v>
          </cell>
          <cell r="C47">
            <v>-1.95E-2</v>
          </cell>
          <cell r="D47">
            <v>1.1999999999999999E-3</v>
          </cell>
          <cell r="E47">
            <v>8.9999999999999998E-4</v>
          </cell>
          <cell r="F47">
            <v>4.2999999999999997E-2</v>
          </cell>
        </row>
        <row r="48">
          <cell r="A48">
            <v>43069</v>
          </cell>
          <cell r="B48">
            <v>3.1200000000000002E-2</v>
          </cell>
          <cell r="C48">
            <v>-5.7999999999999996E-3</v>
          </cell>
          <cell r="D48">
            <v>-8.9999999999999998E-4</v>
          </cell>
          <cell r="E48">
            <v>8.0000000000000004E-4</v>
          </cell>
          <cell r="F48">
            <v>-7.0999999999999995E-3</v>
          </cell>
        </row>
        <row r="49">
          <cell r="A49">
            <v>43098</v>
          </cell>
          <cell r="B49">
            <v>1.06E-2</v>
          </cell>
          <cell r="C49">
            <v>-1.29E-2</v>
          </cell>
          <cell r="D49">
            <v>1.7000000000000001E-3</v>
          </cell>
          <cell r="E49">
            <v>8.9999999999999998E-4</v>
          </cell>
          <cell r="F49">
            <v>-1.6299999999999999E-2</v>
          </cell>
        </row>
        <row r="50">
          <cell r="A50">
            <v>43131</v>
          </cell>
          <cell r="B50">
            <v>5.5800000000000002E-2</v>
          </cell>
          <cell r="C50">
            <v>-3.0899999999999997E-2</v>
          </cell>
          <cell r="D50">
            <v>-1.32E-2</v>
          </cell>
          <cell r="E50">
            <v>1.1000000000000001E-3</v>
          </cell>
          <cell r="F50">
            <v>3.9399999999999998E-2</v>
          </cell>
        </row>
        <row r="51">
          <cell r="A51">
            <v>43159</v>
          </cell>
          <cell r="B51">
            <v>-3.6499999999999998E-2</v>
          </cell>
          <cell r="C51">
            <v>3.0000000000000001E-3</v>
          </cell>
          <cell r="D51">
            <v>-1.01E-2</v>
          </cell>
          <cell r="E51">
            <v>1.1000000000000001E-3</v>
          </cell>
          <cell r="F51">
            <v>3.9699999999999999E-2</v>
          </cell>
        </row>
        <row r="52">
          <cell r="A52">
            <v>43188</v>
          </cell>
          <cell r="B52">
            <v>-2.35E-2</v>
          </cell>
          <cell r="C52">
            <v>4.0500000000000001E-2</v>
          </cell>
          <cell r="D52">
            <v>-1.1999999999999999E-3</v>
          </cell>
          <cell r="E52">
            <v>1.1999999999999999E-3</v>
          </cell>
          <cell r="F52">
            <v>-1.2800000000000001E-2</v>
          </cell>
        </row>
        <row r="53">
          <cell r="A53">
            <v>43220</v>
          </cell>
          <cell r="B53">
            <v>2.8999999999999998E-3</v>
          </cell>
          <cell r="C53">
            <v>1.1299999999999999E-2</v>
          </cell>
          <cell r="D53">
            <v>5.0000000000000001E-3</v>
          </cell>
          <cell r="E53">
            <v>1.4000000000000002E-3</v>
          </cell>
          <cell r="F53">
            <v>2.7000000000000001E-3</v>
          </cell>
        </row>
        <row r="54">
          <cell r="A54">
            <v>43251</v>
          </cell>
          <cell r="B54">
            <v>2.6499999999999999E-2</v>
          </cell>
          <cell r="C54">
            <v>5.28E-2</v>
          </cell>
          <cell r="D54">
            <v>-3.15E-2</v>
          </cell>
          <cell r="E54">
            <v>1.4000000000000002E-3</v>
          </cell>
          <cell r="F54">
            <v>3.7999999999999999E-2</v>
          </cell>
        </row>
        <row r="55">
          <cell r="A55">
            <v>43280</v>
          </cell>
          <cell r="B55">
            <v>4.7999999999999996E-3</v>
          </cell>
          <cell r="C55">
            <v>1.1899999999999999E-2</v>
          </cell>
          <cell r="D55">
            <v>-2.3099999999999999E-2</v>
          </cell>
          <cell r="E55">
            <v>1.4000000000000002E-3</v>
          </cell>
          <cell r="F55">
            <v>-2.3799999999999998E-2</v>
          </cell>
        </row>
        <row r="56">
          <cell r="A56">
            <v>43312</v>
          </cell>
          <cell r="B56">
            <v>3.1899999999999998E-2</v>
          </cell>
          <cell r="C56">
            <v>-2.2099999999999998E-2</v>
          </cell>
          <cell r="D56">
            <v>5.6999999999999993E-3</v>
          </cell>
          <cell r="E56">
            <v>1.6000000000000001E-3</v>
          </cell>
          <cell r="F56">
            <v>-1.67E-2</v>
          </cell>
        </row>
        <row r="57">
          <cell r="A57">
            <v>43343</v>
          </cell>
          <cell r="B57">
            <v>3.44E-2</v>
          </cell>
          <cell r="C57">
            <v>1.15E-2</v>
          </cell>
          <cell r="D57">
            <v>-3.9199999999999999E-2</v>
          </cell>
          <cell r="E57">
            <v>1.6000000000000001E-3</v>
          </cell>
          <cell r="F57">
            <v>5.2199999999999996E-2</v>
          </cell>
        </row>
        <row r="58">
          <cell r="A58">
            <v>43371</v>
          </cell>
          <cell r="B58">
            <v>5.9999999999999995E-4</v>
          </cell>
          <cell r="C58">
            <v>-2.2799999999999997E-2</v>
          </cell>
          <cell r="D58">
            <v>-1.6299999999999999E-2</v>
          </cell>
          <cell r="E58">
            <v>1.5E-3</v>
          </cell>
          <cell r="F58">
            <v>-5.9999999999999995E-4</v>
          </cell>
        </row>
        <row r="59">
          <cell r="A59">
            <v>43404</v>
          </cell>
          <cell r="B59">
            <v>-7.6799999999999993E-2</v>
          </cell>
          <cell r="C59">
            <v>-4.7800000000000002E-2</v>
          </cell>
          <cell r="D59">
            <v>3.4599999999999999E-2</v>
          </cell>
          <cell r="E59">
            <v>1.9E-3</v>
          </cell>
          <cell r="F59">
            <v>-1.84E-2</v>
          </cell>
        </row>
        <row r="60">
          <cell r="A60">
            <v>43434</v>
          </cell>
          <cell r="B60">
            <v>1.6899999999999998E-2</v>
          </cell>
          <cell r="C60">
            <v>-7.0999999999999995E-3</v>
          </cell>
          <cell r="D60">
            <v>3.4000000000000002E-3</v>
          </cell>
          <cell r="E60">
            <v>1.8E-3</v>
          </cell>
          <cell r="F60">
            <v>-1.3300000000000001E-2</v>
          </cell>
        </row>
        <row r="61">
          <cell r="A61">
            <v>43465</v>
          </cell>
          <cell r="B61">
            <v>-9.5500000000000002E-2</v>
          </cell>
          <cell r="C61">
            <v>-2.4799999999999999E-2</v>
          </cell>
          <cell r="D61">
            <v>-1.89E-2</v>
          </cell>
          <cell r="E61">
            <v>1.9E-3</v>
          </cell>
          <cell r="F61">
            <v>1.8500000000000003E-2</v>
          </cell>
        </row>
        <row r="62">
          <cell r="A62">
            <v>43496</v>
          </cell>
          <cell r="B62">
            <v>8.4100000000000008E-2</v>
          </cell>
          <cell r="C62">
            <v>2.8900000000000002E-2</v>
          </cell>
          <cell r="D62">
            <v>-4.5999999999999999E-3</v>
          </cell>
          <cell r="E62">
            <v>2.0999999999999999E-3</v>
          </cell>
          <cell r="F62">
            <v>-8.6500000000000007E-2</v>
          </cell>
        </row>
        <row r="63">
          <cell r="A63">
            <v>43524</v>
          </cell>
          <cell r="B63">
            <v>3.4000000000000002E-2</v>
          </cell>
          <cell r="C63">
            <v>2.12E-2</v>
          </cell>
          <cell r="D63">
            <v>-2.7099999999999999E-2</v>
          </cell>
          <cell r="E63">
            <v>1.8E-3</v>
          </cell>
          <cell r="F63">
            <v>8.6E-3</v>
          </cell>
        </row>
        <row r="64">
          <cell r="A64">
            <v>43553</v>
          </cell>
          <cell r="B64">
            <v>1.1000000000000001E-2</v>
          </cell>
          <cell r="C64">
            <v>-3.0499999999999999E-2</v>
          </cell>
          <cell r="D64">
            <v>-4.1900000000000007E-2</v>
          </cell>
          <cell r="E64">
            <v>1.9E-3</v>
          </cell>
          <cell r="F64">
            <v>2.1400000000000002E-2</v>
          </cell>
        </row>
        <row r="65">
          <cell r="A65">
            <v>43585</v>
          </cell>
          <cell r="B65">
            <v>3.9599999999999996E-2</v>
          </cell>
          <cell r="C65">
            <v>-1.7500000000000002E-2</v>
          </cell>
          <cell r="D65">
            <v>2.0199999999999999E-2</v>
          </cell>
          <cell r="E65">
            <v>2.0999999999999999E-3</v>
          </cell>
          <cell r="F65">
            <v>-2.5499999999999998E-2</v>
          </cell>
        </row>
        <row r="66">
          <cell r="A66">
            <v>43616</v>
          </cell>
          <cell r="B66">
            <v>-6.9400000000000003E-2</v>
          </cell>
          <cell r="C66">
            <v>-1.18E-2</v>
          </cell>
          <cell r="D66">
            <v>-2.2799999999999997E-2</v>
          </cell>
          <cell r="E66">
            <v>2.0999999999999999E-3</v>
          </cell>
          <cell r="F66">
            <v>7.5999999999999998E-2</v>
          </cell>
        </row>
        <row r="67">
          <cell r="A67">
            <v>43644</v>
          </cell>
          <cell r="B67">
            <v>6.93E-2</v>
          </cell>
          <cell r="C67">
            <v>2.2000000000000001E-3</v>
          </cell>
          <cell r="D67">
            <v>-7.9000000000000008E-3</v>
          </cell>
          <cell r="E67">
            <v>1.8E-3</v>
          </cell>
          <cell r="F67">
            <v>-2.1400000000000002E-2</v>
          </cell>
        </row>
        <row r="68">
          <cell r="A68">
            <v>43677</v>
          </cell>
          <cell r="B68">
            <v>1.1899999999999999E-2</v>
          </cell>
          <cell r="C68">
            <v>-2.0799999999999999E-2</v>
          </cell>
          <cell r="D68">
            <v>3.4000000000000002E-3</v>
          </cell>
          <cell r="E68">
            <v>1.9E-3</v>
          </cell>
          <cell r="F68">
            <v>2.7200000000000002E-2</v>
          </cell>
        </row>
        <row r="69">
          <cell r="A69">
            <v>43707</v>
          </cell>
          <cell r="B69">
            <v>-2.58E-2</v>
          </cell>
          <cell r="C69">
            <v>-2.4E-2</v>
          </cell>
          <cell r="D69">
            <v>-4.8499999999999995E-2</v>
          </cell>
          <cell r="E69">
            <v>1.6000000000000001E-3</v>
          </cell>
          <cell r="F69">
            <v>7.6399999999999996E-2</v>
          </cell>
        </row>
        <row r="70">
          <cell r="A70">
            <v>43738</v>
          </cell>
          <cell r="B70">
            <v>1.43E-2</v>
          </cell>
          <cell r="C70">
            <v>-1.0500000000000001E-2</v>
          </cell>
          <cell r="D70">
            <v>6.7699999999999996E-2</v>
          </cell>
          <cell r="E70">
            <v>1.8E-3</v>
          </cell>
          <cell r="F70">
            <v>-6.8499999999999991E-2</v>
          </cell>
        </row>
        <row r="71">
          <cell r="A71">
            <v>43769</v>
          </cell>
          <cell r="B71">
            <v>2.06E-2</v>
          </cell>
          <cell r="C71">
            <v>2.3999999999999998E-3</v>
          </cell>
          <cell r="D71">
            <v>-1.8799999999999997E-2</v>
          </cell>
          <cell r="E71">
            <v>1.5E-3</v>
          </cell>
          <cell r="F71">
            <v>2.8999999999999998E-3</v>
          </cell>
        </row>
        <row r="72">
          <cell r="A72">
            <v>43798</v>
          </cell>
          <cell r="B72">
            <v>3.8699999999999998E-2</v>
          </cell>
          <cell r="C72">
            <v>9.1000000000000004E-3</v>
          </cell>
          <cell r="D72">
            <v>-2.0499999999999997E-2</v>
          </cell>
          <cell r="E72">
            <v>1.1999999999999999E-3</v>
          </cell>
          <cell r="F72">
            <v>-2.6000000000000002E-2</v>
          </cell>
        </row>
        <row r="73">
          <cell r="A73">
            <v>43830</v>
          </cell>
          <cell r="B73">
            <v>2.7699999999999999E-2</v>
          </cell>
          <cell r="C73">
            <v>6.7000000000000002E-3</v>
          </cell>
          <cell r="D73">
            <v>1.9099999999999999E-2</v>
          </cell>
          <cell r="E73">
            <v>1.4000000000000002E-3</v>
          </cell>
          <cell r="F73">
            <v>-2.2700000000000001E-2</v>
          </cell>
        </row>
        <row r="74">
          <cell r="A74">
            <v>43861</v>
          </cell>
          <cell r="B74">
            <v>-1.1000000000000001E-3</v>
          </cell>
          <cell r="C74">
            <v>-3.0800000000000001E-2</v>
          </cell>
          <cell r="D74">
            <v>-6.2699999999999992E-2</v>
          </cell>
          <cell r="E74">
            <v>1.2999999999999999E-3</v>
          </cell>
          <cell r="F74">
            <v>5.4299999999999994E-2</v>
          </cell>
        </row>
        <row r="75">
          <cell r="A75">
            <v>43889</v>
          </cell>
          <cell r="B75">
            <v>-8.1300000000000011E-2</v>
          </cell>
          <cell r="C75">
            <v>1.0200000000000001E-2</v>
          </cell>
          <cell r="D75">
            <v>-3.9199999999999999E-2</v>
          </cell>
          <cell r="E75">
            <v>1.1999999999999999E-3</v>
          </cell>
          <cell r="F75">
            <v>-2.3E-3</v>
          </cell>
        </row>
        <row r="76">
          <cell r="A76">
            <v>43921</v>
          </cell>
          <cell r="B76">
            <v>-0.1338</v>
          </cell>
          <cell r="C76">
            <v>-5.0300000000000004E-2</v>
          </cell>
          <cell r="D76">
            <v>-0.1396</v>
          </cell>
          <cell r="E76">
            <v>1.1999999999999999E-3</v>
          </cell>
          <cell r="F76">
            <v>8.539999999999999E-2</v>
          </cell>
        </row>
        <row r="77">
          <cell r="A77">
            <v>43951</v>
          </cell>
          <cell r="B77">
            <v>0.13650000000000001</v>
          </cell>
          <cell r="C77">
            <v>2.75E-2</v>
          </cell>
          <cell r="D77">
            <v>-1.3899999999999999E-2</v>
          </cell>
          <cell r="E77">
            <v>0</v>
          </cell>
          <cell r="F77">
            <v>-5.4900000000000004E-2</v>
          </cell>
        </row>
        <row r="78">
          <cell r="A78">
            <v>43980</v>
          </cell>
          <cell r="B78">
            <v>5.5800000000000002E-2</v>
          </cell>
          <cell r="C78">
            <v>2.4900000000000002E-2</v>
          </cell>
          <cell r="D78">
            <v>-5.0499999999999996E-2</v>
          </cell>
          <cell r="E78">
            <v>1E-4</v>
          </cell>
          <cell r="F78">
            <v>6.7000000000000002E-3</v>
          </cell>
        </row>
        <row r="79">
          <cell r="A79">
            <v>44012</v>
          </cell>
          <cell r="B79">
            <v>2.46E-2</v>
          </cell>
          <cell r="C79">
            <v>2.7099999999999999E-2</v>
          </cell>
          <cell r="D79">
            <v>-2.35E-2</v>
          </cell>
          <cell r="E79">
            <v>1E-4</v>
          </cell>
          <cell r="F79">
            <v>-7.4999999999999997E-3</v>
          </cell>
        </row>
        <row r="80">
          <cell r="A80">
            <v>44043</v>
          </cell>
          <cell r="B80">
            <v>5.7699999999999994E-2</v>
          </cell>
          <cell r="C80">
            <v>-2.18E-2</v>
          </cell>
          <cell r="D80">
            <v>-1.3899999999999999E-2</v>
          </cell>
          <cell r="E80">
            <v>1E-4</v>
          </cell>
          <cell r="F80">
            <v>7.6100000000000001E-2</v>
          </cell>
        </row>
        <row r="81">
          <cell r="A81">
            <v>44074</v>
          </cell>
          <cell r="B81">
            <v>7.6299999999999993E-2</v>
          </cell>
          <cell r="C81">
            <v>-2.5000000000000001E-3</v>
          </cell>
          <cell r="D81">
            <v>-2.9399999999999999E-2</v>
          </cell>
          <cell r="E81">
            <v>1E-4</v>
          </cell>
          <cell r="F81">
            <v>5.1000000000000004E-3</v>
          </cell>
        </row>
        <row r="82">
          <cell r="A82">
            <v>44104</v>
          </cell>
          <cell r="B82">
            <v>-3.6299999999999999E-2</v>
          </cell>
          <cell r="C82">
            <v>5.9999999999999995E-4</v>
          </cell>
          <cell r="D82">
            <v>-2.5099999999999997E-2</v>
          </cell>
          <cell r="E82">
            <v>1E-4</v>
          </cell>
          <cell r="F82">
            <v>3.0499999999999999E-2</v>
          </cell>
        </row>
        <row r="83">
          <cell r="A83">
            <v>44134</v>
          </cell>
          <cell r="B83">
            <v>-2.1000000000000001E-2</v>
          </cell>
          <cell r="C83">
            <v>4.4400000000000002E-2</v>
          </cell>
          <cell r="D83">
            <v>4.0300000000000002E-2</v>
          </cell>
          <cell r="E83">
            <v>1E-4</v>
          </cell>
          <cell r="F83">
            <v>-3.0299999999999997E-2</v>
          </cell>
        </row>
        <row r="84">
          <cell r="A84">
            <v>44165</v>
          </cell>
          <cell r="B84">
            <v>0.12470000000000001</v>
          </cell>
          <cell r="C84">
            <v>5.4800000000000001E-2</v>
          </cell>
          <cell r="D84">
            <v>2.1099999999999997E-2</v>
          </cell>
          <cell r="E84">
            <v>1E-4</v>
          </cell>
          <cell r="F84">
            <v>-0.1225</v>
          </cell>
        </row>
        <row r="85">
          <cell r="A85">
            <v>44196</v>
          </cell>
          <cell r="B85">
            <v>4.6300000000000001E-2</v>
          </cell>
          <cell r="C85">
            <v>4.8099999999999997E-2</v>
          </cell>
          <cell r="D85">
            <v>-1.3600000000000001E-2</v>
          </cell>
          <cell r="E85">
            <v>1E-4</v>
          </cell>
          <cell r="F85">
            <v>-2.4199999999999999E-2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"/>
      <sheetName val="CAPM &amp; FFM3"/>
      <sheetName val="HPQ_Stock_Data"/>
    </sheetNames>
    <sheetDataSet>
      <sheetData sheetId="0">
        <row r="2">
          <cell r="A2">
            <v>43832</v>
          </cell>
          <cell r="B2">
            <v>8.6E-3</v>
          </cell>
          <cell r="C2">
            <v>-8.5000000000000006E-3</v>
          </cell>
          <cell r="D2">
            <v>-3.5999999999999999E-3</v>
          </cell>
          <cell r="E2">
            <v>6.0000000000000002E-5</v>
          </cell>
          <cell r="F2">
            <v>7.8000000000000005E-3</v>
          </cell>
        </row>
        <row r="3">
          <cell r="A3">
            <v>43833</v>
          </cell>
          <cell r="B3">
            <v>-6.7000000000000002E-3</v>
          </cell>
          <cell r="C3">
            <v>3.7000000000000002E-3</v>
          </cell>
          <cell r="D3">
            <v>2.0000000000000001E-4</v>
          </cell>
          <cell r="E3">
            <v>6.0000000000000002E-5</v>
          </cell>
          <cell r="F3">
            <v>1E-4</v>
          </cell>
        </row>
        <row r="4">
          <cell r="A4">
            <v>43836</v>
          </cell>
          <cell r="B4">
            <v>3.5999999999999999E-3</v>
          </cell>
          <cell r="C4">
            <v>-5.9999999999999995E-4</v>
          </cell>
          <cell r="D4">
            <v>-5.6000000000000008E-3</v>
          </cell>
          <cell r="E4">
            <v>6.0000000000000002E-5</v>
          </cell>
          <cell r="F4">
            <v>-6.9999999999999993E-3</v>
          </cell>
        </row>
        <row r="5">
          <cell r="A5">
            <v>43837</v>
          </cell>
          <cell r="B5">
            <v>-1.9E-3</v>
          </cell>
          <cell r="C5">
            <v>-1E-4</v>
          </cell>
          <cell r="D5">
            <v>-2.0999999999999999E-3</v>
          </cell>
          <cell r="E5">
            <v>6.0000000000000002E-5</v>
          </cell>
          <cell r="F5">
            <v>0</v>
          </cell>
        </row>
        <row r="6">
          <cell r="A6">
            <v>43838</v>
          </cell>
          <cell r="B6">
            <v>4.6999999999999993E-3</v>
          </cell>
          <cell r="C6">
            <v>-5.0000000000000001E-4</v>
          </cell>
          <cell r="D6">
            <v>-6.3E-3</v>
          </cell>
          <cell r="E6">
            <v>6.0000000000000002E-5</v>
          </cell>
          <cell r="F6">
            <v>9.5999999999999992E-3</v>
          </cell>
        </row>
        <row r="7">
          <cell r="A7">
            <v>43839</v>
          </cell>
          <cell r="B7">
            <v>6.5000000000000006E-3</v>
          </cell>
          <cell r="C7">
            <v>-6.3E-3</v>
          </cell>
          <cell r="D7">
            <v>-4.7999999999999996E-3</v>
          </cell>
          <cell r="E7">
            <v>6.0000000000000002E-5</v>
          </cell>
          <cell r="F7">
            <v>7.4999999999999997E-3</v>
          </cell>
        </row>
        <row r="8">
          <cell r="A8">
            <v>43840</v>
          </cell>
          <cell r="B8">
            <v>-3.4000000000000002E-3</v>
          </cell>
          <cell r="C8">
            <v>-1.6000000000000001E-3</v>
          </cell>
          <cell r="D8">
            <v>-3.4000000000000002E-3</v>
          </cell>
          <cell r="E8">
            <v>6.0000000000000002E-5</v>
          </cell>
          <cell r="F8">
            <v>2.2000000000000001E-3</v>
          </cell>
        </row>
        <row r="9">
          <cell r="A9">
            <v>43843</v>
          </cell>
          <cell r="B9">
            <v>7.3000000000000001E-3</v>
          </cell>
          <cell r="C9">
            <v>-8.9999999999999998E-4</v>
          </cell>
          <cell r="D9">
            <v>-1.1999999999999999E-3</v>
          </cell>
          <cell r="E9">
            <v>6.0000000000000002E-5</v>
          </cell>
          <cell r="F9">
            <v>6.7000000000000002E-3</v>
          </cell>
        </row>
        <row r="10">
          <cell r="A10">
            <v>43844</v>
          </cell>
          <cell r="B10">
            <v>-5.9999999999999995E-4</v>
          </cell>
          <cell r="C10">
            <v>3.8E-3</v>
          </cell>
          <cell r="D10">
            <v>-1.4000000000000002E-3</v>
          </cell>
          <cell r="E10">
            <v>6.0000000000000002E-5</v>
          </cell>
          <cell r="F10">
            <v>-9.3999999999999986E-3</v>
          </cell>
        </row>
        <row r="11">
          <cell r="A11">
            <v>43845</v>
          </cell>
          <cell r="B11">
            <v>1.6000000000000001E-3</v>
          </cell>
          <cell r="C11">
            <v>4.5999999999999999E-3</v>
          </cell>
          <cell r="D11">
            <v>-8.3000000000000001E-3</v>
          </cell>
          <cell r="E11">
            <v>6.0000000000000002E-5</v>
          </cell>
          <cell r="F11">
            <v>1.5E-3</v>
          </cell>
        </row>
        <row r="12">
          <cell r="A12">
            <v>43846</v>
          </cell>
          <cell r="B12">
            <v>8.8000000000000005E-3</v>
          </cell>
          <cell r="C12">
            <v>5.0000000000000001E-3</v>
          </cell>
          <cell r="D12">
            <v>-1.1000000000000001E-3</v>
          </cell>
          <cell r="E12">
            <v>6.0000000000000002E-5</v>
          </cell>
          <cell r="F12">
            <v>1.6000000000000001E-3</v>
          </cell>
        </row>
        <row r="13">
          <cell r="A13">
            <v>43847</v>
          </cell>
          <cell r="B13">
            <v>2.8000000000000004E-3</v>
          </cell>
          <cell r="C13">
            <v>-6.3E-3</v>
          </cell>
          <cell r="D13">
            <v>-1E-3</v>
          </cell>
          <cell r="E13">
            <v>6.0000000000000002E-5</v>
          </cell>
          <cell r="F13">
            <v>9.0000000000000011E-3</v>
          </cell>
        </row>
        <row r="14">
          <cell r="A14">
            <v>43851</v>
          </cell>
          <cell r="B14">
            <v>-3.2000000000000002E-3</v>
          </cell>
          <cell r="C14">
            <v>-5.1000000000000004E-3</v>
          </cell>
          <cell r="D14">
            <v>-6.0000000000000001E-3</v>
          </cell>
          <cell r="E14">
            <v>6.0000000000000002E-5</v>
          </cell>
          <cell r="F14">
            <v>8.6E-3</v>
          </cell>
        </row>
        <row r="15">
          <cell r="A15">
            <v>43852</v>
          </cell>
          <cell r="B15">
            <v>8.0000000000000004E-4</v>
          </cell>
          <cell r="C15">
            <v>-2.8000000000000004E-3</v>
          </cell>
          <cell r="D15">
            <v>0</v>
          </cell>
          <cell r="E15">
            <v>6.0000000000000002E-5</v>
          </cell>
          <cell r="F15">
            <v>6.8000000000000005E-3</v>
          </cell>
        </row>
        <row r="16">
          <cell r="A16">
            <v>43853</v>
          </cell>
          <cell r="B16">
            <v>8.0000000000000004E-4</v>
          </cell>
          <cell r="C16">
            <v>-5.0000000000000001E-4</v>
          </cell>
          <cell r="D16">
            <v>-1.4000000000000002E-3</v>
          </cell>
          <cell r="E16">
            <v>6.0000000000000002E-5</v>
          </cell>
          <cell r="F16">
            <v>3.3E-3</v>
          </cell>
        </row>
        <row r="17">
          <cell r="A17">
            <v>43854</v>
          </cell>
          <cell r="B17">
            <v>-9.7000000000000003E-3</v>
          </cell>
          <cell r="C17">
            <v>-4.1999999999999997E-3</v>
          </cell>
          <cell r="D17">
            <v>-3.2000000000000002E-3</v>
          </cell>
          <cell r="E17">
            <v>6.0000000000000002E-5</v>
          </cell>
          <cell r="F17">
            <v>5.0000000000000001E-3</v>
          </cell>
        </row>
        <row r="18">
          <cell r="A18">
            <v>43857</v>
          </cell>
          <cell r="B18">
            <v>-1.5600000000000001E-2</v>
          </cell>
          <cell r="C18">
            <v>3.7000000000000002E-3</v>
          </cell>
          <cell r="D18">
            <v>-4.1999999999999997E-3</v>
          </cell>
          <cell r="E18">
            <v>6.0000000000000002E-5</v>
          </cell>
          <cell r="F18">
            <v>4.8999999999999998E-3</v>
          </cell>
        </row>
        <row r="19">
          <cell r="A19">
            <v>43858</v>
          </cell>
          <cell r="B19">
            <v>1.0200000000000001E-2</v>
          </cell>
          <cell r="C19">
            <v>-1.2999999999999999E-3</v>
          </cell>
          <cell r="D19">
            <v>-4.3E-3</v>
          </cell>
          <cell r="E19">
            <v>6.0000000000000002E-5</v>
          </cell>
          <cell r="F19">
            <v>8.3999999999999995E-3</v>
          </cell>
        </row>
        <row r="20">
          <cell r="A20">
            <v>43859</v>
          </cell>
          <cell r="B20">
            <v>-1E-3</v>
          </cell>
          <cell r="C20">
            <v>-2.5999999999999999E-3</v>
          </cell>
          <cell r="D20">
            <v>-9.5999999999999992E-3</v>
          </cell>
          <cell r="E20">
            <v>6.0000000000000002E-5</v>
          </cell>
          <cell r="F20">
            <v>6.0000000000000001E-3</v>
          </cell>
        </row>
        <row r="21">
          <cell r="A21">
            <v>43860</v>
          </cell>
          <cell r="B21">
            <v>3.4000000000000002E-3</v>
          </cell>
          <cell r="C21">
            <v>-6.8999999999999999E-3</v>
          </cell>
          <cell r="D21">
            <v>6.3E-3</v>
          </cell>
          <cell r="E21">
            <v>6.0000000000000002E-5</v>
          </cell>
          <cell r="F21">
            <v>4.8999999999999998E-3</v>
          </cell>
        </row>
        <row r="22">
          <cell r="A22">
            <v>43861</v>
          </cell>
          <cell r="B22">
            <v>-1.7399999999999999E-2</v>
          </cell>
          <cell r="C22">
            <v>-4.3E-3</v>
          </cell>
          <cell r="D22">
            <v>-3.4000000000000002E-3</v>
          </cell>
          <cell r="E22">
            <v>6.0000000000000002E-5</v>
          </cell>
          <cell r="F22">
            <v>-2.3E-3</v>
          </cell>
        </row>
        <row r="23">
          <cell r="A23">
            <v>43864</v>
          </cell>
          <cell r="B23">
            <v>8.3999999999999995E-3</v>
          </cell>
          <cell r="C23">
            <v>6.3E-3</v>
          </cell>
          <cell r="D23">
            <v>-7.0999999999999995E-3</v>
          </cell>
          <cell r="E23">
            <v>6.0000000000000002E-5</v>
          </cell>
          <cell r="F23">
            <v>3.5999999999999999E-3</v>
          </cell>
        </row>
        <row r="24">
          <cell r="A24">
            <v>43865</v>
          </cell>
          <cell r="B24">
            <v>1.5700000000000002E-2</v>
          </cell>
          <cell r="C24">
            <v>-1E-4</v>
          </cell>
          <cell r="D24">
            <v>-6.7000000000000002E-3</v>
          </cell>
          <cell r="E24">
            <v>6.0000000000000002E-5</v>
          </cell>
          <cell r="F24">
            <v>-2.9999999999999997E-4</v>
          </cell>
        </row>
        <row r="25">
          <cell r="A25">
            <v>43866</v>
          </cell>
          <cell r="B25">
            <v>9.7000000000000003E-3</v>
          </cell>
          <cell r="C25">
            <v>2.8999999999999998E-3</v>
          </cell>
          <cell r="D25">
            <v>1.4800000000000001E-2</v>
          </cell>
          <cell r="E25">
            <v>6.0000000000000002E-5</v>
          </cell>
          <cell r="F25">
            <v>-1.8000000000000002E-2</v>
          </cell>
        </row>
        <row r="26">
          <cell r="A26">
            <v>43867</v>
          </cell>
          <cell r="B26">
            <v>2.7000000000000001E-3</v>
          </cell>
          <cell r="C26">
            <v>-4.5000000000000005E-3</v>
          </cell>
          <cell r="D26">
            <v>-8.6E-3</v>
          </cell>
          <cell r="E26">
            <v>6.0000000000000002E-5</v>
          </cell>
          <cell r="F26">
            <v>4.5999999999999999E-3</v>
          </cell>
        </row>
        <row r="27">
          <cell r="A27">
            <v>43868</v>
          </cell>
          <cell r="B27">
            <v>-5.5000000000000005E-3</v>
          </cell>
          <cell r="C27">
            <v>-7.8000000000000005E-3</v>
          </cell>
          <cell r="D27">
            <v>0</v>
          </cell>
          <cell r="E27">
            <v>6.0000000000000002E-5</v>
          </cell>
          <cell r="F27">
            <v>3.7000000000000002E-3</v>
          </cell>
        </row>
        <row r="28">
          <cell r="A28">
            <v>43871</v>
          </cell>
          <cell r="B28">
            <v>7.3000000000000001E-3</v>
          </cell>
          <cell r="C28">
            <v>-1E-4</v>
          </cell>
          <cell r="D28">
            <v>-9.0000000000000011E-3</v>
          </cell>
          <cell r="E28">
            <v>6.0000000000000002E-5</v>
          </cell>
          <cell r="F28">
            <v>0.01</v>
          </cell>
        </row>
        <row r="29">
          <cell r="A29">
            <v>43872</v>
          </cell>
          <cell r="B29">
            <v>2.8000000000000004E-3</v>
          </cell>
          <cell r="C29">
            <v>5.0000000000000001E-4</v>
          </cell>
          <cell r="D29">
            <v>1.0700000000000001E-2</v>
          </cell>
          <cell r="E29">
            <v>6.0000000000000002E-5</v>
          </cell>
          <cell r="F29">
            <v>-1.0200000000000001E-2</v>
          </cell>
        </row>
        <row r="30">
          <cell r="A30">
            <v>43873</v>
          </cell>
          <cell r="B30">
            <v>6.6E-3</v>
          </cell>
          <cell r="C30">
            <v>1.7000000000000001E-3</v>
          </cell>
          <cell r="D30">
            <v>-3.5999999999999999E-3</v>
          </cell>
          <cell r="E30">
            <v>6.0000000000000002E-5</v>
          </cell>
          <cell r="F30">
            <v>-4.4000000000000003E-3</v>
          </cell>
        </row>
        <row r="31">
          <cell r="A31">
            <v>43874</v>
          </cell>
          <cell r="B31">
            <v>-8.9999999999999998E-4</v>
          </cell>
          <cell r="C31">
            <v>1.7000000000000001E-3</v>
          </cell>
          <cell r="D31">
            <v>-2.0000000000000001E-4</v>
          </cell>
          <cell r="E31">
            <v>6.0000000000000002E-5</v>
          </cell>
          <cell r="F31">
            <v>6.8999999999999999E-3</v>
          </cell>
        </row>
        <row r="32">
          <cell r="A32">
            <v>43875</v>
          </cell>
          <cell r="B32">
            <v>1.5E-3</v>
          </cell>
          <cell r="C32">
            <v>-3.9000000000000003E-3</v>
          </cell>
          <cell r="D32">
            <v>-6.8000000000000005E-3</v>
          </cell>
          <cell r="E32">
            <v>6.0000000000000002E-5</v>
          </cell>
          <cell r="F32">
            <v>5.4000000000000003E-3</v>
          </cell>
        </row>
        <row r="33">
          <cell r="A33">
            <v>43879</v>
          </cell>
          <cell r="B33">
            <v>-1.9E-3</v>
          </cell>
          <cell r="C33">
            <v>1.6000000000000001E-3</v>
          </cell>
          <cell r="D33">
            <v>-6.8000000000000005E-3</v>
          </cell>
          <cell r="E33">
            <v>6.0000000000000002E-5</v>
          </cell>
          <cell r="F33">
            <v>2.2000000000000001E-3</v>
          </cell>
        </row>
        <row r="34">
          <cell r="A34">
            <v>43880</v>
          </cell>
          <cell r="B34">
            <v>6.0000000000000001E-3</v>
          </cell>
          <cell r="C34">
            <v>2.3E-3</v>
          </cell>
          <cell r="D34">
            <v>-4.0000000000000002E-4</v>
          </cell>
          <cell r="E34">
            <v>6.0000000000000002E-5</v>
          </cell>
          <cell r="F34">
            <v>-5.9999999999999995E-4</v>
          </cell>
        </row>
        <row r="35">
          <cell r="A35">
            <v>43881</v>
          </cell>
          <cell r="B35">
            <v>-3.4999999999999996E-3</v>
          </cell>
          <cell r="C35">
            <v>4.5999999999999999E-3</v>
          </cell>
          <cell r="D35">
            <v>6.7000000000000002E-3</v>
          </cell>
          <cell r="E35">
            <v>6.0000000000000002E-5</v>
          </cell>
          <cell r="F35">
            <v>-5.6000000000000008E-3</v>
          </cell>
        </row>
        <row r="36">
          <cell r="A36">
            <v>43882</v>
          </cell>
          <cell r="B36">
            <v>-1.1200000000000002E-2</v>
          </cell>
          <cell r="C36">
            <v>-8.0000000000000004E-4</v>
          </cell>
          <cell r="D36">
            <v>2.0000000000000001E-4</v>
          </cell>
          <cell r="E36">
            <v>6.0000000000000002E-5</v>
          </cell>
          <cell r="F36">
            <v>-2.0999999999999999E-3</v>
          </cell>
        </row>
        <row r="37">
          <cell r="A37">
            <v>43885</v>
          </cell>
          <cell r="B37">
            <v>-3.39E-2</v>
          </cell>
          <cell r="C37">
            <v>1.7000000000000001E-3</v>
          </cell>
          <cell r="D37">
            <v>-1E-4</v>
          </cell>
          <cell r="E37">
            <v>6.0000000000000002E-5</v>
          </cell>
          <cell r="F37">
            <v>6.0000000000000001E-3</v>
          </cell>
        </row>
        <row r="38">
          <cell r="A38">
            <v>43886</v>
          </cell>
          <cell r="B38">
            <v>-3.0899999999999997E-2</v>
          </cell>
          <cell r="C38">
            <v>-8.9999999999999998E-4</v>
          </cell>
          <cell r="D38">
            <v>-7.1999999999999998E-3</v>
          </cell>
          <cell r="E38">
            <v>6.0000000000000002E-5</v>
          </cell>
          <cell r="F38">
            <v>7.4999999999999997E-3</v>
          </cell>
        </row>
        <row r="39">
          <cell r="A39">
            <v>43887</v>
          </cell>
          <cell r="B39">
            <v>-5.1999999999999998E-3</v>
          </cell>
          <cell r="C39">
            <v>-4.0999999999999995E-3</v>
          </cell>
          <cell r="D39">
            <v>-1.21E-2</v>
          </cell>
          <cell r="E39">
            <v>6.0000000000000002E-5</v>
          </cell>
          <cell r="F39">
            <v>1.1699999999999999E-2</v>
          </cell>
        </row>
        <row r="40">
          <cell r="A40">
            <v>43888</v>
          </cell>
          <cell r="B40">
            <v>-4.2199999999999994E-2</v>
          </cell>
          <cell r="C40">
            <v>7.4999999999999997E-3</v>
          </cell>
          <cell r="D40">
            <v>1.1999999999999999E-3</v>
          </cell>
          <cell r="E40">
            <v>6.0000000000000002E-5</v>
          </cell>
          <cell r="F40">
            <v>-1.6000000000000001E-3</v>
          </cell>
        </row>
        <row r="41">
          <cell r="A41">
            <v>43889</v>
          </cell>
          <cell r="B41">
            <v>-7.8000000000000005E-3</v>
          </cell>
          <cell r="C41">
            <v>2.8000000000000004E-3</v>
          </cell>
          <cell r="D41">
            <v>-7.8000000000000005E-3</v>
          </cell>
          <cell r="E41">
            <v>6.0000000000000002E-5</v>
          </cell>
          <cell r="F41">
            <v>-4.5999999999999999E-3</v>
          </cell>
        </row>
        <row r="42">
          <cell r="A42">
            <v>43892</v>
          </cell>
          <cell r="B42">
            <v>4.3099999999999999E-2</v>
          </cell>
          <cell r="C42">
            <v>-1.7600000000000001E-2</v>
          </cell>
          <cell r="D42">
            <v>-4.0000000000000001E-3</v>
          </cell>
          <cell r="E42">
            <v>6.0000000000000002E-5</v>
          </cell>
          <cell r="F42">
            <v>2.0499999999999997E-2</v>
          </cell>
        </row>
        <row r="43">
          <cell r="A43">
            <v>43893</v>
          </cell>
          <cell r="B43">
            <v>-2.7900000000000001E-2</v>
          </cell>
          <cell r="C43">
            <v>7.8000000000000005E-3</v>
          </cell>
          <cell r="D43">
            <v>-6.1999999999999998E-3</v>
          </cell>
          <cell r="E43">
            <v>6.0000000000000002E-5</v>
          </cell>
          <cell r="F43">
            <v>8.3999999999999995E-3</v>
          </cell>
        </row>
        <row r="44">
          <cell r="A44">
            <v>43894</v>
          </cell>
          <cell r="B44">
            <v>4.0300000000000002E-2</v>
          </cell>
          <cell r="C44">
            <v>-1.0500000000000001E-2</v>
          </cell>
          <cell r="D44">
            <v>-1.1000000000000001E-2</v>
          </cell>
          <cell r="E44">
            <v>6.0000000000000002E-5</v>
          </cell>
          <cell r="F44">
            <v>1.09E-2</v>
          </cell>
        </row>
        <row r="45">
          <cell r="A45">
            <v>43895</v>
          </cell>
          <cell r="B45">
            <v>-3.3799999999999997E-2</v>
          </cell>
          <cell r="C45">
            <v>1.9E-3</v>
          </cell>
          <cell r="D45">
            <v>-1.37E-2</v>
          </cell>
          <cell r="E45">
            <v>6.0000000000000002E-5</v>
          </cell>
          <cell r="F45">
            <v>4.6999999999999993E-3</v>
          </cell>
        </row>
        <row r="46">
          <cell r="A46">
            <v>43896</v>
          </cell>
          <cell r="B46">
            <v>-1.78E-2</v>
          </cell>
          <cell r="C46">
            <v>4.0000000000000002E-4</v>
          </cell>
          <cell r="D46">
            <v>-1.4199999999999999E-2</v>
          </cell>
          <cell r="E46">
            <v>6.0000000000000002E-5</v>
          </cell>
          <cell r="F46">
            <v>5.5000000000000005E-3</v>
          </cell>
        </row>
        <row r="47">
          <cell r="A47">
            <v>43899</v>
          </cell>
          <cell r="B47">
            <v>-7.7899999999999997E-2</v>
          </cell>
          <cell r="C47">
            <v>-4.5000000000000005E-3</v>
          </cell>
          <cell r="D47">
            <v>-4.7E-2</v>
          </cell>
          <cell r="E47">
            <v>6.0000000000000002E-5</v>
          </cell>
          <cell r="F47">
            <v>3.5699999999999996E-2</v>
          </cell>
        </row>
        <row r="48">
          <cell r="A48">
            <v>43900</v>
          </cell>
          <cell r="B48">
            <v>4.7400000000000005E-2</v>
          </cell>
          <cell r="C48">
            <v>-2.4700000000000003E-2</v>
          </cell>
          <cell r="D48">
            <v>7.8000000000000005E-3</v>
          </cell>
          <cell r="E48">
            <v>6.0000000000000002E-5</v>
          </cell>
          <cell r="F48">
            <v>3.4000000000000002E-3</v>
          </cell>
        </row>
        <row r="49">
          <cell r="A49">
            <v>43901</v>
          </cell>
          <cell r="B49">
            <v>-5.0499999999999996E-2</v>
          </cell>
          <cell r="C49">
            <v>-8.3999999999999995E-3</v>
          </cell>
          <cell r="D49">
            <v>-7.9000000000000008E-3</v>
          </cell>
          <cell r="E49">
            <v>6.0000000000000002E-5</v>
          </cell>
          <cell r="F49">
            <v>3.2000000000000002E-3</v>
          </cell>
        </row>
        <row r="50">
          <cell r="A50">
            <v>43902</v>
          </cell>
          <cell r="B50">
            <v>-9.6300000000000011E-2</v>
          </cell>
          <cell r="C50">
            <v>-5.1999999999999998E-3</v>
          </cell>
          <cell r="D50">
            <v>-1.21E-2</v>
          </cell>
          <cell r="E50">
            <v>6.0000000000000002E-5</v>
          </cell>
          <cell r="F50">
            <v>1.1000000000000001E-3</v>
          </cell>
        </row>
        <row r="51">
          <cell r="A51">
            <v>43903</v>
          </cell>
          <cell r="B51">
            <v>8.9600000000000013E-2</v>
          </cell>
          <cell r="C51">
            <v>-2.7099999999999999E-2</v>
          </cell>
          <cell r="D51">
            <v>2.9900000000000003E-2</v>
          </cell>
          <cell r="E51">
            <v>6.0000000000000002E-5</v>
          </cell>
          <cell r="F51">
            <v>-1.1299999999999999E-2</v>
          </cell>
        </row>
        <row r="52">
          <cell r="A52">
            <v>43906</v>
          </cell>
          <cell r="B52">
            <v>-0.12</v>
          </cell>
          <cell r="C52">
            <v>-3.3E-3</v>
          </cell>
          <cell r="D52">
            <v>-7.7000000000000002E-3</v>
          </cell>
          <cell r="E52">
            <v>6.0000000000000002E-5</v>
          </cell>
          <cell r="F52">
            <v>-2.1400000000000002E-2</v>
          </cell>
        </row>
        <row r="53">
          <cell r="A53">
            <v>43907</v>
          </cell>
          <cell r="B53">
            <v>5.8700000000000002E-2</v>
          </cell>
          <cell r="C53">
            <v>7.1999999999999998E-3</v>
          </cell>
          <cell r="D53">
            <v>-8.5000000000000006E-3</v>
          </cell>
          <cell r="E53">
            <v>6.0000000000000002E-5</v>
          </cell>
          <cell r="F53">
            <v>1.1899999999999999E-2</v>
          </cell>
        </row>
        <row r="54">
          <cell r="A54">
            <v>43908</v>
          </cell>
          <cell r="B54">
            <v>-5.5599999999999997E-2</v>
          </cell>
          <cell r="C54">
            <v>-3.5900000000000001E-2</v>
          </cell>
          <cell r="D54">
            <v>-4.7100000000000003E-2</v>
          </cell>
          <cell r="E54">
            <v>6.0000000000000002E-5</v>
          </cell>
          <cell r="F54">
            <v>-1.8799999999999997E-2</v>
          </cell>
        </row>
        <row r="55">
          <cell r="A55">
            <v>43909</v>
          </cell>
          <cell r="B55">
            <v>1.3100000000000001E-2</v>
          </cell>
          <cell r="C55">
            <v>5.5399999999999998E-2</v>
          </cell>
          <cell r="D55">
            <v>9.8999999999999991E-3</v>
          </cell>
          <cell r="E55">
            <v>6.0000000000000002E-5</v>
          </cell>
          <cell r="F55">
            <v>1.9E-3</v>
          </cell>
        </row>
        <row r="56">
          <cell r="A56">
            <v>43910</v>
          </cell>
          <cell r="B56">
            <v>-4.1500000000000002E-2</v>
          </cell>
          <cell r="C56">
            <v>3.9000000000000003E-3</v>
          </cell>
          <cell r="D56">
            <v>-9.0000000000000011E-3</v>
          </cell>
          <cell r="E56">
            <v>6.0000000000000002E-5</v>
          </cell>
          <cell r="F56">
            <v>-8.3999999999999995E-3</v>
          </cell>
        </row>
        <row r="57">
          <cell r="A57">
            <v>43913</v>
          </cell>
          <cell r="B57">
            <v>-2.5499999999999998E-2</v>
          </cell>
          <cell r="C57">
            <v>2.2000000000000002E-2</v>
          </cell>
          <cell r="D57">
            <v>-3.5000000000000003E-2</v>
          </cell>
          <cell r="E57">
            <v>6.0000000000000002E-5</v>
          </cell>
          <cell r="F57">
            <v>1.4499999999999999E-2</v>
          </cell>
        </row>
        <row r="58">
          <cell r="A58">
            <v>43914</v>
          </cell>
          <cell r="B58">
            <v>9.3399999999999997E-2</v>
          </cell>
          <cell r="C58">
            <v>-1.18E-2</v>
          </cell>
          <cell r="D58">
            <v>2.35E-2</v>
          </cell>
          <cell r="E58">
            <v>6.0000000000000002E-5</v>
          </cell>
          <cell r="F58">
            <v>1.7000000000000001E-3</v>
          </cell>
        </row>
        <row r="59">
          <cell r="A59">
            <v>43915</v>
          </cell>
          <cell r="B59">
            <v>1.18E-2</v>
          </cell>
          <cell r="C59">
            <v>-6.8000000000000005E-3</v>
          </cell>
          <cell r="D59">
            <v>1.8600000000000002E-2</v>
          </cell>
          <cell r="E59">
            <v>6.0000000000000002E-5</v>
          </cell>
          <cell r="F59">
            <v>-1.6000000000000001E-3</v>
          </cell>
        </row>
        <row r="60">
          <cell r="A60">
            <v>43916</v>
          </cell>
          <cell r="B60">
            <v>6.0199999999999997E-2</v>
          </cell>
          <cell r="C60">
            <v>-6.7000000000000002E-3</v>
          </cell>
          <cell r="D60">
            <v>1.2E-2</v>
          </cell>
          <cell r="E60">
            <v>6.0000000000000002E-5</v>
          </cell>
          <cell r="F60">
            <v>4.3E-3</v>
          </cell>
        </row>
        <row r="61">
          <cell r="A61">
            <v>43917</v>
          </cell>
          <cell r="B61">
            <v>-3.4799999999999998E-2</v>
          </cell>
          <cell r="C61">
            <v>-7.8000000000000005E-3</v>
          </cell>
          <cell r="D61">
            <v>-6.8999999999999999E-3</v>
          </cell>
          <cell r="E61">
            <v>6.0000000000000002E-5</v>
          </cell>
          <cell r="F61">
            <v>1.03E-2</v>
          </cell>
        </row>
        <row r="62">
          <cell r="A62">
            <v>43920</v>
          </cell>
          <cell r="B62">
            <v>3.1600000000000003E-2</v>
          </cell>
          <cell r="C62">
            <v>-3.4999999999999996E-3</v>
          </cell>
          <cell r="D62">
            <v>-2.1600000000000001E-2</v>
          </cell>
          <cell r="E62">
            <v>6.0000000000000002E-5</v>
          </cell>
          <cell r="F62">
            <v>1.9599999999999999E-2</v>
          </cell>
        </row>
        <row r="63">
          <cell r="A63">
            <v>43921</v>
          </cell>
          <cell r="B63">
            <v>-1.44E-2</v>
          </cell>
          <cell r="C63">
            <v>1.8100000000000002E-2</v>
          </cell>
          <cell r="D63">
            <v>-4.1999999999999997E-3</v>
          </cell>
          <cell r="E63">
            <v>6.0000000000000002E-5</v>
          </cell>
          <cell r="F63">
            <v>-1.1399999999999999E-2</v>
          </cell>
        </row>
        <row r="64">
          <cell r="A64">
            <v>43922</v>
          </cell>
          <cell r="B64">
            <v>-4.5100000000000001E-2</v>
          </cell>
          <cell r="C64">
            <v>-1.54E-2</v>
          </cell>
          <cell r="D64">
            <v>-1.41E-2</v>
          </cell>
          <cell r="E64">
            <v>0</v>
          </cell>
          <cell r="F64">
            <v>2.3E-3</v>
          </cell>
        </row>
        <row r="65">
          <cell r="A65">
            <v>43923</v>
          </cell>
          <cell r="B65">
            <v>2.1000000000000001E-2</v>
          </cell>
          <cell r="C65">
            <v>-9.8999999999999991E-3</v>
          </cell>
          <cell r="D65">
            <v>-2.8000000000000004E-3</v>
          </cell>
          <cell r="E65">
            <v>0</v>
          </cell>
          <cell r="F65">
            <v>-9.1000000000000004E-3</v>
          </cell>
        </row>
        <row r="66">
          <cell r="A66">
            <v>43924</v>
          </cell>
          <cell r="B66">
            <v>-1.6399999999999998E-2</v>
          </cell>
          <cell r="C66">
            <v>-1.1000000000000001E-2</v>
          </cell>
          <cell r="D66">
            <v>-1.1299999999999999E-2</v>
          </cell>
          <cell r="E66">
            <v>0</v>
          </cell>
          <cell r="F66">
            <v>-2.5999999999999999E-3</v>
          </cell>
        </row>
        <row r="67">
          <cell r="A67">
            <v>43927</v>
          </cell>
          <cell r="B67">
            <v>7.0599999999999996E-2</v>
          </cell>
          <cell r="C67">
            <v>7.3000000000000001E-3</v>
          </cell>
          <cell r="D67">
            <v>2.7000000000000001E-3</v>
          </cell>
          <cell r="E67">
            <v>0</v>
          </cell>
          <cell r="F67">
            <v>-3.2000000000000002E-3</v>
          </cell>
        </row>
        <row r="68">
          <cell r="A68">
            <v>43928</v>
          </cell>
          <cell r="B68">
            <v>-1.1000000000000001E-3</v>
          </cell>
          <cell r="C68">
            <v>-5.3E-3</v>
          </cell>
          <cell r="D68">
            <v>2.1600000000000001E-2</v>
          </cell>
          <cell r="E68">
            <v>0</v>
          </cell>
          <cell r="F68">
            <v>-1.7899999999999999E-2</v>
          </cell>
        </row>
        <row r="69">
          <cell r="A69">
            <v>43929</v>
          </cell>
          <cell r="B69">
            <v>3.4000000000000002E-2</v>
          </cell>
          <cell r="C69">
            <v>3.4999999999999996E-3</v>
          </cell>
          <cell r="D69">
            <v>1.2500000000000001E-2</v>
          </cell>
          <cell r="E69">
            <v>0</v>
          </cell>
          <cell r="F69">
            <v>-2.0799999999999999E-2</v>
          </cell>
        </row>
        <row r="70">
          <cell r="A70">
            <v>43930</v>
          </cell>
          <cell r="B70">
            <v>1.5900000000000001E-2</v>
          </cell>
          <cell r="C70">
            <v>1.9299999999999998E-2</v>
          </cell>
          <cell r="D70">
            <v>3.1899999999999998E-2</v>
          </cell>
          <cell r="E70">
            <v>0</v>
          </cell>
          <cell r="F70">
            <v>-6.7000000000000002E-3</v>
          </cell>
        </row>
        <row r="71">
          <cell r="A71">
            <v>43934</v>
          </cell>
          <cell r="B71">
            <v>-9.1999999999999998E-3</v>
          </cell>
          <cell r="C71">
            <v>-7.1999999999999998E-3</v>
          </cell>
          <cell r="D71">
            <v>-2.4199999999999999E-2</v>
          </cell>
          <cell r="E71">
            <v>0</v>
          </cell>
          <cell r="F71">
            <v>8.8999999999999999E-3</v>
          </cell>
        </row>
        <row r="72">
          <cell r="A72">
            <v>43935</v>
          </cell>
          <cell r="B72">
            <v>3.0200000000000001E-2</v>
          </cell>
          <cell r="C72">
            <v>-1.1999999999999999E-3</v>
          </cell>
          <cell r="D72">
            <v>-3.1699999999999999E-2</v>
          </cell>
          <cell r="E72">
            <v>0</v>
          </cell>
          <cell r="F72">
            <v>2.0799999999999999E-2</v>
          </cell>
        </row>
        <row r="73">
          <cell r="A73">
            <v>43936</v>
          </cell>
          <cell r="B73">
            <v>-2.1499999999999998E-2</v>
          </cell>
          <cell r="C73">
            <v>-1.18E-2</v>
          </cell>
          <cell r="D73">
            <v>-2.5000000000000001E-2</v>
          </cell>
          <cell r="E73">
            <v>0</v>
          </cell>
          <cell r="F73">
            <v>2.3199999999999998E-2</v>
          </cell>
        </row>
        <row r="74">
          <cell r="A74">
            <v>43937</v>
          </cell>
          <cell r="B74">
            <v>6.1999999999999998E-3</v>
          </cell>
          <cell r="C74">
            <v>-2.2000000000000001E-3</v>
          </cell>
          <cell r="D74">
            <v>-2.9900000000000003E-2</v>
          </cell>
          <cell r="E74">
            <v>0</v>
          </cell>
          <cell r="F74">
            <v>3.8699999999999998E-2</v>
          </cell>
        </row>
        <row r="75">
          <cell r="A75">
            <v>43938</v>
          </cell>
          <cell r="B75">
            <v>2.7200000000000002E-2</v>
          </cell>
          <cell r="C75">
            <v>7.1999999999999998E-3</v>
          </cell>
          <cell r="D75">
            <v>2.7099999999999999E-2</v>
          </cell>
          <cell r="E75">
            <v>0</v>
          </cell>
          <cell r="F75">
            <v>-5.5999999999999994E-2</v>
          </cell>
        </row>
        <row r="76">
          <cell r="A76">
            <v>43941</v>
          </cell>
          <cell r="B76">
            <v>-1.5600000000000001E-2</v>
          </cell>
          <cell r="C76">
            <v>7.9000000000000008E-3</v>
          </cell>
          <cell r="D76">
            <v>-9.300000000000001E-3</v>
          </cell>
          <cell r="E76">
            <v>0</v>
          </cell>
          <cell r="F76">
            <v>1.4800000000000001E-2</v>
          </cell>
        </row>
        <row r="77">
          <cell r="A77">
            <v>43942</v>
          </cell>
          <cell r="B77">
            <v>-3.0800000000000001E-2</v>
          </cell>
          <cell r="C77">
            <v>9.5999999999999992E-3</v>
          </cell>
          <cell r="D77">
            <v>1.1000000000000001E-3</v>
          </cell>
          <cell r="E77">
            <v>0</v>
          </cell>
          <cell r="F77">
            <v>-3.9000000000000003E-3</v>
          </cell>
        </row>
        <row r="78">
          <cell r="A78">
            <v>43943</v>
          </cell>
          <cell r="B78">
            <v>2.3099999999999999E-2</v>
          </cell>
          <cell r="C78">
            <v>-6.9999999999999993E-3</v>
          </cell>
          <cell r="D78">
            <v>-1.6500000000000001E-2</v>
          </cell>
          <cell r="E78">
            <v>0</v>
          </cell>
          <cell r="F78">
            <v>4.5999999999999999E-3</v>
          </cell>
        </row>
        <row r="79">
          <cell r="A79">
            <v>43944</v>
          </cell>
          <cell r="B79">
            <v>1.2999999999999999E-3</v>
          </cell>
          <cell r="C79">
            <v>1.1599999999999999E-2</v>
          </cell>
          <cell r="D79">
            <v>5.4000000000000003E-3</v>
          </cell>
          <cell r="E79">
            <v>0</v>
          </cell>
          <cell r="F79">
            <v>-2.4E-2</v>
          </cell>
        </row>
        <row r="80">
          <cell r="A80">
            <v>43945</v>
          </cell>
          <cell r="B80">
            <v>1.44E-2</v>
          </cell>
          <cell r="C80">
            <v>3.2000000000000002E-3</v>
          </cell>
          <cell r="D80">
            <v>-1.1999999999999999E-3</v>
          </cell>
          <cell r="E80">
            <v>0</v>
          </cell>
          <cell r="F80">
            <v>3.4000000000000002E-3</v>
          </cell>
        </row>
        <row r="81">
          <cell r="A81">
            <v>43948</v>
          </cell>
          <cell r="B81">
            <v>1.7299999999999999E-2</v>
          </cell>
          <cell r="C81">
            <v>1.6200000000000003E-2</v>
          </cell>
          <cell r="D81">
            <v>2.6800000000000001E-2</v>
          </cell>
          <cell r="E81">
            <v>0</v>
          </cell>
          <cell r="F81">
            <v>-2.3700000000000002E-2</v>
          </cell>
        </row>
        <row r="82">
          <cell r="A82">
            <v>43949</v>
          </cell>
          <cell r="B82">
            <v>-4.5000000000000005E-3</v>
          </cell>
          <cell r="C82">
            <v>8.8000000000000005E-3</v>
          </cell>
          <cell r="D82">
            <v>2.8199999999999999E-2</v>
          </cell>
          <cell r="E82">
            <v>0</v>
          </cell>
          <cell r="F82">
            <v>-3.3599999999999998E-2</v>
          </cell>
        </row>
        <row r="83">
          <cell r="A83">
            <v>43950</v>
          </cell>
          <cell r="B83">
            <v>2.92E-2</v>
          </cell>
          <cell r="C83">
            <v>1.8500000000000003E-2</v>
          </cell>
          <cell r="D83">
            <v>0.02</v>
          </cell>
          <cell r="E83">
            <v>0</v>
          </cell>
          <cell r="F83">
            <v>-4.7800000000000002E-2</v>
          </cell>
        </row>
        <row r="84">
          <cell r="A84">
            <v>43951</v>
          </cell>
          <cell r="B84">
            <v>-1.18E-2</v>
          </cell>
          <cell r="C84">
            <v>-1.3899999999999999E-2</v>
          </cell>
          <cell r="D84">
            <v>-1.6399999999999998E-2</v>
          </cell>
          <cell r="E84">
            <v>0</v>
          </cell>
          <cell r="F84">
            <v>8.0000000000000002E-3</v>
          </cell>
        </row>
        <row r="85">
          <cell r="A85">
            <v>43952</v>
          </cell>
          <cell r="B85">
            <v>-2.9100000000000001E-2</v>
          </cell>
          <cell r="C85">
            <v>-5.6000000000000008E-3</v>
          </cell>
          <cell r="D85">
            <v>-0.01</v>
          </cell>
          <cell r="E85">
            <v>0</v>
          </cell>
          <cell r="F85">
            <v>2.9100000000000001E-2</v>
          </cell>
        </row>
        <row r="86">
          <cell r="A86">
            <v>43955</v>
          </cell>
          <cell r="B86">
            <v>5.3E-3</v>
          </cell>
          <cell r="C86">
            <v>1.7000000000000001E-3</v>
          </cell>
          <cell r="D86">
            <v>-1.37E-2</v>
          </cell>
          <cell r="E86">
            <v>0</v>
          </cell>
          <cell r="F86">
            <v>1.2999999999999999E-3</v>
          </cell>
        </row>
        <row r="87">
          <cell r="A87">
            <v>43956</v>
          </cell>
          <cell r="B87">
            <v>9.4999999999999998E-3</v>
          </cell>
          <cell r="C87">
            <v>8.9999999999999998E-4</v>
          </cell>
          <cell r="D87">
            <v>-1.9799999999999998E-2</v>
          </cell>
          <cell r="E87">
            <v>0</v>
          </cell>
          <cell r="F87">
            <v>2.2700000000000001E-2</v>
          </cell>
        </row>
        <row r="88">
          <cell r="A88">
            <v>43957</v>
          </cell>
          <cell r="B88">
            <v>-5.1999999999999998E-3</v>
          </cell>
          <cell r="C88">
            <v>5.8999999999999999E-3</v>
          </cell>
          <cell r="D88">
            <v>-2.7799999999999998E-2</v>
          </cell>
          <cell r="E88">
            <v>0</v>
          </cell>
          <cell r="F88">
            <v>2.1499999999999998E-2</v>
          </cell>
        </row>
        <row r="89">
          <cell r="A89">
            <v>43958</v>
          </cell>
          <cell r="B89">
            <v>1.3300000000000001E-2</v>
          </cell>
          <cell r="C89">
            <v>-4.0000000000000002E-4</v>
          </cell>
          <cell r="D89">
            <v>3.9000000000000003E-3</v>
          </cell>
          <cell r="E89">
            <v>0</v>
          </cell>
          <cell r="F89">
            <v>-2.1400000000000002E-2</v>
          </cell>
        </row>
        <row r="90">
          <cell r="A90">
            <v>43959</v>
          </cell>
          <cell r="B90">
            <v>1.9E-2</v>
          </cell>
          <cell r="C90">
            <v>1.41E-2</v>
          </cell>
          <cell r="D90">
            <v>2.4799999999999999E-2</v>
          </cell>
          <cell r="E90">
            <v>0</v>
          </cell>
          <cell r="F90">
            <v>-3.39E-2</v>
          </cell>
        </row>
        <row r="91">
          <cell r="A91">
            <v>43962</v>
          </cell>
          <cell r="B91">
            <v>7.000000000000001E-4</v>
          </cell>
          <cell r="C91">
            <v>4.8999999999999998E-3</v>
          </cell>
          <cell r="D91">
            <v>-3.7499999999999999E-2</v>
          </cell>
          <cell r="E91">
            <v>0</v>
          </cell>
          <cell r="F91">
            <v>2.4700000000000003E-2</v>
          </cell>
        </row>
        <row r="92">
          <cell r="A92">
            <v>43963</v>
          </cell>
          <cell r="B92">
            <v>-2.06E-2</v>
          </cell>
          <cell r="C92">
            <v>-8.6E-3</v>
          </cell>
          <cell r="D92">
            <v>-1.3500000000000002E-2</v>
          </cell>
          <cell r="E92">
            <v>0</v>
          </cell>
          <cell r="F92">
            <v>9.5999999999999992E-3</v>
          </cell>
        </row>
        <row r="93">
          <cell r="A93">
            <v>43964</v>
          </cell>
          <cell r="B93">
            <v>-1.89E-2</v>
          </cell>
          <cell r="C93">
            <v>-9.3999999999999986E-3</v>
          </cell>
          <cell r="D93">
            <v>-2.12E-2</v>
          </cell>
          <cell r="E93">
            <v>0</v>
          </cell>
          <cell r="F93">
            <v>3.2300000000000002E-2</v>
          </cell>
        </row>
        <row r="94">
          <cell r="A94">
            <v>43965</v>
          </cell>
          <cell r="B94">
            <v>1.1399999999999999E-2</v>
          </cell>
          <cell r="C94">
            <v>-1.49E-2</v>
          </cell>
          <cell r="D94">
            <v>9.300000000000001E-3</v>
          </cell>
          <cell r="E94">
            <v>0</v>
          </cell>
          <cell r="F94">
            <v>-0.01</v>
          </cell>
        </row>
        <row r="95">
          <cell r="A95">
            <v>43966</v>
          </cell>
          <cell r="B95">
            <v>5.6999999999999993E-3</v>
          </cell>
          <cell r="C95">
            <v>1.6200000000000003E-2</v>
          </cell>
          <cell r="D95">
            <v>-1.1899999999999999E-2</v>
          </cell>
          <cell r="E95">
            <v>0</v>
          </cell>
          <cell r="F95">
            <v>6.3E-3</v>
          </cell>
        </row>
        <row r="96">
          <cell r="A96">
            <v>43969</v>
          </cell>
          <cell r="B96">
            <v>3.2400000000000005E-2</v>
          </cell>
          <cell r="C96">
            <v>1.4999999999999999E-2</v>
          </cell>
          <cell r="D96">
            <v>4.58E-2</v>
          </cell>
          <cell r="E96">
            <v>0</v>
          </cell>
          <cell r="F96">
            <v>-6.1799999999999994E-2</v>
          </cell>
        </row>
        <row r="97">
          <cell r="A97">
            <v>43970</v>
          </cell>
          <cell r="B97">
            <v>-1.01E-2</v>
          </cell>
          <cell r="C97">
            <v>-5.6000000000000008E-3</v>
          </cell>
          <cell r="D97">
            <v>-1.46E-2</v>
          </cell>
          <cell r="E97">
            <v>0</v>
          </cell>
          <cell r="F97">
            <v>1.1399999999999999E-2</v>
          </cell>
        </row>
        <row r="98">
          <cell r="A98">
            <v>43971</v>
          </cell>
          <cell r="B98">
            <v>1.8000000000000002E-2</v>
          </cell>
          <cell r="C98">
            <v>1.0700000000000001E-2</v>
          </cell>
          <cell r="D98">
            <v>1.29E-2</v>
          </cell>
          <cell r="E98">
            <v>0</v>
          </cell>
          <cell r="F98">
            <v>-1.47E-2</v>
          </cell>
        </row>
        <row r="99">
          <cell r="A99">
            <v>43972</v>
          </cell>
          <cell r="B99">
            <v>-6.9999999999999993E-3</v>
          </cell>
          <cell r="C99">
            <v>6.5000000000000006E-3</v>
          </cell>
          <cell r="D99">
            <v>4.0999999999999995E-3</v>
          </cell>
          <cell r="E99">
            <v>0</v>
          </cell>
          <cell r="F99">
            <v>-1.15E-2</v>
          </cell>
        </row>
        <row r="100">
          <cell r="A100">
            <v>43973</v>
          </cell>
          <cell r="B100">
            <v>2.7000000000000001E-3</v>
          </cell>
          <cell r="C100">
            <v>4.6999999999999993E-3</v>
          </cell>
          <cell r="D100">
            <v>-8.6999999999999994E-3</v>
          </cell>
          <cell r="E100">
            <v>0</v>
          </cell>
          <cell r="F100">
            <v>8.3999999999999995E-3</v>
          </cell>
        </row>
        <row r="101">
          <cell r="A101">
            <v>43977</v>
          </cell>
          <cell r="B101">
            <v>1.23E-2</v>
          </cell>
          <cell r="C101">
            <v>4.0000000000000002E-4</v>
          </cell>
          <cell r="D101">
            <v>4.5899999999999996E-2</v>
          </cell>
          <cell r="E101">
            <v>0</v>
          </cell>
          <cell r="F101">
            <v>-4.7199999999999999E-2</v>
          </cell>
        </row>
        <row r="102">
          <cell r="A102">
            <v>43978</v>
          </cell>
          <cell r="B102">
            <v>1.54E-2</v>
          </cell>
          <cell r="C102">
            <v>6.0999999999999995E-3</v>
          </cell>
          <cell r="D102">
            <v>3.6200000000000003E-2</v>
          </cell>
          <cell r="E102">
            <v>0</v>
          </cell>
          <cell r="F102">
            <v>-2.53E-2</v>
          </cell>
        </row>
        <row r="103">
          <cell r="A103">
            <v>43979</v>
          </cell>
          <cell r="B103">
            <v>-4.0999999999999995E-3</v>
          </cell>
          <cell r="C103">
            <v>-1.47E-2</v>
          </cell>
          <cell r="D103">
            <v>-2.41E-2</v>
          </cell>
          <cell r="E103">
            <v>0</v>
          </cell>
          <cell r="F103">
            <v>2.0899999999999998E-2</v>
          </cell>
        </row>
        <row r="104">
          <cell r="A104">
            <v>43980</v>
          </cell>
          <cell r="B104">
            <v>6.0000000000000001E-3</v>
          </cell>
          <cell r="C104">
            <v>-2.8000000000000004E-3</v>
          </cell>
          <cell r="D104">
            <v>-1.9699999999999999E-2</v>
          </cell>
          <cell r="E104">
            <v>0</v>
          </cell>
          <cell r="F104">
            <v>2.41E-2</v>
          </cell>
        </row>
        <row r="105">
          <cell r="A105">
            <v>43983</v>
          </cell>
          <cell r="B105">
            <v>5.1999999999999998E-3</v>
          </cell>
          <cell r="C105">
            <v>-2.0000000000000001E-4</v>
          </cell>
          <cell r="D105">
            <v>4.5000000000000005E-3</v>
          </cell>
          <cell r="E105">
            <v>0</v>
          </cell>
          <cell r="F105">
            <v>-1.9699999999999999E-2</v>
          </cell>
        </row>
        <row r="106">
          <cell r="A106">
            <v>43984</v>
          </cell>
          <cell r="B106">
            <v>8.1000000000000013E-3</v>
          </cell>
          <cell r="C106">
            <v>-5.0000000000000001E-4</v>
          </cell>
          <cell r="D106">
            <v>4.5000000000000005E-3</v>
          </cell>
          <cell r="E106">
            <v>0</v>
          </cell>
          <cell r="F106">
            <v>-1.32E-2</v>
          </cell>
        </row>
        <row r="107">
          <cell r="A107">
            <v>43985</v>
          </cell>
          <cell r="B107">
            <v>1.4199999999999999E-2</v>
          </cell>
          <cell r="C107">
            <v>1.1000000000000001E-3</v>
          </cell>
          <cell r="D107">
            <v>2.6600000000000002E-2</v>
          </cell>
          <cell r="E107">
            <v>0</v>
          </cell>
          <cell r="F107">
            <v>-4.8000000000000001E-2</v>
          </cell>
        </row>
        <row r="108">
          <cell r="A108">
            <v>43986</v>
          </cell>
          <cell r="B108">
            <v>-3.4000000000000002E-3</v>
          </cell>
          <cell r="C108">
            <v>-2.3999999999999998E-3</v>
          </cell>
          <cell r="D108">
            <v>2.98E-2</v>
          </cell>
          <cell r="E108">
            <v>0</v>
          </cell>
          <cell r="F108">
            <v>-3.44E-2</v>
          </cell>
        </row>
        <row r="109">
          <cell r="A109">
            <v>43987</v>
          </cell>
          <cell r="B109">
            <v>2.5000000000000001E-2</v>
          </cell>
          <cell r="C109">
            <v>7.3000000000000001E-3</v>
          </cell>
          <cell r="D109">
            <v>2.6699999999999998E-2</v>
          </cell>
          <cell r="E109">
            <v>0</v>
          </cell>
          <cell r="F109">
            <v>-5.0499999999999996E-2</v>
          </cell>
        </row>
        <row r="110">
          <cell r="A110">
            <v>43990</v>
          </cell>
          <cell r="B110">
            <v>1.3899999999999999E-2</v>
          </cell>
          <cell r="C110">
            <v>3.7000000000000002E-3</v>
          </cell>
          <cell r="D110">
            <v>2.1499999999999998E-2</v>
          </cell>
          <cell r="E110">
            <v>0</v>
          </cell>
          <cell r="F110">
            <v>-5.0799999999999998E-2</v>
          </cell>
        </row>
        <row r="111">
          <cell r="A111">
            <v>43991</v>
          </cell>
          <cell r="B111">
            <v>-8.5000000000000006E-3</v>
          </cell>
          <cell r="C111">
            <v>-3.0000000000000001E-3</v>
          </cell>
          <cell r="D111">
            <v>-1.9400000000000001E-2</v>
          </cell>
          <cell r="E111">
            <v>0</v>
          </cell>
          <cell r="F111">
            <v>4.36E-2</v>
          </cell>
        </row>
        <row r="112">
          <cell r="A112">
            <v>43992</v>
          </cell>
          <cell r="B112">
            <v>-5.6000000000000008E-3</v>
          </cell>
          <cell r="C112">
            <v>-8.199999999999999E-3</v>
          </cell>
          <cell r="D112">
            <v>-4.1599999999999998E-2</v>
          </cell>
          <cell r="E112">
            <v>0</v>
          </cell>
          <cell r="F112">
            <v>6.0100000000000001E-2</v>
          </cell>
        </row>
        <row r="113">
          <cell r="A113">
            <v>43993</v>
          </cell>
          <cell r="B113">
            <v>-5.91E-2</v>
          </cell>
          <cell r="C113">
            <v>-8.3000000000000001E-3</v>
          </cell>
          <cell r="D113">
            <v>-3.0600000000000002E-2</v>
          </cell>
          <cell r="E113">
            <v>0</v>
          </cell>
          <cell r="F113">
            <v>5.1100000000000007E-2</v>
          </cell>
        </row>
        <row r="114">
          <cell r="A114">
            <v>43994</v>
          </cell>
          <cell r="B114">
            <v>1.29E-2</v>
          </cell>
          <cell r="C114">
            <v>3.5999999999999999E-3</v>
          </cell>
          <cell r="D114">
            <v>1.8600000000000002E-2</v>
          </cell>
          <cell r="E114">
            <v>0</v>
          </cell>
          <cell r="F114">
            <v>-3.9300000000000002E-2</v>
          </cell>
        </row>
        <row r="115">
          <cell r="A115">
            <v>43997</v>
          </cell>
          <cell r="B115">
            <v>1.09E-2</v>
          </cell>
          <cell r="C115">
            <v>1.4199999999999999E-2</v>
          </cell>
          <cell r="D115">
            <v>-4.0999999999999995E-3</v>
          </cell>
          <cell r="E115">
            <v>0</v>
          </cell>
          <cell r="F115">
            <v>6.8000000000000005E-3</v>
          </cell>
        </row>
        <row r="116">
          <cell r="A116">
            <v>43998</v>
          </cell>
          <cell r="B116">
            <v>1.8600000000000002E-2</v>
          </cell>
          <cell r="C116">
            <v>6.3E-3</v>
          </cell>
          <cell r="D116">
            <v>4.7999999999999996E-3</v>
          </cell>
          <cell r="E116">
            <v>0</v>
          </cell>
          <cell r="F116">
            <v>-8.6999999999999994E-3</v>
          </cell>
        </row>
        <row r="117">
          <cell r="A117">
            <v>43999</v>
          </cell>
          <cell r="B117">
            <v>-4.0000000000000001E-3</v>
          </cell>
          <cell r="C117">
            <v>-9.1000000000000004E-3</v>
          </cell>
          <cell r="D117">
            <v>-1.9799999999999998E-2</v>
          </cell>
          <cell r="E117">
            <v>0</v>
          </cell>
          <cell r="F117">
            <v>2.87E-2</v>
          </cell>
        </row>
        <row r="118">
          <cell r="A118">
            <v>44000</v>
          </cell>
          <cell r="B118">
            <v>1.9E-3</v>
          </cell>
          <cell r="C118">
            <v>1E-3</v>
          </cell>
          <cell r="D118">
            <v>-5.6000000000000008E-3</v>
          </cell>
          <cell r="E118">
            <v>0</v>
          </cell>
          <cell r="F118">
            <v>-5.0000000000000001E-4</v>
          </cell>
        </row>
        <row r="119">
          <cell r="A119">
            <v>44001</v>
          </cell>
          <cell r="B119">
            <v>-4.5000000000000005E-3</v>
          </cell>
          <cell r="C119">
            <v>8.9999999999999998E-4</v>
          </cell>
          <cell r="D119">
            <v>-6.4000000000000003E-3</v>
          </cell>
          <cell r="E119">
            <v>0</v>
          </cell>
          <cell r="F119">
            <v>1.21E-2</v>
          </cell>
        </row>
        <row r="120">
          <cell r="A120">
            <v>44004</v>
          </cell>
          <cell r="B120">
            <v>7.0999999999999995E-3</v>
          </cell>
          <cell r="C120">
            <v>8.3000000000000001E-3</v>
          </cell>
          <cell r="D120">
            <v>-1.44E-2</v>
          </cell>
          <cell r="E120">
            <v>0</v>
          </cell>
          <cell r="F120">
            <v>1.5100000000000001E-2</v>
          </cell>
        </row>
        <row r="121">
          <cell r="A121">
            <v>44005</v>
          </cell>
          <cell r="B121">
            <v>4.1999999999999997E-3</v>
          </cell>
          <cell r="C121">
            <v>1.4000000000000002E-3</v>
          </cell>
          <cell r="D121">
            <v>-5.6000000000000008E-3</v>
          </cell>
          <cell r="E121">
            <v>0</v>
          </cell>
          <cell r="F121">
            <v>3.2000000000000002E-3</v>
          </cell>
        </row>
        <row r="122">
          <cell r="A122">
            <v>44006</v>
          </cell>
          <cell r="B122">
            <v>-2.6099999999999998E-2</v>
          </cell>
          <cell r="C122">
            <v>-5.0000000000000001E-3</v>
          </cell>
          <cell r="D122">
            <v>-1.3000000000000001E-2</v>
          </cell>
          <cell r="E122">
            <v>0</v>
          </cell>
          <cell r="F122">
            <v>2.9700000000000001E-2</v>
          </cell>
        </row>
        <row r="123">
          <cell r="A123">
            <v>44007</v>
          </cell>
          <cell r="B123">
            <v>1.1200000000000002E-2</v>
          </cell>
          <cell r="C123">
            <v>2.5999999999999999E-3</v>
          </cell>
          <cell r="D123">
            <v>4.8999999999999998E-3</v>
          </cell>
          <cell r="E123">
            <v>0</v>
          </cell>
          <cell r="F123">
            <v>-5.0000000000000001E-3</v>
          </cell>
        </row>
        <row r="124">
          <cell r="A124">
            <v>44008</v>
          </cell>
          <cell r="B124">
            <v>-2.4399999999999998E-2</v>
          </cell>
          <cell r="C124">
            <v>1.8E-3</v>
          </cell>
          <cell r="D124">
            <v>-1.4199999999999999E-2</v>
          </cell>
          <cell r="E124">
            <v>0</v>
          </cell>
          <cell r="F124">
            <v>1.32E-2</v>
          </cell>
        </row>
        <row r="125">
          <cell r="A125">
            <v>44011</v>
          </cell>
          <cell r="B125">
            <v>1.5100000000000001E-2</v>
          </cell>
          <cell r="C125">
            <v>1.2199999999999999E-2</v>
          </cell>
          <cell r="D125">
            <v>1.77E-2</v>
          </cell>
          <cell r="E125">
            <v>0</v>
          </cell>
          <cell r="F125">
            <v>-2.63E-2</v>
          </cell>
        </row>
        <row r="126">
          <cell r="A126">
            <v>44012</v>
          </cell>
          <cell r="B126">
            <v>1.5800000000000002E-2</v>
          </cell>
          <cell r="C126">
            <v>7.000000000000001E-4</v>
          </cell>
          <cell r="D126">
            <v>0</v>
          </cell>
          <cell r="E126">
            <v>0</v>
          </cell>
          <cell r="F126">
            <v>1.15E-2</v>
          </cell>
        </row>
        <row r="127">
          <cell r="A127">
            <v>44013</v>
          </cell>
          <cell r="B127">
            <v>4.0999999999999995E-3</v>
          </cell>
          <cell r="C127">
            <v>-1.24E-2</v>
          </cell>
          <cell r="D127">
            <v>-2.5099999999999997E-2</v>
          </cell>
          <cell r="E127">
            <v>0</v>
          </cell>
          <cell r="F127">
            <v>2.0499999999999997E-2</v>
          </cell>
        </row>
        <row r="128">
          <cell r="A128">
            <v>44014</v>
          </cell>
          <cell r="B128">
            <v>5.0000000000000001E-3</v>
          </cell>
          <cell r="C128">
            <v>-1E-4</v>
          </cell>
          <cell r="D128">
            <v>-8.9999999999999998E-4</v>
          </cell>
          <cell r="E128">
            <v>0</v>
          </cell>
          <cell r="F128">
            <v>2.0999999999999999E-3</v>
          </cell>
        </row>
        <row r="129">
          <cell r="A129">
            <v>44018</v>
          </cell>
          <cell r="B129">
            <v>1.6500000000000001E-2</v>
          </cell>
          <cell r="C129">
            <v>-6.0999999999999995E-3</v>
          </cell>
          <cell r="D129">
            <v>3.7000000000000002E-3</v>
          </cell>
          <cell r="E129">
            <v>0</v>
          </cell>
          <cell r="F129">
            <v>-1.2999999999999999E-3</v>
          </cell>
        </row>
        <row r="130">
          <cell r="A130">
            <v>44019</v>
          </cell>
          <cell r="B130">
            <v>-1.03E-2</v>
          </cell>
          <cell r="C130">
            <v>-5.1000000000000004E-3</v>
          </cell>
          <cell r="D130">
            <v>-1.5300000000000001E-2</v>
          </cell>
          <cell r="E130">
            <v>0</v>
          </cell>
          <cell r="F130">
            <v>2.63E-2</v>
          </cell>
        </row>
        <row r="131">
          <cell r="A131">
            <v>44020</v>
          </cell>
          <cell r="B131">
            <v>9.1000000000000004E-3</v>
          </cell>
          <cell r="C131">
            <v>3.0999999999999999E-3</v>
          </cell>
          <cell r="D131">
            <v>-4.5999999999999999E-3</v>
          </cell>
          <cell r="E131">
            <v>0</v>
          </cell>
          <cell r="F131">
            <v>7.9000000000000008E-3</v>
          </cell>
        </row>
        <row r="132">
          <cell r="A132">
            <v>44021</v>
          </cell>
          <cell r="B132">
            <v>-5.3E-3</v>
          </cell>
          <cell r="C132">
            <v>-9.0000000000000011E-3</v>
          </cell>
          <cell r="D132">
            <v>-2.5899999999999999E-2</v>
          </cell>
          <cell r="E132">
            <v>0</v>
          </cell>
          <cell r="F132">
            <v>2.9900000000000003E-2</v>
          </cell>
        </row>
        <row r="133">
          <cell r="A133">
            <v>44022</v>
          </cell>
          <cell r="B133">
            <v>1.11E-2</v>
          </cell>
          <cell r="C133">
            <v>-1.2999999999999999E-3</v>
          </cell>
          <cell r="D133">
            <v>3.0299999999999997E-2</v>
          </cell>
          <cell r="E133">
            <v>0</v>
          </cell>
          <cell r="F133">
            <v>-2.6800000000000001E-2</v>
          </cell>
        </row>
        <row r="134">
          <cell r="A134">
            <v>44025</v>
          </cell>
          <cell r="B134">
            <v>-1.2E-2</v>
          </cell>
          <cell r="C134">
            <v>-7.8000000000000005E-3</v>
          </cell>
          <cell r="D134">
            <v>1.9900000000000001E-2</v>
          </cell>
          <cell r="E134">
            <v>0</v>
          </cell>
          <cell r="F134">
            <v>-1.29E-2</v>
          </cell>
        </row>
        <row r="135">
          <cell r="A135">
            <v>44026</v>
          </cell>
          <cell r="B135">
            <v>1.3500000000000002E-2</v>
          </cell>
          <cell r="C135">
            <v>3.5999999999999999E-3</v>
          </cell>
          <cell r="D135">
            <v>-3.4000000000000002E-3</v>
          </cell>
          <cell r="E135">
            <v>0</v>
          </cell>
          <cell r="F135">
            <v>7.0999999999999995E-3</v>
          </cell>
        </row>
        <row r="136">
          <cell r="A136">
            <v>44027</v>
          </cell>
          <cell r="B136">
            <v>1.1399999999999999E-2</v>
          </cell>
          <cell r="C136">
            <v>2.4E-2</v>
          </cell>
          <cell r="D136">
            <v>1.2800000000000001E-2</v>
          </cell>
          <cell r="E136">
            <v>0</v>
          </cell>
          <cell r="F136">
            <v>-3.4500000000000003E-2</v>
          </cell>
        </row>
        <row r="137">
          <cell r="A137">
            <v>44028</v>
          </cell>
          <cell r="B137">
            <v>-3.7000000000000002E-3</v>
          </cell>
          <cell r="C137">
            <v>-3.7000000000000002E-3</v>
          </cell>
          <cell r="D137">
            <v>7.9000000000000008E-3</v>
          </cell>
          <cell r="E137">
            <v>0</v>
          </cell>
          <cell r="F137">
            <v>4.0999999999999995E-3</v>
          </cell>
        </row>
        <row r="138">
          <cell r="A138">
            <v>44029</v>
          </cell>
          <cell r="B138">
            <v>3.0000000000000001E-3</v>
          </cell>
          <cell r="C138">
            <v>1.8E-3</v>
          </cell>
          <cell r="D138">
            <v>-1.41E-2</v>
          </cell>
          <cell r="E138">
            <v>0</v>
          </cell>
          <cell r="F138">
            <v>1.8200000000000001E-2</v>
          </cell>
        </row>
        <row r="139">
          <cell r="A139">
            <v>44032</v>
          </cell>
          <cell r="B139">
            <v>1.01E-2</v>
          </cell>
          <cell r="C139">
            <v>-4.3E-3</v>
          </cell>
          <cell r="D139">
            <v>-2.3799999999999998E-2</v>
          </cell>
          <cell r="E139">
            <v>0</v>
          </cell>
          <cell r="F139">
            <v>2.9399999999999999E-2</v>
          </cell>
        </row>
        <row r="140">
          <cell r="A140">
            <v>44033</v>
          </cell>
          <cell r="B140">
            <v>1.6000000000000001E-3</v>
          </cell>
          <cell r="C140">
            <v>8.3000000000000001E-3</v>
          </cell>
          <cell r="D140">
            <v>3.2300000000000002E-2</v>
          </cell>
          <cell r="E140">
            <v>0</v>
          </cell>
          <cell r="F140">
            <v>-3.7100000000000001E-2</v>
          </cell>
        </row>
        <row r="141">
          <cell r="A141">
            <v>44034</v>
          </cell>
          <cell r="B141">
            <v>4.8999999999999998E-3</v>
          </cell>
          <cell r="C141">
            <v>-5.7999999999999996E-3</v>
          </cell>
          <cell r="D141">
            <v>-3.4000000000000002E-3</v>
          </cell>
          <cell r="E141">
            <v>0</v>
          </cell>
          <cell r="F141">
            <v>5.7999999999999996E-3</v>
          </cell>
        </row>
        <row r="142">
          <cell r="A142">
            <v>44035</v>
          </cell>
          <cell r="B142">
            <v>-1.2E-2</v>
          </cell>
          <cell r="C142">
            <v>7.1999999999999998E-3</v>
          </cell>
          <cell r="D142">
            <v>1.9199999999999998E-2</v>
          </cell>
          <cell r="E142">
            <v>0</v>
          </cell>
          <cell r="F142">
            <v>-1.8000000000000002E-2</v>
          </cell>
        </row>
        <row r="143">
          <cell r="A143">
            <v>44036</v>
          </cell>
          <cell r="B143">
            <v>-7.4999999999999997E-3</v>
          </cell>
          <cell r="C143">
            <v>-7.9000000000000008E-3</v>
          </cell>
          <cell r="D143">
            <v>4.5999999999999999E-3</v>
          </cell>
          <cell r="E143">
            <v>0</v>
          </cell>
          <cell r="F143">
            <v>-1E-4</v>
          </cell>
        </row>
        <row r="144">
          <cell r="A144">
            <v>44039</v>
          </cell>
          <cell r="B144">
            <v>8.8000000000000005E-3</v>
          </cell>
          <cell r="C144">
            <v>7.8000000000000005E-3</v>
          </cell>
          <cell r="D144">
            <v>-1.9400000000000001E-2</v>
          </cell>
          <cell r="E144">
            <v>0</v>
          </cell>
          <cell r="F144">
            <v>2.2200000000000001E-2</v>
          </cell>
        </row>
        <row r="145">
          <cell r="A145">
            <v>44040</v>
          </cell>
          <cell r="B145">
            <v>-8.1000000000000013E-3</v>
          </cell>
          <cell r="C145">
            <v>-6.9999999999999993E-3</v>
          </cell>
          <cell r="D145">
            <v>9.7000000000000003E-3</v>
          </cell>
          <cell r="E145">
            <v>0</v>
          </cell>
          <cell r="F145">
            <v>-8.3999999999999995E-3</v>
          </cell>
        </row>
        <row r="146">
          <cell r="A146">
            <v>44041</v>
          </cell>
          <cell r="B146">
            <v>1.3500000000000002E-2</v>
          </cell>
          <cell r="C146">
            <v>5.1999999999999998E-3</v>
          </cell>
          <cell r="D146">
            <v>8.6999999999999994E-3</v>
          </cell>
          <cell r="E146">
            <v>0</v>
          </cell>
          <cell r="F146">
            <v>-8.199999999999999E-3</v>
          </cell>
        </row>
        <row r="147">
          <cell r="A147">
            <v>44042</v>
          </cell>
          <cell r="B147">
            <v>-2.8999999999999998E-3</v>
          </cell>
          <cell r="C147">
            <v>5.0000000000000001E-3</v>
          </cell>
          <cell r="D147">
            <v>-1.83E-2</v>
          </cell>
          <cell r="E147">
            <v>0</v>
          </cell>
          <cell r="F147">
            <v>2.3799999999999998E-2</v>
          </cell>
        </row>
        <row r="148">
          <cell r="A148">
            <v>44043</v>
          </cell>
          <cell r="B148">
            <v>6.0999999999999995E-3</v>
          </cell>
          <cell r="C148">
            <v>-1.54E-2</v>
          </cell>
          <cell r="D148">
            <v>-6.5000000000000006E-3</v>
          </cell>
          <cell r="E148">
            <v>0</v>
          </cell>
          <cell r="F148">
            <v>1.1699999999999999E-2</v>
          </cell>
        </row>
        <row r="149">
          <cell r="A149">
            <v>44046</v>
          </cell>
          <cell r="B149">
            <v>9.7999999999999997E-3</v>
          </cell>
          <cell r="C149">
            <v>1.2E-2</v>
          </cell>
          <cell r="D149">
            <v>-7.9000000000000008E-3</v>
          </cell>
          <cell r="E149">
            <v>0</v>
          </cell>
          <cell r="F149">
            <v>1.7500000000000002E-2</v>
          </cell>
        </row>
        <row r="150">
          <cell r="A150">
            <v>44047</v>
          </cell>
          <cell r="B150">
            <v>3.7000000000000002E-3</v>
          </cell>
          <cell r="C150">
            <v>4.5000000000000005E-3</v>
          </cell>
          <cell r="D150">
            <v>5.0000000000000001E-4</v>
          </cell>
          <cell r="E150">
            <v>0</v>
          </cell>
          <cell r="F150">
            <v>-9.1999999999999998E-3</v>
          </cell>
        </row>
        <row r="151">
          <cell r="A151">
            <v>44048</v>
          </cell>
          <cell r="B151">
            <v>7.8000000000000005E-3</v>
          </cell>
          <cell r="C151">
            <v>1.01E-2</v>
          </cell>
          <cell r="D151">
            <v>8.5000000000000006E-3</v>
          </cell>
          <cell r="E151">
            <v>0</v>
          </cell>
          <cell r="F151">
            <v>-1.2699999999999999E-2</v>
          </cell>
        </row>
        <row r="152">
          <cell r="A152">
            <v>44049</v>
          </cell>
          <cell r="B152">
            <v>5.3E-3</v>
          </cell>
          <cell r="C152">
            <v>-4.1999999999999997E-3</v>
          </cell>
          <cell r="D152">
            <v>-7.9000000000000008E-3</v>
          </cell>
          <cell r="E152">
            <v>0</v>
          </cell>
          <cell r="F152">
            <v>3.5999999999999999E-3</v>
          </cell>
        </row>
        <row r="153">
          <cell r="A153">
            <v>44050</v>
          </cell>
          <cell r="B153">
            <v>2.0000000000000001E-4</v>
          </cell>
          <cell r="C153">
            <v>8.5000000000000006E-3</v>
          </cell>
          <cell r="D153">
            <v>2.3399999999999997E-2</v>
          </cell>
          <cell r="E153">
            <v>0</v>
          </cell>
          <cell r="F153">
            <v>-2.0099999999999996E-2</v>
          </cell>
        </row>
        <row r="154">
          <cell r="A154">
            <v>44053</v>
          </cell>
          <cell r="B154">
            <v>2.3999999999999998E-3</v>
          </cell>
          <cell r="C154">
            <v>8.1000000000000013E-3</v>
          </cell>
          <cell r="D154">
            <v>1.66E-2</v>
          </cell>
          <cell r="E154">
            <v>0</v>
          </cell>
          <cell r="F154">
            <v>-2.8199999999999999E-2</v>
          </cell>
        </row>
        <row r="155">
          <cell r="A155">
            <v>44054</v>
          </cell>
          <cell r="B155">
            <v>-8.3000000000000001E-3</v>
          </cell>
          <cell r="C155">
            <v>-3.4000000000000002E-3</v>
          </cell>
          <cell r="D155">
            <v>1.5700000000000002E-2</v>
          </cell>
          <cell r="E155">
            <v>0</v>
          </cell>
          <cell r="F155">
            <v>-2.2099999999999998E-2</v>
          </cell>
        </row>
        <row r="156">
          <cell r="A156">
            <v>44055</v>
          </cell>
          <cell r="B156">
            <v>1.3999999999999999E-2</v>
          </cell>
          <cell r="C156">
            <v>-4.7999999999999996E-3</v>
          </cell>
          <cell r="D156">
            <v>-1.3000000000000001E-2</v>
          </cell>
          <cell r="E156">
            <v>0</v>
          </cell>
          <cell r="F156">
            <v>1.8700000000000001E-2</v>
          </cell>
        </row>
        <row r="157">
          <cell r="A157">
            <v>44056</v>
          </cell>
          <cell r="B157">
            <v>-1E-4</v>
          </cell>
          <cell r="C157">
            <v>2.0999999999999999E-3</v>
          </cell>
          <cell r="D157">
            <v>-1.3000000000000001E-2</v>
          </cell>
          <cell r="E157">
            <v>0</v>
          </cell>
          <cell r="F157">
            <v>1.55E-2</v>
          </cell>
        </row>
        <row r="158">
          <cell r="A158">
            <v>44057</v>
          </cell>
          <cell r="B158">
            <v>-4.0000000000000002E-4</v>
          </cell>
          <cell r="C158">
            <v>-8.9999999999999998E-4</v>
          </cell>
          <cell r="D158">
            <v>1.03E-2</v>
          </cell>
          <cell r="E158">
            <v>0</v>
          </cell>
          <cell r="F158">
            <v>-1.1899999999999999E-2</v>
          </cell>
        </row>
        <row r="159">
          <cell r="A159">
            <v>44060</v>
          </cell>
          <cell r="B159">
            <v>4.5000000000000005E-3</v>
          </cell>
          <cell r="C159">
            <v>5.7999999999999996E-3</v>
          </cell>
          <cell r="D159">
            <v>-1.9400000000000001E-2</v>
          </cell>
          <cell r="E159">
            <v>0</v>
          </cell>
          <cell r="F159">
            <v>2.3799999999999998E-2</v>
          </cell>
        </row>
        <row r="160">
          <cell r="A160">
            <v>44061</v>
          </cell>
          <cell r="B160">
            <v>2.2000000000000001E-3</v>
          </cell>
          <cell r="C160">
            <v>-1.06E-2</v>
          </cell>
          <cell r="D160">
            <v>-1.3899999999999999E-2</v>
          </cell>
          <cell r="E160">
            <v>0</v>
          </cell>
          <cell r="F160">
            <v>1.7100000000000001E-2</v>
          </cell>
        </row>
        <row r="161">
          <cell r="A161">
            <v>44062</v>
          </cell>
          <cell r="B161">
            <v>-3.8E-3</v>
          </cell>
          <cell r="C161">
            <v>4.6999999999999993E-3</v>
          </cell>
          <cell r="D161">
            <v>8.0000000000000004E-4</v>
          </cell>
          <cell r="E161">
            <v>0</v>
          </cell>
          <cell r="F161">
            <v>7.000000000000001E-4</v>
          </cell>
        </row>
        <row r="162">
          <cell r="A162">
            <v>44063</v>
          </cell>
          <cell r="B162">
            <v>3.0999999999999999E-3</v>
          </cell>
          <cell r="C162">
            <v>-4.8999999999999998E-3</v>
          </cell>
          <cell r="D162">
            <v>-1.52E-2</v>
          </cell>
          <cell r="E162">
            <v>0</v>
          </cell>
          <cell r="F162">
            <v>1.41E-2</v>
          </cell>
        </row>
        <row r="163">
          <cell r="A163">
            <v>44064</v>
          </cell>
          <cell r="B163">
            <v>2.5000000000000001E-3</v>
          </cell>
          <cell r="C163">
            <v>-1.06E-2</v>
          </cell>
          <cell r="D163">
            <v>-4.1999999999999997E-3</v>
          </cell>
          <cell r="E163">
            <v>0</v>
          </cell>
          <cell r="F163">
            <v>8.6E-3</v>
          </cell>
        </row>
        <row r="164">
          <cell r="A164">
            <v>44067</v>
          </cell>
          <cell r="B164">
            <v>9.1999999999999998E-3</v>
          </cell>
          <cell r="C164">
            <v>-3.3E-3</v>
          </cell>
          <cell r="D164">
            <v>2.5600000000000001E-2</v>
          </cell>
          <cell r="E164">
            <v>0</v>
          </cell>
          <cell r="F164">
            <v>-3.3099999999999997E-2</v>
          </cell>
        </row>
        <row r="165">
          <cell r="A165">
            <v>44068</v>
          </cell>
          <cell r="B165">
            <v>3.5999999999999999E-3</v>
          </cell>
          <cell r="C165">
            <v>1.4000000000000002E-3</v>
          </cell>
          <cell r="D165">
            <v>-6.0999999999999995E-3</v>
          </cell>
          <cell r="E165">
            <v>0</v>
          </cell>
          <cell r="F165">
            <v>1.06E-2</v>
          </cell>
        </row>
        <row r="166">
          <cell r="A166">
            <v>44069</v>
          </cell>
          <cell r="B166">
            <v>0.01</v>
          </cell>
          <cell r="C166">
            <v>-1.11E-2</v>
          </cell>
          <cell r="D166">
            <v>-1.7399999999999999E-2</v>
          </cell>
          <cell r="E166">
            <v>0</v>
          </cell>
          <cell r="F166">
            <v>2.2599999999999999E-2</v>
          </cell>
        </row>
        <row r="167">
          <cell r="A167">
            <v>44070</v>
          </cell>
          <cell r="B167">
            <v>1.8E-3</v>
          </cell>
          <cell r="C167">
            <v>-3.5999999999999999E-3</v>
          </cell>
          <cell r="D167">
            <v>9.7999999999999997E-3</v>
          </cell>
          <cell r="E167">
            <v>0</v>
          </cell>
          <cell r="F167">
            <v>-2.1299999999999999E-2</v>
          </cell>
        </row>
        <row r="168">
          <cell r="A168">
            <v>44071</v>
          </cell>
          <cell r="B168">
            <v>6.9999999999999993E-3</v>
          </cell>
          <cell r="C168">
            <v>3.0000000000000001E-3</v>
          </cell>
          <cell r="D168">
            <v>-2.2000000000000001E-3</v>
          </cell>
          <cell r="E168">
            <v>0</v>
          </cell>
          <cell r="F168">
            <v>-9.1000000000000004E-3</v>
          </cell>
        </row>
        <row r="169">
          <cell r="A169">
            <v>44074</v>
          </cell>
          <cell r="B169">
            <v>-4.0000000000000002E-4</v>
          </cell>
          <cell r="C169">
            <v>-4.4000000000000003E-3</v>
          </cell>
          <cell r="D169">
            <v>-1.7500000000000002E-2</v>
          </cell>
          <cell r="E169">
            <v>0</v>
          </cell>
          <cell r="F169">
            <v>1.7500000000000002E-2</v>
          </cell>
        </row>
        <row r="170">
          <cell r="A170">
            <v>44075</v>
          </cell>
          <cell r="B170">
            <v>9.1999999999999998E-3</v>
          </cell>
          <cell r="C170">
            <v>4.8999999999999998E-3</v>
          </cell>
          <cell r="D170">
            <v>-3.3E-3</v>
          </cell>
          <cell r="E170">
            <v>0</v>
          </cell>
          <cell r="F170">
            <v>1.34E-2</v>
          </cell>
        </row>
        <row r="171">
          <cell r="A171">
            <v>44076</v>
          </cell>
          <cell r="B171">
            <v>1.2699999999999999E-2</v>
          </cell>
          <cell r="C171">
            <v>-5.1999999999999998E-3</v>
          </cell>
          <cell r="D171">
            <v>-4.3E-3</v>
          </cell>
          <cell r="E171">
            <v>0</v>
          </cell>
          <cell r="F171">
            <v>-2.8000000000000004E-3</v>
          </cell>
        </row>
        <row r="172">
          <cell r="A172">
            <v>44077</v>
          </cell>
          <cell r="B172">
            <v>-3.7000000000000005E-2</v>
          </cell>
          <cell r="C172">
            <v>-2.5000000000000001E-3</v>
          </cell>
          <cell r="D172">
            <v>2.5699999999999997E-2</v>
          </cell>
          <cell r="E172">
            <v>0</v>
          </cell>
          <cell r="F172">
            <v>-3.56E-2</v>
          </cell>
        </row>
        <row r="173">
          <cell r="A173">
            <v>44078</v>
          </cell>
          <cell r="B173">
            <v>-8.6999999999999994E-3</v>
          </cell>
          <cell r="C173">
            <v>-2E-3</v>
          </cell>
          <cell r="D173">
            <v>2.0899999999999998E-2</v>
          </cell>
          <cell r="E173">
            <v>0</v>
          </cell>
          <cell r="F173">
            <v>-2.3199999999999998E-2</v>
          </cell>
        </row>
        <row r="174">
          <cell r="A174">
            <v>44082</v>
          </cell>
          <cell r="B174">
            <v>-2.9100000000000001E-2</v>
          </cell>
          <cell r="C174">
            <v>6.5000000000000006E-3</v>
          </cell>
          <cell r="D174">
            <v>-1.8E-3</v>
          </cell>
          <cell r="E174">
            <v>0</v>
          </cell>
          <cell r="F174">
            <v>-8.0000000000000004E-4</v>
          </cell>
        </row>
        <row r="175">
          <cell r="A175">
            <v>44083</v>
          </cell>
          <cell r="B175">
            <v>2.07E-2</v>
          </cell>
          <cell r="C175">
            <v>-1.6000000000000001E-3</v>
          </cell>
          <cell r="D175">
            <v>-1.9599999999999999E-2</v>
          </cell>
          <cell r="E175">
            <v>0</v>
          </cell>
          <cell r="F175">
            <v>3.0099999999999998E-2</v>
          </cell>
        </row>
        <row r="176">
          <cell r="A176">
            <v>44084</v>
          </cell>
          <cell r="B176">
            <v>-1.6399999999999998E-2</v>
          </cell>
          <cell r="C176">
            <v>3.2000000000000002E-3</v>
          </cell>
          <cell r="D176">
            <v>-5.0000000000000001E-4</v>
          </cell>
          <cell r="E176">
            <v>0</v>
          </cell>
          <cell r="F176">
            <v>3.4999999999999996E-3</v>
          </cell>
        </row>
        <row r="177">
          <cell r="A177">
            <v>44085</v>
          </cell>
          <cell r="B177">
            <v>-5.9999999999999995E-4</v>
          </cell>
          <cell r="C177">
            <v>-8.3999999999999995E-3</v>
          </cell>
          <cell r="D177">
            <v>9.1000000000000004E-3</v>
          </cell>
          <cell r="E177">
            <v>0</v>
          </cell>
          <cell r="F177">
            <v>-4.5999999999999999E-3</v>
          </cell>
        </row>
        <row r="178">
          <cell r="A178">
            <v>44088</v>
          </cell>
          <cell r="B178">
            <v>1.5900000000000001E-2</v>
          </cell>
          <cell r="C178">
            <v>1.1399999999999999E-2</v>
          </cell>
          <cell r="D178">
            <v>-7.8000000000000005E-3</v>
          </cell>
          <cell r="E178">
            <v>0</v>
          </cell>
          <cell r="F178">
            <v>-2.0000000000000001E-4</v>
          </cell>
        </row>
        <row r="179">
          <cell r="A179">
            <v>44089</v>
          </cell>
          <cell r="B179">
            <v>5.6999999999999993E-3</v>
          </cell>
          <cell r="C179">
            <v>-2.8000000000000004E-3</v>
          </cell>
          <cell r="D179">
            <v>-1.4199999999999999E-2</v>
          </cell>
          <cell r="E179">
            <v>0</v>
          </cell>
          <cell r="F179">
            <v>1.1399999999999999E-2</v>
          </cell>
        </row>
        <row r="180">
          <cell r="A180">
            <v>44090</v>
          </cell>
          <cell r="B180">
            <v>-3.9000000000000003E-3</v>
          </cell>
          <cell r="C180">
            <v>7.0999999999999995E-3</v>
          </cell>
          <cell r="D180">
            <v>1.34E-2</v>
          </cell>
          <cell r="E180">
            <v>0</v>
          </cell>
          <cell r="F180">
            <v>-2.4900000000000002E-2</v>
          </cell>
        </row>
        <row r="181">
          <cell r="A181">
            <v>44091</v>
          </cell>
          <cell r="B181">
            <v>-8.5000000000000006E-3</v>
          </cell>
          <cell r="C181">
            <v>3.7000000000000002E-3</v>
          </cell>
          <cell r="D181">
            <v>1.9E-3</v>
          </cell>
          <cell r="E181">
            <v>0</v>
          </cell>
          <cell r="F181">
            <v>-5.0000000000000001E-3</v>
          </cell>
        </row>
        <row r="182">
          <cell r="A182">
            <v>44092</v>
          </cell>
          <cell r="B182">
            <v>-8.8000000000000005E-3</v>
          </cell>
          <cell r="C182">
            <v>7.4999999999999997E-3</v>
          </cell>
          <cell r="D182">
            <v>-1.8E-3</v>
          </cell>
          <cell r="E182">
            <v>0</v>
          </cell>
          <cell r="F182">
            <v>9.300000000000001E-3</v>
          </cell>
        </row>
        <row r="183">
          <cell r="A183">
            <v>44095</v>
          </cell>
          <cell r="B183">
            <v>-1.0800000000000001E-2</v>
          </cell>
          <cell r="C183">
            <v>-1.9099999999999999E-2</v>
          </cell>
          <cell r="D183">
            <v>-1.9099999999999999E-2</v>
          </cell>
          <cell r="E183">
            <v>0</v>
          </cell>
          <cell r="F183">
            <v>2.9100000000000001E-2</v>
          </cell>
        </row>
        <row r="184">
          <cell r="A184">
            <v>44096</v>
          </cell>
          <cell r="B184">
            <v>1.0200000000000001E-2</v>
          </cell>
          <cell r="C184">
            <v>-1.1999999999999999E-3</v>
          </cell>
          <cell r="D184">
            <v>-1.6500000000000001E-2</v>
          </cell>
          <cell r="E184">
            <v>0</v>
          </cell>
          <cell r="F184">
            <v>1.9E-2</v>
          </cell>
        </row>
        <row r="185">
          <cell r="A185">
            <v>44097</v>
          </cell>
          <cell r="B185">
            <v>-2.4799999999999999E-2</v>
          </cell>
          <cell r="C185">
            <v>-6.8999999999999999E-3</v>
          </cell>
          <cell r="D185">
            <v>1.7000000000000001E-3</v>
          </cell>
          <cell r="E185">
            <v>0</v>
          </cell>
          <cell r="F185">
            <v>2.8999999999999998E-3</v>
          </cell>
        </row>
        <row r="186">
          <cell r="A186">
            <v>44098</v>
          </cell>
          <cell r="B186">
            <v>2.5000000000000001E-3</v>
          </cell>
          <cell r="C186">
            <v>-2.0999999999999999E-3</v>
          </cell>
          <cell r="D186">
            <v>3.2000000000000002E-3</v>
          </cell>
          <cell r="E186">
            <v>0</v>
          </cell>
          <cell r="F186">
            <v>-5.9999999999999995E-4</v>
          </cell>
        </row>
        <row r="187">
          <cell r="A187">
            <v>44099</v>
          </cell>
          <cell r="B187">
            <v>1.72E-2</v>
          </cell>
          <cell r="C187">
            <v>1.2999999999999999E-3</v>
          </cell>
          <cell r="D187">
            <v>-1.3500000000000002E-2</v>
          </cell>
          <cell r="E187">
            <v>0</v>
          </cell>
          <cell r="F187">
            <v>7.1999999999999998E-3</v>
          </cell>
        </row>
        <row r="188">
          <cell r="A188">
            <v>44102</v>
          </cell>
          <cell r="B188">
            <v>1.66E-2</v>
          </cell>
          <cell r="C188">
            <v>7.0999999999999995E-3</v>
          </cell>
          <cell r="D188">
            <v>1.0200000000000001E-2</v>
          </cell>
          <cell r="E188">
            <v>0</v>
          </cell>
          <cell r="F188">
            <v>-8.3999999999999995E-3</v>
          </cell>
        </row>
        <row r="189">
          <cell r="A189">
            <v>44103</v>
          </cell>
          <cell r="B189">
            <v>-4.1999999999999997E-3</v>
          </cell>
          <cell r="C189">
            <v>7.4999999999999997E-3</v>
          </cell>
          <cell r="D189">
            <v>-1.3000000000000001E-2</v>
          </cell>
          <cell r="E189">
            <v>0</v>
          </cell>
          <cell r="F189">
            <v>1.6399999999999998E-2</v>
          </cell>
        </row>
        <row r="190">
          <cell r="A190">
            <v>44104</v>
          </cell>
          <cell r="B190">
            <v>7.9000000000000008E-3</v>
          </cell>
          <cell r="C190">
            <v>-6.8999999999999999E-3</v>
          </cell>
          <cell r="D190">
            <v>1.8E-3</v>
          </cell>
          <cell r="E190">
            <v>0</v>
          </cell>
          <cell r="F190">
            <v>1.5E-3</v>
          </cell>
        </row>
        <row r="191">
          <cell r="A191">
            <v>44105</v>
          </cell>
          <cell r="B191">
            <v>7.9000000000000008E-3</v>
          </cell>
          <cell r="C191">
            <v>1.06E-2</v>
          </cell>
          <cell r="D191">
            <v>-5.6999999999999993E-3</v>
          </cell>
          <cell r="E191">
            <v>0</v>
          </cell>
          <cell r="F191">
            <v>1.1699999999999999E-2</v>
          </cell>
        </row>
        <row r="192">
          <cell r="A192">
            <v>44106</v>
          </cell>
          <cell r="B192">
            <v>-9.5999999999999992E-3</v>
          </cell>
          <cell r="C192">
            <v>1.0800000000000001E-2</v>
          </cell>
          <cell r="D192">
            <v>2.4399999999999998E-2</v>
          </cell>
          <cell r="E192">
            <v>0</v>
          </cell>
          <cell r="F192">
            <v>-2.6600000000000002E-2</v>
          </cell>
        </row>
        <row r="193">
          <cell r="A193">
            <v>44109</v>
          </cell>
          <cell r="B193">
            <v>1.9299999999999998E-2</v>
          </cell>
          <cell r="C193">
            <v>9.8999999999999991E-3</v>
          </cell>
          <cell r="D193">
            <v>-1E-3</v>
          </cell>
          <cell r="E193">
            <v>0</v>
          </cell>
          <cell r="F193">
            <v>6.1999999999999998E-3</v>
          </cell>
        </row>
        <row r="194">
          <cell r="A194">
            <v>44110</v>
          </cell>
          <cell r="B194">
            <v>-1.2800000000000001E-2</v>
          </cell>
          <cell r="C194">
            <v>7.6E-3</v>
          </cell>
          <cell r="D194">
            <v>2.3999999999999998E-3</v>
          </cell>
          <cell r="E194">
            <v>0</v>
          </cell>
          <cell r="F194">
            <v>-1.2999999999999999E-3</v>
          </cell>
        </row>
        <row r="195">
          <cell r="A195">
            <v>44111</v>
          </cell>
          <cell r="B195">
            <v>1.84E-2</v>
          </cell>
          <cell r="C195">
            <v>4.5999999999999999E-3</v>
          </cell>
          <cell r="D195">
            <v>2.3999999999999998E-3</v>
          </cell>
          <cell r="E195">
            <v>0</v>
          </cell>
          <cell r="F195">
            <v>1E-3</v>
          </cell>
        </row>
        <row r="196">
          <cell r="A196">
            <v>44112</v>
          </cell>
          <cell r="B196">
            <v>8.0000000000000002E-3</v>
          </cell>
          <cell r="C196">
            <v>1E-4</v>
          </cell>
          <cell r="D196">
            <v>0.01</v>
          </cell>
          <cell r="E196">
            <v>0</v>
          </cell>
          <cell r="F196">
            <v>-1.9099999999999999E-2</v>
          </cell>
        </row>
        <row r="197">
          <cell r="A197">
            <v>44113</v>
          </cell>
          <cell r="B197">
            <v>9.300000000000001E-3</v>
          </cell>
          <cell r="C197">
            <v>1E-4</v>
          </cell>
          <cell r="D197">
            <v>-1.4199999999999999E-2</v>
          </cell>
          <cell r="E197">
            <v>0</v>
          </cell>
          <cell r="F197">
            <v>0.02</v>
          </cell>
        </row>
        <row r="198">
          <cell r="A198">
            <v>44116</v>
          </cell>
          <cell r="B198">
            <v>1.5300000000000001E-2</v>
          </cell>
          <cell r="C198">
            <v>-8.199999999999999E-3</v>
          </cell>
          <cell r="D198">
            <v>-1.4000000000000002E-3</v>
          </cell>
          <cell r="E198">
            <v>0</v>
          </cell>
          <cell r="F198">
            <v>3.5999999999999999E-3</v>
          </cell>
        </row>
        <row r="199">
          <cell r="A199">
            <v>44117</v>
          </cell>
          <cell r="B199">
            <v>-4.0999999999999995E-3</v>
          </cell>
          <cell r="C199">
            <v>1.9E-3</v>
          </cell>
          <cell r="D199">
            <v>-1.6899999999999998E-2</v>
          </cell>
          <cell r="E199">
            <v>0</v>
          </cell>
          <cell r="F199">
            <v>2.3300000000000001E-2</v>
          </cell>
        </row>
        <row r="200">
          <cell r="A200">
            <v>44118</v>
          </cell>
          <cell r="B200">
            <v>-6.5000000000000006E-3</v>
          </cell>
          <cell r="C200">
            <v>1E-3</v>
          </cell>
          <cell r="D200">
            <v>5.9999999999999995E-4</v>
          </cell>
          <cell r="E200">
            <v>0</v>
          </cell>
          <cell r="F200">
            <v>-3.5999999999999999E-3</v>
          </cell>
        </row>
        <row r="201">
          <cell r="A201">
            <v>44119</v>
          </cell>
          <cell r="B201">
            <v>-8.0000000000000004E-4</v>
          </cell>
          <cell r="C201">
            <v>8.8000000000000005E-3</v>
          </cell>
          <cell r="D201">
            <v>1.1200000000000002E-2</v>
          </cell>
          <cell r="E201">
            <v>0</v>
          </cell>
          <cell r="F201">
            <v>-9.4999999999999998E-3</v>
          </cell>
        </row>
        <row r="202">
          <cell r="A202">
            <v>44120</v>
          </cell>
          <cell r="B202">
            <v>-5.9999999999999995E-4</v>
          </cell>
          <cell r="C202">
            <v>-2.0999999999999999E-3</v>
          </cell>
          <cell r="D202">
            <v>5.9999999999999995E-4</v>
          </cell>
          <cell r="E202">
            <v>0</v>
          </cell>
          <cell r="F202">
            <v>7.000000000000001E-4</v>
          </cell>
        </row>
        <row r="203">
          <cell r="A203">
            <v>44123</v>
          </cell>
          <cell r="B203">
            <v>-1.5300000000000001E-2</v>
          </cell>
          <cell r="C203">
            <v>3.5999999999999999E-3</v>
          </cell>
          <cell r="D203">
            <v>2.8000000000000004E-3</v>
          </cell>
          <cell r="E203">
            <v>0</v>
          </cell>
          <cell r="F203">
            <v>-3.7000000000000002E-3</v>
          </cell>
        </row>
        <row r="204">
          <cell r="A204">
            <v>44124</v>
          </cell>
          <cell r="B204">
            <v>3.4000000000000002E-3</v>
          </cell>
          <cell r="C204">
            <v>-2.5000000000000001E-3</v>
          </cell>
          <cell r="D204">
            <v>1.2800000000000001E-2</v>
          </cell>
          <cell r="E204">
            <v>0</v>
          </cell>
          <cell r="F204">
            <v>-1.1699999999999999E-2</v>
          </cell>
        </row>
        <row r="205">
          <cell r="A205">
            <v>44125</v>
          </cell>
          <cell r="B205">
            <v>-3.5999999999999999E-3</v>
          </cell>
          <cell r="C205">
            <v>-4.3E-3</v>
          </cell>
          <cell r="D205">
            <v>3.0000000000000001E-3</v>
          </cell>
          <cell r="E205">
            <v>0</v>
          </cell>
          <cell r="F205">
            <v>-5.6000000000000008E-3</v>
          </cell>
        </row>
        <row r="206">
          <cell r="A206">
            <v>44126</v>
          </cell>
          <cell r="B206">
            <v>6.7000000000000002E-3</v>
          </cell>
          <cell r="C206">
            <v>5.8999999999999999E-3</v>
          </cell>
          <cell r="D206">
            <v>1.0700000000000001E-2</v>
          </cell>
          <cell r="E206">
            <v>0</v>
          </cell>
          <cell r="F206">
            <v>-2.81E-2</v>
          </cell>
        </row>
        <row r="207">
          <cell r="A207">
            <v>44127</v>
          </cell>
          <cell r="B207">
            <v>3.8E-3</v>
          </cell>
          <cell r="C207">
            <v>4.3E-3</v>
          </cell>
          <cell r="D207">
            <v>5.0000000000000001E-4</v>
          </cell>
          <cell r="E207">
            <v>0</v>
          </cell>
          <cell r="F207">
            <v>1.1000000000000001E-3</v>
          </cell>
        </row>
        <row r="208">
          <cell r="A208">
            <v>44130</v>
          </cell>
          <cell r="B208">
            <v>-1.8500000000000003E-2</v>
          </cell>
          <cell r="C208">
            <v>-2.8000000000000004E-3</v>
          </cell>
          <cell r="D208">
            <v>-3.9000000000000003E-3</v>
          </cell>
          <cell r="E208">
            <v>0</v>
          </cell>
          <cell r="F208">
            <v>1.0700000000000001E-2</v>
          </cell>
        </row>
        <row r="209">
          <cell r="A209">
            <v>44131</v>
          </cell>
          <cell r="B209">
            <v>-2.3E-3</v>
          </cell>
          <cell r="C209">
            <v>-4.0000000000000002E-4</v>
          </cell>
          <cell r="D209">
            <v>-2.3599999999999999E-2</v>
          </cell>
          <cell r="E209">
            <v>0</v>
          </cell>
          <cell r="F209">
            <v>2.7699999999999999E-2</v>
          </cell>
        </row>
        <row r="210">
          <cell r="A210">
            <v>44132</v>
          </cell>
          <cell r="B210">
            <v>-3.4099999999999998E-2</v>
          </cell>
          <cell r="C210">
            <v>5.9999999999999995E-4</v>
          </cell>
          <cell r="D210">
            <v>5.6999999999999993E-3</v>
          </cell>
          <cell r="E210">
            <v>0</v>
          </cell>
          <cell r="F210">
            <v>1.7000000000000001E-3</v>
          </cell>
        </row>
        <row r="211">
          <cell r="A211">
            <v>44133</v>
          </cell>
          <cell r="B211">
            <v>1.1299999999999999E-2</v>
          </cell>
          <cell r="C211">
            <v>1.7000000000000001E-3</v>
          </cell>
          <cell r="D211">
            <v>2.2000000000000001E-3</v>
          </cell>
          <cell r="E211">
            <v>0</v>
          </cell>
          <cell r="F211">
            <v>-1.1200000000000002E-2</v>
          </cell>
        </row>
        <row r="212">
          <cell r="A212">
            <v>44134</v>
          </cell>
          <cell r="B212">
            <v>-1.4499999999999999E-2</v>
          </cell>
          <cell r="C212">
            <v>-7.9000000000000008E-3</v>
          </cell>
          <cell r="D212">
            <v>1.8500000000000003E-2</v>
          </cell>
          <cell r="E212">
            <v>0</v>
          </cell>
          <cell r="F212">
            <v>-2.3599999999999999E-2</v>
          </cell>
        </row>
        <row r="213">
          <cell r="A213">
            <v>44137</v>
          </cell>
          <cell r="B213">
            <v>1.1699999999999999E-2</v>
          </cell>
          <cell r="C213">
            <v>4.5000000000000005E-3</v>
          </cell>
          <cell r="D213">
            <v>9.7999999999999997E-3</v>
          </cell>
          <cell r="E213">
            <v>0</v>
          </cell>
          <cell r="F213">
            <v>-1.3600000000000001E-2</v>
          </cell>
        </row>
        <row r="214">
          <cell r="A214">
            <v>44138</v>
          </cell>
          <cell r="B214">
            <v>1.9299999999999998E-2</v>
          </cell>
          <cell r="C214">
            <v>9.3999999999999986E-3</v>
          </cell>
          <cell r="D214">
            <v>-2.0999999999999999E-3</v>
          </cell>
          <cell r="E214">
            <v>0</v>
          </cell>
          <cell r="F214">
            <v>2.3E-3</v>
          </cell>
        </row>
        <row r="215">
          <cell r="A215">
            <v>44139</v>
          </cell>
          <cell r="B215">
            <v>2.2499999999999999E-2</v>
          </cell>
          <cell r="C215">
            <v>-1.43E-2</v>
          </cell>
          <cell r="D215">
            <v>-4.8899999999999999E-2</v>
          </cell>
          <cell r="E215">
            <v>0</v>
          </cell>
          <cell r="F215">
            <v>4.7899999999999998E-2</v>
          </cell>
        </row>
        <row r="216">
          <cell r="A216">
            <v>44140</v>
          </cell>
          <cell r="B216">
            <v>2.1299999999999999E-2</v>
          </cell>
          <cell r="C216">
            <v>0.01</v>
          </cell>
          <cell r="D216">
            <v>4.8999999999999998E-3</v>
          </cell>
          <cell r="E216">
            <v>0</v>
          </cell>
          <cell r="F216">
            <v>-1.2999999999999999E-3</v>
          </cell>
        </row>
        <row r="217">
          <cell r="A217">
            <v>44141</v>
          </cell>
          <cell r="B217">
            <v>1E-4</v>
          </cell>
          <cell r="C217">
            <v>-8.3000000000000001E-3</v>
          </cell>
          <cell r="D217">
            <v>-9.4999999999999998E-3</v>
          </cell>
          <cell r="E217">
            <v>0</v>
          </cell>
          <cell r="F217">
            <v>1.01E-2</v>
          </cell>
        </row>
        <row r="218">
          <cell r="A218">
            <v>44144</v>
          </cell>
          <cell r="B218">
            <v>8.199999999999999E-3</v>
          </cell>
          <cell r="C218">
            <v>6.9999999999999993E-3</v>
          </cell>
          <cell r="D218">
            <v>6.7000000000000004E-2</v>
          </cell>
          <cell r="E218">
            <v>0</v>
          </cell>
          <cell r="F218">
            <v>-0.1431</v>
          </cell>
        </row>
        <row r="219">
          <cell r="A219">
            <v>44145</v>
          </cell>
          <cell r="B219">
            <v>-1.7000000000000001E-3</v>
          </cell>
          <cell r="C219">
            <v>1.47E-2</v>
          </cell>
          <cell r="D219">
            <v>2.1700000000000001E-2</v>
          </cell>
          <cell r="E219">
            <v>0</v>
          </cell>
          <cell r="F219">
            <v>-1.9799999999999998E-2</v>
          </cell>
        </row>
        <row r="220">
          <cell r="A220">
            <v>44146</v>
          </cell>
          <cell r="B220">
            <v>8.8000000000000005E-3</v>
          </cell>
          <cell r="C220">
            <v>-5.5000000000000005E-3</v>
          </cell>
          <cell r="D220">
            <v>-1.7500000000000002E-2</v>
          </cell>
          <cell r="E220">
            <v>0</v>
          </cell>
          <cell r="F220">
            <v>3.3700000000000001E-2</v>
          </cell>
        </row>
        <row r="221">
          <cell r="A221">
            <v>44147</v>
          </cell>
          <cell r="B221">
            <v>-9.3999999999999986E-3</v>
          </cell>
          <cell r="C221">
            <v>-2.3E-3</v>
          </cell>
          <cell r="D221">
            <v>-1.18E-2</v>
          </cell>
          <cell r="E221">
            <v>0</v>
          </cell>
          <cell r="F221">
            <v>1.8200000000000001E-2</v>
          </cell>
        </row>
        <row r="222">
          <cell r="A222">
            <v>44148</v>
          </cell>
          <cell r="B222">
            <v>1.3100000000000001E-2</v>
          </cell>
          <cell r="C222">
            <v>5.7999999999999996E-3</v>
          </cell>
          <cell r="D222">
            <v>1.1299999999999999E-2</v>
          </cell>
          <cell r="E222">
            <v>0</v>
          </cell>
          <cell r="F222">
            <v>-2.12E-2</v>
          </cell>
        </row>
        <row r="223">
          <cell r="A223">
            <v>44151</v>
          </cell>
          <cell r="B223">
            <v>1.2199999999999999E-2</v>
          </cell>
          <cell r="C223">
            <v>7.4000000000000003E-3</v>
          </cell>
          <cell r="D223">
            <v>1.9099999999999999E-2</v>
          </cell>
          <cell r="E223">
            <v>0</v>
          </cell>
          <cell r="F223">
            <v>-3.2799999999999996E-2</v>
          </cell>
        </row>
        <row r="224">
          <cell r="A224">
            <v>44152</v>
          </cell>
          <cell r="B224">
            <v>-1.9E-3</v>
          </cell>
          <cell r="C224">
            <v>6.0999999999999995E-3</v>
          </cell>
          <cell r="D224">
            <v>2.0000000000000001E-4</v>
          </cell>
          <cell r="E224">
            <v>0</v>
          </cell>
          <cell r="F224">
            <v>-2.7000000000000001E-3</v>
          </cell>
        </row>
        <row r="225">
          <cell r="A225">
            <v>44153</v>
          </cell>
          <cell r="B225">
            <v>-9.300000000000001E-3</v>
          </cell>
          <cell r="C225">
            <v>-1E-4</v>
          </cell>
          <cell r="D225">
            <v>0</v>
          </cell>
          <cell r="E225">
            <v>0</v>
          </cell>
          <cell r="F225">
            <v>2.3E-3</v>
          </cell>
        </row>
        <row r="226">
          <cell r="A226">
            <v>44154</v>
          </cell>
          <cell r="B226">
            <v>5.8999999999999999E-3</v>
          </cell>
          <cell r="C226">
            <v>4.8999999999999998E-3</v>
          </cell>
          <cell r="D226">
            <v>-7.1999999999999998E-3</v>
          </cell>
          <cell r="E226">
            <v>0</v>
          </cell>
          <cell r="F226">
            <v>3.7000000000000002E-3</v>
          </cell>
        </row>
        <row r="227">
          <cell r="A227">
            <v>44155</v>
          </cell>
          <cell r="B227">
            <v>-5.1000000000000004E-3</v>
          </cell>
          <cell r="C227">
            <v>6.9999999999999993E-3</v>
          </cell>
          <cell r="D227">
            <v>-6.0999999999999995E-3</v>
          </cell>
          <cell r="E227">
            <v>0</v>
          </cell>
          <cell r="F227">
            <v>7.0999999999999995E-3</v>
          </cell>
        </row>
        <row r="228">
          <cell r="A228">
            <v>44158</v>
          </cell>
          <cell r="B228">
            <v>8.3000000000000001E-3</v>
          </cell>
          <cell r="C228">
            <v>8.5000000000000006E-3</v>
          </cell>
          <cell r="D228">
            <v>1.55E-2</v>
          </cell>
          <cell r="E228">
            <v>0</v>
          </cell>
          <cell r="F228">
            <v>-2.7099999999999999E-2</v>
          </cell>
        </row>
        <row r="229">
          <cell r="A229">
            <v>44159</v>
          </cell>
          <cell r="B229">
            <v>1.5600000000000001E-2</v>
          </cell>
          <cell r="C229">
            <v>-1.5E-3</v>
          </cell>
          <cell r="D229">
            <v>2.7300000000000001E-2</v>
          </cell>
          <cell r="E229">
            <v>0</v>
          </cell>
          <cell r="F229">
            <v>-3.8199999999999998E-2</v>
          </cell>
        </row>
        <row r="230">
          <cell r="A230">
            <v>44160</v>
          </cell>
          <cell r="B230">
            <v>2.9999999999999997E-4</v>
          </cell>
          <cell r="C230">
            <v>1E-4</v>
          </cell>
          <cell r="D230">
            <v>-1.2699999999999999E-2</v>
          </cell>
          <cell r="E230">
            <v>0</v>
          </cell>
          <cell r="F230">
            <v>1.5100000000000001E-2</v>
          </cell>
        </row>
        <row r="231">
          <cell r="A231">
            <v>44162</v>
          </cell>
          <cell r="B231">
            <v>4.3E-3</v>
          </cell>
          <cell r="C231">
            <v>4.5000000000000005E-3</v>
          </cell>
          <cell r="D231">
            <v>-1.6399999999999998E-2</v>
          </cell>
          <cell r="E231">
            <v>0</v>
          </cell>
          <cell r="F231">
            <v>1.7899999999999999E-2</v>
          </cell>
        </row>
        <row r="232">
          <cell r="A232">
            <v>44165</v>
          </cell>
          <cell r="B232">
            <v>-5.3E-3</v>
          </cell>
          <cell r="C232">
            <v>-9.7999999999999997E-3</v>
          </cell>
          <cell r="D232">
            <v>-2.0499999999999997E-2</v>
          </cell>
          <cell r="E232">
            <v>0</v>
          </cell>
          <cell r="F232">
            <v>3.04E-2</v>
          </cell>
        </row>
        <row r="233">
          <cell r="A233">
            <v>44166</v>
          </cell>
          <cell r="B233">
            <v>9.7999999999999997E-3</v>
          </cell>
          <cell r="C233">
            <v>-2.3E-3</v>
          </cell>
          <cell r="D233">
            <v>5.4000000000000003E-3</v>
          </cell>
          <cell r="E233">
            <v>0</v>
          </cell>
          <cell r="F233">
            <v>-8.1000000000000013E-3</v>
          </cell>
        </row>
        <row r="234">
          <cell r="A234">
            <v>44167</v>
          </cell>
          <cell r="B234">
            <v>1.1000000000000001E-3</v>
          </cell>
          <cell r="C234">
            <v>-8.9999999999999998E-4</v>
          </cell>
          <cell r="D234">
            <v>1.0500000000000001E-2</v>
          </cell>
          <cell r="E234">
            <v>0</v>
          </cell>
          <cell r="F234">
            <v>-2.2799999999999997E-2</v>
          </cell>
        </row>
        <row r="235">
          <cell r="A235">
            <v>44168</v>
          </cell>
          <cell r="B235">
            <v>1.8E-3</v>
          </cell>
          <cell r="C235">
            <v>4.5999999999999999E-3</v>
          </cell>
          <cell r="D235">
            <v>-5.0000000000000001E-4</v>
          </cell>
          <cell r="E235">
            <v>0</v>
          </cell>
          <cell r="F235">
            <v>-5.6000000000000008E-3</v>
          </cell>
        </row>
        <row r="236">
          <cell r="A236">
            <v>44169</v>
          </cell>
          <cell r="B236">
            <v>1.0200000000000001E-2</v>
          </cell>
          <cell r="C236">
            <v>1.3999999999999999E-2</v>
          </cell>
          <cell r="D236">
            <v>8.5000000000000006E-3</v>
          </cell>
          <cell r="E236">
            <v>0</v>
          </cell>
          <cell r="F236">
            <v>-1.83E-2</v>
          </cell>
        </row>
        <row r="237">
          <cell r="A237">
            <v>44172</v>
          </cell>
          <cell r="B237">
            <v>2.9999999999999997E-4</v>
          </cell>
          <cell r="C237">
            <v>2.2000000000000001E-3</v>
          </cell>
          <cell r="D237">
            <v>-1.01E-2</v>
          </cell>
          <cell r="E237">
            <v>0</v>
          </cell>
          <cell r="F237">
            <v>1.5300000000000001E-2</v>
          </cell>
        </row>
        <row r="238">
          <cell r="A238">
            <v>44173</v>
          </cell>
          <cell r="B238">
            <v>4.6999999999999993E-3</v>
          </cell>
          <cell r="C238">
            <v>9.7000000000000003E-3</v>
          </cell>
          <cell r="D238">
            <v>-7.4999999999999997E-3</v>
          </cell>
          <cell r="E238">
            <v>0</v>
          </cell>
          <cell r="F238">
            <v>1.9E-3</v>
          </cell>
        </row>
        <row r="239">
          <cell r="A239">
            <v>44174</v>
          </cell>
          <cell r="B239">
            <v>-1.03E-2</v>
          </cell>
          <cell r="C239">
            <v>-5.9999999999999995E-4</v>
          </cell>
          <cell r="D239">
            <v>1.34E-2</v>
          </cell>
          <cell r="E239">
            <v>0</v>
          </cell>
          <cell r="F239">
            <v>-1.41E-2</v>
          </cell>
        </row>
        <row r="240">
          <cell r="A240">
            <v>44175</v>
          </cell>
          <cell r="B240">
            <v>2.3999999999999998E-3</v>
          </cell>
          <cell r="C240">
            <v>1.09E-2</v>
          </cell>
          <cell r="D240">
            <v>-4.6999999999999993E-3</v>
          </cell>
          <cell r="E240">
            <v>0</v>
          </cell>
          <cell r="F240">
            <v>-1.8E-3</v>
          </cell>
        </row>
        <row r="241">
          <cell r="A241">
            <v>44176</v>
          </cell>
          <cell r="B241">
            <v>-2E-3</v>
          </cell>
          <cell r="C241">
            <v>-3.5999999999999999E-3</v>
          </cell>
          <cell r="D241">
            <v>-7.1999999999999998E-3</v>
          </cell>
          <cell r="E241">
            <v>0</v>
          </cell>
          <cell r="F241">
            <v>6.5000000000000006E-3</v>
          </cell>
        </row>
        <row r="242">
          <cell r="A242">
            <v>44179</v>
          </cell>
          <cell r="B242">
            <v>-2.8000000000000004E-3</v>
          </cell>
          <cell r="C242">
            <v>6.0000000000000001E-3</v>
          </cell>
          <cell r="D242">
            <v>-1.54E-2</v>
          </cell>
          <cell r="E242">
            <v>0</v>
          </cell>
          <cell r="F242">
            <v>1.09E-2</v>
          </cell>
        </row>
        <row r="243">
          <cell r="A243">
            <v>44180</v>
          </cell>
          <cell r="B243">
            <v>1.2800000000000001E-2</v>
          </cell>
          <cell r="C243">
            <v>1.0500000000000001E-2</v>
          </cell>
          <cell r="D243">
            <v>4.0000000000000001E-3</v>
          </cell>
          <cell r="E243">
            <v>0</v>
          </cell>
          <cell r="F243">
            <v>-3.0000000000000001E-3</v>
          </cell>
        </row>
        <row r="244">
          <cell r="A244">
            <v>44181</v>
          </cell>
          <cell r="B244">
            <v>1.7000000000000001E-3</v>
          </cell>
          <cell r="C244">
            <v>-4.1999999999999997E-3</v>
          </cell>
          <cell r="D244">
            <v>-3.7000000000000002E-3</v>
          </cell>
          <cell r="E244">
            <v>0</v>
          </cell>
          <cell r="F244">
            <v>5.8999999999999999E-3</v>
          </cell>
        </row>
        <row r="245">
          <cell r="A245">
            <v>44182</v>
          </cell>
          <cell r="B245">
            <v>7.9000000000000008E-3</v>
          </cell>
          <cell r="C245">
            <v>7.0999999999999995E-3</v>
          </cell>
          <cell r="D245">
            <v>-6.7000000000000002E-3</v>
          </cell>
          <cell r="E245">
            <v>0</v>
          </cell>
          <cell r="F245">
            <v>1.1599999999999999E-2</v>
          </cell>
        </row>
        <row r="246">
          <cell r="A246">
            <v>44183</v>
          </cell>
          <cell r="B246">
            <v>-1.1999999999999999E-3</v>
          </cell>
          <cell r="C246">
            <v>1.1000000000000001E-3</v>
          </cell>
          <cell r="D246">
            <v>-1.15E-2</v>
          </cell>
          <cell r="E246">
            <v>0</v>
          </cell>
          <cell r="F246">
            <v>1.0800000000000001E-2</v>
          </cell>
        </row>
        <row r="247">
          <cell r="A247">
            <v>44186</v>
          </cell>
          <cell r="B247">
            <v>-2.3E-3</v>
          </cell>
          <cell r="C247">
            <v>1.2999999999999999E-3</v>
          </cell>
          <cell r="D247">
            <v>-2.9999999999999997E-4</v>
          </cell>
          <cell r="E247">
            <v>0</v>
          </cell>
          <cell r="F247">
            <v>1.1299999999999999E-2</v>
          </cell>
        </row>
        <row r="248">
          <cell r="A248">
            <v>44187</v>
          </cell>
          <cell r="B248">
            <v>5.9999999999999995E-4</v>
          </cell>
          <cell r="C248">
            <v>1.23E-2</v>
          </cell>
          <cell r="D248">
            <v>-1.6200000000000003E-2</v>
          </cell>
          <cell r="E248">
            <v>0</v>
          </cell>
          <cell r="F248">
            <v>1.8500000000000003E-2</v>
          </cell>
        </row>
        <row r="249">
          <cell r="A249">
            <v>44188</v>
          </cell>
          <cell r="B249">
            <v>1E-3</v>
          </cell>
          <cell r="C249">
            <v>3.4000000000000002E-3</v>
          </cell>
          <cell r="D249">
            <v>0.02</v>
          </cell>
          <cell r="E249">
            <v>0</v>
          </cell>
          <cell r="F249">
            <v>-2.1600000000000001E-2</v>
          </cell>
        </row>
        <row r="250">
          <cell r="A250">
            <v>44189</v>
          </cell>
          <cell r="B250">
            <v>2.0999999999999999E-3</v>
          </cell>
          <cell r="C250">
            <v>-3.9000000000000003E-3</v>
          </cell>
          <cell r="D250">
            <v>-1.7000000000000001E-3</v>
          </cell>
          <cell r="E250">
            <v>0</v>
          </cell>
          <cell r="F250">
            <v>2.2000000000000001E-3</v>
          </cell>
        </row>
        <row r="251">
          <cell r="A251">
            <v>44193</v>
          </cell>
          <cell r="B251">
            <v>4.5999999999999999E-3</v>
          </cell>
          <cell r="C251">
            <v>-7.1999999999999998E-3</v>
          </cell>
          <cell r="D251">
            <v>3.2000000000000002E-3</v>
          </cell>
          <cell r="E251">
            <v>0</v>
          </cell>
          <cell r="F251">
            <v>-4.8999999999999998E-3</v>
          </cell>
        </row>
        <row r="252">
          <cell r="A252">
            <v>44194</v>
          </cell>
          <cell r="B252">
            <v>-4.0000000000000001E-3</v>
          </cell>
          <cell r="C252">
            <v>-1.52E-2</v>
          </cell>
          <cell r="D252">
            <v>2.3999999999999998E-3</v>
          </cell>
          <cell r="E252">
            <v>0</v>
          </cell>
          <cell r="F252">
            <v>-4.0999999999999995E-3</v>
          </cell>
        </row>
        <row r="253">
          <cell r="A253">
            <v>44195</v>
          </cell>
          <cell r="B253">
            <v>2.7000000000000001E-3</v>
          </cell>
          <cell r="C253">
            <v>9.8999999999999991E-3</v>
          </cell>
          <cell r="D253">
            <v>4.0000000000000002E-4</v>
          </cell>
          <cell r="E253">
            <v>0</v>
          </cell>
          <cell r="F253">
            <v>-2.3999999999999998E-3</v>
          </cell>
        </row>
        <row r="254">
          <cell r="A254">
            <v>44196</v>
          </cell>
          <cell r="B254">
            <v>3.9000000000000003E-3</v>
          </cell>
          <cell r="C254">
            <v>-8.6999999999999994E-3</v>
          </cell>
          <cell r="D254">
            <v>4.5000000000000005E-3</v>
          </cell>
          <cell r="E254">
            <v>0</v>
          </cell>
          <cell r="F254">
            <v>-6.0999999999999995E-3</v>
          </cell>
        </row>
      </sheetData>
      <sheetData sheetId="1"/>
      <sheetData sheetId="2">
        <row r="2">
          <cell r="A2">
            <v>27828</v>
          </cell>
          <cell r="B2">
            <v>43832</v>
          </cell>
          <cell r="C2" t="str">
            <v>HPQ</v>
          </cell>
          <cell r="D2" t="str">
            <v>H P INC</v>
          </cell>
          <cell r="E2">
            <v>20.790000915527344</v>
          </cell>
          <cell r="F2">
            <v>1.1678914539515972E-2</v>
          </cell>
        </row>
        <row r="3">
          <cell r="A3">
            <v>27828</v>
          </cell>
          <cell r="B3">
            <v>43833</v>
          </cell>
          <cell r="C3" t="str">
            <v>HPQ</v>
          </cell>
          <cell r="D3" t="str">
            <v>H P INC</v>
          </cell>
          <cell r="E3">
            <v>20.530000686645508</v>
          </cell>
          <cell r="F3">
            <v>-1.2506023049354553E-2</v>
          </cell>
        </row>
        <row r="4">
          <cell r="A4">
            <v>27828</v>
          </cell>
          <cell r="B4">
            <v>43836</v>
          </cell>
          <cell r="C4" t="str">
            <v>HPQ</v>
          </cell>
          <cell r="D4" t="str">
            <v>H P INC</v>
          </cell>
          <cell r="E4">
            <v>20.610000610351563</v>
          </cell>
          <cell r="F4">
            <v>3.8967325817793608E-3</v>
          </cell>
        </row>
        <row r="5">
          <cell r="A5">
            <v>27828</v>
          </cell>
          <cell r="B5">
            <v>43837</v>
          </cell>
          <cell r="C5" t="str">
            <v>HPQ</v>
          </cell>
          <cell r="D5" t="str">
            <v>H P INC</v>
          </cell>
          <cell r="E5">
            <v>20.659999847412109</v>
          </cell>
          <cell r="F5">
            <v>2.4259698111563921E-3</v>
          </cell>
        </row>
        <row r="6">
          <cell r="A6">
            <v>27828</v>
          </cell>
          <cell r="B6">
            <v>43838</v>
          </cell>
          <cell r="C6" t="str">
            <v>HPQ</v>
          </cell>
          <cell r="D6" t="str">
            <v>H P INC</v>
          </cell>
          <cell r="E6">
            <v>20.930000305175781</v>
          </cell>
          <cell r="F6">
            <v>1.3068754225969315E-2</v>
          </cell>
        </row>
        <row r="7">
          <cell r="A7">
            <v>27828</v>
          </cell>
          <cell r="B7">
            <v>43839</v>
          </cell>
          <cell r="C7" t="str">
            <v>HPQ</v>
          </cell>
          <cell r="D7" t="str">
            <v>H P INC</v>
          </cell>
          <cell r="E7">
            <v>21.239999771118164</v>
          </cell>
          <cell r="F7">
            <v>1.4811250381171703E-2</v>
          </cell>
        </row>
        <row r="8">
          <cell r="A8">
            <v>27828</v>
          </cell>
          <cell r="B8">
            <v>43840</v>
          </cell>
          <cell r="C8" t="str">
            <v>HPQ</v>
          </cell>
          <cell r="D8" t="str">
            <v>H P INC</v>
          </cell>
          <cell r="E8">
            <v>21.379999160766602</v>
          </cell>
          <cell r="F8">
            <v>6.5913083963096142E-3</v>
          </cell>
        </row>
        <row r="9">
          <cell r="A9">
            <v>27828</v>
          </cell>
          <cell r="B9">
            <v>43843</v>
          </cell>
          <cell r="C9" t="str">
            <v>HPQ</v>
          </cell>
          <cell r="D9" t="str">
            <v>H P INC</v>
          </cell>
          <cell r="E9">
            <v>21.459999084472656</v>
          </cell>
          <cell r="F9">
            <v>3.7418112624436617E-3</v>
          </cell>
        </row>
        <row r="10">
          <cell r="A10">
            <v>27828</v>
          </cell>
          <cell r="B10">
            <v>43844</v>
          </cell>
          <cell r="C10" t="str">
            <v>HPQ</v>
          </cell>
          <cell r="D10" t="str">
            <v>H P INC</v>
          </cell>
          <cell r="E10">
            <v>21.399999618530273</v>
          </cell>
          <cell r="F10">
            <v>-2.7958746068179607E-3</v>
          </cell>
        </row>
        <row r="11">
          <cell r="A11">
            <v>27828</v>
          </cell>
          <cell r="B11">
            <v>43845</v>
          </cell>
          <cell r="C11" t="str">
            <v>HPQ</v>
          </cell>
          <cell r="D11" t="str">
            <v>H P INC</v>
          </cell>
          <cell r="E11">
            <v>21.420000076293945</v>
          </cell>
          <cell r="F11">
            <v>9.34600830078125E-4</v>
          </cell>
        </row>
        <row r="12">
          <cell r="A12">
            <v>27828</v>
          </cell>
          <cell r="B12">
            <v>43846</v>
          </cell>
          <cell r="C12" t="str">
            <v>HPQ</v>
          </cell>
          <cell r="D12" t="str">
            <v>H P INC</v>
          </cell>
          <cell r="E12">
            <v>21.670000076293945</v>
          </cell>
          <cell r="F12">
            <v>1.1671335436403751E-2</v>
          </cell>
        </row>
        <row r="13">
          <cell r="A13">
            <v>27828</v>
          </cell>
          <cell r="B13">
            <v>43847</v>
          </cell>
          <cell r="C13" t="str">
            <v>HPQ</v>
          </cell>
          <cell r="D13" t="str">
            <v>H P INC</v>
          </cell>
          <cell r="E13">
            <v>21.969999313354492</v>
          </cell>
          <cell r="F13">
            <v>1.3843988999724388E-2</v>
          </cell>
        </row>
        <row r="14">
          <cell r="A14">
            <v>27828</v>
          </cell>
          <cell r="B14">
            <v>43851</v>
          </cell>
          <cell r="C14" t="str">
            <v>HPQ</v>
          </cell>
          <cell r="D14" t="str">
            <v>H P INC</v>
          </cell>
          <cell r="E14">
            <v>21.959999084472656</v>
          </cell>
          <cell r="F14">
            <v>-4.5517657417804003E-4</v>
          </cell>
        </row>
        <row r="15">
          <cell r="A15">
            <v>27828</v>
          </cell>
          <cell r="B15">
            <v>43852</v>
          </cell>
          <cell r="C15" t="str">
            <v>HPQ</v>
          </cell>
          <cell r="D15" t="str">
            <v>H P INC</v>
          </cell>
          <cell r="E15">
            <v>21.930000305175781</v>
          </cell>
          <cell r="F15">
            <v>-1.3660646509379148E-3</v>
          </cell>
        </row>
        <row r="16">
          <cell r="A16">
            <v>27828</v>
          </cell>
          <cell r="B16">
            <v>43853</v>
          </cell>
          <cell r="C16" t="str">
            <v>HPQ</v>
          </cell>
          <cell r="D16" t="str">
            <v>H P INC</v>
          </cell>
          <cell r="E16">
            <v>22.100000381469727</v>
          </cell>
          <cell r="F16">
            <v>7.7519412152469158E-3</v>
          </cell>
        </row>
        <row r="17">
          <cell r="A17">
            <v>27828</v>
          </cell>
          <cell r="B17">
            <v>43854</v>
          </cell>
          <cell r="C17" t="str">
            <v>HPQ</v>
          </cell>
          <cell r="D17" t="str">
            <v>H P INC</v>
          </cell>
          <cell r="E17">
            <v>21.979999542236328</v>
          </cell>
          <cell r="F17">
            <v>-5.4299021139740944E-3</v>
          </cell>
        </row>
        <row r="18">
          <cell r="A18">
            <v>27828</v>
          </cell>
          <cell r="B18">
            <v>43857</v>
          </cell>
          <cell r="C18" t="str">
            <v>HPQ</v>
          </cell>
          <cell r="D18" t="str">
            <v>H P INC</v>
          </cell>
          <cell r="E18">
            <v>21.579999923706055</v>
          </cell>
          <cell r="F18">
            <v>-1.8198344856500626E-2</v>
          </cell>
        </row>
        <row r="19">
          <cell r="A19">
            <v>27828</v>
          </cell>
          <cell r="B19">
            <v>43858</v>
          </cell>
          <cell r="C19" t="str">
            <v>HPQ</v>
          </cell>
          <cell r="D19" t="str">
            <v>H P INC</v>
          </cell>
          <cell r="E19">
            <v>21.639999389648438</v>
          </cell>
          <cell r="F19">
            <v>2.7803273405879736E-3</v>
          </cell>
        </row>
        <row r="20">
          <cell r="A20">
            <v>27828</v>
          </cell>
          <cell r="B20">
            <v>43859</v>
          </cell>
          <cell r="C20" t="str">
            <v>HPQ</v>
          </cell>
          <cell r="D20" t="str">
            <v>H P INC</v>
          </cell>
          <cell r="E20">
            <v>21.430000305175781</v>
          </cell>
          <cell r="F20">
            <v>-9.7042089328169823E-3</v>
          </cell>
        </row>
        <row r="21">
          <cell r="A21">
            <v>27828</v>
          </cell>
          <cell r="B21">
            <v>43860</v>
          </cell>
          <cell r="C21" t="str">
            <v>HPQ</v>
          </cell>
          <cell r="D21" t="str">
            <v>H P INC</v>
          </cell>
          <cell r="E21">
            <v>21.530000686645508</v>
          </cell>
          <cell r="F21">
            <v>4.6663731336593628E-3</v>
          </cell>
        </row>
        <row r="22">
          <cell r="A22">
            <v>27828</v>
          </cell>
          <cell r="B22">
            <v>43861</v>
          </cell>
          <cell r="C22" t="str">
            <v>HPQ</v>
          </cell>
          <cell r="D22" t="str">
            <v>H P INC</v>
          </cell>
          <cell r="E22">
            <v>21.319999694824219</v>
          </cell>
          <cell r="F22">
            <v>-9.7538772970438004E-3</v>
          </cell>
        </row>
        <row r="23">
          <cell r="A23">
            <v>27828</v>
          </cell>
          <cell r="B23">
            <v>43864</v>
          </cell>
          <cell r="C23" t="str">
            <v>HPQ</v>
          </cell>
          <cell r="D23" t="str">
            <v>H P INC</v>
          </cell>
          <cell r="E23">
            <v>21.299999237060547</v>
          </cell>
          <cell r="F23">
            <v>-9.381077834405005E-4</v>
          </cell>
        </row>
        <row r="24">
          <cell r="A24">
            <v>27828</v>
          </cell>
          <cell r="B24">
            <v>43865</v>
          </cell>
          <cell r="C24" t="str">
            <v>HPQ</v>
          </cell>
          <cell r="D24" t="str">
            <v>H P INC</v>
          </cell>
          <cell r="E24">
            <v>21.549999237060547</v>
          </cell>
          <cell r="F24">
            <v>1.1737089604139328E-2</v>
          </cell>
        </row>
        <row r="25">
          <cell r="A25">
            <v>27828</v>
          </cell>
          <cell r="B25">
            <v>43866</v>
          </cell>
          <cell r="C25" t="str">
            <v>HPQ</v>
          </cell>
          <cell r="D25" t="str">
            <v>H P INC</v>
          </cell>
          <cell r="E25">
            <v>21.780000686645508</v>
          </cell>
          <cell r="F25">
            <v>1.0672921314835548E-2</v>
          </cell>
        </row>
        <row r="26">
          <cell r="A26">
            <v>27828</v>
          </cell>
          <cell r="B26">
            <v>43867</v>
          </cell>
          <cell r="C26" t="str">
            <v>HPQ</v>
          </cell>
          <cell r="D26" t="str">
            <v>H P INC</v>
          </cell>
          <cell r="E26">
            <v>21.840000152587891</v>
          </cell>
          <cell r="F26">
            <v>2.7547962963581085E-3</v>
          </cell>
        </row>
        <row r="27">
          <cell r="A27">
            <v>27828</v>
          </cell>
          <cell r="B27">
            <v>43868</v>
          </cell>
          <cell r="C27" t="str">
            <v>HPQ</v>
          </cell>
          <cell r="D27" t="str">
            <v>H P INC</v>
          </cell>
          <cell r="E27">
            <v>21.729999542236328</v>
          </cell>
          <cell r="F27">
            <v>-5.0366581417620182E-3</v>
          </cell>
        </row>
        <row r="28">
          <cell r="A28">
            <v>27828</v>
          </cell>
          <cell r="B28">
            <v>43871</v>
          </cell>
          <cell r="C28" t="str">
            <v>HPQ</v>
          </cell>
          <cell r="D28" t="str">
            <v>H P INC</v>
          </cell>
          <cell r="E28">
            <v>21.899999618530273</v>
          </cell>
          <cell r="F28">
            <v>7.8232893720269203E-3</v>
          </cell>
        </row>
        <row r="29">
          <cell r="A29">
            <v>27828</v>
          </cell>
          <cell r="B29">
            <v>43872</v>
          </cell>
          <cell r="C29" t="str">
            <v>HPQ</v>
          </cell>
          <cell r="D29" t="str">
            <v>H P INC</v>
          </cell>
          <cell r="E29">
            <v>22.229999542236328</v>
          </cell>
          <cell r="F29">
            <v>1.506849005818367E-2</v>
          </cell>
        </row>
        <row r="30">
          <cell r="A30">
            <v>27828</v>
          </cell>
          <cell r="B30">
            <v>43873</v>
          </cell>
          <cell r="C30" t="str">
            <v>HPQ</v>
          </cell>
          <cell r="D30" t="str">
            <v>H P INC</v>
          </cell>
          <cell r="E30">
            <v>22.479999542236328</v>
          </cell>
          <cell r="F30">
            <v>1.1246063746511936E-2</v>
          </cell>
        </row>
        <row r="31">
          <cell r="A31">
            <v>27828</v>
          </cell>
          <cell r="B31">
            <v>43874</v>
          </cell>
          <cell r="C31" t="str">
            <v>HPQ</v>
          </cell>
          <cell r="D31" t="str">
            <v>H P INC</v>
          </cell>
          <cell r="E31">
            <v>22.219999313354492</v>
          </cell>
          <cell r="F31">
            <v>-1.1565846391022205E-2</v>
          </cell>
        </row>
        <row r="32">
          <cell r="A32">
            <v>27828</v>
          </cell>
          <cell r="B32">
            <v>43875</v>
          </cell>
          <cell r="C32" t="str">
            <v>HPQ</v>
          </cell>
          <cell r="D32" t="str">
            <v>H P INC</v>
          </cell>
          <cell r="E32">
            <v>22.370000839233398</v>
          </cell>
          <cell r="F32">
            <v>6.7507438361644745E-3</v>
          </cell>
        </row>
        <row r="33">
          <cell r="A33">
            <v>27828</v>
          </cell>
          <cell r="B33">
            <v>43879</v>
          </cell>
          <cell r="C33" t="str">
            <v>HPQ</v>
          </cell>
          <cell r="D33" t="str">
            <v>H P INC</v>
          </cell>
          <cell r="E33">
            <v>22.239999771118164</v>
          </cell>
          <cell r="F33">
            <v>-5.8114021085202694E-3</v>
          </cell>
        </row>
        <row r="34">
          <cell r="A34">
            <v>27828</v>
          </cell>
          <cell r="B34">
            <v>43880</v>
          </cell>
          <cell r="C34" t="str">
            <v>HPQ</v>
          </cell>
          <cell r="D34" t="str">
            <v>H P INC</v>
          </cell>
          <cell r="E34">
            <v>22.430000305175781</v>
          </cell>
          <cell r="F34">
            <v>8.5431896150112152E-3</v>
          </cell>
        </row>
        <row r="35">
          <cell r="A35">
            <v>27828</v>
          </cell>
          <cell r="B35">
            <v>43881</v>
          </cell>
          <cell r="C35" t="str">
            <v>HPQ</v>
          </cell>
          <cell r="D35" t="str">
            <v>H P INC</v>
          </cell>
          <cell r="E35">
            <v>22.639999389648438</v>
          </cell>
          <cell r="F35">
            <v>9.362420067191124E-3</v>
          </cell>
        </row>
        <row r="36">
          <cell r="A36">
            <v>27828</v>
          </cell>
          <cell r="B36">
            <v>43882</v>
          </cell>
          <cell r="C36" t="str">
            <v>HPQ</v>
          </cell>
          <cell r="D36" t="str">
            <v>H P INC</v>
          </cell>
          <cell r="E36">
            <v>22.700000762939453</v>
          </cell>
          <cell r="F36">
            <v>2.6502374093979597E-3</v>
          </cell>
        </row>
        <row r="37">
          <cell r="A37">
            <v>27828</v>
          </cell>
          <cell r="B37">
            <v>43885</v>
          </cell>
          <cell r="C37" t="str">
            <v>HPQ</v>
          </cell>
          <cell r="D37" t="str">
            <v>H P INC</v>
          </cell>
          <cell r="E37">
            <v>22.100000381469727</v>
          </cell>
          <cell r="F37">
            <v>-2.64317337423563E-2</v>
          </cell>
        </row>
        <row r="38">
          <cell r="A38">
            <v>27828</v>
          </cell>
          <cell r="B38">
            <v>43886</v>
          </cell>
          <cell r="C38" t="str">
            <v>HPQ</v>
          </cell>
          <cell r="D38" t="str">
            <v>H P INC</v>
          </cell>
          <cell r="E38">
            <v>23.350000381469727</v>
          </cell>
          <cell r="F38">
            <v>5.656108632683754E-2</v>
          </cell>
        </row>
        <row r="39">
          <cell r="A39">
            <v>27828</v>
          </cell>
          <cell r="B39">
            <v>43887</v>
          </cell>
          <cell r="C39" t="str">
            <v>HPQ</v>
          </cell>
          <cell r="D39" t="str">
            <v>H P INC</v>
          </cell>
          <cell r="E39">
            <v>22.709999084472656</v>
          </cell>
          <cell r="F39">
            <v>-2.740904875099659E-2</v>
          </cell>
        </row>
        <row r="40">
          <cell r="A40">
            <v>27828</v>
          </cell>
          <cell r="B40">
            <v>43888</v>
          </cell>
          <cell r="C40" t="str">
            <v>HPQ</v>
          </cell>
          <cell r="D40" t="str">
            <v>H P INC</v>
          </cell>
          <cell r="E40">
            <v>21.879999160766602</v>
          </cell>
          <cell r="F40">
            <v>-3.6547772586345673E-2</v>
          </cell>
        </row>
        <row r="41">
          <cell r="A41">
            <v>27828</v>
          </cell>
          <cell r="B41">
            <v>43889</v>
          </cell>
          <cell r="C41" t="str">
            <v>HPQ</v>
          </cell>
          <cell r="D41" t="str">
            <v>H P INC</v>
          </cell>
          <cell r="E41">
            <v>20.790000915527344</v>
          </cell>
          <cell r="F41">
            <v>-4.9817107617855072E-2</v>
          </cell>
        </row>
        <row r="42">
          <cell r="A42">
            <v>27828</v>
          </cell>
          <cell r="B42">
            <v>43892</v>
          </cell>
          <cell r="C42" t="str">
            <v>HPQ</v>
          </cell>
          <cell r="D42" t="str">
            <v>H P INC</v>
          </cell>
          <cell r="E42">
            <v>21.860000610351563</v>
          </cell>
          <cell r="F42">
            <v>5.1467034965753555E-2</v>
          </cell>
        </row>
        <row r="43">
          <cell r="A43">
            <v>27828</v>
          </cell>
          <cell r="B43">
            <v>43893</v>
          </cell>
          <cell r="C43" t="str">
            <v>HPQ</v>
          </cell>
          <cell r="D43" t="str">
            <v>H P INC</v>
          </cell>
          <cell r="E43">
            <v>20.75</v>
          </cell>
          <cell r="F43">
            <v>-5.0777703523635864E-2</v>
          </cell>
        </row>
        <row r="44">
          <cell r="A44">
            <v>27828</v>
          </cell>
          <cell r="B44">
            <v>43894</v>
          </cell>
          <cell r="C44" t="str">
            <v>HPQ</v>
          </cell>
          <cell r="D44" t="str">
            <v>H P INC</v>
          </cell>
          <cell r="E44">
            <v>21.600000381469727</v>
          </cell>
          <cell r="F44">
            <v>4.0963873267173767E-2</v>
          </cell>
        </row>
        <row r="45">
          <cell r="A45">
            <v>27828</v>
          </cell>
          <cell r="B45">
            <v>43895</v>
          </cell>
          <cell r="C45" t="str">
            <v>HPQ</v>
          </cell>
          <cell r="D45" t="str">
            <v>H P INC</v>
          </cell>
          <cell r="E45">
            <v>21.540000915527344</v>
          </cell>
          <cell r="F45">
            <v>-2.7777529321610928E-3</v>
          </cell>
        </row>
        <row r="46">
          <cell r="A46">
            <v>27828</v>
          </cell>
          <cell r="B46">
            <v>43896</v>
          </cell>
          <cell r="C46" t="str">
            <v>HPQ</v>
          </cell>
          <cell r="D46" t="str">
            <v>H P INC</v>
          </cell>
          <cell r="E46">
            <v>21.409999847412109</v>
          </cell>
          <cell r="F46">
            <v>-6.0353325679898262E-3</v>
          </cell>
        </row>
        <row r="47">
          <cell r="A47">
            <v>27828</v>
          </cell>
          <cell r="B47">
            <v>43899</v>
          </cell>
          <cell r="C47" t="str">
            <v>HPQ</v>
          </cell>
          <cell r="D47" t="str">
            <v>H P INC</v>
          </cell>
          <cell r="E47">
            <v>18.959999084472656</v>
          </cell>
          <cell r="F47">
            <v>-0.11443254351615906</v>
          </cell>
        </row>
        <row r="48">
          <cell r="A48">
            <v>27828</v>
          </cell>
          <cell r="B48">
            <v>43900</v>
          </cell>
          <cell r="C48" t="str">
            <v>HPQ</v>
          </cell>
          <cell r="D48" t="str">
            <v>H P INC</v>
          </cell>
          <cell r="E48">
            <v>19.790000915527344</v>
          </cell>
          <cell r="F48">
            <v>5.3069718182086945E-2</v>
          </cell>
        </row>
        <row r="49">
          <cell r="A49">
            <v>27828</v>
          </cell>
          <cell r="B49">
            <v>43901</v>
          </cell>
          <cell r="C49" t="str">
            <v>HPQ</v>
          </cell>
          <cell r="D49" t="str">
            <v>H P INC</v>
          </cell>
          <cell r="E49">
            <v>19.360000610351563</v>
          </cell>
          <cell r="F49">
            <v>-2.1728159859776497E-2</v>
          </cell>
        </row>
        <row r="50">
          <cell r="A50">
            <v>27828</v>
          </cell>
          <cell r="B50">
            <v>43902</v>
          </cell>
          <cell r="C50" t="str">
            <v>HPQ</v>
          </cell>
          <cell r="D50" t="str">
            <v>H P INC</v>
          </cell>
          <cell r="E50">
            <v>17.510000228881836</v>
          </cell>
          <cell r="F50">
            <v>-9.5557868480682373E-2</v>
          </cell>
        </row>
        <row r="51">
          <cell r="A51">
            <v>27828</v>
          </cell>
          <cell r="B51">
            <v>43903</v>
          </cell>
          <cell r="C51" t="str">
            <v>HPQ</v>
          </cell>
          <cell r="D51" t="str">
            <v>H P INC</v>
          </cell>
          <cell r="E51">
            <v>17.180000305175781</v>
          </cell>
          <cell r="F51">
            <v>-1.8846368417143822E-2</v>
          </cell>
        </row>
        <row r="52">
          <cell r="A52">
            <v>27828</v>
          </cell>
          <cell r="B52">
            <v>43906</v>
          </cell>
          <cell r="C52" t="str">
            <v>HPQ</v>
          </cell>
          <cell r="D52" t="str">
            <v>H P INC</v>
          </cell>
          <cell r="E52">
            <v>14.460000038146973</v>
          </cell>
          <cell r="F52">
            <v>-0.15832364559173584</v>
          </cell>
        </row>
        <row r="53">
          <cell r="A53">
            <v>27828</v>
          </cell>
          <cell r="B53">
            <v>43907</v>
          </cell>
          <cell r="C53" t="str">
            <v>HPQ</v>
          </cell>
          <cell r="D53" t="str">
            <v>H P INC</v>
          </cell>
          <cell r="E53">
            <v>14.399999618530273</v>
          </cell>
          <cell r="F53">
            <v>-4.1494066826999187E-3</v>
          </cell>
        </row>
        <row r="54">
          <cell r="A54">
            <v>27828</v>
          </cell>
          <cell r="B54">
            <v>43908</v>
          </cell>
          <cell r="C54" t="str">
            <v>HPQ</v>
          </cell>
          <cell r="D54" t="str">
            <v>H P INC</v>
          </cell>
          <cell r="E54">
            <v>13.109999656677246</v>
          </cell>
          <cell r="F54">
            <v>-8.9583329856395721E-2</v>
          </cell>
        </row>
        <row r="55">
          <cell r="A55">
            <v>27828</v>
          </cell>
          <cell r="B55">
            <v>43909</v>
          </cell>
          <cell r="C55" t="str">
            <v>HPQ</v>
          </cell>
          <cell r="D55" t="str">
            <v>H P INC</v>
          </cell>
          <cell r="E55">
            <v>14.399999618530273</v>
          </cell>
          <cell r="F55">
            <v>9.8398171365261078E-2</v>
          </cell>
        </row>
        <row r="56">
          <cell r="A56">
            <v>27828</v>
          </cell>
          <cell r="B56">
            <v>43910</v>
          </cell>
          <cell r="C56" t="str">
            <v>HPQ</v>
          </cell>
          <cell r="D56" t="str">
            <v>H P INC</v>
          </cell>
          <cell r="E56">
            <v>13.949999809265137</v>
          </cell>
          <cell r="F56">
            <v>-3.1249986961483955E-2</v>
          </cell>
        </row>
        <row r="57">
          <cell r="A57">
            <v>27828</v>
          </cell>
          <cell r="B57">
            <v>43913</v>
          </cell>
          <cell r="C57" t="str">
            <v>HPQ</v>
          </cell>
          <cell r="D57" t="str">
            <v>H P INC</v>
          </cell>
          <cell r="E57">
            <v>13.699999809265137</v>
          </cell>
          <cell r="F57">
            <v>-1.7921147868037224E-2</v>
          </cell>
        </row>
        <row r="58">
          <cell r="A58">
            <v>27828</v>
          </cell>
          <cell r="B58">
            <v>43914</v>
          </cell>
          <cell r="C58" t="str">
            <v>HPQ</v>
          </cell>
          <cell r="D58" t="str">
            <v>H P INC</v>
          </cell>
          <cell r="E58">
            <v>15.470000267028809</v>
          </cell>
          <cell r="F58">
            <v>0.12919712066650391</v>
          </cell>
        </row>
        <row r="59">
          <cell r="A59">
            <v>27828</v>
          </cell>
          <cell r="B59">
            <v>43915</v>
          </cell>
          <cell r="C59" t="str">
            <v>HPQ</v>
          </cell>
          <cell r="D59" t="str">
            <v>H P INC</v>
          </cell>
          <cell r="E59">
            <v>15.380000114440918</v>
          </cell>
          <cell r="F59">
            <v>-5.8177215978503227E-3</v>
          </cell>
        </row>
        <row r="60">
          <cell r="A60">
            <v>27828</v>
          </cell>
          <cell r="B60">
            <v>43916</v>
          </cell>
          <cell r="C60" t="str">
            <v>HPQ</v>
          </cell>
          <cell r="D60" t="str">
            <v>H P INC</v>
          </cell>
          <cell r="E60">
            <v>17.940000534057617</v>
          </cell>
          <cell r="F60">
            <v>0.16644996404647827</v>
          </cell>
        </row>
        <row r="61">
          <cell r="A61">
            <v>27828</v>
          </cell>
          <cell r="B61">
            <v>43917</v>
          </cell>
          <cell r="C61" t="str">
            <v>HPQ</v>
          </cell>
          <cell r="D61" t="str">
            <v>H P INC</v>
          </cell>
          <cell r="E61">
            <v>16.860000610351563</v>
          </cell>
          <cell r="F61">
            <v>-6.0200661420822144E-2</v>
          </cell>
        </row>
        <row r="62">
          <cell r="A62">
            <v>27828</v>
          </cell>
          <cell r="B62">
            <v>43920</v>
          </cell>
          <cell r="C62" t="str">
            <v>HPQ</v>
          </cell>
          <cell r="D62" t="str">
            <v>H P INC</v>
          </cell>
          <cell r="E62">
            <v>17.840000152587891</v>
          </cell>
          <cell r="F62">
            <v>5.8125711977481842E-2</v>
          </cell>
        </row>
        <row r="63">
          <cell r="A63">
            <v>27828</v>
          </cell>
          <cell r="B63">
            <v>43921</v>
          </cell>
          <cell r="C63" t="str">
            <v>HPQ</v>
          </cell>
          <cell r="D63" t="str">
            <v>H P INC</v>
          </cell>
          <cell r="E63">
            <v>17.360000610351563</v>
          </cell>
          <cell r="F63">
            <v>-2.6905803009867668E-2</v>
          </cell>
        </row>
        <row r="64">
          <cell r="A64">
            <v>27828</v>
          </cell>
          <cell r="B64">
            <v>43922</v>
          </cell>
          <cell r="C64" t="str">
            <v>HPQ</v>
          </cell>
          <cell r="D64" t="str">
            <v>H P INC</v>
          </cell>
          <cell r="E64">
            <v>14.840000152587891</v>
          </cell>
          <cell r="F64">
            <v>-0.14516131579875946</v>
          </cell>
        </row>
        <row r="65">
          <cell r="A65">
            <v>27828</v>
          </cell>
          <cell r="B65">
            <v>43923</v>
          </cell>
          <cell r="C65" t="str">
            <v>HPQ</v>
          </cell>
          <cell r="D65" t="str">
            <v>H P INC</v>
          </cell>
          <cell r="E65">
            <v>15.489999771118164</v>
          </cell>
          <cell r="F65">
            <v>4.3800514191389084E-2</v>
          </cell>
        </row>
        <row r="66">
          <cell r="A66">
            <v>27828</v>
          </cell>
          <cell r="B66">
            <v>43924</v>
          </cell>
          <cell r="C66" t="str">
            <v>HPQ</v>
          </cell>
          <cell r="D66" t="str">
            <v>H P INC</v>
          </cell>
          <cell r="E66">
            <v>14.479999542236328</v>
          </cell>
          <cell r="F66">
            <v>-6.5203376114368439E-2</v>
          </cell>
        </row>
        <row r="67">
          <cell r="A67">
            <v>27828</v>
          </cell>
          <cell r="B67">
            <v>43927</v>
          </cell>
          <cell r="C67" t="str">
            <v>HPQ</v>
          </cell>
          <cell r="D67" t="str">
            <v>H P INC</v>
          </cell>
          <cell r="E67">
            <v>15</v>
          </cell>
          <cell r="F67">
            <v>3.5911634564399719E-2</v>
          </cell>
        </row>
        <row r="68">
          <cell r="A68">
            <v>27828</v>
          </cell>
          <cell r="B68">
            <v>43928</v>
          </cell>
          <cell r="C68" t="str">
            <v>HPQ</v>
          </cell>
          <cell r="D68" t="str">
            <v>H P INC</v>
          </cell>
          <cell r="E68">
            <v>15.119999885559082</v>
          </cell>
          <cell r="F68">
            <v>7.9999919980764389E-3</v>
          </cell>
        </row>
        <row r="69">
          <cell r="A69">
            <v>27828</v>
          </cell>
          <cell r="B69">
            <v>43929</v>
          </cell>
          <cell r="C69" t="str">
            <v>HPQ</v>
          </cell>
          <cell r="D69" t="str">
            <v>H P INC</v>
          </cell>
          <cell r="E69">
            <v>15.720000267028809</v>
          </cell>
          <cell r="F69">
            <v>3.968256339430809E-2</v>
          </cell>
        </row>
        <row r="70">
          <cell r="A70">
            <v>27828</v>
          </cell>
          <cell r="B70">
            <v>43930</v>
          </cell>
          <cell r="C70" t="str">
            <v>HPQ</v>
          </cell>
          <cell r="D70" t="str">
            <v>H P INC</v>
          </cell>
          <cell r="E70">
            <v>15.970000267028809</v>
          </cell>
          <cell r="F70">
            <v>1.5903307124972343E-2</v>
          </cell>
        </row>
        <row r="71">
          <cell r="A71">
            <v>27828</v>
          </cell>
          <cell r="B71">
            <v>43934</v>
          </cell>
          <cell r="C71" t="str">
            <v>HPQ</v>
          </cell>
          <cell r="D71" t="str">
            <v>H P INC</v>
          </cell>
          <cell r="E71">
            <v>15.539999961853027</v>
          </cell>
          <cell r="F71">
            <v>-2.6925504207611084E-2</v>
          </cell>
        </row>
        <row r="72">
          <cell r="A72">
            <v>27828</v>
          </cell>
          <cell r="B72">
            <v>43935</v>
          </cell>
          <cell r="C72" t="str">
            <v>HPQ</v>
          </cell>
          <cell r="D72" t="str">
            <v>H P INC</v>
          </cell>
          <cell r="E72">
            <v>15.920000076293945</v>
          </cell>
          <cell r="F72">
            <v>2.445303276181221E-2</v>
          </cell>
        </row>
        <row r="73">
          <cell r="A73">
            <v>27828</v>
          </cell>
          <cell r="B73">
            <v>43936</v>
          </cell>
          <cell r="C73" t="str">
            <v>HPQ</v>
          </cell>
          <cell r="D73" t="str">
            <v>H P INC</v>
          </cell>
          <cell r="E73">
            <v>15</v>
          </cell>
          <cell r="F73">
            <v>-5.7788949459791183E-2</v>
          </cell>
        </row>
        <row r="74">
          <cell r="A74">
            <v>27828</v>
          </cell>
          <cell r="B74">
            <v>43937</v>
          </cell>
          <cell r="C74" t="str">
            <v>HPQ</v>
          </cell>
          <cell r="D74" t="str">
            <v>H P INC</v>
          </cell>
          <cell r="E74">
            <v>15.239999771118164</v>
          </cell>
          <cell r="F74">
            <v>1.5999983996152878E-2</v>
          </cell>
        </row>
        <row r="75">
          <cell r="A75">
            <v>27828</v>
          </cell>
          <cell r="B75">
            <v>43938</v>
          </cell>
          <cell r="C75" t="str">
            <v>HPQ</v>
          </cell>
          <cell r="D75" t="str">
            <v>H P INC</v>
          </cell>
          <cell r="E75">
            <v>15.520000457763672</v>
          </cell>
          <cell r="F75">
            <v>1.8372748047113419E-2</v>
          </cell>
        </row>
        <row r="76">
          <cell r="A76">
            <v>27828</v>
          </cell>
          <cell r="B76">
            <v>43941</v>
          </cell>
          <cell r="C76" t="str">
            <v>HPQ</v>
          </cell>
          <cell r="D76" t="str">
            <v>H P INC</v>
          </cell>
          <cell r="E76">
            <v>15.359999656677246</v>
          </cell>
          <cell r="F76">
            <v>-1.0309329256415367E-2</v>
          </cell>
        </row>
        <row r="77">
          <cell r="A77">
            <v>27828</v>
          </cell>
          <cell r="B77">
            <v>43942</v>
          </cell>
          <cell r="C77" t="str">
            <v>HPQ</v>
          </cell>
          <cell r="D77" t="str">
            <v>H P INC</v>
          </cell>
          <cell r="E77">
            <v>14.420000076293945</v>
          </cell>
          <cell r="F77">
            <v>-6.119789183139801E-2</v>
          </cell>
        </row>
        <row r="78">
          <cell r="A78">
            <v>27828</v>
          </cell>
          <cell r="B78">
            <v>43943</v>
          </cell>
          <cell r="C78" t="str">
            <v>HPQ</v>
          </cell>
          <cell r="D78" t="str">
            <v>H P INC</v>
          </cell>
          <cell r="E78">
            <v>14.789999961853027</v>
          </cell>
          <cell r="F78">
            <v>2.5658799335360527E-2</v>
          </cell>
        </row>
        <row r="79">
          <cell r="A79">
            <v>27828</v>
          </cell>
          <cell r="B79">
            <v>43944</v>
          </cell>
          <cell r="C79" t="str">
            <v>HPQ</v>
          </cell>
          <cell r="D79" t="str">
            <v>H P INC</v>
          </cell>
          <cell r="E79">
            <v>14.619999885559082</v>
          </cell>
          <cell r="F79">
            <v>-1.1494258418679237E-2</v>
          </cell>
        </row>
        <row r="80">
          <cell r="A80">
            <v>27828</v>
          </cell>
          <cell r="B80">
            <v>43945</v>
          </cell>
          <cell r="C80" t="str">
            <v>HPQ</v>
          </cell>
          <cell r="D80" t="str">
            <v>H P INC</v>
          </cell>
          <cell r="E80">
            <v>15</v>
          </cell>
          <cell r="F80">
            <v>2.5991799309849739E-2</v>
          </cell>
        </row>
        <row r="81">
          <cell r="A81">
            <v>27828</v>
          </cell>
          <cell r="B81">
            <v>43948</v>
          </cell>
          <cell r="C81" t="str">
            <v>HPQ</v>
          </cell>
          <cell r="D81" t="str">
            <v>H P INC</v>
          </cell>
          <cell r="E81">
            <v>15.029999732971191</v>
          </cell>
          <cell r="F81">
            <v>1.9999821670353413E-3</v>
          </cell>
        </row>
        <row r="82">
          <cell r="A82">
            <v>27828</v>
          </cell>
          <cell r="B82">
            <v>43949</v>
          </cell>
          <cell r="C82" t="str">
            <v>HPQ</v>
          </cell>
          <cell r="D82" t="str">
            <v>H P INC</v>
          </cell>
          <cell r="E82">
            <v>15.520000457763672</v>
          </cell>
          <cell r="F82">
            <v>3.2601512968540192E-2</v>
          </cell>
        </row>
        <row r="83">
          <cell r="A83">
            <v>27828</v>
          </cell>
          <cell r="B83">
            <v>43950</v>
          </cell>
          <cell r="C83" t="str">
            <v>HPQ</v>
          </cell>
          <cell r="D83" t="str">
            <v>H P INC</v>
          </cell>
          <cell r="E83">
            <v>16.280000686645508</v>
          </cell>
          <cell r="F83">
            <v>4.89690862596035E-2</v>
          </cell>
        </row>
        <row r="84">
          <cell r="A84">
            <v>27828</v>
          </cell>
          <cell r="B84">
            <v>43951</v>
          </cell>
          <cell r="C84" t="str">
            <v>HPQ</v>
          </cell>
          <cell r="D84" t="str">
            <v>H P INC</v>
          </cell>
          <cell r="E84">
            <v>15.510000228881836</v>
          </cell>
          <cell r="F84">
            <v>-4.7297324985265732E-2</v>
          </cell>
        </row>
        <row r="85">
          <cell r="A85">
            <v>27828</v>
          </cell>
          <cell r="B85">
            <v>43952</v>
          </cell>
          <cell r="C85" t="str">
            <v>HPQ</v>
          </cell>
          <cell r="D85" t="str">
            <v>H P INC</v>
          </cell>
          <cell r="E85">
            <v>14.710000038146973</v>
          </cell>
          <cell r="F85">
            <v>-5.1579639315605164E-2</v>
          </cell>
        </row>
        <row r="86">
          <cell r="A86">
            <v>27828</v>
          </cell>
          <cell r="B86">
            <v>43955</v>
          </cell>
          <cell r="C86" t="str">
            <v>HPQ</v>
          </cell>
          <cell r="D86" t="str">
            <v>H P INC</v>
          </cell>
          <cell r="E86">
            <v>14.899999618530273</v>
          </cell>
          <cell r="F86">
            <v>1.2916354462504387E-2</v>
          </cell>
        </row>
        <row r="87">
          <cell r="A87">
            <v>27828</v>
          </cell>
          <cell r="B87">
            <v>43956</v>
          </cell>
          <cell r="C87" t="str">
            <v>HPQ</v>
          </cell>
          <cell r="D87" t="str">
            <v>H P INC</v>
          </cell>
          <cell r="E87">
            <v>14.810000419616699</v>
          </cell>
          <cell r="F87">
            <v>-6.0402150265872478E-3</v>
          </cell>
        </row>
        <row r="88">
          <cell r="A88">
            <v>27828</v>
          </cell>
          <cell r="B88">
            <v>43957</v>
          </cell>
          <cell r="C88" t="str">
            <v>HPQ</v>
          </cell>
          <cell r="D88" t="str">
            <v>H P INC</v>
          </cell>
          <cell r="E88">
            <v>14.659999847412109</v>
          </cell>
          <cell r="F88">
            <v>-1.0128330439329147E-2</v>
          </cell>
        </row>
        <row r="89">
          <cell r="A89">
            <v>27828</v>
          </cell>
          <cell r="B89">
            <v>43958</v>
          </cell>
          <cell r="C89" t="str">
            <v>HPQ</v>
          </cell>
          <cell r="D89" t="str">
            <v>H P INC</v>
          </cell>
          <cell r="E89">
            <v>14.949999809265137</v>
          </cell>
          <cell r="F89">
            <v>1.9781716167926788E-2</v>
          </cell>
        </row>
        <row r="90">
          <cell r="A90">
            <v>27828</v>
          </cell>
          <cell r="B90">
            <v>43959</v>
          </cell>
          <cell r="C90" t="str">
            <v>HPQ</v>
          </cell>
          <cell r="D90" t="str">
            <v>H P INC</v>
          </cell>
          <cell r="E90">
            <v>15.659999847412109</v>
          </cell>
          <cell r="F90">
            <v>4.7491643577814102E-2</v>
          </cell>
        </row>
        <row r="91">
          <cell r="A91">
            <v>27828</v>
          </cell>
          <cell r="B91">
            <v>43962</v>
          </cell>
          <cell r="C91" t="str">
            <v>HPQ</v>
          </cell>
          <cell r="D91" t="str">
            <v>H P INC</v>
          </cell>
          <cell r="E91">
            <v>15.420000076293945</v>
          </cell>
          <cell r="F91">
            <v>-1.5325656160712242E-2</v>
          </cell>
        </row>
        <row r="92">
          <cell r="A92">
            <v>27828</v>
          </cell>
          <cell r="B92">
            <v>43963</v>
          </cell>
          <cell r="C92" t="str">
            <v>HPQ</v>
          </cell>
          <cell r="D92" t="str">
            <v>H P INC</v>
          </cell>
          <cell r="E92">
            <v>14.869999885559082</v>
          </cell>
          <cell r="F92">
            <v>-3.5667974501848221E-2</v>
          </cell>
        </row>
        <row r="93">
          <cell r="A93">
            <v>27828</v>
          </cell>
          <cell r="B93">
            <v>43964</v>
          </cell>
          <cell r="C93" t="str">
            <v>HPQ</v>
          </cell>
          <cell r="D93" t="str">
            <v>H P INC</v>
          </cell>
          <cell r="E93">
            <v>14.060000419616699</v>
          </cell>
          <cell r="F93">
            <v>-5.4472055286169052E-2</v>
          </cell>
        </row>
        <row r="94">
          <cell r="A94">
            <v>27828</v>
          </cell>
          <cell r="B94">
            <v>43965</v>
          </cell>
          <cell r="C94" t="str">
            <v>HPQ</v>
          </cell>
          <cell r="D94" t="str">
            <v>H P INC</v>
          </cell>
          <cell r="E94">
            <v>14.510000228881836</v>
          </cell>
          <cell r="F94">
            <v>3.2005675137042999E-2</v>
          </cell>
        </row>
        <row r="95">
          <cell r="A95">
            <v>27828</v>
          </cell>
          <cell r="B95">
            <v>43966</v>
          </cell>
          <cell r="C95" t="str">
            <v>HPQ</v>
          </cell>
          <cell r="D95" t="str">
            <v>H P INC</v>
          </cell>
          <cell r="E95">
            <v>14.859999656677246</v>
          </cell>
          <cell r="F95">
            <v>2.4121256545186043E-2</v>
          </cell>
        </row>
        <row r="96">
          <cell r="A96">
            <v>27828</v>
          </cell>
          <cell r="B96">
            <v>43969</v>
          </cell>
          <cell r="C96" t="str">
            <v>HPQ</v>
          </cell>
          <cell r="D96" t="str">
            <v>H P INC</v>
          </cell>
          <cell r="E96">
            <v>16.120000839233398</v>
          </cell>
          <cell r="F96">
            <v>8.4791466593742371E-2</v>
          </cell>
        </row>
        <row r="97">
          <cell r="A97">
            <v>27828</v>
          </cell>
          <cell r="B97">
            <v>43970</v>
          </cell>
          <cell r="C97" t="str">
            <v>HPQ</v>
          </cell>
          <cell r="D97" t="str">
            <v>H P INC</v>
          </cell>
          <cell r="E97">
            <v>16.729999542236328</v>
          </cell>
          <cell r="F97">
            <v>3.7841107696294785E-2</v>
          </cell>
        </row>
        <row r="98">
          <cell r="A98">
            <v>27828</v>
          </cell>
          <cell r="B98">
            <v>43971</v>
          </cell>
          <cell r="C98" t="str">
            <v>HPQ</v>
          </cell>
          <cell r="D98" t="str">
            <v>H P INC</v>
          </cell>
          <cell r="E98">
            <v>17.299999237060547</v>
          </cell>
          <cell r="F98">
            <v>3.4070514142513275E-2</v>
          </cell>
        </row>
        <row r="99">
          <cell r="A99">
            <v>27828</v>
          </cell>
          <cell r="B99">
            <v>43972</v>
          </cell>
          <cell r="C99" t="str">
            <v>HPQ</v>
          </cell>
          <cell r="D99" t="str">
            <v>H P INC</v>
          </cell>
          <cell r="E99">
            <v>17.180000305175781</v>
          </cell>
          <cell r="F99">
            <v>-6.9363545626401901E-3</v>
          </cell>
        </row>
        <row r="100">
          <cell r="A100">
            <v>27828</v>
          </cell>
          <cell r="B100">
            <v>43973</v>
          </cell>
          <cell r="C100" t="str">
            <v>HPQ</v>
          </cell>
          <cell r="D100" t="str">
            <v>H P INC</v>
          </cell>
          <cell r="E100">
            <v>17</v>
          </cell>
          <cell r="F100">
            <v>-1.0477316565811634E-2</v>
          </cell>
        </row>
        <row r="101">
          <cell r="A101">
            <v>27828</v>
          </cell>
          <cell r="B101">
            <v>43977</v>
          </cell>
          <cell r="C101" t="str">
            <v>HPQ</v>
          </cell>
          <cell r="D101" t="str">
            <v>H P INC</v>
          </cell>
          <cell r="E101">
            <v>17.059999465942383</v>
          </cell>
          <cell r="F101">
            <v>3.5293803084641695E-3</v>
          </cell>
        </row>
        <row r="102">
          <cell r="A102">
            <v>27828</v>
          </cell>
          <cell r="B102">
            <v>43978</v>
          </cell>
          <cell r="C102" t="str">
            <v>HPQ</v>
          </cell>
          <cell r="D102" t="str">
            <v>H P INC</v>
          </cell>
          <cell r="E102">
            <v>17.120000839233398</v>
          </cell>
          <cell r="F102">
            <v>3.5170793998986483E-3</v>
          </cell>
        </row>
        <row r="103">
          <cell r="A103">
            <v>27828</v>
          </cell>
          <cell r="B103">
            <v>43979</v>
          </cell>
          <cell r="C103" t="str">
            <v>HPQ</v>
          </cell>
          <cell r="D103" t="str">
            <v>H P INC</v>
          </cell>
          <cell r="E103">
            <v>15.010000228881836</v>
          </cell>
          <cell r="F103">
            <v>-0.12324769049882889</v>
          </cell>
        </row>
        <row r="104">
          <cell r="A104">
            <v>27828</v>
          </cell>
          <cell r="B104">
            <v>43980</v>
          </cell>
          <cell r="C104" t="str">
            <v>HPQ</v>
          </cell>
          <cell r="D104" t="str">
            <v>H P INC</v>
          </cell>
          <cell r="E104">
            <v>15.140000343322754</v>
          </cell>
          <cell r="F104">
            <v>8.6609004065394402E-3</v>
          </cell>
        </row>
        <row r="105">
          <cell r="A105">
            <v>27828</v>
          </cell>
          <cell r="B105">
            <v>43983</v>
          </cell>
          <cell r="C105" t="str">
            <v>HPQ</v>
          </cell>
          <cell r="D105" t="str">
            <v>H P INC</v>
          </cell>
          <cell r="E105">
            <v>15.130000114440918</v>
          </cell>
          <cell r="F105">
            <v>-6.6051707835868001E-4</v>
          </cell>
        </row>
        <row r="106">
          <cell r="A106">
            <v>27828</v>
          </cell>
          <cell r="B106">
            <v>43984</v>
          </cell>
          <cell r="C106" t="str">
            <v>HPQ</v>
          </cell>
          <cell r="D106" t="str">
            <v>H P INC</v>
          </cell>
          <cell r="E106">
            <v>15.789999961853027</v>
          </cell>
          <cell r="F106">
            <v>4.3621931225061417E-2</v>
          </cell>
        </row>
        <row r="107">
          <cell r="A107">
            <v>27828</v>
          </cell>
          <cell r="B107">
            <v>43985</v>
          </cell>
          <cell r="C107" t="str">
            <v>HPQ</v>
          </cell>
          <cell r="D107" t="str">
            <v>H P INC</v>
          </cell>
          <cell r="E107">
            <v>16.860000610351563</v>
          </cell>
          <cell r="F107">
            <v>6.7764446139335632E-2</v>
          </cell>
        </row>
        <row r="108">
          <cell r="A108">
            <v>27828</v>
          </cell>
          <cell r="B108">
            <v>43986</v>
          </cell>
          <cell r="C108" t="str">
            <v>HPQ</v>
          </cell>
          <cell r="D108" t="str">
            <v>H P INC</v>
          </cell>
          <cell r="E108">
            <v>16.469999313354492</v>
          </cell>
          <cell r="F108">
            <v>-2.3131748661398888E-2</v>
          </cell>
        </row>
        <row r="109">
          <cell r="A109">
            <v>27828</v>
          </cell>
          <cell r="B109">
            <v>43987</v>
          </cell>
          <cell r="C109" t="str">
            <v>HPQ</v>
          </cell>
          <cell r="D109" t="str">
            <v>H P INC</v>
          </cell>
          <cell r="E109">
            <v>17.409999847412109</v>
          </cell>
          <cell r="F109">
            <v>5.7073500007390976E-2</v>
          </cell>
        </row>
        <row r="110">
          <cell r="A110">
            <v>27828</v>
          </cell>
          <cell r="B110">
            <v>43990</v>
          </cell>
          <cell r="C110" t="str">
            <v>HPQ</v>
          </cell>
          <cell r="D110" t="str">
            <v>H P INC</v>
          </cell>
          <cell r="E110">
            <v>18.170000076293945</v>
          </cell>
          <cell r="F110">
            <v>4.3653085827827454E-2</v>
          </cell>
        </row>
        <row r="111">
          <cell r="A111">
            <v>27828</v>
          </cell>
          <cell r="B111">
            <v>43991</v>
          </cell>
          <cell r="C111" t="str">
            <v>HPQ</v>
          </cell>
          <cell r="D111" t="str">
            <v>H P INC</v>
          </cell>
          <cell r="E111">
            <v>17.5</v>
          </cell>
          <cell r="F111">
            <v>-2.7176668867468834E-2</v>
          </cell>
        </row>
        <row r="112">
          <cell r="A112">
            <v>27828</v>
          </cell>
          <cell r="B112">
            <v>43992</v>
          </cell>
          <cell r="C112" t="str">
            <v>HPQ</v>
          </cell>
          <cell r="D112" t="str">
            <v>H P INC</v>
          </cell>
          <cell r="E112">
            <v>16.889999389648438</v>
          </cell>
          <cell r="F112">
            <v>-3.4857176244258881E-2</v>
          </cell>
        </row>
        <row r="113">
          <cell r="A113">
            <v>27828</v>
          </cell>
          <cell r="B113">
            <v>43993</v>
          </cell>
          <cell r="C113" t="str">
            <v>HPQ</v>
          </cell>
          <cell r="D113" t="str">
            <v>H P INC</v>
          </cell>
          <cell r="E113">
            <v>15.659999847412109</v>
          </cell>
          <cell r="F113">
            <v>-7.2824135422706604E-2</v>
          </cell>
        </row>
        <row r="114">
          <cell r="A114">
            <v>27828</v>
          </cell>
          <cell r="B114">
            <v>43994</v>
          </cell>
          <cell r="C114" t="str">
            <v>HPQ</v>
          </cell>
          <cell r="D114" t="str">
            <v>H P INC</v>
          </cell>
          <cell r="E114">
            <v>16.280000686645508</v>
          </cell>
          <cell r="F114">
            <v>3.9591368287801743E-2</v>
          </cell>
        </row>
        <row r="115">
          <cell r="A115">
            <v>27828</v>
          </cell>
          <cell r="B115">
            <v>43997</v>
          </cell>
          <cell r="C115" t="str">
            <v>HPQ</v>
          </cell>
          <cell r="D115" t="str">
            <v>H P INC</v>
          </cell>
          <cell r="E115">
            <v>16.870000839233398</v>
          </cell>
          <cell r="F115">
            <v>3.6240793764591217E-2</v>
          </cell>
        </row>
        <row r="116">
          <cell r="A116">
            <v>27828</v>
          </cell>
          <cell r="B116">
            <v>43998</v>
          </cell>
          <cell r="C116" t="str">
            <v>HPQ</v>
          </cell>
          <cell r="D116" t="str">
            <v>H P INC</v>
          </cell>
          <cell r="E116">
            <v>17.25</v>
          </cell>
          <cell r="F116">
            <v>2.2525141015648842E-2</v>
          </cell>
        </row>
        <row r="117">
          <cell r="A117">
            <v>27828</v>
          </cell>
          <cell r="B117">
            <v>43999</v>
          </cell>
          <cell r="C117" t="str">
            <v>HPQ</v>
          </cell>
          <cell r="D117" t="str">
            <v>H P INC</v>
          </cell>
          <cell r="E117">
            <v>16.819999694824219</v>
          </cell>
          <cell r="F117">
            <v>-2.4927554652094841E-2</v>
          </cell>
        </row>
        <row r="118">
          <cell r="A118">
            <v>27828</v>
          </cell>
          <cell r="B118">
            <v>44000</v>
          </cell>
          <cell r="C118" t="str">
            <v>HPQ</v>
          </cell>
          <cell r="D118" t="str">
            <v>H P INC</v>
          </cell>
          <cell r="E118">
            <v>16.920000076293945</v>
          </cell>
          <cell r="F118">
            <v>5.9453258290886879E-3</v>
          </cell>
        </row>
        <row r="119">
          <cell r="A119">
            <v>27828</v>
          </cell>
          <cell r="B119">
            <v>44001</v>
          </cell>
          <cell r="C119" t="str">
            <v>HPQ</v>
          </cell>
          <cell r="D119" t="str">
            <v>H P INC</v>
          </cell>
          <cell r="E119">
            <v>16.780000686645508</v>
          </cell>
          <cell r="F119">
            <v>-8.2741957157850266E-3</v>
          </cell>
        </row>
        <row r="120">
          <cell r="A120">
            <v>27828</v>
          </cell>
          <cell r="B120">
            <v>44004</v>
          </cell>
          <cell r="C120" t="str">
            <v>HPQ</v>
          </cell>
          <cell r="D120" t="str">
            <v>H P INC</v>
          </cell>
          <cell r="E120">
            <v>16.930000305175781</v>
          </cell>
          <cell r="F120">
            <v>8.9391898363828659E-3</v>
          </cell>
        </row>
        <row r="121">
          <cell r="A121">
            <v>27828</v>
          </cell>
          <cell r="B121">
            <v>44005</v>
          </cell>
          <cell r="C121" t="str">
            <v>HPQ</v>
          </cell>
          <cell r="D121" t="str">
            <v>H P INC</v>
          </cell>
          <cell r="E121">
            <v>17.010000228881836</v>
          </cell>
          <cell r="F121">
            <v>4.7253351658582687E-3</v>
          </cell>
        </row>
        <row r="122">
          <cell r="A122">
            <v>27828</v>
          </cell>
          <cell r="B122">
            <v>44006</v>
          </cell>
          <cell r="C122" t="str">
            <v>HPQ</v>
          </cell>
          <cell r="D122" t="str">
            <v>H P INC</v>
          </cell>
          <cell r="E122">
            <v>16.200000762939453</v>
          </cell>
          <cell r="F122">
            <v>-4.7619014978408813E-2</v>
          </cell>
        </row>
        <row r="123">
          <cell r="A123">
            <v>27828</v>
          </cell>
          <cell r="B123">
            <v>44007</v>
          </cell>
          <cell r="C123" t="str">
            <v>HPQ</v>
          </cell>
          <cell r="D123" t="str">
            <v>H P INC</v>
          </cell>
          <cell r="E123">
            <v>16.370000839233398</v>
          </cell>
          <cell r="F123">
            <v>1.049383170902729E-2</v>
          </cell>
        </row>
        <row r="124">
          <cell r="A124">
            <v>27828</v>
          </cell>
          <cell r="B124">
            <v>44008</v>
          </cell>
          <cell r="C124" t="str">
            <v>HPQ</v>
          </cell>
          <cell r="D124" t="str">
            <v>H P INC</v>
          </cell>
          <cell r="E124">
            <v>16.610000610351563</v>
          </cell>
          <cell r="F124">
            <v>1.4660950750112534E-2</v>
          </cell>
        </row>
        <row r="125">
          <cell r="A125">
            <v>27828</v>
          </cell>
          <cell r="B125">
            <v>44011</v>
          </cell>
          <cell r="C125" t="str">
            <v>HPQ</v>
          </cell>
          <cell r="D125" t="str">
            <v>H P INC</v>
          </cell>
          <cell r="E125">
            <v>17.129999160766602</v>
          </cell>
          <cell r="F125">
            <v>3.1306352466344833E-2</v>
          </cell>
        </row>
        <row r="126">
          <cell r="A126">
            <v>27828</v>
          </cell>
          <cell r="B126">
            <v>44012</v>
          </cell>
          <cell r="C126" t="str">
            <v>HPQ</v>
          </cell>
          <cell r="D126" t="str">
            <v>H P INC</v>
          </cell>
          <cell r="E126">
            <v>17.430000305175781</v>
          </cell>
          <cell r="F126">
            <v>1.7513202503323555E-2</v>
          </cell>
        </row>
        <row r="127">
          <cell r="A127">
            <v>27828</v>
          </cell>
          <cell r="B127">
            <v>44013</v>
          </cell>
          <cell r="C127" t="str">
            <v>HPQ</v>
          </cell>
          <cell r="D127" t="str">
            <v>H P INC</v>
          </cell>
          <cell r="E127">
            <v>17</v>
          </cell>
          <cell r="F127">
            <v>-2.4670125916600227E-2</v>
          </cell>
        </row>
        <row r="128">
          <cell r="A128">
            <v>27828</v>
          </cell>
          <cell r="B128">
            <v>44014</v>
          </cell>
          <cell r="C128" t="str">
            <v>HPQ</v>
          </cell>
          <cell r="D128" t="str">
            <v>H P INC</v>
          </cell>
          <cell r="E128">
            <v>17.069999694824219</v>
          </cell>
          <cell r="F128">
            <v>4.117629025131464E-3</v>
          </cell>
        </row>
        <row r="129">
          <cell r="A129">
            <v>27828</v>
          </cell>
          <cell r="B129">
            <v>44018</v>
          </cell>
          <cell r="C129" t="str">
            <v>HPQ</v>
          </cell>
          <cell r="D129" t="str">
            <v>H P INC</v>
          </cell>
          <cell r="E129">
            <v>17.459999084472656</v>
          </cell>
          <cell r="F129">
            <v>2.2847065702080727E-2</v>
          </cell>
        </row>
        <row r="130">
          <cell r="A130">
            <v>27828</v>
          </cell>
          <cell r="B130">
            <v>44019</v>
          </cell>
          <cell r="C130" t="str">
            <v>HPQ</v>
          </cell>
          <cell r="D130" t="str">
            <v>H P INC</v>
          </cell>
          <cell r="E130">
            <v>16.629999160766602</v>
          </cell>
          <cell r="F130">
            <v>-4.7537226229906082E-2</v>
          </cell>
        </row>
        <row r="131">
          <cell r="A131">
            <v>27828</v>
          </cell>
          <cell r="B131">
            <v>44020</v>
          </cell>
          <cell r="C131" t="str">
            <v>HPQ</v>
          </cell>
          <cell r="D131" t="str">
            <v>H P INC</v>
          </cell>
          <cell r="E131">
            <v>16.75</v>
          </cell>
          <cell r="F131">
            <v>7.2159259580075741E-3</v>
          </cell>
        </row>
        <row r="132">
          <cell r="A132">
            <v>27828</v>
          </cell>
          <cell r="B132">
            <v>44021</v>
          </cell>
          <cell r="C132" t="str">
            <v>HPQ</v>
          </cell>
          <cell r="D132" t="str">
            <v>H P INC</v>
          </cell>
          <cell r="E132">
            <v>16.409999847412109</v>
          </cell>
          <cell r="F132">
            <v>-2.0298516377806664E-2</v>
          </cell>
        </row>
        <row r="133">
          <cell r="A133">
            <v>27828</v>
          </cell>
          <cell r="B133">
            <v>44022</v>
          </cell>
          <cell r="C133" t="str">
            <v>HPQ</v>
          </cell>
          <cell r="D133" t="str">
            <v>H P INC</v>
          </cell>
          <cell r="E133">
            <v>16.989999771118164</v>
          </cell>
          <cell r="F133">
            <v>3.5344298928976059E-2</v>
          </cell>
        </row>
        <row r="134">
          <cell r="A134">
            <v>27828</v>
          </cell>
          <cell r="B134">
            <v>44025</v>
          </cell>
          <cell r="C134" t="str">
            <v>HPQ</v>
          </cell>
          <cell r="D134" t="str">
            <v>H P INC</v>
          </cell>
          <cell r="E134">
            <v>17.079999923706055</v>
          </cell>
          <cell r="F134">
            <v>5.2972426638007164E-3</v>
          </cell>
        </row>
        <row r="135">
          <cell r="A135">
            <v>27828</v>
          </cell>
          <cell r="B135">
            <v>44026</v>
          </cell>
          <cell r="C135" t="str">
            <v>HPQ</v>
          </cell>
          <cell r="D135" t="str">
            <v>H P INC</v>
          </cell>
          <cell r="E135">
            <v>17.790000915527344</v>
          </cell>
          <cell r="F135">
            <v>4.1569143533706665E-2</v>
          </cell>
        </row>
        <row r="136">
          <cell r="A136">
            <v>27828</v>
          </cell>
          <cell r="B136">
            <v>44027</v>
          </cell>
          <cell r="C136" t="str">
            <v>HPQ</v>
          </cell>
          <cell r="D136" t="str">
            <v>H P INC</v>
          </cell>
          <cell r="E136">
            <v>17.790000915527344</v>
          </cell>
          <cell r="F136">
            <v>0</v>
          </cell>
        </row>
        <row r="137">
          <cell r="A137">
            <v>27828</v>
          </cell>
          <cell r="B137">
            <v>44028</v>
          </cell>
          <cell r="C137" t="str">
            <v>HPQ</v>
          </cell>
          <cell r="D137" t="str">
            <v>H P INC</v>
          </cell>
          <cell r="E137">
            <v>17.829999923706055</v>
          </cell>
          <cell r="F137">
            <v>2.2483982611447573E-3</v>
          </cell>
        </row>
        <row r="138">
          <cell r="A138">
            <v>27828</v>
          </cell>
          <cell r="B138">
            <v>44029</v>
          </cell>
          <cell r="C138" t="str">
            <v>HPQ</v>
          </cell>
          <cell r="D138" t="str">
            <v>H P INC</v>
          </cell>
          <cell r="E138">
            <v>17.549999237060547</v>
          </cell>
          <cell r="F138">
            <v>-1.570390909910202E-2</v>
          </cell>
        </row>
        <row r="139">
          <cell r="A139">
            <v>27828</v>
          </cell>
          <cell r="B139">
            <v>44032</v>
          </cell>
          <cell r="C139" t="str">
            <v>HPQ</v>
          </cell>
          <cell r="D139" t="str">
            <v>H P INC</v>
          </cell>
          <cell r="E139">
            <v>17.649999618530273</v>
          </cell>
          <cell r="F139">
            <v>5.6980275548994541E-3</v>
          </cell>
        </row>
        <row r="140">
          <cell r="A140">
            <v>27828</v>
          </cell>
          <cell r="B140">
            <v>44033</v>
          </cell>
          <cell r="C140" t="str">
            <v>HPQ</v>
          </cell>
          <cell r="D140" t="str">
            <v>H P INC</v>
          </cell>
          <cell r="E140">
            <v>17.479999542236328</v>
          </cell>
          <cell r="F140">
            <v>-9.6317324787378311E-3</v>
          </cell>
        </row>
        <row r="141">
          <cell r="A141">
            <v>27828</v>
          </cell>
          <cell r="B141">
            <v>44034</v>
          </cell>
          <cell r="C141" t="str">
            <v>HPQ</v>
          </cell>
          <cell r="D141" t="str">
            <v>H P INC</v>
          </cell>
          <cell r="E141">
            <v>17.729999542236328</v>
          </cell>
          <cell r="F141">
            <v>1.4302060008049011E-2</v>
          </cell>
        </row>
        <row r="142">
          <cell r="A142">
            <v>27828</v>
          </cell>
          <cell r="B142">
            <v>44035</v>
          </cell>
          <cell r="C142" t="str">
            <v>HPQ</v>
          </cell>
          <cell r="D142" t="str">
            <v>H P INC</v>
          </cell>
          <cell r="E142">
            <v>17.659999847412109</v>
          </cell>
          <cell r="F142">
            <v>-3.9480933919548988E-3</v>
          </cell>
        </row>
        <row r="143">
          <cell r="A143">
            <v>27828</v>
          </cell>
          <cell r="B143">
            <v>44036</v>
          </cell>
          <cell r="C143" t="str">
            <v>HPQ</v>
          </cell>
          <cell r="D143" t="str">
            <v>H P INC</v>
          </cell>
          <cell r="E143">
            <v>17.5</v>
          </cell>
          <cell r="F143">
            <v>-9.0600140392780304E-3</v>
          </cell>
        </row>
        <row r="144">
          <cell r="A144">
            <v>27828</v>
          </cell>
          <cell r="B144">
            <v>44039</v>
          </cell>
          <cell r="C144" t="str">
            <v>HPQ</v>
          </cell>
          <cell r="D144" t="str">
            <v>H P INC</v>
          </cell>
          <cell r="E144">
            <v>17.809999465942383</v>
          </cell>
          <cell r="F144">
            <v>1.7714254558086395E-2</v>
          </cell>
        </row>
        <row r="145">
          <cell r="A145">
            <v>27828</v>
          </cell>
          <cell r="B145">
            <v>44040</v>
          </cell>
          <cell r="C145" t="str">
            <v>HPQ</v>
          </cell>
          <cell r="D145" t="str">
            <v>H P INC</v>
          </cell>
          <cell r="E145">
            <v>16.700000762939453</v>
          </cell>
          <cell r="F145">
            <v>-6.2324464321136475E-2</v>
          </cell>
        </row>
        <row r="146">
          <cell r="A146">
            <v>27828</v>
          </cell>
          <cell r="B146">
            <v>44041</v>
          </cell>
          <cell r="C146" t="str">
            <v>HPQ</v>
          </cell>
          <cell r="D146" t="str">
            <v>H P INC</v>
          </cell>
          <cell r="E146">
            <v>17.079999923706055</v>
          </cell>
          <cell r="F146">
            <v>2.275444008409977E-2</v>
          </cell>
        </row>
        <row r="147">
          <cell r="A147">
            <v>27828</v>
          </cell>
          <cell r="B147">
            <v>44042</v>
          </cell>
          <cell r="C147" t="str">
            <v>HPQ</v>
          </cell>
          <cell r="D147" t="str">
            <v>H P INC</v>
          </cell>
          <cell r="E147">
            <v>17.239999771118164</v>
          </cell>
          <cell r="F147">
            <v>9.3676727265119553E-3</v>
          </cell>
        </row>
        <row r="148">
          <cell r="A148">
            <v>27828</v>
          </cell>
          <cell r="B148">
            <v>44043</v>
          </cell>
          <cell r="C148" t="str">
            <v>HPQ</v>
          </cell>
          <cell r="D148" t="str">
            <v>H P INC</v>
          </cell>
          <cell r="E148">
            <v>17.579999923706055</v>
          </cell>
          <cell r="F148">
            <v>1.9721586257219315E-2</v>
          </cell>
        </row>
        <row r="149">
          <cell r="A149">
            <v>27828</v>
          </cell>
          <cell r="B149">
            <v>44046</v>
          </cell>
          <cell r="C149" t="str">
            <v>HPQ</v>
          </cell>
          <cell r="D149" t="str">
            <v>H P INC</v>
          </cell>
          <cell r="E149">
            <v>17.770000457763672</v>
          </cell>
          <cell r="F149">
            <v>1.0807766579091549E-2</v>
          </cell>
        </row>
        <row r="150">
          <cell r="A150">
            <v>27828</v>
          </cell>
          <cell r="B150">
            <v>44047</v>
          </cell>
          <cell r="C150" t="str">
            <v>HPQ</v>
          </cell>
          <cell r="D150" t="str">
            <v>H P INC</v>
          </cell>
          <cell r="E150">
            <v>17.889999389648438</v>
          </cell>
          <cell r="F150">
            <v>6.7528942599892616E-3</v>
          </cell>
        </row>
        <row r="151">
          <cell r="A151">
            <v>27828</v>
          </cell>
          <cell r="B151">
            <v>44048</v>
          </cell>
          <cell r="C151" t="str">
            <v>HPQ</v>
          </cell>
          <cell r="D151" t="str">
            <v>H P INC</v>
          </cell>
          <cell r="E151">
            <v>17.969999313354492</v>
          </cell>
          <cell r="F151">
            <v>4.4717676937580109E-3</v>
          </cell>
        </row>
        <row r="152">
          <cell r="A152">
            <v>27828</v>
          </cell>
          <cell r="B152">
            <v>44049</v>
          </cell>
          <cell r="C152" t="str">
            <v>HPQ</v>
          </cell>
          <cell r="D152" t="str">
            <v>H P INC</v>
          </cell>
          <cell r="E152">
            <v>18.270000457763672</v>
          </cell>
          <cell r="F152">
            <v>1.6694555059075356E-2</v>
          </cell>
        </row>
        <row r="153">
          <cell r="A153">
            <v>27828</v>
          </cell>
          <cell r="B153">
            <v>44050</v>
          </cell>
          <cell r="C153" t="str">
            <v>HPQ</v>
          </cell>
          <cell r="D153" t="str">
            <v>H P INC</v>
          </cell>
          <cell r="E153">
            <v>18.469999313354492</v>
          </cell>
          <cell r="F153">
            <v>1.0946844704449177E-2</v>
          </cell>
        </row>
        <row r="154">
          <cell r="A154">
            <v>27828</v>
          </cell>
          <cell r="B154">
            <v>44053</v>
          </cell>
          <cell r="C154" t="str">
            <v>HPQ</v>
          </cell>
          <cell r="D154" t="str">
            <v>H P INC</v>
          </cell>
          <cell r="E154">
            <v>18.979999542236328</v>
          </cell>
          <cell r="F154">
            <v>2.7612358331680298E-2</v>
          </cell>
        </row>
        <row r="155">
          <cell r="A155">
            <v>27828</v>
          </cell>
          <cell r="B155">
            <v>44054</v>
          </cell>
          <cell r="C155" t="str">
            <v>HPQ</v>
          </cell>
          <cell r="D155" t="str">
            <v>H P INC</v>
          </cell>
          <cell r="E155">
            <v>18.569999694824219</v>
          </cell>
          <cell r="F155">
            <v>-2.1601678803563118E-2</v>
          </cell>
        </row>
        <row r="156">
          <cell r="A156">
            <v>27828</v>
          </cell>
          <cell r="B156">
            <v>44055</v>
          </cell>
          <cell r="C156" t="str">
            <v>HPQ</v>
          </cell>
          <cell r="D156" t="str">
            <v>H P INC</v>
          </cell>
          <cell r="E156">
            <v>18.799999237060547</v>
          </cell>
          <cell r="F156">
            <v>1.2385543435811996E-2</v>
          </cell>
        </row>
        <row r="157">
          <cell r="A157">
            <v>27828</v>
          </cell>
          <cell r="B157">
            <v>44056</v>
          </cell>
          <cell r="C157" t="str">
            <v>HPQ</v>
          </cell>
          <cell r="D157" t="str">
            <v>H P INC</v>
          </cell>
          <cell r="E157">
            <v>18.379999160766602</v>
          </cell>
          <cell r="F157">
            <v>-2.2340429946780205E-2</v>
          </cell>
        </row>
        <row r="158">
          <cell r="A158">
            <v>27828</v>
          </cell>
          <cell r="B158">
            <v>44057</v>
          </cell>
          <cell r="C158" t="str">
            <v>HPQ</v>
          </cell>
          <cell r="D158" t="str">
            <v>H P INC</v>
          </cell>
          <cell r="E158">
            <v>18.180000305175781</v>
          </cell>
          <cell r="F158">
            <v>-1.0881330817937851E-2</v>
          </cell>
        </row>
        <row r="159">
          <cell r="A159">
            <v>27828</v>
          </cell>
          <cell r="B159">
            <v>44060</v>
          </cell>
          <cell r="C159" t="str">
            <v>HPQ</v>
          </cell>
          <cell r="D159" t="str">
            <v>H P INC</v>
          </cell>
          <cell r="E159">
            <v>17.950000762939453</v>
          </cell>
          <cell r="F159">
            <v>-1.2651239521801472E-2</v>
          </cell>
        </row>
        <row r="160">
          <cell r="A160">
            <v>27828</v>
          </cell>
          <cell r="B160">
            <v>44061</v>
          </cell>
          <cell r="C160" t="str">
            <v>HPQ</v>
          </cell>
          <cell r="D160" t="str">
            <v>H P INC</v>
          </cell>
          <cell r="E160">
            <v>18.239999771118164</v>
          </cell>
          <cell r="F160">
            <v>1.615593209862709E-2</v>
          </cell>
        </row>
        <row r="161">
          <cell r="A161">
            <v>27828</v>
          </cell>
          <cell r="B161">
            <v>44062</v>
          </cell>
          <cell r="C161" t="str">
            <v>HPQ</v>
          </cell>
          <cell r="D161" t="str">
            <v>H P INC</v>
          </cell>
          <cell r="E161">
            <v>18.139999389648438</v>
          </cell>
          <cell r="F161">
            <v>-5.4824771359562874E-3</v>
          </cell>
        </row>
        <row r="162">
          <cell r="A162">
            <v>27828</v>
          </cell>
          <cell r="B162">
            <v>44063</v>
          </cell>
          <cell r="C162" t="str">
            <v>HPQ</v>
          </cell>
          <cell r="D162" t="str">
            <v>H P INC</v>
          </cell>
          <cell r="E162">
            <v>18.149999618530273</v>
          </cell>
          <cell r="F162">
            <v>5.5128056555986404E-4</v>
          </cell>
        </row>
        <row r="163">
          <cell r="A163">
            <v>27828</v>
          </cell>
          <cell r="B163">
            <v>44064</v>
          </cell>
          <cell r="C163" t="str">
            <v>HPQ</v>
          </cell>
          <cell r="D163" t="str">
            <v>H P INC</v>
          </cell>
          <cell r="E163">
            <v>18.229999542236328</v>
          </cell>
          <cell r="F163">
            <v>4.407709464430809E-3</v>
          </cell>
        </row>
        <row r="164">
          <cell r="A164">
            <v>27828</v>
          </cell>
          <cell r="B164">
            <v>44067</v>
          </cell>
          <cell r="C164" t="str">
            <v>HPQ</v>
          </cell>
          <cell r="D164" t="str">
            <v>H P INC</v>
          </cell>
          <cell r="E164">
            <v>18.649999618530273</v>
          </cell>
          <cell r="F164">
            <v>2.3038951680064201E-2</v>
          </cell>
        </row>
        <row r="165">
          <cell r="A165">
            <v>27828</v>
          </cell>
          <cell r="B165">
            <v>44068</v>
          </cell>
          <cell r="C165" t="str">
            <v>HPQ</v>
          </cell>
          <cell r="D165" t="str">
            <v>H P INC</v>
          </cell>
          <cell r="E165">
            <v>18.440000534057617</v>
          </cell>
          <cell r="F165">
            <v>-1.1260004714131355E-2</v>
          </cell>
        </row>
        <row r="166">
          <cell r="A166">
            <v>27828</v>
          </cell>
          <cell r="B166">
            <v>44069</v>
          </cell>
          <cell r="C166" t="str">
            <v>HPQ</v>
          </cell>
          <cell r="D166" t="str">
            <v>H P INC</v>
          </cell>
          <cell r="E166">
            <v>18.329999923706055</v>
          </cell>
          <cell r="F166">
            <v>-5.9653259813785553E-3</v>
          </cell>
        </row>
        <row r="167">
          <cell r="A167">
            <v>27828</v>
          </cell>
          <cell r="B167">
            <v>44070</v>
          </cell>
          <cell r="C167" t="str">
            <v>HPQ</v>
          </cell>
          <cell r="D167" t="str">
            <v>H P INC</v>
          </cell>
          <cell r="E167">
            <v>18.700000762939453</v>
          </cell>
          <cell r="F167">
            <v>2.0185533910989761E-2</v>
          </cell>
        </row>
        <row r="168">
          <cell r="A168">
            <v>27828</v>
          </cell>
          <cell r="B168">
            <v>44071</v>
          </cell>
          <cell r="C168" t="str">
            <v>HPQ</v>
          </cell>
          <cell r="D168" t="str">
            <v>H P INC</v>
          </cell>
          <cell r="E168">
            <v>19.850000381469727</v>
          </cell>
          <cell r="F168">
            <v>6.149730458855629E-2</v>
          </cell>
        </row>
        <row r="169">
          <cell r="A169">
            <v>27828</v>
          </cell>
          <cell r="B169">
            <v>44074</v>
          </cell>
          <cell r="C169" t="str">
            <v>HPQ</v>
          </cell>
          <cell r="D169" t="str">
            <v>H P INC</v>
          </cell>
          <cell r="E169">
            <v>19.549999237060547</v>
          </cell>
          <cell r="F169">
            <v>-1.5113407745957375E-2</v>
          </cell>
        </row>
        <row r="170">
          <cell r="A170">
            <v>27828</v>
          </cell>
          <cell r="B170">
            <v>44075</v>
          </cell>
          <cell r="C170" t="str">
            <v>HPQ</v>
          </cell>
          <cell r="D170" t="str">
            <v>H P INC</v>
          </cell>
          <cell r="E170">
            <v>19.260000228881836</v>
          </cell>
          <cell r="F170">
            <v>-1.4833709225058556E-2</v>
          </cell>
        </row>
        <row r="171">
          <cell r="A171">
            <v>27828</v>
          </cell>
          <cell r="B171">
            <v>44076</v>
          </cell>
          <cell r="C171" t="str">
            <v>HPQ</v>
          </cell>
          <cell r="D171" t="str">
            <v>H P INC</v>
          </cell>
          <cell r="E171">
            <v>19.840000152587891</v>
          </cell>
          <cell r="F171">
            <v>3.0114222317934036E-2</v>
          </cell>
        </row>
        <row r="172">
          <cell r="A172">
            <v>27828</v>
          </cell>
          <cell r="B172">
            <v>44077</v>
          </cell>
          <cell r="C172" t="str">
            <v>HPQ</v>
          </cell>
          <cell r="D172" t="str">
            <v>H P INC</v>
          </cell>
          <cell r="E172">
            <v>19.299999237060547</v>
          </cell>
          <cell r="F172">
            <v>-2.7217788621783257E-2</v>
          </cell>
        </row>
        <row r="173">
          <cell r="A173">
            <v>27828</v>
          </cell>
          <cell r="B173">
            <v>44078</v>
          </cell>
          <cell r="C173" t="str">
            <v>HPQ</v>
          </cell>
          <cell r="D173" t="str">
            <v>H P INC</v>
          </cell>
          <cell r="E173">
            <v>19.229999542236328</v>
          </cell>
          <cell r="F173">
            <v>-3.6269272677600384E-3</v>
          </cell>
        </row>
        <row r="174">
          <cell r="A174">
            <v>27828</v>
          </cell>
          <cell r="B174">
            <v>44082</v>
          </cell>
          <cell r="C174" t="str">
            <v>HPQ</v>
          </cell>
          <cell r="D174" t="str">
            <v>H P INC</v>
          </cell>
          <cell r="E174">
            <v>19.450000762939453</v>
          </cell>
          <cell r="F174">
            <v>2.060328796505928E-2</v>
          </cell>
        </row>
        <row r="175">
          <cell r="A175">
            <v>27828</v>
          </cell>
          <cell r="B175">
            <v>44083</v>
          </cell>
          <cell r="C175" t="str">
            <v>HPQ</v>
          </cell>
          <cell r="D175" t="str">
            <v>H P INC</v>
          </cell>
          <cell r="E175">
            <v>19.700000762939453</v>
          </cell>
          <cell r="F175">
            <v>1.2853469699621201E-2</v>
          </cell>
        </row>
        <row r="176">
          <cell r="A176">
            <v>27828</v>
          </cell>
          <cell r="B176">
            <v>44084</v>
          </cell>
          <cell r="C176" t="str">
            <v>HPQ</v>
          </cell>
          <cell r="D176" t="str">
            <v>H P INC</v>
          </cell>
          <cell r="E176">
            <v>19.010000228881836</v>
          </cell>
          <cell r="F176">
            <v>-3.5025406628847122E-2</v>
          </cell>
        </row>
        <row r="177">
          <cell r="A177">
            <v>27828</v>
          </cell>
          <cell r="B177">
            <v>44085</v>
          </cell>
          <cell r="C177" t="str">
            <v>HPQ</v>
          </cell>
          <cell r="D177" t="str">
            <v>H P INC</v>
          </cell>
          <cell r="E177">
            <v>19.290000915527344</v>
          </cell>
          <cell r="F177">
            <v>1.472912635654211E-2</v>
          </cell>
        </row>
        <row r="178">
          <cell r="A178">
            <v>27828</v>
          </cell>
          <cell r="B178">
            <v>44088</v>
          </cell>
          <cell r="C178" t="str">
            <v>HPQ</v>
          </cell>
          <cell r="D178" t="str">
            <v>H P INC</v>
          </cell>
          <cell r="E178">
            <v>19.329999923706055</v>
          </cell>
          <cell r="F178">
            <v>2.0735617727041245E-3</v>
          </cell>
        </row>
        <row r="179">
          <cell r="A179">
            <v>27828</v>
          </cell>
          <cell r="B179">
            <v>44089</v>
          </cell>
          <cell r="C179" t="str">
            <v>HPQ</v>
          </cell>
          <cell r="D179" t="str">
            <v>H P INC</v>
          </cell>
          <cell r="E179">
            <v>19.260000228881836</v>
          </cell>
          <cell r="F179">
            <v>-3.6212983541190624E-3</v>
          </cell>
        </row>
        <row r="180">
          <cell r="A180">
            <v>27828</v>
          </cell>
          <cell r="B180">
            <v>44090</v>
          </cell>
          <cell r="C180" t="str">
            <v>HPQ</v>
          </cell>
          <cell r="D180" t="str">
            <v>H P INC</v>
          </cell>
          <cell r="E180">
            <v>19.409999847412109</v>
          </cell>
          <cell r="F180">
            <v>7.7881421893835068E-3</v>
          </cell>
        </row>
        <row r="181">
          <cell r="A181">
            <v>27828</v>
          </cell>
          <cell r="B181">
            <v>44091</v>
          </cell>
          <cell r="C181" t="str">
            <v>HPQ</v>
          </cell>
          <cell r="D181" t="str">
            <v>H P INC</v>
          </cell>
          <cell r="E181">
            <v>19.139999389648438</v>
          </cell>
          <cell r="F181">
            <v>-1.3910379260778427E-2</v>
          </cell>
        </row>
        <row r="182">
          <cell r="A182">
            <v>27828</v>
          </cell>
          <cell r="B182">
            <v>44092</v>
          </cell>
          <cell r="C182" t="str">
            <v>HPQ</v>
          </cell>
          <cell r="D182" t="str">
            <v>H P INC</v>
          </cell>
          <cell r="E182">
            <v>18.950000762939453</v>
          </cell>
          <cell r="F182">
            <v>-9.9267829209566116E-3</v>
          </cell>
        </row>
        <row r="183">
          <cell r="A183">
            <v>27828</v>
          </cell>
          <cell r="B183">
            <v>44095</v>
          </cell>
          <cell r="C183" t="str">
            <v>HPQ</v>
          </cell>
          <cell r="D183" t="str">
            <v>H P INC</v>
          </cell>
          <cell r="E183">
            <v>18.340000152587891</v>
          </cell>
          <cell r="F183">
            <v>-3.2190006226301193E-2</v>
          </cell>
        </row>
        <row r="184">
          <cell r="A184">
            <v>27828</v>
          </cell>
          <cell r="B184">
            <v>44096</v>
          </cell>
          <cell r="C184" t="str">
            <v>HPQ</v>
          </cell>
          <cell r="D184" t="str">
            <v>H P INC</v>
          </cell>
          <cell r="E184">
            <v>18.440000534057617</v>
          </cell>
          <cell r="F184">
            <v>5.4525835439562798E-3</v>
          </cell>
        </row>
        <row r="185">
          <cell r="A185">
            <v>27828</v>
          </cell>
          <cell r="B185">
            <v>44097</v>
          </cell>
          <cell r="C185" t="str">
            <v>HPQ</v>
          </cell>
          <cell r="D185" t="str">
            <v>H P INC</v>
          </cell>
          <cell r="E185">
            <v>18.319999694824219</v>
          </cell>
          <cell r="F185">
            <v>-6.507637444883585E-3</v>
          </cell>
        </row>
        <row r="186">
          <cell r="A186">
            <v>27828</v>
          </cell>
          <cell r="B186">
            <v>44098</v>
          </cell>
          <cell r="C186" t="str">
            <v>HPQ</v>
          </cell>
          <cell r="D186" t="str">
            <v>H P INC</v>
          </cell>
          <cell r="E186">
            <v>18.149999618530273</v>
          </cell>
          <cell r="F186">
            <v>-9.2794802039861679E-3</v>
          </cell>
        </row>
        <row r="187">
          <cell r="A187">
            <v>27828</v>
          </cell>
          <cell r="B187">
            <v>44099</v>
          </cell>
          <cell r="C187" t="str">
            <v>HPQ</v>
          </cell>
          <cell r="D187" t="str">
            <v>H P INC</v>
          </cell>
          <cell r="E187">
            <v>18.299999237060547</v>
          </cell>
          <cell r="F187">
            <v>8.2644419744610786E-3</v>
          </cell>
        </row>
        <row r="188">
          <cell r="A188">
            <v>27828</v>
          </cell>
          <cell r="B188">
            <v>44102</v>
          </cell>
          <cell r="C188" t="str">
            <v>HPQ</v>
          </cell>
          <cell r="D188" t="str">
            <v>H P INC</v>
          </cell>
          <cell r="E188">
            <v>18.860000610351563</v>
          </cell>
          <cell r="F188">
            <v>3.0601169914007187E-2</v>
          </cell>
        </row>
        <row r="189">
          <cell r="A189">
            <v>27828</v>
          </cell>
          <cell r="B189">
            <v>44103</v>
          </cell>
          <cell r="C189" t="str">
            <v>HPQ</v>
          </cell>
          <cell r="D189" t="str">
            <v>H P INC</v>
          </cell>
          <cell r="E189">
            <v>18.920000076293945</v>
          </cell>
          <cell r="F189">
            <v>3.1813078094273806E-3</v>
          </cell>
        </row>
        <row r="190">
          <cell r="A190">
            <v>27828</v>
          </cell>
          <cell r="B190">
            <v>44104</v>
          </cell>
          <cell r="C190" t="str">
            <v>HPQ</v>
          </cell>
          <cell r="D190" t="str">
            <v>H P INC</v>
          </cell>
          <cell r="E190">
            <v>18.989999771118164</v>
          </cell>
          <cell r="F190">
            <v>3.6997725255787373E-3</v>
          </cell>
        </row>
        <row r="191">
          <cell r="A191">
            <v>27828</v>
          </cell>
          <cell r="B191">
            <v>44105</v>
          </cell>
          <cell r="C191" t="str">
            <v>HPQ</v>
          </cell>
          <cell r="D191" t="str">
            <v>H P INC</v>
          </cell>
          <cell r="E191">
            <v>19</v>
          </cell>
          <cell r="F191">
            <v>5.266049993224442E-4</v>
          </cell>
        </row>
        <row r="192">
          <cell r="A192">
            <v>27828</v>
          </cell>
          <cell r="B192">
            <v>44106</v>
          </cell>
          <cell r="C192" t="str">
            <v>HPQ</v>
          </cell>
          <cell r="D192" t="str">
            <v>H P INC</v>
          </cell>
          <cell r="E192">
            <v>19.090000152587891</v>
          </cell>
          <cell r="F192">
            <v>4.7368500381708145E-3</v>
          </cell>
        </row>
        <row r="193">
          <cell r="A193">
            <v>27828</v>
          </cell>
          <cell r="B193">
            <v>44109</v>
          </cell>
          <cell r="C193" t="str">
            <v>HPQ</v>
          </cell>
          <cell r="D193" t="str">
            <v>H P INC</v>
          </cell>
          <cell r="E193">
            <v>19.309999465942383</v>
          </cell>
          <cell r="F193">
            <v>1.15243224427104E-2</v>
          </cell>
        </row>
        <row r="194">
          <cell r="A194">
            <v>27828</v>
          </cell>
          <cell r="B194">
            <v>44110</v>
          </cell>
          <cell r="C194" t="str">
            <v>HPQ</v>
          </cell>
          <cell r="D194" t="str">
            <v>H P INC</v>
          </cell>
          <cell r="E194">
            <v>18.959999084472656</v>
          </cell>
          <cell r="F194">
            <v>-1.8125344067811966E-2</v>
          </cell>
        </row>
        <row r="195">
          <cell r="A195">
            <v>27828</v>
          </cell>
          <cell r="B195">
            <v>44111</v>
          </cell>
          <cell r="C195" t="str">
            <v>HPQ</v>
          </cell>
          <cell r="D195" t="str">
            <v>H P INC</v>
          </cell>
          <cell r="E195">
            <v>19.229999542236328</v>
          </cell>
          <cell r="F195">
            <v>1.4240531250834465E-2</v>
          </cell>
        </row>
        <row r="196">
          <cell r="A196">
            <v>27828</v>
          </cell>
          <cell r="B196">
            <v>44112</v>
          </cell>
          <cell r="C196" t="str">
            <v>HPQ</v>
          </cell>
          <cell r="D196" t="str">
            <v>H P INC</v>
          </cell>
          <cell r="E196">
            <v>19.399999618530273</v>
          </cell>
          <cell r="F196">
            <v>8.8403578847646713E-3</v>
          </cell>
        </row>
        <row r="197">
          <cell r="A197">
            <v>27828</v>
          </cell>
          <cell r="B197">
            <v>44113</v>
          </cell>
          <cell r="C197" t="str">
            <v>HPQ</v>
          </cell>
          <cell r="D197" t="str">
            <v>H P INC</v>
          </cell>
          <cell r="E197">
            <v>19.370000839233398</v>
          </cell>
          <cell r="F197">
            <v>-1.5463288873434067E-3</v>
          </cell>
        </row>
        <row r="198">
          <cell r="A198">
            <v>27828</v>
          </cell>
          <cell r="B198">
            <v>44116</v>
          </cell>
          <cell r="C198" t="str">
            <v>HPQ</v>
          </cell>
          <cell r="D198" t="str">
            <v>H P INC</v>
          </cell>
          <cell r="E198">
            <v>19.829999923706055</v>
          </cell>
          <cell r="F198">
            <v>2.3748015984892845E-2</v>
          </cell>
        </row>
        <row r="199">
          <cell r="A199">
            <v>27828</v>
          </cell>
          <cell r="B199">
            <v>44117</v>
          </cell>
          <cell r="C199" t="str">
            <v>HPQ</v>
          </cell>
          <cell r="D199" t="str">
            <v>H P INC</v>
          </cell>
          <cell r="E199">
            <v>19.680000305175781</v>
          </cell>
          <cell r="F199">
            <v>-7.5642773881554604E-3</v>
          </cell>
        </row>
        <row r="200">
          <cell r="A200">
            <v>27828</v>
          </cell>
          <cell r="B200">
            <v>44118</v>
          </cell>
          <cell r="C200" t="str">
            <v>HPQ</v>
          </cell>
          <cell r="D200" t="str">
            <v>H P INC</v>
          </cell>
          <cell r="E200">
            <v>19.5</v>
          </cell>
          <cell r="F200">
            <v>-9.1463569551706314E-3</v>
          </cell>
        </row>
        <row r="201">
          <cell r="A201">
            <v>27828</v>
          </cell>
          <cell r="B201">
            <v>44119</v>
          </cell>
          <cell r="C201" t="str">
            <v>HPQ</v>
          </cell>
          <cell r="D201" t="str">
            <v>H P INC</v>
          </cell>
          <cell r="E201">
            <v>19.559999465942383</v>
          </cell>
          <cell r="F201">
            <v>3.0768956057727337E-3</v>
          </cell>
        </row>
        <row r="202">
          <cell r="A202">
            <v>27828</v>
          </cell>
          <cell r="B202">
            <v>44120</v>
          </cell>
          <cell r="C202" t="str">
            <v>HPQ</v>
          </cell>
          <cell r="D202" t="str">
            <v>H P INC</v>
          </cell>
          <cell r="E202">
            <v>19.600000381469727</v>
          </cell>
          <cell r="F202">
            <v>2.0450365263968706E-3</v>
          </cell>
        </row>
        <row r="203">
          <cell r="A203">
            <v>27828</v>
          </cell>
          <cell r="B203">
            <v>44123</v>
          </cell>
          <cell r="C203" t="str">
            <v>HPQ</v>
          </cell>
          <cell r="D203" t="str">
            <v>H P INC</v>
          </cell>
          <cell r="E203">
            <v>19.360000610351563</v>
          </cell>
          <cell r="F203">
            <v>-1.2244885787367821E-2</v>
          </cell>
        </row>
        <row r="204">
          <cell r="A204">
            <v>27828</v>
          </cell>
          <cell r="B204">
            <v>44124</v>
          </cell>
          <cell r="C204" t="str">
            <v>HPQ</v>
          </cell>
          <cell r="D204" t="str">
            <v>H P INC</v>
          </cell>
          <cell r="E204">
            <v>19.370000839233398</v>
          </cell>
          <cell r="F204">
            <v>5.1654072012752295E-4</v>
          </cell>
        </row>
        <row r="205">
          <cell r="A205">
            <v>27828</v>
          </cell>
          <cell r="B205">
            <v>44125</v>
          </cell>
          <cell r="C205" t="str">
            <v>HPQ</v>
          </cell>
          <cell r="D205" t="str">
            <v>H P INC</v>
          </cell>
          <cell r="E205">
            <v>19.219999313354492</v>
          </cell>
          <cell r="F205">
            <v>-7.7440124005079269E-3</v>
          </cell>
        </row>
        <row r="206">
          <cell r="A206">
            <v>27828</v>
          </cell>
          <cell r="B206">
            <v>44126</v>
          </cell>
          <cell r="C206" t="str">
            <v>HPQ</v>
          </cell>
          <cell r="D206" t="str">
            <v>H P INC</v>
          </cell>
          <cell r="E206">
            <v>19.350000381469727</v>
          </cell>
          <cell r="F206">
            <v>6.7638433538377285E-3</v>
          </cell>
        </row>
        <row r="207">
          <cell r="A207">
            <v>27828</v>
          </cell>
          <cell r="B207">
            <v>44127</v>
          </cell>
          <cell r="C207" t="str">
            <v>HPQ</v>
          </cell>
          <cell r="D207" t="str">
            <v>H P INC</v>
          </cell>
          <cell r="E207">
            <v>19.120000839233398</v>
          </cell>
          <cell r="F207">
            <v>-1.1886280961334705E-2</v>
          </cell>
        </row>
        <row r="208">
          <cell r="A208">
            <v>27828</v>
          </cell>
          <cell r="B208">
            <v>44130</v>
          </cell>
          <cell r="C208" t="str">
            <v>HPQ</v>
          </cell>
          <cell r="D208" t="str">
            <v>H P INC</v>
          </cell>
          <cell r="E208">
            <v>18.25</v>
          </cell>
          <cell r="F208">
            <v>-4.5502133667469025E-2</v>
          </cell>
        </row>
        <row r="209">
          <cell r="A209">
            <v>27828</v>
          </cell>
          <cell r="B209">
            <v>44131</v>
          </cell>
          <cell r="C209" t="str">
            <v>HPQ</v>
          </cell>
          <cell r="D209" t="str">
            <v>H P INC</v>
          </cell>
          <cell r="E209">
            <v>17.979999542236328</v>
          </cell>
          <cell r="F209">
            <v>-1.4794545248150826E-2</v>
          </cell>
        </row>
        <row r="210">
          <cell r="A210">
            <v>27828</v>
          </cell>
          <cell r="B210">
            <v>44132</v>
          </cell>
          <cell r="C210" t="str">
            <v>HPQ</v>
          </cell>
          <cell r="D210" t="str">
            <v>H P INC</v>
          </cell>
          <cell r="E210">
            <v>17.350000381469727</v>
          </cell>
          <cell r="F210">
            <v>-3.5038884729146957E-2</v>
          </cell>
        </row>
        <row r="211">
          <cell r="A211">
            <v>27828</v>
          </cell>
          <cell r="B211">
            <v>44133</v>
          </cell>
          <cell r="C211" t="str">
            <v>HPQ</v>
          </cell>
          <cell r="D211" t="str">
            <v>H P INC</v>
          </cell>
          <cell r="E211">
            <v>17.780000686645508</v>
          </cell>
          <cell r="F211">
            <v>2.4783879518508911E-2</v>
          </cell>
        </row>
        <row r="212">
          <cell r="A212">
            <v>27828</v>
          </cell>
          <cell r="B212">
            <v>44134</v>
          </cell>
          <cell r="C212" t="str">
            <v>HPQ</v>
          </cell>
          <cell r="D212" t="str">
            <v>H P INC</v>
          </cell>
          <cell r="E212">
            <v>17.959999084472656</v>
          </cell>
          <cell r="F212">
            <v>1.0123644024133682E-2</v>
          </cell>
        </row>
        <row r="213">
          <cell r="A213">
            <v>27828</v>
          </cell>
          <cell r="B213">
            <v>44137</v>
          </cell>
          <cell r="C213" t="str">
            <v>HPQ</v>
          </cell>
          <cell r="D213" t="str">
            <v>H P INC</v>
          </cell>
          <cell r="E213">
            <v>18.409999847412109</v>
          </cell>
          <cell r="F213">
            <v>2.5055723264813423E-2</v>
          </cell>
        </row>
        <row r="214">
          <cell r="A214">
            <v>27828</v>
          </cell>
          <cell r="B214">
            <v>44138</v>
          </cell>
          <cell r="C214" t="str">
            <v>HPQ</v>
          </cell>
          <cell r="D214" t="str">
            <v>H P INC</v>
          </cell>
          <cell r="E214">
            <v>18.620000839233398</v>
          </cell>
          <cell r="F214">
            <v>1.1406898498535156E-2</v>
          </cell>
        </row>
        <row r="215">
          <cell r="A215">
            <v>27828</v>
          </cell>
          <cell r="B215">
            <v>44139</v>
          </cell>
          <cell r="C215" t="str">
            <v>HPQ</v>
          </cell>
          <cell r="D215" t="str">
            <v>H P INC</v>
          </cell>
          <cell r="E215">
            <v>18.280000686645508</v>
          </cell>
          <cell r="F215">
            <v>-1.8259942531585693E-2</v>
          </cell>
        </row>
        <row r="216">
          <cell r="A216">
            <v>27828</v>
          </cell>
          <cell r="B216">
            <v>44140</v>
          </cell>
          <cell r="C216" t="str">
            <v>HPQ</v>
          </cell>
          <cell r="D216" t="str">
            <v>H P INC</v>
          </cell>
          <cell r="E216">
            <v>19.129999160766602</v>
          </cell>
          <cell r="F216">
            <v>4.6498820185661316E-2</v>
          </cell>
        </row>
        <row r="217">
          <cell r="A217">
            <v>27828</v>
          </cell>
          <cell r="B217">
            <v>44141</v>
          </cell>
          <cell r="C217" t="str">
            <v>HPQ</v>
          </cell>
          <cell r="D217" t="str">
            <v>H P INC</v>
          </cell>
          <cell r="E217">
            <v>19.25</v>
          </cell>
          <cell r="F217">
            <v>6.2729138880968094E-3</v>
          </cell>
        </row>
        <row r="218">
          <cell r="A218">
            <v>27828</v>
          </cell>
          <cell r="B218">
            <v>44144</v>
          </cell>
          <cell r="C218" t="str">
            <v>HPQ</v>
          </cell>
          <cell r="D218" t="str">
            <v>H P INC</v>
          </cell>
          <cell r="E218">
            <v>19.729999542236328</v>
          </cell>
          <cell r="F218">
            <v>2.49350406229496E-2</v>
          </cell>
        </row>
        <row r="219">
          <cell r="A219">
            <v>27828</v>
          </cell>
          <cell r="B219">
            <v>44145</v>
          </cell>
          <cell r="C219" t="str">
            <v>HPQ</v>
          </cell>
          <cell r="D219" t="str">
            <v>H P INC</v>
          </cell>
          <cell r="E219">
            <v>19.870000839233398</v>
          </cell>
          <cell r="F219">
            <v>7.095858920365572E-3</v>
          </cell>
        </row>
        <row r="220">
          <cell r="A220">
            <v>27828</v>
          </cell>
          <cell r="B220">
            <v>44146</v>
          </cell>
          <cell r="C220" t="str">
            <v>HPQ</v>
          </cell>
          <cell r="D220" t="str">
            <v>H P INC</v>
          </cell>
          <cell r="E220">
            <v>19.360000610351563</v>
          </cell>
          <cell r="F220">
            <v>-2.5666844099760056E-2</v>
          </cell>
        </row>
        <row r="221">
          <cell r="A221">
            <v>27828</v>
          </cell>
          <cell r="B221">
            <v>44147</v>
          </cell>
          <cell r="C221" t="str">
            <v>HPQ</v>
          </cell>
          <cell r="D221" t="str">
            <v>H P INC</v>
          </cell>
          <cell r="E221">
            <v>18.930000305175781</v>
          </cell>
          <cell r="F221">
            <v>-2.2210758179426193E-2</v>
          </cell>
        </row>
        <row r="222">
          <cell r="A222">
            <v>27828</v>
          </cell>
          <cell r="B222">
            <v>44148</v>
          </cell>
          <cell r="C222" t="str">
            <v>HPQ</v>
          </cell>
          <cell r="D222" t="str">
            <v>H P INC</v>
          </cell>
          <cell r="E222">
            <v>19.610000610351563</v>
          </cell>
          <cell r="F222">
            <v>3.5921834409236908E-2</v>
          </cell>
        </row>
        <row r="223">
          <cell r="A223">
            <v>27828</v>
          </cell>
          <cell r="B223">
            <v>44151</v>
          </cell>
          <cell r="C223" t="str">
            <v>HPQ</v>
          </cell>
          <cell r="D223" t="str">
            <v>H P INC</v>
          </cell>
          <cell r="E223">
            <v>20.299999237060547</v>
          </cell>
          <cell r="F223">
            <v>3.5186059772968292E-2</v>
          </cell>
        </row>
        <row r="224">
          <cell r="A224">
            <v>27828</v>
          </cell>
          <cell r="B224">
            <v>44152</v>
          </cell>
          <cell r="C224" t="str">
            <v>HPQ</v>
          </cell>
          <cell r="D224" t="str">
            <v>H P INC</v>
          </cell>
          <cell r="E224">
            <v>20.5</v>
          </cell>
          <cell r="F224">
            <v>9.8522547632455826E-3</v>
          </cell>
        </row>
        <row r="225">
          <cell r="A225">
            <v>27828</v>
          </cell>
          <cell r="B225">
            <v>44153</v>
          </cell>
          <cell r="C225" t="str">
            <v>HPQ</v>
          </cell>
          <cell r="D225" t="str">
            <v>H P INC</v>
          </cell>
          <cell r="E225">
            <v>20.450000762939453</v>
          </cell>
          <cell r="F225">
            <v>-2.4389871396124363E-3</v>
          </cell>
        </row>
        <row r="226">
          <cell r="A226">
            <v>27828</v>
          </cell>
          <cell r="B226">
            <v>44154</v>
          </cell>
          <cell r="C226" t="str">
            <v>HPQ</v>
          </cell>
          <cell r="D226" t="str">
            <v>H P INC</v>
          </cell>
          <cell r="E226">
            <v>20.5</v>
          </cell>
          <cell r="F226">
            <v>2.4449503980576992E-3</v>
          </cell>
        </row>
        <row r="227">
          <cell r="A227">
            <v>27828</v>
          </cell>
          <cell r="B227">
            <v>44155</v>
          </cell>
          <cell r="C227" t="str">
            <v>HPQ</v>
          </cell>
          <cell r="D227" t="str">
            <v>H P INC</v>
          </cell>
          <cell r="E227">
            <v>20.450000762939453</v>
          </cell>
          <cell r="F227">
            <v>-2.4389871396124363E-3</v>
          </cell>
        </row>
        <row r="228">
          <cell r="A228">
            <v>27828</v>
          </cell>
          <cell r="B228">
            <v>44158</v>
          </cell>
          <cell r="C228" t="str">
            <v>HPQ</v>
          </cell>
          <cell r="D228" t="str">
            <v>H P INC</v>
          </cell>
          <cell r="E228">
            <v>21.190000534057617</v>
          </cell>
          <cell r="F228">
            <v>3.6185804754495621E-2</v>
          </cell>
        </row>
        <row r="229">
          <cell r="A229">
            <v>27828</v>
          </cell>
          <cell r="B229">
            <v>44159</v>
          </cell>
          <cell r="C229" t="str">
            <v>HPQ</v>
          </cell>
          <cell r="D229" t="str">
            <v>H P INC</v>
          </cell>
          <cell r="E229">
            <v>21.75</v>
          </cell>
          <cell r="F229">
            <v>2.6427533477544785E-2</v>
          </cell>
        </row>
        <row r="230">
          <cell r="A230">
            <v>27828</v>
          </cell>
          <cell r="B230">
            <v>44160</v>
          </cell>
          <cell r="C230" t="str">
            <v>HPQ</v>
          </cell>
          <cell r="D230" t="str">
            <v>H P INC</v>
          </cell>
          <cell r="E230">
            <v>22.25</v>
          </cell>
          <cell r="F230">
            <v>2.2988505661487579E-2</v>
          </cell>
        </row>
        <row r="231">
          <cell r="A231">
            <v>27828</v>
          </cell>
          <cell r="B231">
            <v>44162</v>
          </cell>
          <cell r="C231" t="str">
            <v>HPQ</v>
          </cell>
          <cell r="D231" t="str">
            <v>H P INC</v>
          </cell>
          <cell r="E231">
            <v>22.270000457763672</v>
          </cell>
          <cell r="F231">
            <v>8.9889694936573505E-4</v>
          </cell>
        </row>
        <row r="232">
          <cell r="A232">
            <v>27828</v>
          </cell>
          <cell r="B232">
            <v>44165</v>
          </cell>
          <cell r="C232" t="str">
            <v>HPQ</v>
          </cell>
          <cell r="D232" t="str">
            <v>H P INC</v>
          </cell>
          <cell r="E232">
            <v>21.930000305175781</v>
          </cell>
          <cell r="F232">
            <v>-1.5267182141542435E-2</v>
          </cell>
        </row>
        <row r="233">
          <cell r="A233">
            <v>27828</v>
          </cell>
          <cell r="B233">
            <v>44166</v>
          </cell>
          <cell r="C233" t="str">
            <v>HPQ</v>
          </cell>
          <cell r="D233" t="str">
            <v>H P INC</v>
          </cell>
          <cell r="E233">
            <v>22.379999160766602</v>
          </cell>
          <cell r="F233">
            <v>2.0519783720374107E-2</v>
          </cell>
        </row>
        <row r="234">
          <cell r="A234">
            <v>27828</v>
          </cell>
          <cell r="B234">
            <v>44167</v>
          </cell>
          <cell r="C234" t="str">
            <v>HPQ</v>
          </cell>
          <cell r="D234" t="str">
            <v>H P INC</v>
          </cell>
          <cell r="E234">
            <v>22.819999694824219</v>
          </cell>
          <cell r="F234">
            <v>1.9660435616970062E-2</v>
          </cell>
        </row>
        <row r="235">
          <cell r="A235">
            <v>27828</v>
          </cell>
          <cell r="B235">
            <v>44168</v>
          </cell>
          <cell r="C235" t="str">
            <v>HPQ</v>
          </cell>
          <cell r="D235" t="str">
            <v>H P INC</v>
          </cell>
          <cell r="E235">
            <v>23.239999771118164</v>
          </cell>
          <cell r="F235">
            <v>1.8404912203550339E-2</v>
          </cell>
        </row>
        <row r="236">
          <cell r="A236">
            <v>27828</v>
          </cell>
          <cell r="B236">
            <v>44169</v>
          </cell>
          <cell r="C236" t="str">
            <v>HPQ</v>
          </cell>
          <cell r="D236" t="str">
            <v>H P INC</v>
          </cell>
          <cell r="E236">
            <v>23.780000686645508</v>
          </cell>
          <cell r="F236">
            <v>2.323584072291851E-2</v>
          </cell>
        </row>
        <row r="237">
          <cell r="A237">
            <v>27828</v>
          </cell>
          <cell r="B237">
            <v>44172</v>
          </cell>
          <cell r="C237" t="str">
            <v>HPQ</v>
          </cell>
          <cell r="D237" t="str">
            <v>H P INC</v>
          </cell>
          <cell r="E237">
            <v>23.680000305175781</v>
          </cell>
          <cell r="F237">
            <v>-4.2052301578223705E-3</v>
          </cell>
        </row>
        <row r="238">
          <cell r="A238">
            <v>27828</v>
          </cell>
          <cell r="B238">
            <v>44173</v>
          </cell>
          <cell r="C238" t="str">
            <v>HPQ</v>
          </cell>
          <cell r="D238" t="str">
            <v>H P INC</v>
          </cell>
          <cell r="E238">
            <v>23.520000457763672</v>
          </cell>
          <cell r="F238">
            <v>1.4273714041337371E-3</v>
          </cell>
        </row>
        <row r="239">
          <cell r="A239">
            <v>27828</v>
          </cell>
          <cell r="B239">
            <v>44174</v>
          </cell>
          <cell r="C239" t="str">
            <v>HPQ</v>
          </cell>
          <cell r="D239" t="str">
            <v>H P INC</v>
          </cell>
          <cell r="E239">
            <v>23.190000534057617</v>
          </cell>
          <cell r="F239">
            <v>-1.4030608348548412E-2</v>
          </cell>
        </row>
        <row r="240">
          <cell r="A240">
            <v>27828</v>
          </cell>
          <cell r="B240">
            <v>44175</v>
          </cell>
          <cell r="C240" t="str">
            <v>HPQ</v>
          </cell>
          <cell r="D240" t="str">
            <v>H P INC</v>
          </cell>
          <cell r="E240">
            <v>23.170000076293945</v>
          </cell>
          <cell r="F240">
            <v>-8.6246040882542729E-4</v>
          </cell>
        </row>
        <row r="241">
          <cell r="A241">
            <v>27828</v>
          </cell>
          <cell r="B241">
            <v>44176</v>
          </cell>
          <cell r="C241" t="str">
            <v>HPQ</v>
          </cell>
          <cell r="D241" t="str">
            <v>H P INC</v>
          </cell>
          <cell r="E241">
            <v>23.110000610351563</v>
          </cell>
          <cell r="F241">
            <v>-2.5895324070006609E-3</v>
          </cell>
        </row>
        <row r="242">
          <cell r="A242">
            <v>27828</v>
          </cell>
          <cell r="B242">
            <v>44179</v>
          </cell>
          <cell r="C242" t="str">
            <v>HPQ</v>
          </cell>
          <cell r="D242" t="str">
            <v>H P INC</v>
          </cell>
          <cell r="E242">
            <v>23.209999084472656</v>
          </cell>
          <cell r="F242">
            <v>4.3270648457109928E-3</v>
          </cell>
        </row>
        <row r="243">
          <cell r="A243">
            <v>27828</v>
          </cell>
          <cell r="B243">
            <v>44180</v>
          </cell>
          <cell r="C243" t="str">
            <v>HPQ</v>
          </cell>
          <cell r="D243" t="str">
            <v>H P INC</v>
          </cell>
          <cell r="E243">
            <v>23.709999084472656</v>
          </cell>
          <cell r="F243">
            <v>2.1542439237236977E-2</v>
          </cell>
        </row>
        <row r="244">
          <cell r="A244">
            <v>27828</v>
          </cell>
          <cell r="B244">
            <v>44181</v>
          </cell>
          <cell r="C244" t="str">
            <v>HPQ</v>
          </cell>
          <cell r="D244" t="str">
            <v>H P INC</v>
          </cell>
          <cell r="E244">
            <v>23.979999542236328</v>
          </cell>
          <cell r="F244">
            <v>1.1387620121240616E-2</v>
          </cell>
        </row>
        <row r="245">
          <cell r="A245">
            <v>27828</v>
          </cell>
          <cell r="B245">
            <v>44182</v>
          </cell>
          <cell r="C245" t="str">
            <v>HPQ</v>
          </cell>
          <cell r="D245" t="str">
            <v>H P INC</v>
          </cell>
          <cell r="E245">
            <v>24.219999313354492</v>
          </cell>
          <cell r="F245">
            <v>1.0008331388235092E-2</v>
          </cell>
        </row>
        <row r="246">
          <cell r="A246">
            <v>27828</v>
          </cell>
          <cell r="B246">
            <v>44183</v>
          </cell>
          <cell r="C246" t="str">
            <v>HPQ</v>
          </cell>
          <cell r="D246" t="str">
            <v>H P INC</v>
          </cell>
          <cell r="E246">
            <v>24.459999084472656</v>
          </cell>
          <cell r="F246">
            <v>9.9091567099094391E-3</v>
          </cell>
        </row>
        <row r="247">
          <cell r="A247">
            <v>27828</v>
          </cell>
          <cell r="B247">
            <v>44186</v>
          </cell>
          <cell r="C247" t="str">
            <v>HPQ</v>
          </cell>
          <cell r="D247" t="str">
            <v>H P INC</v>
          </cell>
          <cell r="E247">
            <v>24</v>
          </cell>
          <cell r="F247">
            <v>-1.8806178122758865E-2</v>
          </cell>
        </row>
        <row r="248">
          <cell r="A248">
            <v>27828</v>
          </cell>
          <cell r="B248">
            <v>44187</v>
          </cell>
          <cell r="C248" t="str">
            <v>HPQ</v>
          </cell>
          <cell r="D248" t="str">
            <v>H P INC</v>
          </cell>
          <cell r="E248">
            <v>24.159999847412109</v>
          </cell>
          <cell r="F248">
            <v>6.6666603088378906E-3</v>
          </cell>
        </row>
        <row r="249">
          <cell r="A249">
            <v>27828</v>
          </cell>
          <cell r="B249">
            <v>44188</v>
          </cell>
          <cell r="C249" t="str">
            <v>HPQ</v>
          </cell>
          <cell r="D249" t="str">
            <v>H P INC</v>
          </cell>
          <cell r="E249">
            <v>24.209999084472656</v>
          </cell>
          <cell r="F249">
            <v>2.0695049315690994E-3</v>
          </cell>
        </row>
        <row r="250">
          <cell r="A250">
            <v>27828</v>
          </cell>
          <cell r="B250">
            <v>44189</v>
          </cell>
          <cell r="C250" t="str">
            <v>HPQ</v>
          </cell>
          <cell r="D250" t="str">
            <v>H P INC</v>
          </cell>
          <cell r="E250">
            <v>24.260000228881836</v>
          </cell>
          <cell r="F250">
            <v>2.0653095562011003E-3</v>
          </cell>
        </row>
        <row r="251">
          <cell r="A251">
            <v>27828</v>
          </cell>
          <cell r="B251">
            <v>44193</v>
          </cell>
          <cell r="C251" t="str">
            <v>HPQ</v>
          </cell>
          <cell r="D251" t="str">
            <v>H P INC</v>
          </cell>
          <cell r="E251">
            <v>24.270000457763672</v>
          </cell>
          <cell r="F251">
            <v>4.1221058927476406E-4</v>
          </cell>
        </row>
        <row r="252">
          <cell r="A252">
            <v>27828</v>
          </cell>
          <cell r="B252">
            <v>44194</v>
          </cell>
          <cell r="C252" t="str">
            <v>HPQ</v>
          </cell>
          <cell r="D252" t="str">
            <v>H P INC</v>
          </cell>
          <cell r="E252">
            <v>24.049999237060547</v>
          </cell>
          <cell r="F252">
            <v>-9.0647386386990547E-3</v>
          </cell>
        </row>
        <row r="253">
          <cell r="A253">
            <v>27828</v>
          </cell>
          <cell r="B253">
            <v>44195</v>
          </cell>
          <cell r="C253" t="str">
            <v>HPQ</v>
          </cell>
          <cell r="D253" t="str">
            <v>H P INC</v>
          </cell>
          <cell r="E253">
            <v>24.319999694824219</v>
          </cell>
          <cell r="F253">
            <v>1.122663076967001E-2</v>
          </cell>
        </row>
        <row r="254">
          <cell r="A254">
            <v>27828</v>
          </cell>
          <cell r="B254">
            <v>44196</v>
          </cell>
          <cell r="C254" t="str">
            <v>HPQ</v>
          </cell>
          <cell r="D254" t="str">
            <v>H P INC</v>
          </cell>
          <cell r="E254">
            <v>24.590000152587891</v>
          </cell>
          <cell r="F254">
            <v>1.1101992800831795E-2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watch.com/story/hp-is-still-being-disrupted-by-the-internet-in-2019-2019-02-27" TargetMode="External"/><Relationship Id="rId2" Type="http://schemas.openxmlformats.org/officeDocument/2006/relationships/hyperlink" Target="https://www.fool.com/investing/2019/03/04/why-hp-stock-dropped-10-in-february.aspx" TargetMode="External"/><Relationship Id="rId1" Type="http://schemas.openxmlformats.org/officeDocument/2006/relationships/hyperlink" Target="https://3dprintingindustry.com/news/hp-shares-rise-seven-percent-following-strong-q1-2021-revenue-results-185275/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B215-0278-459F-9FE1-36531A2AE97C}">
  <dimension ref="A2:B14"/>
  <sheetViews>
    <sheetView showGridLines="0" tabSelected="1" workbookViewId="0">
      <selection activeCell="C17" sqref="C17"/>
    </sheetView>
  </sheetViews>
  <sheetFormatPr defaultRowHeight="14.4" x14ac:dyDescent="0.55000000000000004"/>
  <cols>
    <col min="2" max="2" width="69.1015625" bestFit="1" customWidth="1"/>
  </cols>
  <sheetData>
    <row r="2" spans="1:2" ht="35.700000000000003" x14ac:dyDescent="1.3">
      <c r="A2" s="302" t="s">
        <v>555</v>
      </c>
    </row>
    <row r="5" spans="1:2" ht="18.3" x14ac:dyDescent="0.7">
      <c r="B5" s="303" t="s">
        <v>550</v>
      </c>
    </row>
    <row r="6" spans="1:2" ht="49.2" x14ac:dyDescent="0.55000000000000004">
      <c r="B6" s="304" t="s">
        <v>543</v>
      </c>
    </row>
    <row r="8" spans="1:2" ht="18.3" x14ac:dyDescent="0.7">
      <c r="B8" s="303" t="s">
        <v>551</v>
      </c>
    </row>
    <row r="9" spans="1:2" x14ac:dyDescent="0.55000000000000004">
      <c r="B9" s="304" t="s">
        <v>552</v>
      </c>
    </row>
    <row r="13" spans="1:2" x14ac:dyDescent="0.55000000000000004">
      <c r="A13" s="305" t="s">
        <v>553</v>
      </c>
      <c r="B13" s="306" t="s">
        <v>554</v>
      </c>
    </row>
    <row r="14" spans="1:2" x14ac:dyDescent="0.55000000000000004">
      <c r="B14" s="30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54F2-36B8-497B-96E1-748F3BDD6039}">
  <sheetPr>
    <tabColor rgb="FF00B0F0"/>
  </sheetPr>
  <dimension ref="B1:C25"/>
  <sheetViews>
    <sheetView showGridLines="0" zoomScale="80" zoomScaleNormal="80" workbookViewId="0">
      <selection activeCell="I20" sqref="I20"/>
    </sheetView>
  </sheetViews>
  <sheetFormatPr defaultRowHeight="15.6" x14ac:dyDescent="0.55000000000000004"/>
  <cols>
    <col min="1" max="1" width="8.83984375" style="283"/>
    <col min="2" max="2" width="28" style="283" customWidth="1"/>
    <col min="3" max="3" width="24.83984375" style="283" customWidth="1"/>
    <col min="4" max="16384" width="8.83984375" style="283"/>
  </cols>
  <sheetData>
    <row r="1" spans="2:3" ht="15.9" thickBot="1" x14ac:dyDescent="0.6"/>
    <row r="2" spans="2:3" ht="61.2" x14ac:dyDescent="0.55000000000000004">
      <c r="B2" s="263" t="s">
        <v>522</v>
      </c>
      <c r="C2" s="264" t="s">
        <v>543</v>
      </c>
    </row>
    <row r="3" spans="2:3" x14ac:dyDescent="0.55000000000000004">
      <c r="B3" s="265"/>
      <c r="C3" s="284"/>
    </row>
    <row r="4" spans="2:3" x14ac:dyDescent="0.55000000000000004">
      <c r="B4" s="265"/>
      <c r="C4" s="284"/>
    </row>
    <row r="5" spans="2:3" x14ac:dyDescent="0.55000000000000004">
      <c r="B5" s="265" t="s">
        <v>523</v>
      </c>
      <c r="C5" s="266">
        <v>44291</v>
      </c>
    </row>
    <row r="6" spans="2:3" x14ac:dyDescent="0.55000000000000004">
      <c r="B6" s="265" t="s">
        <v>524</v>
      </c>
      <c r="C6" s="267" t="str">
        <f>Financial_Statement!C1</f>
        <v>HP INC</v>
      </c>
    </row>
    <row r="7" spans="2:3" x14ac:dyDescent="0.55000000000000004">
      <c r="B7" s="265" t="s">
        <v>525</v>
      </c>
      <c r="C7" s="267" t="str">
        <f>Financial_Statement!C2</f>
        <v>HPQ</v>
      </c>
    </row>
    <row r="8" spans="2:3" x14ac:dyDescent="0.55000000000000004">
      <c r="B8" s="265" t="s">
        <v>526</v>
      </c>
      <c r="C8" s="267" t="str">
        <f>Financial_Statement!C3</f>
        <v>3570</v>
      </c>
    </row>
    <row r="9" spans="2:3" x14ac:dyDescent="0.55000000000000004">
      <c r="B9" s="265"/>
      <c r="C9" s="267"/>
    </row>
    <row r="10" spans="2:3" x14ac:dyDescent="0.55000000000000004">
      <c r="B10" s="265"/>
      <c r="C10" s="267"/>
    </row>
    <row r="11" spans="2:3" x14ac:dyDescent="0.55000000000000004">
      <c r="B11" s="265" t="s">
        <v>527</v>
      </c>
      <c r="C11" s="268">
        <f>Proforma!current_price</f>
        <v>32.049999999999997</v>
      </c>
    </row>
    <row r="12" spans="2:3" x14ac:dyDescent="0.55000000000000004">
      <c r="B12" s="265" t="s">
        <v>528</v>
      </c>
      <c r="C12" s="269">
        <f>Proforma!F17</f>
        <v>1303.9269999999999</v>
      </c>
    </row>
    <row r="13" spans="2:3" x14ac:dyDescent="0.55000000000000004">
      <c r="B13" s="265" t="s">
        <v>529</v>
      </c>
      <c r="C13" s="268">
        <f>C11*C12</f>
        <v>41790.860349999995</v>
      </c>
    </row>
    <row r="14" spans="2:3" x14ac:dyDescent="0.55000000000000004">
      <c r="B14" s="265"/>
      <c r="C14" s="267"/>
    </row>
    <row r="15" spans="2:3" x14ac:dyDescent="0.55000000000000004">
      <c r="B15" s="265" t="s">
        <v>530</v>
      </c>
      <c r="C15" s="269">
        <f>C13/Proforma!D38</f>
        <v>12.610398415811707</v>
      </c>
    </row>
    <row r="16" spans="2:3" x14ac:dyDescent="0.55000000000000004">
      <c r="B16" s="265" t="s">
        <v>531</v>
      </c>
      <c r="C16" s="269">
        <f>C13/Proforma!D61</f>
        <v>-18.757118649012565</v>
      </c>
    </row>
    <row r="17" spans="2:3" x14ac:dyDescent="0.55000000000000004">
      <c r="B17" s="265"/>
      <c r="C17" s="267"/>
    </row>
    <row r="18" spans="2:3" x14ac:dyDescent="0.55000000000000004">
      <c r="B18" s="270" t="s">
        <v>532</v>
      </c>
      <c r="C18" s="267"/>
    </row>
    <row r="19" spans="2:3" x14ac:dyDescent="0.55000000000000004">
      <c r="B19" s="265" t="s">
        <v>389</v>
      </c>
      <c r="C19" s="272">
        <f>Proforma!Intrinsic_FCFE</f>
        <v>38.626341489173988</v>
      </c>
    </row>
    <row r="20" spans="2:3" x14ac:dyDescent="0.55000000000000004">
      <c r="B20" s="265" t="s">
        <v>520</v>
      </c>
      <c r="C20" s="268" t="str">
        <f>Proforma!C99</f>
        <v>Buy</v>
      </c>
    </row>
    <row r="21" spans="2:3" x14ac:dyDescent="0.55000000000000004">
      <c r="B21" s="265"/>
      <c r="C21" s="267"/>
    </row>
    <row r="22" spans="2:3" x14ac:dyDescent="0.55000000000000004">
      <c r="B22" s="265" t="s">
        <v>533</v>
      </c>
      <c r="C22" s="268" t="s">
        <v>495</v>
      </c>
    </row>
    <row r="23" spans="2:3" x14ac:dyDescent="0.55000000000000004">
      <c r="B23" s="265" t="s">
        <v>534</v>
      </c>
      <c r="C23" s="268" t="s">
        <v>495</v>
      </c>
    </row>
    <row r="24" spans="2:3" x14ac:dyDescent="0.55000000000000004">
      <c r="B24" s="285"/>
      <c r="C24" s="286"/>
    </row>
    <row r="25" spans="2:3" ht="15.9" thickBot="1" x14ac:dyDescent="0.6">
      <c r="B25" s="271" t="s">
        <v>535</v>
      </c>
      <c r="C25" s="287" t="str">
        <f>C20</f>
        <v>Buy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AA6A-779F-42B7-867B-CBCB024B91E2}">
  <sheetPr>
    <tabColor theme="9" tint="0.59999389629810485"/>
    <outlinePr summaryBelow="0"/>
  </sheetPr>
  <dimension ref="B1:G14"/>
  <sheetViews>
    <sheetView showGridLines="0" zoomScale="90" zoomScaleNormal="90" workbookViewId="0">
      <selection activeCell="H23" sqref="H23"/>
    </sheetView>
  </sheetViews>
  <sheetFormatPr defaultRowHeight="14.4" outlineLevelRow="1" outlineLevelCol="1" x14ac:dyDescent="0.55000000000000004"/>
  <cols>
    <col min="3" max="3" width="13.15625" bestFit="1" customWidth="1"/>
    <col min="4" max="4" width="7.3125" bestFit="1" customWidth="1" outlineLevel="1"/>
    <col min="5" max="7" width="11.68359375" bestFit="1" customWidth="1" outlineLevel="1"/>
  </cols>
  <sheetData>
    <row r="1" spans="2:7" ht="14.7" thickBot="1" x14ac:dyDescent="0.6"/>
    <row r="2" spans="2:7" ht="15.6" x14ac:dyDescent="0.55000000000000004">
      <c r="B2" s="238" t="s">
        <v>513</v>
      </c>
      <c r="C2" s="234"/>
      <c r="D2" s="235"/>
      <c r="E2" s="235"/>
      <c r="F2" s="235"/>
      <c r="G2" s="239"/>
    </row>
    <row r="3" spans="2:7" ht="28.8" collapsed="1" x14ac:dyDescent="0.55000000000000004">
      <c r="B3" s="240"/>
      <c r="C3" s="236"/>
      <c r="D3" s="260" t="s">
        <v>521</v>
      </c>
      <c r="E3" s="258" t="s">
        <v>506</v>
      </c>
      <c r="F3" s="258" t="s">
        <v>508</v>
      </c>
      <c r="G3" s="259" t="s">
        <v>511</v>
      </c>
    </row>
    <row r="4" spans="2:7" ht="31.5" hidden="1" outlineLevel="1" x14ac:dyDescent="0.55000000000000004">
      <c r="B4" s="241"/>
      <c r="C4" s="102"/>
      <c r="D4" s="100"/>
      <c r="E4" s="103"/>
      <c r="F4" s="103" t="s">
        <v>509</v>
      </c>
      <c r="G4" s="242" t="s">
        <v>512</v>
      </c>
    </row>
    <row r="5" spans="2:7" x14ac:dyDescent="0.55000000000000004">
      <c r="B5" s="243" t="s">
        <v>514</v>
      </c>
      <c r="C5" s="237"/>
      <c r="D5" s="101"/>
      <c r="E5" s="101"/>
      <c r="F5" s="101"/>
      <c r="G5" s="244"/>
    </row>
    <row r="6" spans="2:7" outlineLevel="1" x14ac:dyDescent="0.55000000000000004">
      <c r="B6" s="250"/>
      <c r="C6" s="251" t="s">
        <v>502</v>
      </c>
      <c r="D6" s="104">
        <v>7.0000000000000007E-2</v>
      </c>
      <c r="E6" s="252">
        <v>0.02</v>
      </c>
      <c r="F6" s="252">
        <v>0.12</v>
      </c>
      <c r="G6" s="253">
        <v>7.0000000000000007E-2</v>
      </c>
    </row>
    <row r="7" spans="2:7" outlineLevel="1" x14ac:dyDescent="0.55000000000000004">
      <c r="B7" s="250"/>
      <c r="C7" s="251" t="s">
        <v>503</v>
      </c>
      <c r="D7" s="104">
        <v>2.09175040937601E-2</v>
      </c>
      <c r="E7" s="252">
        <v>0.01</v>
      </c>
      <c r="F7" s="252">
        <v>0.05</v>
      </c>
      <c r="G7" s="253">
        <v>2.09175040937601E-2</v>
      </c>
    </row>
    <row r="8" spans="2:7" outlineLevel="1" x14ac:dyDescent="0.55000000000000004">
      <c r="B8" s="250"/>
      <c r="C8" s="251" t="s">
        <v>504</v>
      </c>
      <c r="D8" s="104">
        <v>0.12646706767664201</v>
      </c>
      <c r="E8" s="252">
        <v>0.15</v>
      </c>
      <c r="F8" s="252">
        <v>0.09</v>
      </c>
      <c r="G8" s="253">
        <v>0.12646706767664201</v>
      </c>
    </row>
    <row r="9" spans="2:7" x14ac:dyDescent="0.55000000000000004">
      <c r="B9" s="243" t="s">
        <v>515</v>
      </c>
      <c r="C9" s="237"/>
      <c r="D9" s="101"/>
      <c r="E9" s="101"/>
      <c r="F9" s="101"/>
      <c r="G9" s="244"/>
    </row>
    <row r="10" spans="2:7" outlineLevel="1" x14ac:dyDescent="0.55000000000000004">
      <c r="B10" s="250"/>
      <c r="C10" s="251" t="s">
        <v>505</v>
      </c>
      <c r="D10" s="273">
        <v>38.626341489174003</v>
      </c>
      <c r="E10" s="108">
        <v>27.691000467857599</v>
      </c>
      <c r="F10" s="108">
        <v>56.275708168665403</v>
      </c>
      <c r="G10" s="245">
        <v>38.626341489174003</v>
      </c>
    </row>
    <row r="11" spans="2:7" ht="14.7" outlineLevel="1" thickBot="1" x14ac:dyDescent="0.6">
      <c r="B11" s="254"/>
      <c r="C11" s="255" t="s">
        <v>520</v>
      </c>
      <c r="D11" s="274" t="s">
        <v>510</v>
      </c>
      <c r="E11" s="256" t="s">
        <v>507</v>
      </c>
      <c r="F11" s="256" t="s">
        <v>510</v>
      </c>
      <c r="G11" s="257" t="s">
        <v>510</v>
      </c>
    </row>
    <row r="12" spans="2:7" x14ac:dyDescent="0.55000000000000004">
      <c r="B12" s="261" t="s">
        <v>516</v>
      </c>
      <c r="C12" s="246"/>
      <c r="D12" s="246"/>
      <c r="E12" s="246"/>
      <c r="F12" s="246"/>
      <c r="G12" s="247"/>
    </row>
    <row r="13" spans="2:7" x14ac:dyDescent="0.55000000000000004">
      <c r="B13" s="261" t="s">
        <v>517</v>
      </c>
      <c r="C13" s="246"/>
      <c r="D13" s="246"/>
      <c r="E13" s="246"/>
      <c r="F13" s="246"/>
      <c r="G13" s="247"/>
    </row>
    <row r="14" spans="2:7" ht="14.7" thickBot="1" x14ac:dyDescent="0.6">
      <c r="B14" s="262" t="s">
        <v>518</v>
      </c>
      <c r="C14" s="248"/>
      <c r="D14" s="248"/>
      <c r="E14" s="248"/>
      <c r="F14" s="248"/>
      <c r="G14" s="2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7EAE-6C7D-420A-95FC-C00C3E8E1C47}">
  <sheetPr codeName="Sheet3">
    <tabColor rgb="FFFF0000"/>
    <pageSetUpPr fitToPage="1"/>
  </sheetPr>
  <dimension ref="A1:P146"/>
  <sheetViews>
    <sheetView topLeftCell="A94" zoomScale="80" zoomScaleNormal="80" workbookViewId="0">
      <selection activeCell="D114" sqref="D114"/>
    </sheetView>
  </sheetViews>
  <sheetFormatPr defaultRowHeight="12.3" x14ac:dyDescent="0.4"/>
  <cols>
    <col min="1" max="1" width="2.5234375" style="10" customWidth="1"/>
    <col min="2" max="2" width="41.734375" style="10" customWidth="1"/>
    <col min="3" max="3" width="13.26171875" style="10" customWidth="1"/>
    <col min="4" max="4" width="39.15625" style="10" customWidth="1"/>
    <col min="5" max="5" width="39.20703125" style="10" bestFit="1" customWidth="1"/>
    <col min="6" max="6" width="17.15625" style="10" customWidth="1"/>
    <col min="7" max="7" width="13" style="10" customWidth="1"/>
    <col min="8" max="8" width="29.3125" style="10" bestFit="1" customWidth="1"/>
    <col min="9" max="9" width="20.15625" style="10" customWidth="1"/>
    <col min="10" max="10" width="10.5234375" style="10" bestFit="1" customWidth="1"/>
    <col min="11" max="11" width="15.3671875" style="10" customWidth="1"/>
    <col min="12" max="12" width="8.734375" style="10"/>
    <col min="13" max="13" width="9.15625" style="10" customWidth="1"/>
    <col min="14" max="258" width="8.734375" style="10"/>
    <col min="259" max="259" width="36" style="10" customWidth="1"/>
    <col min="260" max="514" width="8.734375" style="10"/>
    <col min="515" max="515" width="36" style="10" customWidth="1"/>
    <col min="516" max="770" width="8.734375" style="10"/>
    <col min="771" max="771" width="36" style="10" customWidth="1"/>
    <col min="772" max="1026" width="8.734375" style="10"/>
    <col min="1027" max="1027" width="36" style="10" customWidth="1"/>
    <col min="1028" max="1282" width="8.734375" style="10"/>
    <col min="1283" max="1283" width="36" style="10" customWidth="1"/>
    <col min="1284" max="1538" width="8.734375" style="10"/>
    <col min="1539" max="1539" width="36" style="10" customWidth="1"/>
    <col min="1540" max="1794" width="8.734375" style="10"/>
    <col min="1795" max="1795" width="36" style="10" customWidth="1"/>
    <col min="1796" max="2050" width="8.734375" style="10"/>
    <col min="2051" max="2051" width="36" style="10" customWidth="1"/>
    <col min="2052" max="2306" width="8.734375" style="10"/>
    <col min="2307" max="2307" width="36" style="10" customWidth="1"/>
    <col min="2308" max="2562" width="8.734375" style="10"/>
    <col min="2563" max="2563" width="36" style="10" customWidth="1"/>
    <col min="2564" max="2818" width="8.734375" style="10"/>
    <col min="2819" max="2819" width="36" style="10" customWidth="1"/>
    <col min="2820" max="3074" width="8.734375" style="10"/>
    <col min="3075" max="3075" width="36" style="10" customWidth="1"/>
    <col min="3076" max="3330" width="8.734375" style="10"/>
    <col min="3331" max="3331" width="36" style="10" customWidth="1"/>
    <col min="3332" max="3586" width="8.734375" style="10"/>
    <col min="3587" max="3587" width="36" style="10" customWidth="1"/>
    <col min="3588" max="3842" width="8.734375" style="10"/>
    <col min="3843" max="3843" width="36" style="10" customWidth="1"/>
    <col min="3844" max="4098" width="8.734375" style="10"/>
    <col min="4099" max="4099" width="36" style="10" customWidth="1"/>
    <col min="4100" max="4354" width="8.734375" style="10"/>
    <col min="4355" max="4355" width="36" style="10" customWidth="1"/>
    <col min="4356" max="4610" width="8.734375" style="10"/>
    <col min="4611" max="4611" width="36" style="10" customWidth="1"/>
    <col min="4612" max="4866" width="8.734375" style="10"/>
    <col min="4867" max="4867" width="36" style="10" customWidth="1"/>
    <col min="4868" max="5122" width="8.734375" style="10"/>
    <col min="5123" max="5123" width="36" style="10" customWidth="1"/>
    <col min="5124" max="5378" width="8.734375" style="10"/>
    <col min="5379" max="5379" width="36" style="10" customWidth="1"/>
    <col min="5380" max="5634" width="8.734375" style="10"/>
    <col min="5635" max="5635" width="36" style="10" customWidth="1"/>
    <col min="5636" max="5890" width="8.734375" style="10"/>
    <col min="5891" max="5891" width="36" style="10" customWidth="1"/>
    <col min="5892" max="6146" width="8.734375" style="10"/>
    <col min="6147" max="6147" width="36" style="10" customWidth="1"/>
    <col min="6148" max="6402" width="8.734375" style="10"/>
    <col min="6403" max="6403" width="36" style="10" customWidth="1"/>
    <col min="6404" max="6658" width="8.734375" style="10"/>
    <col min="6659" max="6659" width="36" style="10" customWidth="1"/>
    <col min="6660" max="6914" width="8.734375" style="10"/>
    <col min="6915" max="6915" width="36" style="10" customWidth="1"/>
    <col min="6916" max="7170" width="8.734375" style="10"/>
    <col min="7171" max="7171" width="36" style="10" customWidth="1"/>
    <col min="7172" max="7426" width="8.734375" style="10"/>
    <col min="7427" max="7427" width="36" style="10" customWidth="1"/>
    <col min="7428" max="7682" width="8.734375" style="10"/>
    <col min="7683" max="7683" width="36" style="10" customWidth="1"/>
    <col min="7684" max="7938" width="8.734375" style="10"/>
    <col min="7939" max="7939" width="36" style="10" customWidth="1"/>
    <col min="7940" max="8194" width="8.734375" style="10"/>
    <col min="8195" max="8195" width="36" style="10" customWidth="1"/>
    <col min="8196" max="8450" width="8.734375" style="10"/>
    <col min="8451" max="8451" width="36" style="10" customWidth="1"/>
    <col min="8452" max="8706" width="8.734375" style="10"/>
    <col min="8707" max="8707" width="36" style="10" customWidth="1"/>
    <col min="8708" max="8962" width="8.734375" style="10"/>
    <col min="8963" max="8963" width="36" style="10" customWidth="1"/>
    <col min="8964" max="9218" width="8.734375" style="10"/>
    <col min="9219" max="9219" width="36" style="10" customWidth="1"/>
    <col min="9220" max="9474" width="8.734375" style="10"/>
    <col min="9475" max="9475" width="36" style="10" customWidth="1"/>
    <col min="9476" max="9730" width="8.734375" style="10"/>
    <col min="9731" max="9731" width="36" style="10" customWidth="1"/>
    <col min="9732" max="9986" width="8.734375" style="10"/>
    <col min="9987" max="9987" width="36" style="10" customWidth="1"/>
    <col min="9988" max="10242" width="8.734375" style="10"/>
    <col min="10243" max="10243" width="36" style="10" customWidth="1"/>
    <col min="10244" max="10498" width="8.734375" style="10"/>
    <col min="10499" max="10499" width="36" style="10" customWidth="1"/>
    <col min="10500" max="10754" width="8.734375" style="10"/>
    <col min="10755" max="10755" width="36" style="10" customWidth="1"/>
    <col min="10756" max="11010" width="8.734375" style="10"/>
    <col min="11011" max="11011" width="36" style="10" customWidth="1"/>
    <col min="11012" max="11266" width="8.734375" style="10"/>
    <col min="11267" max="11267" width="36" style="10" customWidth="1"/>
    <col min="11268" max="11522" width="8.734375" style="10"/>
    <col min="11523" max="11523" width="36" style="10" customWidth="1"/>
    <col min="11524" max="11778" width="8.734375" style="10"/>
    <col min="11779" max="11779" width="36" style="10" customWidth="1"/>
    <col min="11780" max="12034" width="8.734375" style="10"/>
    <col min="12035" max="12035" width="36" style="10" customWidth="1"/>
    <col min="12036" max="12290" width="8.734375" style="10"/>
    <col min="12291" max="12291" width="36" style="10" customWidth="1"/>
    <col min="12292" max="12546" width="8.734375" style="10"/>
    <col min="12547" max="12547" width="36" style="10" customWidth="1"/>
    <col min="12548" max="12802" width="8.734375" style="10"/>
    <col min="12803" max="12803" width="36" style="10" customWidth="1"/>
    <col min="12804" max="13058" width="8.734375" style="10"/>
    <col min="13059" max="13059" width="36" style="10" customWidth="1"/>
    <col min="13060" max="13314" width="8.734375" style="10"/>
    <col min="13315" max="13315" width="36" style="10" customWidth="1"/>
    <col min="13316" max="13570" width="8.734375" style="10"/>
    <col min="13571" max="13571" width="36" style="10" customWidth="1"/>
    <col min="13572" max="13826" width="8.734375" style="10"/>
    <col min="13827" max="13827" width="36" style="10" customWidth="1"/>
    <col min="13828" max="14082" width="8.734375" style="10"/>
    <col min="14083" max="14083" width="36" style="10" customWidth="1"/>
    <col min="14084" max="14338" width="8.734375" style="10"/>
    <col min="14339" max="14339" width="36" style="10" customWidth="1"/>
    <col min="14340" max="14594" width="8.734375" style="10"/>
    <col min="14595" max="14595" width="36" style="10" customWidth="1"/>
    <col min="14596" max="14850" width="8.734375" style="10"/>
    <col min="14851" max="14851" width="36" style="10" customWidth="1"/>
    <col min="14852" max="15106" width="8.734375" style="10"/>
    <col min="15107" max="15107" width="36" style="10" customWidth="1"/>
    <col min="15108" max="15362" width="8.734375" style="10"/>
    <col min="15363" max="15363" width="36" style="10" customWidth="1"/>
    <col min="15364" max="15618" width="8.734375" style="10"/>
    <col min="15619" max="15619" width="36" style="10" customWidth="1"/>
    <col min="15620" max="15874" width="8.734375" style="10"/>
    <col min="15875" max="15875" width="36" style="10" customWidth="1"/>
    <col min="15876" max="16130" width="8.734375" style="10"/>
    <col min="16131" max="16131" width="36" style="10" customWidth="1"/>
    <col min="16132" max="16384" width="8.734375" style="10"/>
  </cols>
  <sheetData>
    <row r="1" spans="1:11" ht="17.7" x14ac:dyDescent="0.6">
      <c r="A1" s="9" t="s">
        <v>322</v>
      </c>
    </row>
    <row r="2" spans="1:11" ht="12.6" thickBot="1" x14ac:dyDescent="0.45"/>
    <row r="3" spans="1:11" ht="12.6" thickBot="1" x14ac:dyDescent="0.45">
      <c r="B3" s="282"/>
      <c r="C3" s="11"/>
      <c r="D3" s="11"/>
      <c r="E3" s="11"/>
      <c r="F3" s="11"/>
      <c r="G3" s="11"/>
      <c r="H3" s="11"/>
      <c r="I3" s="11"/>
      <c r="J3" s="11"/>
      <c r="K3" s="12"/>
    </row>
    <row r="4" spans="1:11" ht="12.6" thickBot="1" x14ac:dyDescent="0.45">
      <c r="B4" s="281" t="s">
        <v>323</v>
      </c>
      <c r="C4" s="122"/>
      <c r="D4" s="122"/>
      <c r="E4" s="122"/>
      <c r="F4" s="122"/>
      <c r="G4" s="122"/>
      <c r="H4" s="122"/>
      <c r="I4" s="122"/>
      <c r="J4" s="122"/>
      <c r="K4" s="14"/>
    </row>
    <row r="5" spans="1:11" x14ac:dyDescent="0.4">
      <c r="B5" s="109" t="s">
        <v>324</v>
      </c>
      <c r="C5" s="12"/>
      <c r="D5" s="122"/>
      <c r="E5" s="117" t="s">
        <v>496</v>
      </c>
      <c r="F5" s="12"/>
      <c r="G5" s="122"/>
      <c r="H5" s="117" t="s">
        <v>481</v>
      </c>
      <c r="I5" s="11"/>
      <c r="J5" s="11"/>
      <c r="K5" s="12"/>
    </row>
    <row r="6" spans="1:11" ht="12.6" x14ac:dyDescent="0.45">
      <c r="B6" s="13" t="s">
        <v>325</v>
      </c>
      <c r="C6" s="110">
        <v>7.0000000000000007E-2</v>
      </c>
      <c r="D6" s="126" t="s">
        <v>441</v>
      </c>
      <c r="E6" s="13" t="s">
        <v>326</v>
      </c>
      <c r="F6" s="118">
        <f>D48/D30</f>
        <v>0.14915517576228393</v>
      </c>
      <c r="G6" s="122"/>
      <c r="H6" s="13"/>
      <c r="I6" s="122"/>
      <c r="J6" s="122"/>
      <c r="K6" s="14"/>
    </row>
    <row r="7" spans="1:11" ht="26.4" x14ac:dyDescent="0.85">
      <c r="B7" s="13" t="s">
        <v>327</v>
      </c>
      <c r="C7" s="111">
        <v>32.049999999999997</v>
      </c>
      <c r="D7" s="126" t="s">
        <v>436</v>
      </c>
      <c r="E7" s="13" t="s">
        <v>328</v>
      </c>
      <c r="F7" s="118">
        <f>D33/C48</f>
        <v>0.11169532471223532</v>
      </c>
      <c r="G7" s="122"/>
      <c r="H7" s="217" t="s">
        <v>420</v>
      </c>
      <c r="I7" s="123" t="s">
        <v>421</v>
      </c>
      <c r="J7" s="123" t="s">
        <v>422</v>
      </c>
      <c r="K7" s="124" t="s">
        <v>418</v>
      </c>
    </row>
    <row r="8" spans="1:11" ht="12.6" x14ac:dyDescent="0.45">
      <c r="B8" s="13" t="s">
        <v>329</v>
      </c>
      <c r="C8" s="112">
        <f>'Assumptions '!C8</f>
        <v>2.09175040937601E-2</v>
      </c>
      <c r="D8" s="126" t="s">
        <v>480</v>
      </c>
      <c r="E8" s="13" t="s">
        <v>330</v>
      </c>
      <c r="F8" s="118">
        <f>D47/D30</f>
        <v>0.36455445894171862</v>
      </c>
      <c r="G8" s="122"/>
      <c r="H8" s="218">
        <v>0.10684166664569969</v>
      </c>
      <c r="I8" s="125">
        <v>-5.5567639941838311E-2</v>
      </c>
      <c r="J8" s="125">
        <v>1.0394284417230641</v>
      </c>
      <c r="K8" s="80">
        <v>1.4980318067269413E-3</v>
      </c>
    </row>
    <row r="9" spans="1:11" ht="12.6" x14ac:dyDescent="0.45">
      <c r="B9" s="13" t="s">
        <v>331</v>
      </c>
      <c r="C9" s="220" t="s">
        <v>495</v>
      </c>
      <c r="D9" s="126"/>
      <c r="E9" s="13" t="s">
        <v>332</v>
      </c>
      <c r="F9" s="118">
        <f>D55/D30</f>
        <v>0.4629319020462932</v>
      </c>
      <c r="G9" s="126"/>
      <c r="H9" s="13"/>
      <c r="I9" s="127"/>
      <c r="J9" s="127"/>
      <c r="K9" s="128"/>
    </row>
    <row r="10" spans="1:11" ht="12.9" thickBot="1" x14ac:dyDescent="0.5">
      <c r="B10" s="13" t="s">
        <v>333</v>
      </c>
      <c r="C10" s="113">
        <v>17</v>
      </c>
      <c r="D10" s="126" t="s">
        <v>536</v>
      </c>
      <c r="E10" s="13" t="s">
        <v>334</v>
      </c>
      <c r="F10" s="118">
        <f>D31/D30</f>
        <v>0.8038454068751214</v>
      </c>
      <c r="G10" s="122"/>
      <c r="H10" s="18"/>
      <c r="I10" s="215" t="s">
        <v>335</v>
      </c>
      <c r="J10" s="216">
        <v>0.12646706767664201</v>
      </c>
      <c r="K10" s="130"/>
    </row>
    <row r="11" spans="1:11" x14ac:dyDescent="0.4">
      <c r="B11" s="13" t="s">
        <v>336</v>
      </c>
      <c r="C11" s="114">
        <v>0.1</v>
      </c>
      <c r="D11" s="122"/>
      <c r="E11" s="13" t="s">
        <v>337</v>
      </c>
      <c r="F11" s="118">
        <f>D32/D30</f>
        <v>0.11271385441127138</v>
      </c>
      <c r="G11" s="122"/>
      <c r="H11" s="122"/>
      <c r="I11" s="122"/>
      <c r="J11" s="122"/>
      <c r="K11" s="14"/>
    </row>
    <row r="12" spans="1:11" ht="24.6" x14ac:dyDescent="0.4">
      <c r="B12" s="15" t="s">
        <v>338</v>
      </c>
      <c r="C12" s="111">
        <v>2</v>
      </c>
      <c r="D12" s="122"/>
      <c r="E12" s="13" t="s">
        <v>339</v>
      </c>
      <c r="F12" s="118">
        <f>D35/C56</f>
        <v>2.5515106223977794E-2</v>
      </c>
      <c r="G12" s="122"/>
      <c r="H12" s="122"/>
      <c r="I12" s="122"/>
      <c r="J12" s="122"/>
      <c r="K12" s="14"/>
    </row>
    <row r="13" spans="1:11" ht="24.6" x14ac:dyDescent="0.4">
      <c r="B13" s="15" t="s">
        <v>340</v>
      </c>
      <c r="C13" s="112" t="s">
        <v>495</v>
      </c>
      <c r="D13" s="122"/>
      <c r="E13" s="13" t="s">
        <v>341</v>
      </c>
      <c r="F13" s="118">
        <f>D40/D38</f>
        <v>0.30084490042245021</v>
      </c>
      <c r="G13" s="122"/>
      <c r="H13" s="122"/>
      <c r="I13" s="122"/>
      <c r="J13" s="122"/>
      <c r="K13" s="14"/>
    </row>
    <row r="14" spans="1:11" ht="24.9" thickBot="1" x14ac:dyDescent="0.45">
      <c r="B14" s="115" t="s">
        <v>482</v>
      </c>
      <c r="C14" s="116">
        <v>1</v>
      </c>
      <c r="D14" s="122"/>
      <c r="E14" s="13" t="s">
        <v>342</v>
      </c>
      <c r="F14" s="118">
        <f>'Assumptions '!C20</f>
        <v>0.27060000000000001</v>
      </c>
      <c r="G14" s="129"/>
      <c r="H14" s="122"/>
      <c r="I14" s="122"/>
      <c r="J14" s="122"/>
      <c r="K14" s="14"/>
    </row>
    <row r="15" spans="1:11" x14ac:dyDescent="0.4">
      <c r="B15" s="13"/>
      <c r="C15" s="122"/>
      <c r="D15" s="122"/>
      <c r="E15" s="13" t="s">
        <v>343</v>
      </c>
      <c r="F15" s="118">
        <f>D56/D52</f>
        <v>0.30820910585046568</v>
      </c>
      <c r="G15" s="122"/>
      <c r="H15" s="122"/>
      <c r="I15" s="122"/>
      <c r="J15" s="122"/>
      <c r="K15" s="14"/>
    </row>
    <row r="16" spans="1:11" x14ac:dyDescent="0.4">
      <c r="B16" s="13"/>
      <c r="C16" s="122"/>
      <c r="D16" s="122"/>
      <c r="E16" s="13" t="s">
        <v>344</v>
      </c>
      <c r="F16" s="119">
        <f>D51</f>
        <v>10299</v>
      </c>
      <c r="G16" s="122"/>
      <c r="H16" s="122"/>
      <c r="I16" s="122"/>
      <c r="J16" s="122"/>
      <c r="K16" s="14"/>
    </row>
    <row r="17" spans="2:12" x14ac:dyDescent="0.4">
      <c r="B17" s="13"/>
      <c r="C17" s="122"/>
      <c r="D17" s="122"/>
      <c r="E17" s="13" t="s">
        <v>345</v>
      </c>
      <c r="F17" s="120">
        <f>D42</f>
        <v>1303.9269999999999</v>
      </c>
      <c r="G17" s="122"/>
      <c r="H17" s="122"/>
      <c r="I17" s="122"/>
      <c r="J17" s="122"/>
      <c r="K17" s="14"/>
    </row>
    <row r="18" spans="2:12" ht="12.6" thickBot="1" x14ac:dyDescent="0.45">
      <c r="B18" s="13"/>
      <c r="C18" s="122"/>
      <c r="D18" s="122"/>
      <c r="E18" s="18"/>
      <c r="F18" s="121"/>
      <c r="G18" s="122"/>
      <c r="H18" s="122"/>
      <c r="I18" s="122"/>
      <c r="J18" s="122"/>
      <c r="K18" s="14"/>
    </row>
    <row r="19" spans="2:12" ht="12.6" thickBot="1" x14ac:dyDescent="0.45">
      <c r="B19" s="18"/>
      <c r="C19" s="19"/>
      <c r="D19" s="19"/>
      <c r="E19" s="19"/>
      <c r="F19" s="19"/>
      <c r="G19" s="19"/>
      <c r="H19" s="19"/>
      <c r="I19" s="19"/>
      <c r="J19" s="19"/>
      <c r="K19" s="130"/>
    </row>
    <row r="20" spans="2:12" x14ac:dyDescent="0.4">
      <c r="B20" s="13"/>
      <c r="C20" s="122"/>
      <c r="D20" s="122"/>
      <c r="E20" s="122"/>
      <c r="F20" s="122"/>
      <c r="G20" s="122"/>
      <c r="H20" s="122"/>
      <c r="I20" s="122"/>
      <c r="J20" s="122"/>
      <c r="K20" s="122"/>
    </row>
    <row r="21" spans="2:12" s="143" customFormat="1" ht="12.6" thickBot="1" x14ac:dyDescent="0.45">
      <c r="B21" s="142" t="s">
        <v>346</v>
      </c>
      <c r="E21" s="144" t="s">
        <v>347</v>
      </c>
      <c r="F21" s="144"/>
      <c r="G21" s="144">
        <v>1</v>
      </c>
      <c r="H21" s="144">
        <v>2</v>
      </c>
      <c r="I21" s="144">
        <v>3</v>
      </c>
      <c r="J21" s="144">
        <v>4</v>
      </c>
      <c r="K21" s="145">
        <v>5</v>
      </c>
    </row>
    <row r="22" spans="2:12" ht="12.6" thickTop="1" x14ac:dyDescent="0.4">
      <c r="B22" s="17" t="s">
        <v>348</v>
      </c>
      <c r="C22" s="133"/>
      <c r="D22" s="133"/>
      <c r="E22" s="134"/>
      <c r="F22" s="134"/>
      <c r="G22" s="135">
        <f>IF($C$14=1,sales_growth,Sales_trend!X$11)</f>
        <v>7.0000000000000007E-2</v>
      </c>
      <c r="H22" s="135">
        <f>IF($C$14=1,sales_growth,Sales_trend!Y$11)</f>
        <v>7.0000000000000007E-2</v>
      </c>
      <c r="I22" s="135">
        <f>IF($C$14=1,sales_growth,Sales_trend!Z$11)</f>
        <v>7.0000000000000007E-2</v>
      </c>
      <c r="J22" s="135">
        <f>IF($C$14=1,sales_growth,Sales_trend!AA$11)</f>
        <v>7.0000000000000007E-2</v>
      </c>
      <c r="K22" s="136">
        <f>IF($C$14=1,sales_growth,Sales_trend!AB$11)</f>
        <v>7.0000000000000007E-2</v>
      </c>
    </row>
    <row r="23" spans="2:12" ht="12.6" thickBot="1" x14ac:dyDescent="0.45">
      <c r="B23" s="137" t="s">
        <v>349</v>
      </c>
      <c r="C23" s="138"/>
      <c r="D23" s="138"/>
      <c r="E23" s="139"/>
      <c r="F23" s="139"/>
      <c r="G23" s="140">
        <f>$F$15</f>
        <v>0.30820910585046568</v>
      </c>
      <c r="H23" s="140">
        <f>$F$15</f>
        <v>0.30820910585046568</v>
      </c>
      <c r="I23" s="140">
        <f>$F$15</f>
        <v>0.30820910585046568</v>
      </c>
      <c r="J23" s="140">
        <f>$F$15</f>
        <v>0.30820910585046568</v>
      </c>
      <c r="K23" s="141">
        <f>$F$15</f>
        <v>0.30820910585046568</v>
      </c>
    </row>
    <row r="24" spans="2:12" ht="12.6" thickBot="1" x14ac:dyDescent="0.45">
      <c r="B24" s="18"/>
      <c r="C24" s="19"/>
      <c r="D24" s="19"/>
      <c r="E24" s="19"/>
      <c r="F24" s="19"/>
      <c r="G24" s="19"/>
      <c r="H24" s="19"/>
      <c r="I24" s="19"/>
      <c r="J24" s="19"/>
      <c r="K24" s="19"/>
    </row>
    <row r="25" spans="2:12" x14ac:dyDescent="0.4">
      <c r="B25" s="146"/>
      <c r="C25" s="11"/>
      <c r="D25" s="11"/>
      <c r="E25" s="147"/>
      <c r="F25" s="147"/>
      <c r="G25" s="148"/>
      <c r="H25" s="148"/>
      <c r="I25" s="148"/>
      <c r="J25" s="148"/>
      <c r="K25" s="149"/>
    </row>
    <row r="26" spans="2:12" x14ac:dyDescent="0.4">
      <c r="B26" s="150"/>
      <c r="C26" s="307" t="s">
        <v>350</v>
      </c>
      <c r="D26" s="307"/>
      <c r="E26" s="129"/>
      <c r="F26" s="129"/>
      <c r="G26" s="151" t="s">
        <v>351</v>
      </c>
      <c r="H26" s="151"/>
      <c r="I26" s="151"/>
      <c r="J26" s="151"/>
      <c r="K26" s="152"/>
    </row>
    <row r="27" spans="2:12" s="21" customFormat="1" ht="12.6" thickBot="1" x14ac:dyDescent="0.45">
      <c r="B27" s="153"/>
      <c r="C27" s="154">
        <v>2019</v>
      </c>
      <c r="D27" s="154">
        <v>2020</v>
      </c>
      <c r="E27" s="155" t="s">
        <v>352</v>
      </c>
      <c r="F27" s="156">
        <f>$D$27+F28</f>
        <v>2020</v>
      </c>
      <c r="G27" s="156">
        <f>$D$27+G28</f>
        <v>2021</v>
      </c>
      <c r="H27" s="156">
        <f t="shared" ref="H27:K27" si="0">$D$27+H28</f>
        <v>2022</v>
      </c>
      <c r="I27" s="156">
        <f t="shared" si="0"/>
        <v>2023</v>
      </c>
      <c r="J27" s="156">
        <f t="shared" si="0"/>
        <v>2024</v>
      </c>
      <c r="K27" s="157">
        <f t="shared" si="0"/>
        <v>2025</v>
      </c>
    </row>
    <row r="28" spans="2:12" ht="12.9" thickTop="1" thickBot="1" x14ac:dyDescent="0.45">
      <c r="B28" s="13"/>
      <c r="C28" s="22">
        <v>-1</v>
      </c>
      <c r="D28" s="23">
        <v>0</v>
      </c>
      <c r="E28" s="24" t="s">
        <v>347</v>
      </c>
      <c r="F28" s="25">
        <v>0</v>
      </c>
      <c r="G28" s="26">
        <v>1</v>
      </c>
      <c r="H28" s="16">
        <v>2</v>
      </c>
      <c r="I28" s="16">
        <v>3</v>
      </c>
      <c r="J28" s="16">
        <v>4</v>
      </c>
      <c r="K28" s="158">
        <v>5</v>
      </c>
    </row>
    <row r="29" spans="2:12" ht="20.7" thickTop="1" thickBot="1" x14ac:dyDescent="0.75">
      <c r="B29" s="159" t="s">
        <v>353</v>
      </c>
      <c r="C29" s="160"/>
      <c r="D29" s="122"/>
      <c r="E29" s="122"/>
      <c r="F29" s="161"/>
      <c r="G29" s="162"/>
      <c r="H29" s="162"/>
      <c r="I29" s="162"/>
      <c r="J29" s="162"/>
      <c r="K29" s="163"/>
    </row>
    <row r="30" spans="2:12" ht="12.9" thickTop="1" thickBot="1" x14ac:dyDescent="0.45">
      <c r="B30" s="13" t="s">
        <v>354</v>
      </c>
      <c r="C30" s="27">
        <f>Financial_Statement!V338</f>
        <v>58756</v>
      </c>
      <c r="D30" s="27">
        <f>Financial_Statement!W338</f>
        <v>56639</v>
      </c>
      <c r="E30" s="164"/>
      <c r="F30" s="165">
        <f>D30</f>
        <v>56639</v>
      </c>
      <c r="G30" s="28">
        <f t="shared" ref="G30:J30" si="1">F30*(1+G22)</f>
        <v>60603.73</v>
      </c>
      <c r="H30" s="28">
        <f t="shared" si="1"/>
        <v>64845.991100000007</v>
      </c>
      <c r="I30" s="28">
        <f t="shared" si="1"/>
        <v>69385.210477000015</v>
      </c>
      <c r="J30" s="28">
        <f t="shared" si="1"/>
        <v>74242.175210390022</v>
      </c>
      <c r="K30" s="166">
        <f>J30*(1+K22)</f>
        <v>79439.127475117333</v>
      </c>
      <c r="L30" s="29"/>
    </row>
    <row r="31" spans="2:12" ht="12.9" thickTop="1" thickBot="1" x14ac:dyDescent="0.45">
      <c r="B31" s="13" t="s">
        <v>355</v>
      </c>
      <c r="C31" s="30">
        <f>Financial_Statement!V339</f>
        <v>46963</v>
      </c>
      <c r="D31" s="30">
        <f>Financial_Statement!W339</f>
        <v>45529</v>
      </c>
      <c r="E31" s="164"/>
      <c r="F31" s="165">
        <f t="shared" ref="F31:F42" si="2">D31</f>
        <v>45529</v>
      </c>
      <c r="G31" s="28">
        <f t="shared" ref="G31:J31" si="3">G30*$F$10</f>
        <v>48716.030000000006</v>
      </c>
      <c r="H31" s="28">
        <f t="shared" si="3"/>
        <v>52126.152100000007</v>
      </c>
      <c r="I31" s="28">
        <f t="shared" si="3"/>
        <v>55774.982747000016</v>
      </c>
      <c r="J31" s="28">
        <f t="shared" si="3"/>
        <v>59679.23153929002</v>
      </c>
      <c r="K31" s="166">
        <f>K30*$F$10</f>
        <v>63856.777747040331</v>
      </c>
      <c r="L31" s="29"/>
    </row>
    <row r="32" spans="2:12" ht="12.9" thickTop="1" thickBot="1" x14ac:dyDescent="0.45">
      <c r="B32" s="13" t="s">
        <v>356</v>
      </c>
      <c r="C32" s="30">
        <f>Financial_Statement!V341</f>
        <v>6867</v>
      </c>
      <c r="D32" s="30">
        <f>Financial_Statement!W341</f>
        <v>6384</v>
      </c>
      <c r="E32" s="164"/>
      <c r="F32" s="165">
        <f t="shared" si="2"/>
        <v>6384</v>
      </c>
      <c r="G32" s="28">
        <f t="shared" ref="G32:J32" si="4">$F$11*G30</f>
        <v>6830.88</v>
      </c>
      <c r="H32" s="28">
        <f t="shared" si="4"/>
        <v>7309.0416000000005</v>
      </c>
      <c r="I32" s="28">
        <f t="shared" si="4"/>
        <v>7820.6745120000014</v>
      </c>
      <c r="J32" s="28">
        <f t="shared" si="4"/>
        <v>8368.1217278400018</v>
      </c>
      <c r="K32" s="166">
        <f>$F$11*K30</f>
        <v>8953.8902487888026</v>
      </c>
      <c r="L32" s="29"/>
    </row>
    <row r="33" spans="2:12" ht="12.9" thickTop="1" thickBot="1" x14ac:dyDescent="0.45">
      <c r="B33" s="13" t="s">
        <v>357</v>
      </c>
      <c r="C33" s="30">
        <f>Financial_Statement!V343</f>
        <v>739</v>
      </c>
      <c r="D33" s="30">
        <f>Financial_Statement!W343</f>
        <v>786</v>
      </c>
      <c r="E33" s="164"/>
      <c r="F33" s="165">
        <f t="shared" si="2"/>
        <v>786</v>
      </c>
      <c r="G33" s="28">
        <f t="shared" ref="G33:J33" si="5">$F$7*F48</f>
        <v>943.60210316896405</v>
      </c>
      <c r="H33" s="28">
        <f t="shared" si="5"/>
        <v>1009.6542503907916</v>
      </c>
      <c r="I33" s="28">
        <f t="shared" si="5"/>
        <v>1080.3300479181469</v>
      </c>
      <c r="J33" s="28">
        <f t="shared" si="5"/>
        <v>1155.9531512724175</v>
      </c>
      <c r="K33" s="166">
        <f>$F$7*J48</f>
        <v>1236.8698718614867</v>
      </c>
      <c r="L33" s="29"/>
    </row>
    <row r="34" spans="2:12" ht="12.9" thickTop="1" thickBot="1" x14ac:dyDescent="0.45">
      <c r="B34" s="13" t="s">
        <v>358</v>
      </c>
      <c r="C34" s="30">
        <f>C30-SUM(C31:C33)</f>
        <v>4187</v>
      </c>
      <c r="D34" s="30">
        <f>D30-SUM(D31:D33)</f>
        <v>3940</v>
      </c>
      <c r="E34" s="164"/>
      <c r="F34" s="165">
        <f t="shared" si="2"/>
        <v>3940</v>
      </c>
      <c r="G34" s="28">
        <f t="shared" ref="G34:K34" si="6">G30-SUM(G31:G33)</f>
        <v>4113.2178968310327</v>
      </c>
      <c r="H34" s="28">
        <f t="shared" si="6"/>
        <v>4401.1431496092118</v>
      </c>
      <c r="I34" s="28">
        <f t="shared" si="6"/>
        <v>4709.223170081852</v>
      </c>
      <c r="J34" s="28">
        <f t="shared" si="6"/>
        <v>5038.8687919875811</v>
      </c>
      <c r="K34" s="166">
        <f t="shared" si="6"/>
        <v>5391.5896074267075</v>
      </c>
      <c r="L34" s="29"/>
    </row>
    <row r="35" spans="2:12" ht="12.9" thickTop="1" thickBot="1" x14ac:dyDescent="0.45">
      <c r="B35" s="13" t="s">
        <v>359</v>
      </c>
      <c r="C35" s="30">
        <f>Financial_Statement!V345</f>
        <v>242</v>
      </c>
      <c r="D35" s="30">
        <f>Financial_Statement!W345</f>
        <v>239</v>
      </c>
      <c r="E35" s="164"/>
      <c r="F35" s="165">
        <f t="shared" si="2"/>
        <v>239</v>
      </c>
      <c r="G35" s="28">
        <f t="shared" ref="G35:J35" si="7">F56*$F$12</f>
        <v>272.73097042809866</v>
      </c>
      <c r="H35" s="28">
        <f t="shared" si="7"/>
        <v>281.3272365333163</v>
      </c>
      <c r="I35" s="28">
        <f t="shared" si="7"/>
        <v>290.52524126589901</v>
      </c>
      <c r="J35" s="28">
        <f t="shared" si="7"/>
        <v>300.36710632976269</v>
      </c>
      <c r="K35" s="166">
        <f>J56*$F$12</f>
        <v>310.89790194809683</v>
      </c>
      <c r="L35" s="29"/>
    </row>
    <row r="36" spans="2:12" ht="12.9" thickTop="1" thickBot="1" x14ac:dyDescent="0.45">
      <c r="B36" s="13" t="s">
        <v>360</v>
      </c>
      <c r="C36" s="30">
        <f>C34-C35</f>
        <v>3945</v>
      </c>
      <c r="D36" s="30">
        <f>D34-D35</f>
        <v>3701</v>
      </c>
      <c r="E36" s="164"/>
      <c r="F36" s="165">
        <f t="shared" si="2"/>
        <v>3701</v>
      </c>
      <c r="G36" s="28">
        <f t="shared" ref="G36:K36" si="8">G34-G35</f>
        <v>3840.4869264029339</v>
      </c>
      <c r="H36" s="28">
        <f t="shared" si="8"/>
        <v>4119.8159130758959</v>
      </c>
      <c r="I36" s="28">
        <f t="shared" si="8"/>
        <v>4418.6979288159528</v>
      </c>
      <c r="J36" s="28">
        <f t="shared" si="8"/>
        <v>4738.5016856578186</v>
      </c>
      <c r="K36" s="166">
        <f t="shared" si="8"/>
        <v>5080.6917054786109</v>
      </c>
      <c r="L36" s="29"/>
    </row>
    <row r="37" spans="2:12" ht="12.9" thickTop="1" thickBot="1" x14ac:dyDescent="0.45">
      <c r="B37" s="13" t="s">
        <v>361</v>
      </c>
      <c r="C37" s="30">
        <f>Financial_Statement!V349</f>
        <v>-629</v>
      </c>
      <c r="D37" s="30">
        <f>Financial_Statement!W349</f>
        <v>387</v>
      </c>
      <c r="E37" s="164"/>
      <c r="F37" s="165">
        <f t="shared" si="2"/>
        <v>387</v>
      </c>
      <c r="G37" s="28">
        <f t="shared" ref="G37:J37" si="9">$F$14*G36</f>
        <v>1039.2357622846339</v>
      </c>
      <c r="H37" s="28">
        <f t="shared" si="9"/>
        <v>1114.8221860783374</v>
      </c>
      <c r="I37" s="28">
        <f t="shared" si="9"/>
        <v>1195.6996595375967</v>
      </c>
      <c r="J37" s="28">
        <f t="shared" si="9"/>
        <v>1282.2385561390058</v>
      </c>
      <c r="K37" s="166">
        <f>$F$14*K36</f>
        <v>1374.8351755025121</v>
      </c>
      <c r="L37" s="29"/>
    </row>
    <row r="38" spans="2:12" ht="12.9" thickTop="1" thickBot="1" x14ac:dyDescent="0.45">
      <c r="B38" s="13" t="s">
        <v>362</v>
      </c>
      <c r="C38" s="30">
        <f>C36-C37</f>
        <v>4574</v>
      </c>
      <c r="D38" s="30">
        <f>D36-D37</f>
        <v>3314</v>
      </c>
      <c r="E38" s="164"/>
      <c r="F38" s="165">
        <f t="shared" si="2"/>
        <v>3314</v>
      </c>
      <c r="G38" s="28">
        <f t="shared" ref="G38:J38" si="10">G36-G37</f>
        <v>2801.2511641183</v>
      </c>
      <c r="H38" s="28">
        <f t="shared" si="10"/>
        <v>3004.9937269975585</v>
      </c>
      <c r="I38" s="28">
        <f t="shared" si="10"/>
        <v>3222.998269278356</v>
      </c>
      <c r="J38" s="28">
        <f t="shared" si="10"/>
        <v>3456.263129518813</v>
      </c>
      <c r="K38" s="166">
        <f>K36-K37</f>
        <v>3705.8565299760985</v>
      </c>
      <c r="L38" s="29"/>
    </row>
    <row r="39" spans="2:12" ht="12.9" thickTop="1" thickBot="1" x14ac:dyDescent="0.45">
      <c r="B39" s="13"/>
      <c r="C39" s="30"/>
      <c r="D39" s="30"/>
      <c r="E39" s="164"/>
      <c r="F39" s="165"/>
      <c r="G39" s="28"/>
      <c r="H39" s="28"/>
      <c r="I39" s="28"/>
      <c r="J39" s="28"/>
      <c r="K39" s="166"/>
      <c r="L39" s="29"/>
    </row>
    <row r="40" spans="2:12" ht="12.9" thickTop="1" thickBot="1" x14ac:dyDescent="0.45">
      <c r="B40" s="13" t="s">
        <v>363</v>
      </c>
      <c r="C40" s="30">
        <f>Financial_Statement!V369</f>
        <v>970</v>
      </c>
      <c r="D40" s="30">
        <f>Financial_Statement!W369</f>
        <v>997</v>
      </c>
      <c r="E40" s="164"/>
      <c r="F40" s="165">
        <f t="shared" si="2"/>
        <v>997</v>
      </c>
      <c r="G40" s="28">
        <f t="shared" ref="G40:J40" si="11">G38*$F$13</f>
        <v>842.74212752744268</v>
      </c>
      <c r="H40" s="28">
        <f t="shared" si="11"/>
        <v>904.03703856866798</v>
      </c>
      <c r="I40" s="28">
        <f t="shared" si="11"/>
        <v>969.62259338277636</v>
      </c>
      <c r="J40" s="28">
        <f t="shared" si="11"/>
        <v>1039.7991370338734</v>
      </c>
      <c r="K40" s="166">
        <f>K38*$F$13</f>
        <v>1114.8880387405463</v>
      </c>
      <c r="L40" s="29"/>
    </row>
    <row r="41" spans="2:12" ht="12.9" thickTop="1" thickBot="1" x14ac:dyDescent="0.45">
      <c r="B41" s="13" t="s">
        <v>364</v>
      </c>
      <c r="C41" s="30">
        <f>C38-C40</f>
        <v>3604</v>
      </c>
      <c r="D41" s="30">
        <f>D38-D40</f>
        <v>2317</v>
      </c>
      <c r="E41" s="164"/>
      <c r="F41" s="165">
        <f t="shared" si="2"/>
        <v>2317</v>
      </c>
      <c r="G41" s="28">
        <f t="shared" ref="G41:J41" si="12">G38-G40</f>
        <v>1958.5090365908572</v>
      </c>
      <c r="H41" s="28">
        <f t="shared" si="12"/>
        <v>2100.9566884288906</v>
      </c>
      <c r="I41" s="28">
        <f t="shared" si="12"/>
        <v>2253.3756758955797</v>
      </c>
      <c r="J41" s="28">
        <f t="shared" si="12"/>
        <v>2416.4639924849398</v>
      </c>
      <c r="K41" s="166">
        <f>K38-K40</f>
        <v>2590.9684912355524</v>
      </c>
      <c r="L41" s="29"/>
    </row>
    <row r="42" spans="2:12" ht="12.9" thickTop="1" thickBot="1" x14ac:dyDescent="0.45">
      <c r="B42" s="13" t="s">
        <v>345</v>
      </c>
      <c r="C42" s="30">
        <f>Financial_Statement!V363</f>
        <v>1457.7190000000001</v>
      </c>
      <c r="D42" s="30">
        <f>Financial_Statement!W363</f>
        <v>1303.9269999999999</v>
      </c>
      <c r="E42" s="164"/>
      <c r="F42" s="165">
        <f t="shared" si="2"/>
        <v>1303.9269999999999</v>
      </c>
      <c r="G42" s="28"/>
      <c r="H42" s="28"/>
      <c r="I42" s="28"/>
      <c r="J42" s="28"/>
      <c r="K42" s="166"/>
      <c r="L42" s="29"/>
    </row>
    <row r="43" spans="2:12" ht="12.6" thickTop="1" x14ac:dyDescent="0.4">
      <c r="B43" s="13"/>
      <c r="C43" s="30"/>
      <c r="D43" s="30"/>
      <c r="E43" s="167"/>
      <c r="F43" s="168"/>
      <c r="G43" s="169"/>
      <c r="H43" s="169"/>
      <c r="I43" s="169"/>
      <c r="J43" s="169"/>
      <c r="K43" s="170"/>
      <c r="L43" s="31"/>
    </row>
    <row r="44" spans="2:12" x14ac:dyDescent="0.4">
      <c r="B44" s="13"/>
      <c r="C44" s="30"/>
      <c r="D44" s="30"/>
      <c r="E44" s="167"/>
      <c r="F44" s="168"/>
      <c r="G44" s="169"/>
      <c r="H44" s="169"/>
      <c r="I44" s="169"/>
      <c r="J44" s="169"/>
      <c r="K44" s="170"/>
      <c r="L44" s="31"/>
    </row>
    <row r="45" spans="2:12" ht="20.100000000000001" x14ac:dyDescent="0.7">
      <c r="B45" s="159" t="s">
        <v>365</v>
      </c>
      <c r="C45" s="30"/>
      <c r="D45" s="30"/>
      <c r="E45" s="167"/>
      <c r="F45" s="168"/>
      <c r="G45" s="169"/>
      <c r="H45" s="169"/>
      <c r="I45" s="169"/>
      <c r="J45" s="169"/>
      <c r="K45" s="170"/>
      <c r="L45" s="31"/>
    </row>
    <row r="46" spans="2:12" ht="12.6" thickBot="1" x14ac:dyDescent="0.45">
      <c r="B46" s="13"/>
      <c r="C46" s="30"/>
      <c r="D46" s="30"/>
      <c r="E46" s="167"/>
      <c r="F46" s="165"/>
      <c r="G46" s="169"/>
      <c r="H46" s="169"/>
      <c r="I46" s="169"/>
      <c r="J46" s="169"/>
      <c r="K46" s="170"/>
      <c r="L46" s="31"/>
    </row>
    <row r="47" spans="2:12" ht="12.9" thickTop="1" thickBot="1" x14ac:dyDescent="0.45">
      <c r="B47" s="171" t="s">
        <v>366</v>
      </c>
      <c r="C47" s="30">
        <f>Financial_Statement!V18</f>
        <v>20177</v>
      </c>
      <c r="D47" s="30">
        <f>Financial_Statement!W18</f>
        <v>20648</v>
      </c>
      <c r="E47" s="164"/>
      <c r="F47" s="165">
        <f t="shared" ref="F47:F52" si="13">D47</f>
        <v>20648</v>
      </c>
      <c r="G47" s="28">
        <f t="shared" ref="G47:J47" si="14">G30*$F$8</f>
        <v>22093.360000000001</v>
      </c>
      <c r="H47" s="28">
        <f t="shared" si="14"/>
        <v>23639.895200000003</v>
      </c>
      <c r="I47" s="28">
        <f t="shared" si="14"/>
        <v>25294.687864000007</v>
      </c>
      <c r="J47" s="28">
        <f t="shared" si="14"/>
        <v>27065.316014480009</v>
      </c>
      <c r="K47" s="166">
        <f>K30*$F$8</f>
        <v>28959.888135493613</v>
      </c>
      <c r="L47" s="29"/>
    </row>
    <row r="48" spans="2:12" ht="12.9" thickTop="1" thickBot="1" x14ac:dyDescent="0.45">
      <c r="B48" s="171" t="s">
        <v>367</v>
      </c>
      <c r="C48" s="30">
        <f>Financial_Statement!V20</f>
        <v>7037</v>
      </c>
      <c r="D48" s="30">
        <f>Financial_Statement!W20</f>
        <v>8448</v>
      </c>
      <c r="E48" s="164"/>
      <c r="F48" s="165">
        <f t="shared" si="13"/>
        <v>8448</v>
      </c>
      <c r="G48" s="28">
        <f t="shared" ref="G48:J48" si="15">G30*$F$6</f>
        <v>9039.36</v>
      </c>
      <c r="H48" s="28">
        <f t="shared" si="15"/>
        <v>9672.1152000000002</v>
      </c>
      <c r="I48" s="28">
        <f t="shared" si="15"/>
        <v>10349.163264000003</v>
      </c>
      <c r="J48" s="28">
        <f t="shared" si="15"/>
        <v>11073.604692480003</v>
      </c>
      <c r="K48" s="166">
        <f>K30*$F$6</f>
        <v>11848.757020953604</v>
      </c>
      <c r="L48" s="29"/>
    </row>
    <row r="49" spans="2:12" ht="12.9" thickTop="1" thickBot="1" x14ac:dyDescent="0.45">
      <c r="B49" s="171" t="s">
        <v>368</v>
      </c>
      <c r="C49" s="30">
        <f>Financial_Statement!V21</f>
        <v>4243</v>
      </c>
      <c r="D49" s="30">
        <f>Financial_Statement!W21</f>
        <v>4714</v>
      </c>
      <c r="E49" s="164"/>
      <c r="F49" s="165">
        <f t="shared" si="13"/>
        <v>4714</v>
      </c>
      <c r="G49" s="32">
        <f t="shared" ref="G49:J49" si="16">F49+G33</f>
        <v>5657.6021031689643</v>
      </c>
      <c r="H49" s="32">
        <f t="shared" si="16"/>
        <v>6667.2563535597556</v>
      </c>
      <c r="I49" s="32">
        <f t="shared" si="16"/>
        <v>7747.5864014779027</v>
      </c>
      <c r="J49" s="32">
        <f t="shared" si="16"/>
        <v>8903.5395527503206</v>
      </c>
      <c r="K49" s="172">
        <f>J49+K33</f>
        <v>10140.409424611807</v>
      </c>
      <c r="L49" s="29"/>
    </row>
    <row r="50" spans="2:12" ht="12.9" thickTop="1" thickBot="1" x14ac:dyDescent="0.45">
      <c r="B50" s="171" t="s">
        <v>369</v>
      </c>
      <c r="C50" s="30">
        <f>C48-C49</f>
        <v>2794</v>
      </c>
      <c r="D50" s="30">
        <f>D48-D49</f>
        <v>3734</v>
      </c>
      <c r="E50" s="164"/>
      <c r="F50" s="165">
        <f t="shared" si="13"/>
        <v>3734</v>
      </c>
      <c r="G50" s="28">
        <f t="shared" ref="G50:J50" si="17">G48-G49</f>
        <v>3381.7578968310363</v>
      </c>
      <c r="H50" s="28">
        <f t="shared" si="17"/>
        <v>3004.8588464402446</v>
      </c>
      <c r="I50" s="28">
        <f t="shared" si="17"/>
        <v>2601.5768625220999</v>
      </c>
      <c r="J50" s="28">
        <f t="shared" si="17"/>
        <v>2170.0651397296824</v>
      </c>
      <c r="K50" s="166">
        <f>K48-K49</f>
        <v>1708.3475963417968</v>
      </c>
      <c r="L50" s="29"/>
    </row>
    <row r="51" spans="2:12" ht="12.9" thickTop="1" thickBot="1" x14ac:dyDescent="0.45">
      <c r="B51" s="171" t="s">
        <v>370</v>
      </c>
      <c r="C51" s="30">
        <f>SUM(Financial_Statement!V25:V29)</f>
        <v>10496</v>
      </c>
      <c r="D51" s="30">
        <f>SUM(Financial_Statement!W25:W29)</f>
        <v>10299</v>
      </c>
      <c r="E51" s="164"/>
      <c r="F51" s="165">
        <f t="shared" si="13"/>
        <v>10299</v>
      </c>
      <c r="G51" s="28">
        <f t="shared" ref="G51:J51" si="18">$F$16</f>
        <v>10299</v>
      </c>
      <c r="H51" s="28">
        <f t="shared" si="18"/>
        <v>10299</v>
      </c>
      <c r="I51" s="28">
        <f t="shared" si="18"/>
        <v>10299</v>
      </c>
      <c r="J51" s="28">
        <f t="shared" si="18"/>
        <v>10299</v>
      </c>
      <c r="K51" s="166">
        <f>$F$16</f>
        <v>10299</v>
      </c>
      <c r="L51" s="29"/>
    </row>
    <row r="52" spans="2:12" ht="12.9" thickTop="1" thickBot="1" x14ac:dyDescent="0.45">
      <c r="B52" s="150" t="s">
        <v>371</v>
      </c>
      <c r="C52" s="33">
        <f>C47+C50+C51</f>
        <v>33467</v>
      </c>
      <c r="D52" s="33">
        <f>D47+D50+D51</f>
        <v>34681</v>
      </c>
      <c r="E52" s="164"/>
      <c r="F52" s="165">
        <f t="shared" si="13"/>
        <v>34681</v>
      </c>
      <c r="G52" s="34">
        <f t="shared" ref="G52:K52" si="19">G47+G50+G51</f>
        <v>35774.117896831041</v>
      </c>
      <c r="H52" s="34">
        <f t="shared" si="19"/>
        <v>36943.754046440248</v>
      </c>
      <c r="I52" s="34">
        <f t="shared" si="19"/>
        <v>38195.264726522102</v>
      </c>
      <c r="J52" s="34">
        <f t="shared" si="19"/>
        <v>39534.381154209696</v>
      </c>
      <c r="K52" s="173">
        <f t="shared" si="19"/>
        <v>40967.235731835412</v>
      </c>
      <c r="L52" s="29"/>
    </row>
    <row r="53" spans="2:12" ht="12.9" thickTop="1" thickBot="1" x14ac:dyDescent="0.45">
      <c r="B53" s="13"/>
      <c r="C53" s="30"/>
      <c r="D53" s="30"/>
      <c r="E53" s="167"/>
      <c r="F53" s="168"/>
      <c r="G53" s="28"/>
      <c r="H53" s="28"/>
      <c r="I53" s="28"/>
      <c r="J53" s="28"/>
      <c r="K53" s="166"/>
      <c r="L53" s="29"/>
    </row>
    <row r="54" spans="2:12" ht="12.9" thickTop="1" thickBot="1" x14ac:dyDescent="0.45">
      <c r="B54" s="13"/>
      <c r="C54" s="30"/>
      <c r="D54" s="30"/>
      <c r="E54" s="167"/>
      <c r="F54" s="168"/>
      <c r="G54" s="28"/>
      <c r="H54" s="28"/>
      <c r="I54" s="28"/>
      <c r="J54" s="28"/>
      <c r="K54" s="166"/>
      <c r="L54" s="29"/>
    </row>
    <row r="55" spans="2:12" ht="12.9" thickTop="1" thickBot="1" x14ac:dyDescent="0.45">
      <c r="B55" s="171" t="s">
        <v>372</v>
      </c>
      <c r="C55" s="30">
        <f>Financial_Statement!V41</f>
        <v>25293</v>
      </c>
      <c r="D55" s="30">
        <f>Financial_Statement!W41</f>
        <v>26220</v>
      </c>
      <c r="E55" s="164"/>
      <c r="F55" s="165">
        <f t="shared" ref="F55:F57" si="20">D55</f>
        <v>26220</v>
      </c>
      <c r="G55" s="28">
        <f t="shared" ref="G55:J55" si="21">G30*$F$9</f>
        <v>28055.4</v>
      </c>
      <c r="H55" s="28">
        <f t="shared" si="21"/>
        <v>30019.278000000002</v>
      </c>
      <c r="I55" s="28">
        <f t="shared" si="21"/>
        <v>32120.627460000007</v>
      </c>
      <c r="J55" s="28">
        <f t="shared" si="21"/>
        <v>34369.071382200011</v>
      </c>
      <c r="K55" s="166">
        <f>K30*$F$9</f>
        <v>36774.906378954016</v>
      </c>
      <c r="L55" s="29"/>
    </row>
    <row r="56" spans="2:12" ht="12.9" thickTop="1" thickBot="1" x14ac:dyDescent="0.45">
      <c r="B56" s="171" t="s">
        <v>373</v>
      </c>
      <c r="C56" s="30">
        <f>SUM(Financial_Statement!V43:V47)</f>
        <v>9367</v>
      </c>
      <c r="D56" s="30">
        <f>SUM(Financial_Statement!W43:W47)</f>
        <v>10689</v>
      </c>
      <c r="E56" s="164"/>
      <c r="F56" s="165">
        <f t="shared" si="20"/>
        <v>10689</v>
      </c>
      <c r="G56" s="28">
        <f t="shared" ref="G56:J56" si="22">G23*G52</f>
        <v>11025.908889571438</v>
      </c>
      <c r="H56" s="28">
        <f t="shared" si="22"/>
        <v>11386.401401412872</v>
      </c>
      <c r="I56" s="28">
        <f t="shared" si="22"/>
        <v>11772.128389083209</v>
      </c>
      <c r="J56" s="28">
        <f t="shared" si="22"/>
        <v>12184.856265890472</v>
      </c>
      <c r="K56" s="166">
        <f>K23*K52</f>
        <v>12626.47509407424</v>
      </c>
      <c r="L56" s="29"/>
    </row>
    <row r="57" spans="2:12" ht="12.9" thickTop="1" thickBot="1" x14ac:dyDescent="0.45">
      <c r="B57" s="174" t="s">
        <v>374</v>
      </c>
      <c r="C57" s="33">
        <f>SUM(C55:C56)</f>
        <v>34660</v>
      </c>
      <c r="D57" s="33">
        <f>SUM(D55:D56)</f>
        <v>36909</v>
      </c>
      <c r="E57" s="164"/>
      <c r="F57" s="165">
        <f t="shared" si="20"/>
        <v>36909</v>
      </c>
      <c r="G57" s="34">
        <f t="shared" ref="G57:K57" si="23">SUM(G55:G56)</f>
        <v>39081.308889571439</v>
      </c>
      <c r="H57" s="34">
        <f t="shared" si="23"/>
        <v>41405.679401412875</v>
      </c>
      <c r="I57" s="34">
        <f t="shared" si="23"/>
        <v>43892.755849083216</v>
      </c>
      <c r="J57" s="34">
        <f t="shared" si="23"/>
        <v>46553.927648090481</v>
      </c>
      <c r="K57" s="173">
        <f t="shared" si="23"/>
        <v>49401.381473028254</v>
      </c>
      <c r="L57" s="29"/>
    </row>
    <row r="58" spans="2:12" ht="12.9" thickTop="1" thickBot="1" x14ac:dyDescent="0.45">
      <c r="B58" s="13"/>
      <c r="C58" s="30"/>
      <c r="D58" s="30"/>
      <c r="E58" s="167"/>
      <c r="F58" s="168"/>
      <c r="G58" s="28"/>
      <c r="H58" s="28"/>
      <c r="I58" s="28"/>
      <c r="J58" s="28"/>
      <c r="K58" s="166"/>
      <c r="L58" s="29"/>
    </row>
    <row r="59" spans="2:12" ht="12.9" thickTop="1" thickBot="1" x14ac:dyDescent="0.45">
      <c r="B59" s="171" t="s">
        <v>375</v>
      </c>
      <c r="C59" s="30">
        <f>Financial_Statement!V55</f>
        <v>-2043</v>
      </c>
      <c r="D59" s="30">
        <f>Financial_Statement!W55</f>
        <v>-3204</v>
      </c>
      <c r="E59" s="164"/>
      <c r="F59" s="165">
        <f t="shared" ref="F59:F61" si="24">D59</f>
        <v>-3204</v>
      </c>
      <c r="G59" s="28">
        <f t="shared" ref="G59:J59" si="25">F59+G41</f>
        <v>-1245.4909634091428</v>
      </c>
      <c r="H59" s="28">
        <f t="shared" si="25"/>
        <v>855.46572501974788</v>
      </c>
      <c r="I59" s="28">
        <f t="shared" si="25"/>
        <v>3108.8414009153275</v>
      </c>
      <c r="J59" s="28">
        <f t="shared" si="25"/>
        <v>5525.3053934002673</v>
      </c>
      <c r="K59" s="166">
        <f>J59+K41</f>
        <v>8116.2738846358197</v>
      </c>
      <c r="L59" s="29"/>
    </row>
    <row r="60" spans="2:12" ht="12.9" thickTop="1" thickBot="1" x14ac:dyDescent="0.45">
      <c r="B60" s="171" t="s">
        <v>376</v>
      </c>
      <c r="C60" s="30">
        <f>C52-C55-C56-C59</f>
        <v>850</v>
      </c>
      <c r="D60" s="30">
        <f>D52-D55-D56-D59</f>
        <v>976</v>
      </c>
      <c r="E60" s="164"/>
      <c r="F60" s="165">
        <f t="shared" si="24"/>
        <v>976</v>
      </c>
      <c r="G60" s="28">
        <f t="shared" ref="G60:K60" si="26">G52-G55-G56-G59</f>
        <v>-2061.7000293312549</v>
      </c>
      <c r="H60" s="35">
        <f t="shared" si="26"/>
        <v>-5317.3910799923733</v>
      </c>
      <c r="I60" s="35">
        <f t="shared" si="26"/>
        <v>-8806.3325234764416</v>
      </c>
      <c r="J60" s="35">
        <f t="shared" si="26"/>
        <v>-12544.851887281055</v>
      </c>
      <c r="K60" s="175">
        <f t="shared" si="26"/>
        <v>-16550.419625828665</v>
      </c>
      <c r="L60" s="29"/>
    </row>
    <row r="61" spans="2:12" ht="12.9" thickTop="1" thickBot="1" x14ac:dyDescent="0.45">
      <c r="B61" s="174" t="s">
        <v>377</v>
      </c>
      <c r="C61" s="33">
        <f>SUM(C59:C60)</f>
        <v>-1193</v>
      </c>
      <c r="D61" s="33">
        <f>SUM(D59:D60)</f>
        <v>-2228</v>
      </c>
      <c r="E61" s="164"/>
      <c r="F61" s="165">
        <f t="shared" si="24"/>
        <v>-2228</v>
      </c>
      <c r="G61" s="34">
        <f t="shared" ref="G61:K61" si="27">SUM(G59:G60)</f>
        <v>-3307.1909927403976</v>
      </c>
      <c r="H61" s="34">
        <f t="shared" si="27"/>
        <v>-4461.9253549726254</v>
      </c>
      <c r="I61" s="34">
        <f t="shared" si="27"/>
        <v>-5697.491122561114</v>
      </c>
      <c r="J61" s="34">
        <f t="shared" si="27"/>
        <v>-7019.5464938807872</v>
      </c>
      <c r="K61" s="173">
        <f t="shared" si="27"/>
        <v>-8434.1457411928459</v>
      </c>
      <c r="L61" s="29"/>
    </row>
    <row r="62" spans="2:12" ht="12.9" thickTop="1" thickBot="1" x14ac:dyDescent="0.45">
      <c r="B62" s="13"/>
      <c r="C62" s="30"/>
      <c r="D62" s="30"/>
      <c r="E62" s="176"/>
      <c r="F62" s="161"/>
      <c r="G62" s="28"/>
      <c r="H62" s="28"/>
      <c r="I62" s="28"/>
      <c r="J62" s="28"/>
      <c r="K62" s="166"/>
      <c r="L62" s="29"/>
    </row>
    <row r="63" spans="2:12" ht="12.9" thickTop="1" thickBot="1" x14ac:dyDescent="0.45">
      <c r="B63" s="150" t="s">
        <v>378</v>
      </c>
      <c r="C63" s="33">
        <f>C52</f>
        <v>33467</v>
      </c>
      <c r="D63" s="33">
        <f>D61+D57</f>
        <v>34681</v>
      </c>
      <c r="E63" s="164"/>
      <c r="F63" s="165">
        <f t="shared" ref="F63:F64" si="28">D63</f>
        <v>34681</v>
      </c>
      <c r="G63" s="34">
        <f t="shared" ref="G63:J63" si="29">G52</f>
        <v>35774.117896831041</v>
      </c>
      <c r="H63" s="34">
        <f t="shared" si="29"/>
        <v>36943.754046440248</v>
      </c>
      <c r="I63" s="34">
        <f t="shared" si="29"/>
        <v>38195.264726522102</v>
      </c>
      <c r="J63" s="34">
        <f t="shared" si="29"/>
        <v>39534.381154209696</v>
      </c>
      <c r="K63" s="173">
        <f>K52</f>
        <v>40967.235731835412</v>
      </c>
      <c r="L63" s="29"/>
    </row>
    <row r="64" spans="2:12" ht="12.9" thickTop="1" thickBot="1" x14ac:dyDescent="0.45">
      <c r="B64" s="18" t="s">
        <v>379</v>
      </c>
      <c r="C64" s="177">
        <f>C47-C55</f>
        <v>-5116</v>
      </c>
      <c r="D64" s="177">
        <f>D47-D55</f>
        <v>-5572</v>
      </c>
      <c r="E64" s="178"/>
      <c r="F64" s="179">
        <f t="shared" si="28"/>
        <v>-5572</v>
      </c>
      <c r="G64" s="180">
        <f t="shared" ref="G64:J64" si="30">G47-G55</f>
        <v>-5962.0400000000009</v>
      </c>
      <c r="H64" s="180">
        <f t="shared" si="30"/>
        <v>-6379.3827999999994</v>
      </c>
      <c r="I64" s="180">
        <f t="shared" si="30"/>
        <v>-6825.9395960000002</v>
      </c>
      <c r="J64" s="180">
        <f t="shared" si="30"/>
        <v>-7303.7553677200012</v>
      </c>
      <c r="K64" s="181">
        <f>K47-K55</f>
        <v>-7815.018243460403</v>
      </c>
      <c r="L64" s="29"/>
    </row>
    <row r="65" spans="2:16" x14ac:dyDescent="0.4">
      <c r="G65" s="36"/>
      <c r="H65" s="36"/>
      <c r="I65" s="36"/>
      <c r="J65" s="36"/>
      <c r="K65" s="36"/>
    </row>
    <row r="66" spans="2:16" x14ac:dyDescent="0.4">
      <c r="G66" s="36"/>
      <c r="H66" s="36"/>
      <c r="I66" s="36"/>
      <c r="J66" s="36"/>
      <c r="K66" s="36"/>
    </row>
    <row r="67" spans="2:16" x14ac:dyDescent="0.4">
      <c r="B67" s="37"/>
      <c r="C67" s="37"/>
      <c r="D67" s="37"/>
      <c r="E67" s="38"/>
      <c r="F67" s="38"/>
      <c r="G67" s="38"/>
      <c r="H67" s="38"/>
      <c r="I67" s="38"/>
      <c r="J67" s="38"/>
      <c r="K67" s="38"/>
      <c r="L67" s="37"/>
      <c r="M67" s="37"/>
      <c r="N67" s="37"/>
      <c r="O67" s="37"/>
      <c r="P67" s="37"/>
    </row>
    <row r="68" spans="2:16" ht="12.6" thickBot="1" x14ac:dyDescent="0.45">
      <c r="B68" s="182" t="s">
        <v>380</v>
      </c>
      <c r="C68" s="129"/>
      <c r="D68" s="129"/>
      <c r="E68" s="129"/>
      <c r="F68" s="129"/>
      <c r="G68" s="129"/>
      <c r="H68" s="129"/>
      <c r="I68" s="129"/>
      <c r="J68" s="129"/>
      <c r="K68" s="129"/>
    </row>
    <row r="69" spans="2:16" ht="12.6" thickBot="1" x14ac:dyDescent="0.45">
      <c r="B69" s="183"/>
      <c r="C69" s="184"/>
      <c r="D69" s="131"/>
      <c r="E69" s="184" t="s">
        <v>347</v>
      </c>
      <c r="F69" s="185">
        <v>0</v>
      </c>
      <c r="G69" s="184">
        <v>1</v>
      </c>
      <c r="H69" s="131">
        <v>2</v>
      </c>
      <c r="I69" s="131">
        <v>3</v>
      </c>
      <c r="J69" s="131">
        <v>4</v>
      </c>
      <c r="K69" s="132">
        <v>5</v>
      </c>
    </row>
    <row r="70" spans="2:16" ht="12.6" thickTop="1" x14ac:dyDescent="0.4">
      <c r="B70" s="153"/>
      <c r="C70" s="162"/>
      <c r="D70" s="162"/>
      <c r="E70" s="162"/>
      <c r="F70" s="186"/>
      <c r="G70" s="39"/>
      <c r="H70" s="39"/>
      <c r="I70" s="39"/>
      <c r="J70" s="39"/>
      <c r="K70" s="187"/>
    </row>
    <row r="71" spans="2:16" x14ac:dyDescent="0.4">
      <c r="B71" s="13"/>
      <c r="C71" s="162"/>
      <c r="D71" s="162"/>
      <c r="E71" s="162"/>
      <c r="F71" s="186"/>
      <c r="G71" s="162"/>
      <c r="H71" s="162"/>
      <c r="I71" s="162"/>
      <c r="J71" s="162"/>
      <c r="K71" s="163"/>
    </row>
    <row r="72" spans="2:16" x14ac:dyDescent="0.4">
      <c r="B72" s="13" t="s">
        <v>381</v>
      </c>
      <c r="C72" s="122"/>
      <c r="D72" s="122"/>
      <c r="E72" s="122"/>
      <c r="F72" s="161"/>
      <c r="G72" s="122"/>
      <c r="H72" s="122"/>
      <c r="I72" s="122"/>
      <c r="J72" s="122"/>
      <c r="K72" s="14"/>
      <c r="L72" s="36"/>
      <c r="M72" s="36"/>
    </row>
    <row r="73" spans="2:16" x14ac:dyDescent="0.4">
      <c r="B73" s="171" t="s">
        <v>382</v>
      </c>
      <c r="C73" s="188"/>
      <c r="D73" s="189">
        <f t="shared" ref="D73" si="31">D34*(1-$F$14)</f>
        <v>2873.8360000000002</v>
      </c>
      <c r="E73" s="122"/>
      <c r="F73" s="161"/>
      <c r="G73" s="189">
        <f t="shared" ref="G73:J73" si="32">G34*(1-$F$14)</f>
        <v>3000.1811339485553</v>
      </c>
      <c r="H73" s="189">
        <f t="shared" si="32"/>
        <v>3210.1938133249591</v>
      </c>
      <c r="I73" s="189">
        <f t="shared" si="32"/>
        <v>3434.9073802577032</v>
      </c>
      <c r="J73" s="189">
        <f t="shared" si="32"/>
        <v>3675.3508968757419</v>
      </c>
      <c r="K73" s="190">
        <f>K34*(1-$F$14)</f>
        <v>3932.6254596570407</v>
      </c>
      <c r="L73" s="29"/>
    </row>
    <row r="74" spans="2:16" x14ac:dyDescent="0.4">
      <c r="B74" s="171" t="s">
        <v>383</v>
      </c>
      <c r="C74" s="188"/>
      <c r="D74" s="189">
        <f t="shared" ref="D74" si="33">D33</f>
        <v>786</v>
      </c>
      <c r="E74" s="122"/>
      <c r="F74" s="161"/>
      <c r="G74" s="189">
        <f t="shared" ref="G74:J74" si="34">G33</f>
        <v>943.60210316896405</v>
      </c>
      <c r="H74" s="189">
        <f t="shared" si="34"/>
        <v>1009.6542503907916</v>
      </c>
      <c r="I74" s="189">
        <f t="shared" si="34"/>
        <v>1080.3300479181469</v>
      </c>
      <c r="J74" s="189">
        <f t="shared" si="34"/>
        <v>1155.9531512724175</v>
      </c>
      <c r="K74" s="190">
        <f>K33</f>
        <v>1236.8698718614867</v>
      </c>
      <c r="L74" s="29"/>
    </row>
    <row r="75" spans="2:16" x14ac:dyDescent="0.4">
      <c r="B75" s="171" t="s">
        <v>384</v>
      </c>
      <c r="C75" s="188"/>
      <c r="D75" s="189">
        <f t="shared" ref="D75:J75" si="35">D48-C48</f>
        <v>1411</v>
      </c>
      <c r="E75" s="122"/>
      <c r="F75" s="161"/>
      <c r="G75" s="189">
        <f t="shared" si="35"/>
        <v>591.36000000000058</v>
      </c>
      <c r="H75" s="189">
        <f t="shared" si="35"/>
        <v>632.7551999999996</v>
      </c>
      <c r="I75" s="189">
        <f t="shared" si="35"/>
        <v>677.04806400000234</v>
      </c>
      <c r="J75" s="189">
        <f t="shared" si="35"/>
        <v>724.44142848000047</v>
      </c>
      <c r="K75" s="190">
        <f>K48-J48</f>
        <v>775.1523284736013</v>
      </c>
      <c r="L75" s="29"/>
    </row>
    <row r="76" spans="2:16" x14ac:dyDescent="0.4">
      <c r="B76" s="191" t="s">
        <v>385</v>
      </c>
      <c r="C76" s="40"/>
      <c r="D76" s="43">
        <f t="shared" ref="D76:J76" si="36">D64-C64</f>
        <v>-456</v>
      </c>
      <c r="E76" s="41"/>
      <c r="F76" s="42"/>
      <c r="G76" s="43">
        <f t="shared" si="36"/>
        <v>-390.04000000000087</v>
      </c>
      <c r="H76" s="43">
        <f t="shared" si="36"/>
        <v>-417.34279999999853</v>
      </c>
      <c r="I76" s="43">
        <f t="shared" si="36"/>
        <v>-446.55679600000076</v>
      </c>
      <c r="J76" s="43">
        <f t="shared" si="36"/>
        <v>-477.81577172000107</v>
      </c>
      <c r="K76" s="192">
        <f>K64-J64</f>
        <v>-511.2628757404018</v>
      </c>
      <c r="L76" s="29"/>
    </row>
    <row r="77" spans="2:16" ht="12.6" x14ac:dyDescent="0.45">
      <c r="B77" s="193" t="s">
        <v>386</v>
      </c>
      <c r="C77" s="126"/>
      <c r="D77" s="194">
        <f t="shared" ref="D77" si="37">D73+D74-D75-D76</f>
        <v>2704.8360000000002</v>
      </c>
      <c r="E77" s="126"/>
      <c r="F77" s="195"/>
      <c r="G77" s="194">
        <f t="shared" ref="G77:J77" si="38">G73+G74-G75-G76</f>
        <v>3742.4632371175194</v>
      </c>
      <c r="H77" s="194">
        <f t="shared" si="38"/>
        <v>4004.4356637157498</v>
      </c>
      <c r="I77" s="194">
        <f t="shared" si="38"/>
        <v>4284.7461601758487</v>
      </c>
      <c r="J77" s="194">
        <f t="shared" si="38"/>
        <v>4584.67839138816</v>
      </c>
      <c r="K77" s="196">
        <f>K73+K74-K75-K76</f>
        <v>4905.6058787853281</v>
      </c>
      <c r="L77" s="29"/>
    </row>
    <row r="78" spans="2:16" ht="12.6" x14ac:dyDescent="0.45">
      <c r="B78" s="193"/>
      <c r="C78" s="126"/>
      <c r="D78" s="194"/>
      <c r="E78" s="126"/>
      <c r="F78" s="195"/>
      <c r="G78" s="194"/>
      <c r="H78" s="194"/>
      <c r="I78" s="194"/>
      <c r="J78" s="194"/>
      <c r="K78" s="196"/>
      <c r="L78" s="29"/>
    </row>
    <row r="79" spans="2:16" x14ac:dyDescent="0.4">
      <c r="B79" s="171" t="s">
        <v>387</v>
      </c>
      <c r="C79" s="188"/>
      <c r="D79" s="189">
        <f t="shared" ref="D79" si="39">D35*(1-$F$14)</f>
        <v>174.32660000000001</v>
      </c>
      <c r="E79" s="122"/>
      <c r="F79" s="161"/>
      <c r="G79" s="189">
        <f t="shared" ref="G79:J79" si="40">G35*(1-$F$14)</f>
        <v>198.92996983025517</v>
      </c>
      <c r="H79" s="189">
        <f t="shared" si="40"/>
        <v>205.20008632740092</v>
      </c>
      <c r="I79" s="189">
        <f t="shared" si="40"/>
        <v>211.90911097934676</v>
      </c>
      <c r="J79" s="189">
        <f t="shared" si="40"/>
        <v>219.08776735692894</v>
      </c>
      <c r="K79" s="190">
        <f>K35*(1-$F$14)</f>
        <v>226.76892968094185</v>
      </c>
      <c r="L79" s="29"/>
    </row>
    <row r="80" spans="2:16" x14ac:dyDescent="0.4">
      <c r="B80" s="191" t="s">
        <v>388</v>
      </c>
      <c r="C80" s="40"/>
      <c r="D80" s="43">
        <f t="shared" ref="D80:J80" si="41">D56-C56</f>
        <v>1322</v>
      </c>
      <c r="E80" s="41"/>
      <c r="F80" s="42"/>
      <c r="G80" s="43">
        <f t="shared" si="41"/>
        <v>336.90888957143761</v>
      </c>
      <c r="H80" s="43">
        <f t="shared" si="41"/>
        <v>360.49251184143395</v>
      </c>
      <c r="I80" s="43">
        <f t="shared" si="41"/>
        <v>385.72698767033762</v>
      </c>
      <c r="J80" s="43">
        <f t="shared" si="41"/>
        <v>412.72787680726287</v>
      </c>
      <c r="K80" s="192">
        <f>K56-J56</f>
        <v>441.61882818376762</v>
      </c>
      <c r="L80" s="29"/>
    </row>
    <row r="81" spans="2:12" x14ac:dyDescent="0.4">
      <c r="B81" s="150" t="s">
        <v>389</v>
      </c>
      <c r="C81" s="129"/>
      <c r="D81" s="197">
        <f t="shared" ref="D81" si="42">D77-D79+D80</f>
        <v>3852.5094000000004</v>
      </c>
      <c r="E81" s="122"/>
      <c r="F81" s="161"/>
      <c r="G81" s="197">
        <f t="shared" ref="G81:J81" si="43">G77-G79+G80</f>
        <v>3880.4421568587018</v>
      </c>
      <c r="H81" s="197">
        <f t="shared" si="43"/>
        <v>4159.7280892297822</v>
      </c>
      <c r="I81" s="197">
        <f t="shared" si="43"/>
        <v>4458.5640368668392</v>
      </c>
      <c r="J81" s="197">
        <f t="shared" si="43"/>
        <v>4778.3185008384935</v>
      </c>
      <c r="K81" s="198">
        <f>K77-K79+K80</f>
        <v>5120.4557772881535</v>
      </c>
      <c r="L81" s="29"/>
    </row>
    <row r="82" spans="2:12" x14ac:dyDescent="0.4">
      <c r="B82" s="13"/>
      <c r="C82" s="122"/>
      <c r="D82" s="122"/>
      <c r="E82" s="122"/>
      <c r="F82" s="161"/>
      <c r="G82" s="189"/>
      <c r="H82" s="189"/>
      <c r="I82" s="189"/>
      <c r="J82" s="189"/>
      <c r="K82" s="190"/>
      <c r="L82" s="29"/>
    </row>
    <row r="83" spans="2:12" ht="12.6" thickBot="1" x14ac:dyDescent="0.45">
      <c r="B83" s="199" t="s">
        <v>390</v>
      </c>
      <c r="C83" s="200"/>
      <c r="D83" s="200"/>
      <c r="E83" s="200"/>
      <c r="F83" s="201"/>
      <c r="G83" s="202">
        <f>G81/(1+cost_equity)^G69</f>
        <v>3444.789704205185</v>
      </c>
      <c r="H83" s="202">
        <f>H81/(1+cost_equity)^H69</f>
        <v>3278.1433701315123</v>
      </c>
      <c r="I83" s="202">
        <f>I81/(1+cost_equity)^I69</f>
        <v>3119.1733368165515</v>
      </c>
      <c r="J83" s="202">
        <f>J81/(1+cost_equity)^J69</f>
        <v>2967.570846893851</v>
      </c>
      <c r="K83" s="203">
        <f>K81/(1+cost_equity)^K69</f>
        <v>2823.0340836749951</v>
      </c>
      <c r="L83" s="29"/>
    </row>
    <row r="84" spans="2:12" x14ac:dyDescent="0.4">
      <c r="G84" s="44"/>
      <c r="H84" s="44"/>
      <c r="I84" s="44"/>
      <c r="J84" s="44"/>
      <c r="K84" s="44"/>
    </row>
    <row r="85" spans="2:12" x14ac:dyDescent="0.4">
      <c r="G85" s="44"/>
      <c r="H85" s="44"/>
      <c r="I85" s="44"/>
      <c r="J85" s="44"/>
      <c r="K85" s="44"/>
    </row>
    <row r="86" spans="2:12" x14ac:dyDescent="0.4">
      <c r="E86" s="45"/>
      <c r="F86" s="45"/>
      <c r="K86" s="46"/>
    </row>
    <row r="87" spans="2:12" ht="12.6" thickBot="1" x14ac:dyDescent="0.45">
      <c r="B87" s="20"/>
      <c r="C87" s="20"/>
      <c r="D87" s="20"/>
      <c r="E87" s="20"/>
      <c r="F87" s="20"/>
      <c r="K87" s="46"/>
    </row>
    <row r="88" spans="2:12" x14ac:dyDescent="0.4">
      <c r="B88" s="204" t="s">
        <v>391</v>
      </c>
      <c r="C88" s="205">
        <f>(K81*(1+LTgrowth_FCFE)/(cost_equity-LTgrowth_FCFE))</f>
        <v>49527.091865866372</v>
      </c>
      <c r="D88" s="29"/>
    </row>
    <row r="89" spans="2:12" x14ac:dyDescent="0.4">
      <c r="B89" s="171" t="s">
        <v>392</v>
      </c>
      <c r="C89" s="206">
        <f>C88/(1+cost_equity)^K69</f>
        <v>27305.512337944987</v>
      </c>
      <c r="D89" s="29"/>
    </row>
    <row r="90" spans="2:12" x14ac:dyDescent="0.4">
      <c r="B90" s="171"/>
      <c r="C90" s="206"/>
      <c r="D90" s="29"/>
    </row>
    <row r="91" spans="2:12" x14ac:dyDescent="0.4">
      <c r="B91" s="171" t="s">
        <v>393</v>
      </c>
      <c r="C91" s="206">
        <f>terminal_pe*K38</f>
        <v>62999.561009593672</v>
      </c>
      <c r="D91" s="29"/>
    </row>
    <row r="92" spans="2:12" x14ac:dyDescent="0.4">
      <c r="B92" s="171" t="s">
        <v>394</v>
      </c>
      <c r="C92" s="206">
        <f>C91/(1+cost_equity)^K69</f>
        <v>34733.218237232068</v>
      </c>
      <c r="D92" s="29"/>
    </row>
    <row r="93" spans="2:12" x14ac:dyDescent="0.4">
      <c r="B93" s="171"/>
      <c r="C93" s="206"/>
      <c r="D93" s="29"/>
    </row>
    <row r="94" spans="2:12" x14ac:dyDescent="0.4">
      <c r="B94" s="150" t="s">
        <v>395</v>
      </c>
      <c r="C94" s="207">
        <f>IF(C12=1,C89,C92)</f>
        <v>34733.218237232068</v>
      </c>
      <c r="D94" s="29"/>
    </row>
    <row r="95" spans="2:12" x14ac:dyDescent="0.4">
      <c r="B95" s="13"/>
      <c r="C95" s="14"/>
      <c r="D95" s="29"/>
      <c r="H95" s="46"/>
    </row>
    <row r="96" spans="2:12" x14ac:dyDescent="0.4">
      <c r="B96" s="208" t="s">
        <v>396</v>
      </c>
      <c r="C96" s="209">
        <f>SUM(G83:K83)+C94</f>
        <v>50365.929578954165</v>
      </c>
      <c r="D96" s="29"/>
    </row>
    <row r="97" spans="2:16" x14ac:dyDescent="0.4">
      <c r="B97" s="13" t="s">
        <v>397</v>
      </c>
      <c r="C97" s="210">
        <f>D42</f>
        <v>1303.9269999999999</v>
      </c>
      <c r="D97" s="29"/>
    </row>
    <row r="98" spans="2:16" x14ac:dyDescent="0.4">
      <c r="B98" s="211" t="s">
        <v>398</v>
      </c>
      <c r="C98" s="212">
        <f>C96/C97</f>
        <v>38.626341489173988</v>
      </c>
      <c r="D98" s="29"/>
    </row>
    <row r="99" spans="2:16" ht="12.6" thickBot="1" x14ac:dyDescent="0.45">
      <c r="B99" s="213" t="s">
        <v>399</v>
      </c>
      <c r="C99" s="214" t="str">
        <f>IF(Intrinsic_FCFE/current_price-1&gt;BSH_margin,"Buy",IF(Intrinsic_FCFE/current_price-1&lt;-BSH_margin,"Sell","Hold"))</f>
        <v>Buy</v>
      </c>
      <c r="D99" s="29"/>
      <c r="E99" s="20"/>
      <c r="F99" s="20"/>
      <c r="G99" s="48"/>
    </row>
    <row r="100" spans="2:16" x14ac:dyDescent="0.4">
      <c r="B100" s="37"/>
      <c r="C100" s="37"/>
      <c r="D100" s="37"/>
      <c r="E100" s="37"/>
      <c r="F100" s="37"/>
      <c r="G100" s="38"/>
      <c r="H100" s="38"/>
      <c r="I100" s="38"/>
      <c r="J100" s="38"/>
      <c r="K100" s="38"/>
      <c r="L100" s="37"/>
      <c r="M100" s="37"/>
      <c r="N100" s="37"/>
      <c r="O100" s="37"/>
      <c r="P100" s="37"/>
    </row>
    <row r="104" spans="2:16" ht="12.6" thickBot="1" x14ac:dyDescent="0.45"/>
    <row r="105" spans="2:16" ht="29.25" customHeight="1" x14ac:dyDescent="0.5">
      <c r="B105" s="316"/>
      <c r="C105" s="314"/>
      <c r="D105" s="308" t="s">
        <v>400</v>
      </c>
      <c r="E105" s="308"/>
      <c r="F105" s="308"/>
      <c r="G105" s="308"/>
      <c r="H105" s="308"/>
      <c r="I105" s="309"/>
    </row>
    <row r="106" spans="2:16" ht="14.4" customHeight="1" x14ac:dyDescent="0.5">
      <c r="B106" s="317"/>
      <c r="C106" s="315"/>
      <c r="D106" s="310" t="s">
        <v>401</v>
      </c>
      <c r="E106" s="310"/>
      <c r="F106" s="310"/>
      <c r="G106" s="310"/>
      <c r="H106" s="310"/>
      <c r="I106" s="311"/>
    </row>
    <row r="107" spans="2:16" ht="14.4" x14ac:dyDescent="0.55000000000000004">
      <c r="B107" s="318"/>
      <c r="C107" s="233">
        <f>Intrinsic_FCFE</f>
        <v>38.626341489173988</v>
      </c>
      <c r="D107" s="225">
        <v>0.01</v>
      </c>
      <c r="E107" s="225">
        <v>2.0899999999999998E-2</v>
      </c>
      <c r="F107" s="225">
        <v>0.04</v>
      </c>
      <c r="G107" s="225">
        <v>0.05</v>
      </c>
      <c r="H107" s="225">
        <v>0.06</v>
      </c>
      <c r="I107" s="228">
        <v>7.0000000000000007E-2</v>
      </c>
    </row>
    <row r="108" spans="2:16" ht="14.4" x14ac:dyDescent="0.55000000000000004">
      <c r="B108" s="312" t="s">
        <v>402</v>
      </c>
      <c r="C108" s="225">
        <v>7.0000000000000007E-2</v>
      </c>
      <c r="D108" s="226">
        <f t="dataTable" ref="D108:I115" dt2D="1" dtr="1" r1="C8" r2="J10"/>
        <v>48.402519654607723</v>
      </c>
      <c r="E108" s="226">
        <v>48.402519654607723</v>
      </c>
      <c r="F108" s="226">
        <v>48.402519654607723</v>
      </c>
      <c r="G108" s="226">
        <v>48.402519654607723</v>
      </c>
      <c r="H108" s="226">
        <v>48.402519654607723</v>
      </c>
      <c r="I108" s="229">
        <v>48.402519654607723</v>
      </c>
    </row>
    <row r="109" spans="2:16" ht="14.4" x14ac:dyDescent="0.55000000000000004">
      <c r="B109" s="312"/>
      <c r="C109" s="225">
        <v>9.0000000000000011E-2</v>
      </c>
      <c r="D109" s="226">
        <v>44.605600096992887</v>
      </c>
      <c r="E109" s="226">
        <v>44.605600096992887</v>
      </c>
      <c r="F109" s="226">
        <v>44.605600096992887</v>
      </c>
      <c r="G109" s="226">
        <v>44.605600096992887</v>
      </c>
      <c r="H109" s="226">
        <v>44.605600096992887</v>
      </c>
      <c r="I109" s="229">
        <v>44.605600096992887</v>
      </c>
    </row>
    <row r="110" spans="2:16" ht="14.4" x14ac:dyDescent="0.55000000000000004">
      <c r="B110" s="312"/>
      <c r="C110" s="225">
        <v>0.11000000000000001</v>
      </c>
      <c r="D110" s="226">
        <v>41.187602446713896</v>
      </c>
      <c r="E110" s="226">
        <v>41.187602446713896</v>
      </c>
      <c r="F110" s="226">
        <v>41.187602446713896</v>
      </c>
      <c r="G110" s="226">
        <v>41.187602446713896</v>
      </c>
      <c r="H110" s="226">
        <v>41.187602446713896</v>
      </c>
      <c r="I110" s="229">
        <v>41.187602446713896</v>
      </c>
    </row>
    <row r="111" spans="2:16" ht="14.4" x14ac:dyDescent="0.55000000000000004">
      <c r="B111" s="312"/>
      <c r="C111" s="225">
        <v>0.1265</v>
      </c>
      <c r="D111" s="226">
        <v>38.62143152202961</v>
      </c>
      <c r="E111" s="227">
        <v>38.62143152202961</v>
      </c>
      <c r="F111" s="226">
        <v>38.62143152202961</v>
      </c>
      <c r="G111" s="226">
        <v>38.62143152202961</v>
      </c>
      <c r="H111" s="226">
        <v>38.62143152202961</v>
      </c>
      <c r="I111" s="229">
        <v>38.62143152202961</v>
      </c>
    </row>
    <row r="112" spans="2:16" ht="14.4" x14ac:dyDescent="0.55000000000000004">
      <c r="B112" s="312"/>
      <c r="C112" s="225">
        <v>0.15</v>
      </c>
      <c r="D112" s="226">
        <v>35.317110906919311</v>
      </c>
      <c r="E112" s="226">
        <v>35.317110906919311</v>
      </c>
      <c r="F112" s="226">
        <v>35.317110906919311</v>
      </c>
      <c r="G112" s="226">
        <v>35.317110906919311</v>
      </c>
      <c r="H112" s="226">
        <v>35.317110906919311</v>
      </c>
      <c r="I112" s="229">
        <v>35.317110906919311</v>
      </c>
    </row>
    <row r="113" spans="2:9" ht="14.4" x14ac:dyDescent="0.55000000000000004">
      <c r="B113" s="312"/>
      <c r="C113" s="225">
        <v>0.16999999999999998</v>
      </c>
      <c r="D113" s="226">
        <v>32.792786963305495</v>
      </c>
      <c r="E113" s="226">
        <v>32.792786963305495</v>
      </c>
      <c r="F113" s="226">
        <v>32.792786963305495</v>
      </c>
      <c r="G113" s="226">
        <v>32.792786963305495</v>
      </c>
      <c r="H113" s="226">
        <v>32.792786963305495</v>
      </c>
      <c r="I113" s="229">
        <v>32.792786963305495</v>
      </c>
    </row>
    <row r="114" spans="2:9" ht="14.4" x14ac:dyDescent="0.55000000000000004">
      <c r="B114" s="312"/>
      <c r="C114" s="225">
        <v>0.18999999999999997</v>
      </c>
      <c r="D114" s="226">
        <v>30.50213708721849</v>
      </c>
      <c r="E114" s="226">
        <v>30.50213708721849</v>
      </c>
      <c r="F114" s="226">
        <v>30.50213708721849</v>
      </c>
      <c r="G114" s="226">
        <v>30.50213708721849</v>
      </c>
      <c r="H114" s="226">
        <v>30.50213708721849</v>
      </c>
      <c r="I114" s="229">
        <v>30.50213708721849</v>
      </c>
    </row>
    <row r="115" spans="2:9" ht="14.7" thickBot="1" x14ac:dyDescent="0.6">
      <c r="B115" s="313"/>
      <c r="C115" s="230">
        <v>0.20999999999999996</v>
      </c>
      <c r="D115" s="231">
        <v>28.419694202722443</v>
      </c>
      <c r="E115" s="231">
        <v>28.419694202722443</v>
      </c>
      <c r="F115" s="231">
        <v>28.419694202722443</v>
      </c>
      <c r="G115" s="231">
        <v>28.419694202722443</v>
      </c>
      <c r="H115" s="231">
        <v>28.419694202722443</v>
      </c>
      <c r="I115" s="232">
        <v>28.419694202722443</v>
      </c>
    </row>
    <row r="116" spans="2:9" ht="14.4" x14ac:dyDescent="0.55000000000000004">
      <c r="C116" s="51"/>
      <c r="D116" s="52"/>
      <c r="E116" s="52"/>
      <c r="F116" s="52"/>
      <c r="G116" s="52"/>
      <c r="H116" s="52"/>
      <c r="I116" s="52"/>
    </row>
    <row r="118" spans="2:9" ht="14.4" x14ac:dyDescent="0.55000000000000004">
      <c r="C118" s="51"/>
      <c r="D118" s="52"/>
      <c r="E118" s="52"/>
      <c r="F118" s="52"/>
      <c r="G118" s="52"/>
      <c r="H118" s="52"/>
      <c r="I118" s="52"/>
    </row>
    <row r="119" spans="2:9" ht="14.4" x14ac:dyDescent="0.55000000000000004">
      <c r="C119" s="51"/>
      <c r="D119" s="49" t="s">
        <v>403</v>
      </c>
      <c r="E119" s="52"/>
      <c r="F119" s="52"/>
      <c r="G119" s="52"/>
      <c r="H119" s="52"/>
      <c r="I119" s="52"/>
    </row>
    <row r="120" spans="2:9" ht="14.4" x14ac:dyDescent="0.55000000000000004">
      <c r="D120" s="50">
        <f>Intrinsic_FCFE</f>
        <v>38.626341489173988</v>
      </c>
      <c r="E120" s="29"/>
    </row>
    <row r="121" spans="2:9" x14ac:dyDescent="0.4">
      <c r="C121" s="53">
        <v>0.08</v>
      </c>
      <c r="D121" s="47">
        <f t="dataTable" ref="D121:D127" dt2D="0" dtr="0" r1="F6" ca="1"/>
        <v>44.297099458642087</v>
      </c>
      <c r="E121" s="221"/>
    </row>
    <row r="122" spans="2:9" x14ac:dyDescent="0.4">
      <c r="B122" s="20" t="s">
        <v>326</v>
      </c>
      <c r="C122" s="223">
        <v>0.1492</v>
      </c>
      <c r="D122" s="222">
        <v>38.622665879930729</v>
      </c>
    </row>
    <row r="123" spans="2:9" x14ac:dyDescent="0.4">
      <c r="C123" s="53">
        <v>0.2</v>
      </c>
      <c r="D123" s="47">
        <v>34.457041229662856</v>
      </c>
    </row>
    <row r="124" spans="2:9" x14ac:dyDescent="0.4">
      <c r="C124" s="53">
        <v>0.25</v>
      </c>
      <c r="D124" s="47">
        <v>30.357016967588184</v>
      </c>
    </row>
    <row r="125" spans="2:9" x14ac:dyDescent="0.4">
      <c r="C125" s="53">
        <v>0.3</v>
      </c>
      <c r="D125" s="47">
        <v>26.25699270551349</v>
      </c>
    </row>
    <row r="126" spans="2:9" x14ac:dyDescent="0.4">
      <c r="C126" s="53">
        <v>0.35</v>
      </c>
      <c r="D126" s="47">
        <v>22.156968443438814</v>
      </c>
    </row>
    <row r="127" spans="2:9" x14ac:dyDescent="0.4">
      <c r="C127" s="53">
        <v>0.4</v>
      </c>
      <c r="D127" s="47">
        <v>18.056944181364138</v>
      </c>
    </row>
    <row r="128" spans="2:9" x14ac:dyDescent="0.4">
      <c r="C128" s="53"/>
      <c r="D128" s="47"/>
    </row>
    <row r="130" spans="2:4" x14ac:dyDescent="0.4">
      <c r="D130" s="98" t="str">
        <f>D119</f>
        <v>FCFE Value</v>
      </c>
    </row>
    <row r="131" spans="2:4" ht="14.4" x14ac:dyDescent="0.55000000000000004">
      <c r="D131" s="50">
        <f>D120</f>
        <v>38.626341489173988</v>
      </c>
    </row>
    <row r="132" spans="2:4" x14ac:dyDescent="0.4">
      <c r="C132" s="53">
        <v>-0.02</v>
      </c>
      <c r="D132" s="47">
        <f t="dataTable" ref="D132:D137" dt2D="0" dtr="0" r1="C6" ca="1"/>
        <v>24.608397703696813</v>
      </c>
    </row>
    <row r="133" spans="2:4" x14ac:dyDescent="0.4">
      <c r="B133" s="20" t="s">
        <v>500</v>
      </c>
      <c r="C133" s="53">
        <v>0.03</v>
      </c>
      <c r="D133" s="47">
        <v>31.807769765158525</v>
      </c>
    </row>
    <row r="134" spans="2:4" x14ac:dyDescent="0.4">
      <c r="C134" s="53">
        <v>0.05</v>
      </c>
      <c r="D134" s="47">
        <v>35.091211638091664</v>
      </c>
    </row>
    <row r="135" spans="2:4" x14ac:dyDescent="0.4">
      <c r="C135" s="223">
        <v>7.0000000000000007E-2</v>
      </c>
      <c r="D135" s="222">
        <v>38.626341489173988</v>
      </c>
    </row>
    <row r="136" spans="2:4" x14ac:dyDescent="0.4">
      <c r="C136" s="53">
        <v>0.09</v>
      </c>
      <c r="D136" s="47">
        <v>42.427935034351258</v>
      </c>
    </row>
    <row r="137" spans="2:4" x14ac:dyDescent="0.4">
      <c r="C137" s="53">
        <v>0.15</v>
      </c>
      <c r="D137" s="47">
        <v>55.587954112305525</v>
      </c>
    </row>
    <row r="138" spans="2:4" x14ac:dyDescent="0.4">
      <c r="C138" s="53"/>
      <c r="D138" s="47"/>
    </row>
    <row r="139" spans="2:4" x14ac:dyDescent="0.4">
      <c r="D139" s="98" t="str">
        <f>D130</f>
        <v>FCFE Value</v>
      </c>
    </row>
    <row r="140" spans="2:4" ht="14.4" x14ac:dyDescent="0.55000000000000004">
      <c r="D140" s="50">
        <f>D131</f>
        <v>38.626341489173988</v>
      </c>
    </row>
    <row r="141" spans="2:4" x14ac:dyDescent="0.4">
      <c r="C141" s="99">
        <v>11</v>
      </c>
      <c r="D141" s="47">
        <f t="dataTable" ref="D141:D146" dt2D="0" dtr="0" r1="C10" ca="1"/>
        <v>29.224908044465518</v>
      </c>
    </row>
    <row r="142" spans="2:4" x14ac:dyDescent="0.4">
      <c r="B142" s="20" t="s">
        <v>501</v>
      </c>
      <c r="C142" s="99">
        <v>15</v>
      </c>
      <c r="D142" s="47">
        <v>35.492530340937833</v>
      </c>
    </row>
    <row r="143" spans="2:4" x14ac:dyDescent="0.4">
      <c r="C143" s="224">
        <v>17</v>
      </c>
      <c r="D143" s="222">
        <v>38.626341489173988</v>
      </c>
    </row>
    <row r="144" spans="2:4" x14ac:dyDescent="0.4">
      <c r="C144" s="99">
        <v>21</v>
      </c>
      <c r="D144" s="47">
        <v>44.893963785646299</v>
      </c>
    </row>
    <row r="145" spans="3:4" x14ac:dyDescent="0.4">
      <c r="C145" s="99">
        <v>25</v>
      </c>
      <c r="D145" s="47">
        <v>51.161586082118617</v>
      </c>
    </row>
    <row r="146" spans="3:4" x14ac:dyDescent="0.4">
      <c r="C146" s="99">
        <v>30</v>
      </c>
      <c r="D146" s="47">
        <v>58.996113952709003</v>
      </c>
    </row>
  </sheetData>
  <scenarios current="0" show="1" sqref="B97 B98">
    <scenario name="Worst Case" locked="1" count="3" user="abhijay shukla">
      <inputCells r="C6" val="0.02" numFmtId="10"/>
      <inputCells r="C8" val="0.01" numFmtId="9"/>
      <inputCells r="J10" val="0.15" numFmtId="9"/>
    </scenario>
    <scenario name="Best Case" locked="1" count="3" user="abhijay shukla" comment="Modified by abhijay shukla on 4/2/2021">
      <inputCells r="C6" val="0.12" numFmtId="10"/>
      <inputCells r="C8" val="0.05" numFmtId="9"/>
      <inputCells r="J10" val="0.09" numFmtId="9"/>
    </scenario>
    <scenario name="Base Case" locked="1" count="3" user="abhijay shukla" comment="Created by abhijay shukla on 4/2/2021">
      <inputCells r="C6" val="0.07" numFmtId="10"/>
      <inputCells r="C8" val="0.0209175040937601"/>
      <inputCells r="J10" val="0.126467067676642"/>
    </scenario>
  </scenarios>
  <mergeCells count="6">
    <mergeCell ref="C26:D26"/>
    <mergeCell ref="D105:I105"/>
    <mergeCell ref="D106:I106"/>
    <mergeCell ref="B108:B115"/>
    <mergeCell ref="C105:C106"/>
    <mergeCell ref="B105:B107"/>
  </mergeCells>
  <conditionalFormatting sqref="D116:I116 E119:I119 D118:I118">
    <cfRule type="containsText" dxfId="1" priority="1" operator="containsText" text="N/A">
      <formula>NOT(ISERROR(SEARCH("N/A",D116)))</formula>
    </cfRule>
    <cfRule type="cellIs" dxfId="0" priority="2" stopIfTrue="1" operator="greaterThanOrEqual">
      <formula>$C$7</formula>
    </cfRule>
  </conditionalFormatting>
  <printOptions gridLines="1"/>
  <pageMargins left="0.75" right="0.75" top="1" bottom="1" header="0.5" footer="0.5"/>
  <pageSetup scale="37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2887-1F5E-4219-86D7-83AC852BE3AA}">
  <dimension ref="A1:B3"/>
  <sheetViews>
    <sheetView workbookViewId="0">
      <selection activeCell="E34" sqref="E34"/>
    </sheetView>
  </sheetViews>
  <sheetFormatPr defaultRowHeight="14.4" x14ac:dyDescent="0.55000000000000004"/>
  <cols>
    <col min="1" max="1" width="49.62890625" customWidth="1"/>
  </cols>
  <sheetData>
    <row r="1" spans="1:2" x14ac:dyDescent="0.55000000000000004">
      <c r="A1" t="s">
        <v>438</v>
      </c>
      <c r="B1" s="78" t="s">
        <v>437</v>
      </c>
    </row>
    <row r="2" spans="1:2" x14ac:dyDescent="0.55000000000000004">
      <c r="B2" s="79" t="s">
        <v>439</v>
      </c>
    </row>
    <row r="3" spans="1:2" x14ac:dyDescent="0.55000000000000004">
      <c r="B3" s="79" t="s">
        <v>440</v>
      </c>
    </row>
  </sheetData>
  <hyperlinks>
    <hyperlink ref="B1" r:id="rId1" xr:uid="{FE8BAA5E-396D-4B5A-B3EB-BBB0F49105B5}"/>
    <hyperlink ref="B2" r:id="rId2" xr:uid="{BFC4F686-1274-424F-869A-227F2CE5BAFE}"/>
    <hyperlink ref="B3" r:id="rId3" xr:uid="{46B374C8-A35D-4892-AD2B-0B0829B014D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A9F0-1082-4370-8F25-33B1C8AF6B61}">
  <dimension ref="A1:X387"/>
  <sheetViews>
    <sheetView zoomScale="117" workbookViewId="0">
      <pane xSplit="1" ySplit="9" topLeftCell="B384" activePane="bottomRight" state="frozen"/>
      <selection pane="topRight" activeCell="B1" sqref="B1"/>
      <selection pane="bottomLeft" activeCell="A10" sqref="A10"/>
      <selection pane="bottomRight" activeCell="N342" sqref="N342"/>
    </sheetView>
  </sheetViews>
  <sheetFormatPr defaultRowHeight="14.4" x14ac:dyDescent="0.55000000000000004"/>
  <cols>
    <col min="1" max="1" width="22.734375" customWidth="1"/>
    <col min="2" max="2" width="1.7890625" customWidth="1"/>
    <col min="3" max="3" width="7.26171875" customWidth="1"/>
    <col min="4" max="23" width="11.5234375" bestFit="1" customWidth="1"/>
    <col min="24" max="24" width="4.734375" bestFit="1" customWidth="1"/>
  </cols>
  <sheetData>
    <row r="1" spans="1:24" x14ac:dyDescent="0.55000000000000004">
      <c r="A1" s="1" t="s">
        <v>0</v>
      </c>
      <c r="B1" s="4"/>
      <c r="C1" s="319" t="s">
        <v>1</v>
      </c>
      <c r="D1" s="319"/>
      <c r="E1" s="319"/>
      <c r="F1" s="319"/>
      <c r="G1" s="319"/>
      <c r="H1" s="319"/>
    </row>
    <row r="2" spans="1:24" x14ac:dyDescent="0.55000000000000004">
      <c r="A2" s="1" t="s">
        <v>2</v>
      </c>
      <c r="B2" s="4"/>
      <c r="C2" s="4" t="s">
        <v>3</v>
      </c>
    </row>
    <row r="3" spans="1:24" x14ac:dyDescent="0.55000000000000004">
      <c r="A3" s="1" t="s">
        <v>4</v>
      </c>
      <c r="B3" s="4"/>
      <c r="C3" s="4" t="s">
        <v>5</v>
      </c>
    </row>
    <row r="4" spans="1:24" x14ac:dyDescent="0.55000000000000004">
      <c r="A4" s="1" t="s">
        <v>6</v>
      </c>
      <c r="B4" s="4"/>
      <c r="C4" s="4" t="s">
        <v>7</v>
      </c>
      <c r="D4" s="319" t="s">
        <v>8</v>
      </c>
      <c r="E4" s="319"/>
      <c r="F4" s="319"/>
      <c r="G4" s="319"/>
      <c r="H4" s="319"/>
      <c r="I4" s="319"/>
    </row>
    <row r="5" spans="1:24" x14ac:dyDescent="0.55000000000000004">
      <c r="A5" s="1" t="s">
        <v>9</v>
      </c>
      <c r="B5" s="4"/>
      <c r="C5" s="4" t="s">
        <v>10</v>
      </c>
      <c r="D5" s="319"/>
      <c r="E5" s="319"/>
      <c r="F5" s="319"/>
      <c r="G5" s="319"/>
      <c r="H5" s="319"/>
      <c r="I5" s="319"/>
    </row>
    <row r="8" spans="1:24" ht="21.6" x14ac:dyDescent="0.55000000000000004">
      <c r="A8" s="3" t="s">
        <v>11</v>
      </c>
    </row>
    <row r="9" spans="1:24" x14ac:dyDescent="0.55000000000000004">
      <c r="A9" s="1" t="s">
        <v>12</v>
      </c>
      <c r="B9" s="4"/>
      <c r="C9" s="3" t="s">
        <v>302</v>
      </c>
      <c r="D9" s="3" t="s">
        <v>303</v>
      </c>
      <c r="E9" s="3" t="s">
        <v>304</v>
      </c>
      <c r="F9" s="3" t="s">
        <v>305</v>
      </c>
      <c r="G9" s="3" t="s">
        <v>306</v>
      </c>
      <c r="H9" s="3" t="s">
        <v>307</v>
      </c>
      <c r="I9" s="3" t="s">
        <v>308</v>
      </c>
      <c r="J9" s="3" t="s">
        <v>309</v>
      </c>
      <c r="K9" s="3" t="s">
        <v>310</v>
      </c>
      <c r="L9" s="3" t="s">
        <v>311</v>
      </c>
      <c r="M9" s="3" t="s">
        <v>13</v>
      </c>
      <c r="N9" s="3" t="s">
        <v>14</v>
      </c>
      <c r="O9" s="3" t="s">
        <v>15</v>
      </c>
      <c r="P9" s="3" t="s">
        <v>16</v>
      </c>
      <c r="Q9" s="3" t="s">
        <v>17</v>
      </c>
      <c r="R9" s="3" t="s">
        <v>18</v>
      </c>
      <c r="S9" s="3" t="s">
        <v>19</v>
      </c>
      <c r="T9" s="3" t="s">
        <v>20</v>
      </c>
      <c r="U9" s="3" t="s">
        <v>21</v>
      </c>
      <c r="V9" s="3" t="s">
        <v>22</v>
      </c>
      <c r="W9" s="3" t="s">
        <v>23</v>
      </c>
      <c r="X9" s="3" t="s">
        <v>24</v>
      </c>
    </row>
    <row r="10" spans="1:24" ht="21.9" x14ac:dyDescent="0.55000000000000004">
      <c r="A10" s="1" t="s">
        <v>25</v>
      </c>
      <c r="B10" s="4"/>
      <c r="C10" s="2" t="s">
        <v>312</v>
      </c>
      <c r="D10" s="2" t="s">
        <v>313</v>
      </c>
      <c r="E10" s="2" t="s">
        <v>314</v>
      </c>
      <c r="F10" s="2" t="s">
        <v>315</v>
      </c>
      <c r="G10" s="2" t="s">
        <v>316</v>
      </c>
      <c r="H10" s="2" t="s">
        <v>317</v>
      </c>
      <c r="I10" s="2" t="s">
        <v>318</v>
      </c>
      <c r="J10" s="2" t="s">
        <v>319</v>
      </c>
      <c r="K10" s="2" t="s">
        <v>320</v>
      </c>
      <c r="L10" s="2" t="s">
        <v>321</v>
      </c>
      <c r="M10" s="2" t="s">
        <v>26</v>
      </c>
      <c r="N10" s="2" t="s">
        <v>27</v>
      </c>
      <c r="O10" s="2" t="s">
        <v>28</v>
      </c>
      <c r="P10" s="2" t="s">
        <v>29</v>
      </c>
      <c r="Q10" s="2" t="s">
        <v>30</v>
      </c>
      <c r="R10" s="2" t="s">
        <v>31</v>
      </c>
      <c r="S10" s="2" t="s">
        <v>32</v>
      </c>
      <c r="T10" s="2" t="s">
        <v>33</v>
      </c>
      <c r="U10" s="2" t="s">
        <v>34</v>
      </c>
      <c r="V10" s="2" t="s">
        <v>35</v>
      </c>
      <c r="W10" s="2" t="s">
        <v>36</v>
      </c>
      <c r="X10" s="2" t="s">
        <v>37</v>
      </c>
    </row>
    <row r="11" spans="1:24" x14ac:dyDescent="0.55000000000000004">
      <c r="A11" s="4" t="s">
        <v>38</v>
      </c>
    </row>
    <row r="12" spans="1:24" x14ac:dyDescent="0.55000000000000004">
      <c r="A12" s="4" t="s">
        <v>39</v>
      </c>
      <c r="B12" s="4"/>
      <c r="C12" s="1">
        <v>4007</v>
      </c>
      <c r="D12" s="1">
        <v>4336</v>
      </c>
      <c r="E12" s="1">
        <v>11429</v>
      </c>
      <c r="F12" s="1">
        <v>14591</v>
      </c>
      <c r="G12" s="1">
        <v>12974</v>
      </c>
      <c r="H12" s="1">
        <v>13929</v>
      </c>
      <c r="I12" s="1">
        <v>16422</v>
      </c>
      <c r="J12" s="1">
        <v>11445</v>
      </c>
      <c r="K12" s="1">
        <v>10246</v>
      </c>
      <c r="L12" s="1">
        <v>13334</v>
      </c>
      <c r="M12" s="1">
        <v>10934</v>
      </c>
      <c r="N12" s="1">
        <v>8043</v>
      </c>
      <c r="O12" s="1">
        <v>11707</v>
      </c>
      <c r="P12" s="1">
        <v>12163</v>
      </c>
      <c r="Q12" s="1">
        <v>15133</v>
      </c>
      <c r="R12" s="1">
        <v>17433</v>
      </c>
      <c r="S12" s="1">
        <v>6288</v>
      </c>
      <c r="T12" s="1">
        <v>8146</v>
      </c>
      <c r="U12" s="1">
        <v>5877</v>
      </c>
      <c r="V12" s="1">
        <v>4537</v>
      </c>
      <c r="W12" s="1">
        <v>5138</v>
      </c>
      <c r="X12" s="1"/>
    </row>
    <row r="13" spans="1:24" x14ac:dyDescent="0.55000000000000004">
      <c r="A13" s="4" t="s">
        <v>40</v>
      </c>
      <c r="B13" s="4"/>
      <c r="C13" s="1">
        <v>8568</v>
      </c>
      <c r="D13" s="1">
        <v>6671</v>
      </c>
      <c r="E13" s="1">
        <v>11909</v>
      </c>
      <c r="F13" s="1">
        <v>16092</v>
      </c>
      <c r="G13" s="1">
        <v>18010</v>
      </c>
      <c r="H13" s="1">
        <v>17364</v>
      </c>
      <c r="I13" s="1">
        <v>18555</v>
      </c>
      <c r="J13" s="1">
        <v>21582</v>
      </c>
      <c r="K13" s="1">
        <v>25439</v>
      </c>
      <c r="L13" s="1">
        <v>25301</v>
      </c>
      <c r="M13" s="1">
        <v>27570</v>
      </c>
      <c r="N13" s="1">
        <v>26628</v>
      </c>
      <c r="O13" s="1">
        <v>25506</v>
      </c>
      <c r="P13" s="1">
        <v>24024</v>
      </c>
      <c r="Q13" s="1">
        <v>21325</v>
      </c>
      <c r="R13" s="1">
        <v>21511</v>
      </c>
      <c r="S13" s="1">
        <v>6609</v>
      </c>
      <c r="T13" s="1">
        <v>7162</v>
      </c>
      <c r="U13" s="1">
        <v>8003</v>
      </c>
      <c r="V13" s="1">
        <v>8939</v>
      </c>
      <c r="W13" s="1">
        <v>8443</v>
      </c>
      <c r="X13" s="1"/>
    </row>
    <row r="14" spans="1:24" x14ac:dyDescent="0.55000000000000004">
      <c r="A14" s="4" t="s">
        <v>41</v>
      </c>
      <c r="B14" s="4"/>
      <c r="C14" s="1">
        <v>5699</v>
      </c>
      <c r="D14" s="1">
        <v>5204</v>
      </c>
      <c r="E14" s="1">
        <v>5797</v>
      </c>
      <c r="F14" s="1">
        <v>6065</v>
      </c>
      <c r="G14" s="1">
        <v>7071</v>
      </c>
      <c r="H14" s="1">
        <v>6877</v>
      </c>
      <c r="I14" s="1">
        <v>7750</v>
      </c>
      <c r="J14" s="1">
        <v>8033</v>
      </c>
      <c r="K14" s="1">
        <v>7879</v>
      </c>
      <c r="L14" s="1">
        <v>6128</v>
      </c>
      <c r="M14" s="1">
        <v>6466</v>
      </c>
      <c r="N14" s="1">
        <v>7490</v>
      </c>
      <c r="O14" s="1">
        <v>6317</v>
      </c>
      <c r="P14" s="1">
        <v>6046</v>
      </c>
      <c r="Q14" s="1">
        <v>6415</v>
      </c>
      <c r="R14" s="1">
        <v>6485</v>
      </c>
      <c r="S14" s="1">
        <v>4484</v>
      </c>
      <c r="T14" s="1">
        <v>5786</v>
      </c>
      <c r="U14" s="1">
        <v>6062</v>
      </c>
      <c r="V14" s="1">
        <v>5734</v>
      </c>
      <c r="W14" s="1">
        <v>5963</v>
      </c>
      <c r="X14" s="1"/>
    </row>
    <row r="15" spans="1:24" x14ac:dyDescent="0.55000000000000004">
      <c r="A15" s="4" t="s">
        <v>42</v>
      </c>
      <c r="B15" s="4"/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55000000000000004">
      <c r="A16" s="4" t="s">
        <v>43</v>
      </c>
      <c r="B16" s="4"/>
      <c r="C16" s="1">
        <v>4970</v>
      </c>
      <c r="D16" s="1">
        <v>5094</v>
      </c>
      <c r="E16" s="1">
        <v>6940</v>
      </c>
      <c r="F16" s="1">
        <v>4248</v>
      </c>
      <c r="G16" s="1">
        <v>4846</v>
      </c>
      <c r="H16" s="1">
        <v>5164</v>
      </c>
      <c r="I16" s="1">
        <v>5537</v>
      </c>
      <c r="J16" s="1">
        <v>6342</v>
      </c>
      <c r="K16" s="1">
        <v>8164</v>
      </c>
      <c r="L16" s="1">
        <v>7776</v>
      </c>
      <c r="M16" s="1">
        <v>9214</v>
      </c>
      <c r="N16" s="1">
        <v>8860</v>
      </c>
      <c r="O16" s="1">
        <v>7107</v>
      </c>
      <c r="P16" s="1">
        <v>8131</v>
      </c>
      <c r="Q16" s="1">
        <v>7272</v>
      </c>
      <c r="R16" s="1">
        <v>6358</v>
      </c>
      <c r="S16" s="1">
        <v>1087</v>
      </c>
      <c r="T16" s="1">
        <v>1224</v>
      </c>
      <c r="U16" s="1">
        <v>1445</v>
      </c>
      <c r="V16" s="1">
        <v>967</v>
      </c>
      <c r="W16" s="1">
        <v>1104</v>
      </c>
      <c r="X16" s="1"/>
    </row>
    <row r="18" spans="1:24" x14ac:dyDescent="0.55000000000000004">
      <c r="A18" s="4" t="s">
        <v>44</v>
      </c>
      <c r="B18" s="4"/>
      <c r="C18" s="1">
        <v>23244</v>
      </c>
      <c r="D18" s="1">
        <v>21305</v>
      </c>
      <c r="E18" s="1">
        <v>36075</v>
      </c>
      <c r="F18" s="1">
        <v>40996</v>
      </c>
      <c r="G18" s="1">
        <v>42901</v>
      </c>
      <c r="H18" s="1">
        <v>43334</v>
      </c>
      <c r="I18" s="1">
        <v>48264</v>
      </c>
      <c r="J18" s="1">
        <v>47402</v>
      </c>
      <c r="K18" s="1">
        <v>51728</v>
      </c>
      <c r="L18" s="1">
        <v>52539</v>
      </c>
      <c r="M18" s="1">
        <v>54184</v>
      </c>
      <c r="N18" s="1">
        <v>51021</v>
      </c>
      <c r="O18" s="1">
        <v>50637</v>
      </c>
      <c r="P18" s="1">
        <v>50364</v>
      </c>
      <c r="Q18" s="1">
        <v>50145</v>
      </c>
      <c r="R18" s="1">
        <v>51787</v>
      </c>
      <c r="S18" s="1">
        <v>18468</v>
      </c>
      <c r="T18" s="1">
        <v>22318</v>
      </c>
      <c r="U18" s="1">
        <v>21387</v>
      </c>
      <c r="V18" s="1">
        <v>20177</v>
      </c>
      <c r="W18" s="1">
        <v>20648</v>
      </c>
      <c r="X18" s="1"/>
    </row>
    <row r="20" spans="1:24" x14ac:dyDescent="0.55000000000000004">
      <c r="A20" s="4" t="s">
        <v>45</v>
      </c>
      <c r="B20" s="4"/>
      <c r="C20" s="1">
        <v>9505</v>
      </c>
      <c r="D20" s="1">
        <v>9808</v>
      </c>
      <c r="E20" s="1">
        <v>12536</v>
      </c>
      <c r="F20" s="1">
        <v>13299</v>
      </c>
      <c r="G20" s="1">
        <v>13836</v>
      </c>
      <c r="H20" s="1">
        <v>13880</v>
      </c>
      <c r="I20" s="1">
        <v>15024</v>
      </c>
      <c r="J20" s="1">
        <v>16411</v>
      </c>
      <c r="K20" s="1">
        <v>18885</v>
      </c>
      <c r="L20" s="1">
        <v>20944</v>
      </c>
      <c r="M20" s="1">
        <v>22927</v>
      </c>
      <c r="N20" s="1">
        <v>25462</v>
      </c>
      <c r="O20" s="1">
        <v>25883</v>
      </c>
      <c r="P20" s="1">
        <v>26133</v>
      </c>
      <c r="Q20" s="1">
        <v>26252</v>
      </c>
      <c r="R20" s="1">
        <v>26475</v>
      </c>
      <c r="S20" s="1">
        <v>6084</v>
      </c>
      <c r="T20" s="1">
        <v>5958</v>
      </c>
      <c r="U20" s="1">
        <v>6109</v>
      </c>
      <c r="V20" s="1">
        <v>7037</v>
      </c>
      <c r="W20" s="1">
        <v>8448</v>
      </c>
      <c r="X20" s="1"/>
    </row>
    <row r="21" spans="1:24" x14ac:dyDescent="0.55000000000000004">
      <c r="A21" s="4" t="s">
        <v>46</v>
      </c>
      <c r="B21" s="4"/>
      <c r="C21" s="1">
        <v>5005</v>
      </c>
      <c r="D21" s="1">
        <v>5411</v>
      </c>
      <c r="E21" s="1">
        <v>5612</v>
      </c>
      <c r="F21" s="1">
        <v>6817</v>
      </c>
      <c r="G21" s="1">
        <v>7187</v>
      </c>
      <c r="H21" s="1">
        <v>7429</v>
      </c>
      <c r="I21" s="1">
        <v>8161</v>
      </c>
      <c r="J21" s="1">
        <v>8613</v>
      </c>
      <c r="K21" s="1">
        <v>8047</v>
      </c>
      <c r="L21" s="1">
        <v>9682</v>
      </c>
      <c r="M21" s="1">
        <v>11164</v>
      </c>
      <c r="N21" s="1">
        <v>13170</v>
      </c>
      <c r="O21" s="1">
        <v>13929</v>
      </c>
      <c r="P21" s="1">
        <v>14670</v>
      </c>
      <c r="Q21" s="1">
        <v>14912</v>
      </c>
      <c r="R21" s="1">
        <v>15385</v>
      </c>
      <c r="S21" s="1">
        <v>4348</v>
      </c>
      <c r="T21" s="1">
        <v>4080</v>
      </c>
      <c r="U21" s="1">
        <v>3911</v>
      </c>
      <c r="V21" s="1">
        <v>4243</v>
      </c>
      <c r="W21" s="1">
        <v>4714</v>
      </c>
      <c r="X21" s="1"/>
    </row>
    <row r="23" spans="1:24" x14ac:dyDescent="0.55000000000000004">
      <c r="A23" s="4" t="s">
        <v>47</v>
      </c>
      <c r="B23" s="4"/>
      <c r="C23" s="1">
        <v>4500</v>
      </c>
      <c r="D23" s="1">
        <v>4397</v>
      </c>
      <c r="E23" s="1">
        <v>6924</v>
      </c>
      <c r="F23" s="1">
        <v>6482</v>
      </c>
      <c r="G23" s="1">
        <v>6649</v>
      </c>
      <c r="H23" s="1">
        <v>6451</v>
      </c>
      <c r="I23" s="1">
        <v>6863</v>
      </c>
      <c r="J23" s="1">
        <v>7798</v>
      </c>
      <c r="K23" s="1">
        <v>10838</v>
      </c>
      <c r="L23" s="1">
        <v>11262</v>
      </c>
      <c r="M23" s="1">
        <v>11763</v>
      </c>
      <c r="N23" s="1">
        <v>12292</v>
      </c>
      <c r="O23" s="1">
        <v>11954</v>
      </c>
      <c r="P23" s="1">
        <v>11463</v>
      </c>
      <c r="Q23" s="1">
        <v>11340</v>
      </c>
      <c r="R23" s="1">
        <v>11090</v>
      </c>
      <c r="S23" s="1">
        <v>1736</v>
      </c>
      <c r="T23" s="1">
        <v>1878</v>
      </c>
      <c r="U23" s="1">
        <v>2198</v>
      </c>
      <c r="V23" s="1">
        <v>2794</v>
      </c>
      <c r="W23" s="1">
        <v>3734</v>
      </c>
      <c r="X23" s="1"/>
    </row>
    <row r="25" spans="1:24" x14ac:dyDescent="0.55000000000000004">
      <c r="A25" s="4" t="s">
        <v>48</v>
      </c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0</v>
      </c>
      <c r="W25" s="1">
        <v>0</v>
      </c>
      <c r="X25" s="1"/>
    </row>
    <row r="26" spans="1:24" x14ac:dyDescent="0.55000000000000004">
      <c r="A26" s="4" t="s">
        <v>49</v>
      </c>
      <c r="B26" s="4"/>
      <c r="C26" s="1"/>
      <c r="D26" s="1">
        <v>4313</v>
      </c>
      <c r="E26" s="1">
        <v>3985</v>
      </c>
      <c r="F26" s="1">
        <v>3457</v>
      </c>
      <c r="G26" s="1">
        <v>2648</v>
      </c>
      <c r="H26" s="1">
        <v>2681</v>
      </c>
      <c r="I26" s="1">
        <v>2758</v>
      </c>
      <c r="J26" s="1">
        <v>3449</v>
      </c>
      <c r="K26" s="1">
        <v>3247</v>
      </c>
      <c r="L26" s="1">
        <v>3873</v>
      </c>
      <c r="M26" s="1">
        <v>4191</v>
      </c>
      <c r="N26" s="1">
        <v>4633</v>
      </c>
      <c r="O26" s="1"/>
      <c r="P26" s="1">
        <v>4698</v>
      </c>
      <c r="Q26" s="1">
        <v>4427</v>
      </c>
      <c r="R26" s="1">
        <v>4368</v>
      </c>
      <c r="S26" s="1">
        <v>1641</v>
      </c>
      <c r="T26" s="1">
        <v>1756</v>
      </c>
      <c r="U26" s="1">
        <v>1006</v>
      </c>
      <c r="V26" s="1">
        <v>144</v>
      </c>
      <c r="W26" s="1">
        <v>102</v>
      </c>
      <c r="X26" s="1"/>
    </row>
    <row r="27" spans="1:24" x14ac:dyDescent="0.55000000000000004">
      <c r="A27" s="4" t="s">
        <v>50</v>
      </c>
      <c r="B27" s="4"/>
      <c r="C27" s="1">
        <v>224</v>
      </c>
      <c r="D27" s="1">
        <v>756</v>
      </c>
      <c r="E27" s="1">
        <v>19951</v>
      </c>
      <c r="F27" s="1">
        <v>19250</v>
      </c>
      <c r="G27" s="1">
        <v>19931</v>
      </c>
      <c r="H27" s="1">
        <v>20030</v>
      </c>
      <c r="I27" s="1">
        <v>20205</v>
      </c>
      <c r="J27" s="1">
        <v>25852</v>
      </c>
      <c r="K27" s="1">
        <v>40297</v>
      </c>
      <c r="L27" s="1">
        <v>39709</v>
      </c>
      <c r="M27" s="1">
        <v>46331</v>
      </c>
      <c r="N27" s="1">
        <v>55449</v>
      </c>
      <c r="O27" s="1">
        <v>35584</v>
      </c>
      <c r="P27" s="1">
        <v>34293</v>
      </c>
      <c r="Q27" s="1">
        <v>33267</v>
      </c>
      <c r="R27" s="1">
        <v>34955</v>
      </c>
      <c r="S27" s="1">
        <v>5622</v>
      </c>
      <c r="T27" s="1">
        <v>5622</v>
      </c>
      <c r="U27" s="1">
        <v>6421</v>
      </c>
      <c r="V27" s="1">
        <v>7033</v>
      </c>
      <c r="W27" s="1">
        <v>6920</v>
      </c>
      <c r="X27" s="1"/>
    </row>
    <row r="28" spans="1:24" x14ac:dyDescent="0.55000000000000004">
      <c r="A28" s="4" t="s">
        <v>51</v>
      </c>
      <c r="B28" s="4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1496</v>
      </c>
      <c r="O28" s="1">
        <v>1301</v>
      </c>
      <c r="P28" s="1">
        <v>999</v>
      </c>
      <c r="Q28" s="1">
        <v>755</v>
      </c>
      <c r="R28" s="1">
        <v>742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/>
    </row>
    <row r="29" spans="1:24" x14ac:dyDescent="0.55000000000000004">
      <c r="A29" s="4" t="s">
        <v>52</v>
      </c>
      <c r="B29" s="4"/>
      <c r="C29" s="1">
        <v>6041</v>
      </c>
      <c r="D29" s="1">
        <v>1813</v>
      </c>
      <c r="E29" s="1">
        <v>3775</v>
      </c>
      <c r="F29" s="1">
        <v>4523</v>
      </c>
      <c r="G29" s="1">
        <v>4009</v>
      </c>
      <c r="H29" s="1">
        <v>4821</v>
      </c>
      <c r="I29" s="1">
        <v>3891</v>
      </c>
      <c r="J29" s="1">
        <v>4198</v>
      </c>
      <c r="K29" s="1">
        <v>7221</v>
      </c>
      <c r="L29" s="1">
        <v>7416</v>
      </c>
      <c r="M29" s="1">
        <v>8034</v>
      </c>
      <c r="N29" s="1">
        <v>4626</v>
      </c>
      <c r="O29" s="1">
        <v>9292</v>
      </c>
      <c r="P29" s="1">
        <v>3859</v>
      </c>
      <c r="Q29" s="1">
        <v>3272</v>
      </c>
      <c r="R29" s="1">
        <v>3940</v>
      </c>
      <c r="S29" s="1">
        <v>1543</v>
      </c>
      <c r="T29" s="1">
        <v>1339</v>
      </c>
      <c r="U29" s="1">
        <v>3610</v>
      </c>
      <c r="V29" s="1">
        <v>3319</v>
      </c>
      <c r="W29" s="1">
        <v>3277</v>
      </c>
      <c r="X29" s="1"/>
    </row>
    <row r="31" spans="1:24" x14ac:dyDescent="0.55000000000000004">
      <c r="A31" s="4" t="s">
        <v>53</v>
      </c>
      <c r="B31" s="4"/>
      <c r="C31" s="1">
        <v>34009</v>
      </c>
      <c r="D31" s="1">
        <v>32584</v>
      </c>
      <c r="E31" s="1">
        <v>70710</v>
      </c>
      <c r="F31" s="1">
        <v>74708</v>
      </c>
      <c r="G31" s="1">
        <v>76138</v>
      </c>
      <c r="H31" s="1">
        <v>77317</v>
      </c>
      <c r="I31" s="1">
        <v>81981</v>
      </c>
      <c r="J31" s="1">
        <v>88699</v>
      </c>
      <c r="K31" s="1">
        <v>113331</v>
      </c>
      <c r="L31" s="1">
        <v>114799</v>
      </c>
      <c r="M31" s="1">
        <v>124503</v>
      </c>
      <c r="N31" s="1">
        <v>129517</v>
      </c>
      <c r="O31" s="1">
        <v>108768</v>
      </c>
      <c r="P31" s="1">
        <v>105676</v>
      </c>
      <c r="Q31" s="1">
        <v>103206</v>
      </c>
      <c r="R31" s="1">
        <v>106882</v>
      </c>
      <c r="S31" s="1">
        <v>29010</v>
      </c>
      <c r="T31" s="1">
        <v>32913</v>
      </c>
      <c r="U31" s="1">
        <v>34622</v>
      </c>
      <c r="V31" s="1">
        <v>33467</v>
      </c>
      <c r="W31" s="1">
        <v>34681</v>
      </c>
      <c r="X31" s="1"/>
    </row>
    <row r="33" spans="1:24" x14ac:dyDescent="0.55000000000000004">
      <c r="A33" s="4" t="s">
        <v>54</v>
      </c>
    </row>
    <row r="34" spans="1:24" x14ac:dyDescent="0.55000000000000004">
      <c r="A34" s="4" t="s">
        <v>55</v>
      </c>
      <c r="B34" s="4"/>
      <c r="C34" s="1">
        <v>5049</v>
      </c>
      <c r="D34" s="1">
        <v>3791</v>
      </c>
      <c r="E34" s="1">
        <v>7012</v>
      </c>
      <c r="F34" s="1">
        <v>9285</v>
      </c>
      <c r="G34" s="1">
        <v>9377</v>
      </c>
      <c r="H34" s="1">
        <v>10223</v>
      </c>
      <c r="I34" s="1">
        <v>12102</v>
      </c>
      <c r="J34" s="1">
        <v>11787</v>
      </c>
      <c r="K34" s="1">
        <v>14138</v>
      </c>
      <c r="L34" s="1">
        <v>14809</v>
      </c>
      <c r="M34" s="1">
        <v>14365</v>
      </c>
      <c r="N34" s="1">
        <v>14750</v>
      </c>
      <c r="O34" s="1">
        <v>13350</v>
      </c>
      <c r="P34" s="1">
        <v>14019</v>
      </c>
      <c r="Q34" s="1">
        <v>15903</v>
      </c>
      <c r="R34" s="1">
        <v>15956</v>
      </c>
      <c r="S34" s="1">
        <v>11103</v>
      </c>
      <c r="T34" s="1">
        <v>13279</v>
      </c>
      <c r="U34" s="1">
        <v>14816</v>
      </c>
      <c r="V34" s="1">
        <v>14793</v>
      </c>
      <c r="W34" s="1">
        <v>14704</v>
      </c>
      <c r="X34" s="1"/>
    </row>
    <row r="35" spans="1:24" x14ac:dyDescent="0.55000000000000004">
      <c r="A35" s="4" t="s">
        <v>56</v>
      </c>
      <c r="B35" s="4"/>
      <c r="C35" s="1">
        <v>1353</v>
      </c>
      <c r="D35" s="1">
        <v>1618</v>
      </c>
      <c r="E35" s="1">
        <v>1021</v>
      </c>
      <c r="F35" s="1">
        <v>799</v>
      </c>
      <c r="G35" s="1">
        <v>650</v>
      </c>
      <c r="H35" s="1">
        <v>649</v>
      </c>
      <c r="I35" s="1">
        <v>624</v>
      </c>
      <c r="J35" s="1">
        <v>2511</v>
      </c>
      <c r="K35" s="1">
        <v>7502</v>
      </c>
      <c r="L35" s="1">
        <v>707</v>
      </c>
      <c r="M35" s="1">
        <v>4830</v>
      </c>
      <c r="N35" s="1">
        <v>3738</v>
      </c>
      <c r="O35" s="1">
        <v>903</v>
      </c>
      <c r="P35" s="1">
        <v>753</v>
      </c>
      <c r="Q35" s="1">
        <v>831</v>
      </c>
      <c r="R35" s="1">
        <v>564</v>
      </c>
      <c r="S35" s="1">
        <v>27</v>
      </c>
      <c r="T35" s="1">
        <v>976</v>
      </c>
      <c r="U35" s="1">
        <v>898</v>
      </c>
      <c r="V35" s="1">
        <v>50</v>
      </c>
      <c r="W35" s="1">
        <v>41</v>
      </c>
      <c r="X35" s="1"/>
    </row>
    <row r="36" spans="1:24" x14ac:dyDescent="0.55000000000000004">
      <c r="A36" s="4" t="s">
        <v>57</v>
      </c>
      <c r="B36" s="4"/>
      <c r="C36" s="1">
        <v>4788</v>
      </c>
      <c r="D36" s="1">
        <v>4766</v>
      </c>
      <c r="E36" s="1">
        <v>10716</v>
      </c>
      <c r="F36" s="1">
        <v>11009</v>
      </c>
      <c r="G36" s="1">
        <v>12033</v>
      </c>
      <c r="H36" s="1">
        <v>13224</v>
      </c>
      <c r="I36" s="1">
        <v>14829</v>
      </c>
      <c r="J36" s="1">
        <v>17371</v>
      </c>
      <c r="K36" s="1">
        <v>21469</v>
      </c>
      <c r="L36" s="1">
        <v>19252</v>
      </c>
      <c r="M36" s="1">
        <v>20463</v>
      </c>
      <c r="N36" s="1">
        <v>19112</v>
      </c>
      <c r="O36" s="1">
        <v>18329</v>
      </c>
      <c r="P36" s="1">
        <v>17843</v>
      </c>
      <c r="Q36" s="1">
        <v>17186</v>
      </c>
      <c r="R36" s="1">
        <v>16321</v>
      </c>
      <c r="S36" s="1">
        <v>6477</v>
      </c>
      <c r="T36" s="1">
        <v>6835</v>
      </c>
      <c r="U36" s="1">
        <v>7417</v>
      </c>
      <c r="V36" s="1">
        <v>6187</v>
      </c>
      <c r="W36" s="1">
        <v>6176</v>
      </c>
      <c r="X36" s="1"/>
    </row>
    <row r="37" spans="1:24" x14ac:dyDescent="0.55000000000000004">
      <c r="A37" s="4" t="s">
        <v>58</v>
      </c>
      <c r="B37" s="4"/>
      <c r="C37" s="1">
        <v>2046</v>
      </c>
      <c r="D37" s="1">
        <v>1818</v>
      </c>
      <c r="E37" s="1">
        <v>1529</v>
      </c>
      <c r="F37" s="1">
        <v>1599</v>
      </c>
      <c r="G37" s="1">
        <v>1709</v>
      </c>
      <c r="H37" s="1">
        <v>2367</v>
      </c>
      <c r="I37" s="1">
        <v>1905</v>
      </c>
      <c r="J37" s="1">
        <v>1891</v>
      </c>
      <c r="K37" s="1">
        <v>869</v>
      </c>
      <c r="L37" s="1">
        <v>910</v>
      </c>
      <c r="M37" s="1">
        <v>802</v>
      </c>
      <c r="N37" s="1">
        <v>1048</v>
      </c>
      <c r="O37" s="1">
        <v>846</v>
      </c>
      <c r="P37" s="1">
        <v>1203</v>
      </c>
      <c r="Q37" s="1">
        <v>1017</v>
      </c>
      <c r="R37" s="1">
        <v>830</v>
      </c>
      <c r="S37" s="1">
        <v>231</v>
      </c>
      <c r="T37" s="1">
        <v>214</v>
      </c>
      <c r="U37" s="1">
        <v>340</v>
      </c>
      <c r="V37" s="1">
        <v>237</v>
      </c>
      <c r="W37" s="1">
        <v>223</v>
      </c>
      <c r="X37" s="1"/>
    </row>
    <row r="38" spans="1:24" ht="21.9" x14ac:dyDescent="0.55000000000000004">
      <c r="A38" s="4" t="s">
        <v>59</v>
      </c>
      <c r="B38" s="4"/>
      <c r="C38" s="1">
        <v>202</v>
      </c>
      <c r="D38" s="1">
        <v>104</v>
      </c>
      <c r="E38" s="1">
        <v>772</v>
      </c>
      <c r="F38" s="1">
        <v>281</v>
      </c>
      <c r="G38" s="1">
        <v>1861</v>
      </c>
      <c r="H38" s="1">
        <v>1182</v>
      </c>
      <c r="I38" s="1">
        <v>2081</v>
      </c>
      <c r="J38" s="1">
        <v>675</v>
      </c>
      <c r="K38" s="1">
        <v>2674</v>
      </c>
      <c r="L38" s="1">
        <v>1143</v>
      </c>
      <c r="M38" s="1">
        <v>2216</v>
      </c>
      <c r="N38" s="1">
        <v>4345</v>
      </c>
      <c r="O38" s="1">
        <v>5744</v>
      </c>
      <c r="P38" s="1">
        <v>5226</v>
      </c>
      <c r="Q38" s="1">
        <v>2655</v>
      </c>
      <c r="R38" s="1">
        <v>2321</v>
      </c>
      <c r="S38" s="1">
        <v>51</v>
      </c>
      <c r="T38" s="1">
        <v>96</v>
      </c>
      <c r="U38" s="1">
        <v>565</v>
      </c>
      <c r="V38" s="1">
        <v>307</v>
      </c>
      <c r="W38" s="1">
        <v>908</v>
      </c>
      <c r="X38" s="1"/>
    </row>
    <row r="39" spans="1:24" x14ac:dyDescent="0.55000000000000004">
      <c r="A39" s="4" t="s">
        <v>60</v>
      </c>
      <c r="B39" s="4"/>
      <c r="C39" s="1">
        <v>1759</v>
      </c>
      <c r="D39" s="1">
        <v>1867</v>
      </c>
      <c r="E39" s="1">
        <v>3260</v>
      </c>
      <c r="F39" s="1">
        <v>3657</v>
      </c>
      <c r="G39" s="1">
        <v>2958</v>
      </c>
      <c r="H39" s="1">
        <v>3815</v>
      </c>
      <c r="I39" s="1">
        <v>4309</v>
      </c>
      <c r="J39" s="1">
        <v>5025</v>
      </c>
      <c r="K39" s="1">
        <v>6287</v>
      </c>
      <c r="L39" s="1">
        <v>6182</v>
      </c>
      <c r="M39" s="1">
        <v>6727</v>
      </c>
      <c r="N39" s="1">
        <v>7449</v>
      </c>
      <c r="O39" s="1">
        <v>7494</v>
      </c>
      <c r="P39" s="1">
        <v>6477</v>
      </c>
      <c r="Q39" s="1">
        <v>6143</v>
      </c>
      <c r="R39" s="1">
        <v>6199</v>
      </c>
      <c r="S39" s="1">
        <v>919</v>
      </c>
      <c r="T39" s="1">
        <v>1012</v>
      </c>
      <c r="U39" s="1">
        <v>1095</v>
      </c>
      <c r="V39" s="1">
        <v>3719</v>
      </c>
      <c r="W39" s="1">
        <v>4168</v>
      </c>
      <c r="X39" s="1"/>
    </row>
    <row r="41" spans="1:24" x14ac:dyDescent="0.55000000000000004">
      <c r="A41" s="4" t="s">
        <v>61</v>
      </c>
      <c r="B41" s="4"/>
      <c r="C41" s="1">
        <v>15197</v>
      </c>
      <c r="D41" s="1">
        <v>13964</v>
      </c>
      <c r="E41" s="1">
        <v>24310</v>
      </c>
      <c r="F41" s="1">
        <v>26630</v>
      </c>
      <c r="G41" s="1">
        <v>28588</v>
      </c>
      <c r="H41" s="1">
        <v>31460</v>
      </c>
      <c r="I41" s="1">
        <v>35850</v>
      </c>
      <c r="J41" s="1">
        <v>39260</v>
      </c>
      <c r="K41" s="1">
        <v>52939</v>
      </c>
      <c r="L41" s="1">
        <v>43003</v>
      </c>
      <c r="M41" s="1">
        <v>49403</v>
      </c>
      <c r="N41" s="1">
        <v>50442</v>
      </c>
      <c r="O41" s="1">
        <v>46666</v>
      </c>
      <c r="P41" s="1">
        <v>45521</v>
      </c>
      <c r="Q41" s="1">
        <v>43735</v>
      </c>
      <c r="R41" s="1">
        <v>42191</v>
      </c>
      <c r="S41" s="1">
        <v>18808</v>
      </c>
      <c r="T41" s="1">
        <v>22412</v>
      </c>
      <c r="U41" s="1">
        <v>25131</v>
      </c>
      <c r="V41" s="1">
        <v>25293</v>
      </c>
      <c r="W41" s="1">
        <v>26220</v>
      </c>
      <c r="X41" s="1"/>
    </row>
    <row r="43" spans="1:24" x14ac:dyDescent="0.55000000000000004">
      <c r="A43" s="4" t="s">
        <v>62</v>
      </c>
      <c r="B43" s="4"/>
      <c r="C43" s="1">
        <v>3402</v>
      </c>
      <c r="D43" s="1">
        <v>3729</v>
      </c>
      <c r="E43" s="1">
        <v>6035</v>
      </c>
      <c r="F43" s="1">
        <v>6494</v>
      </c>
      <c r="G43" s="1">
        <v>4623</v>
      </c>
      <c r="H43" s="1">
        <v>3392</v>
      </c>
      <c r="I43" s="1">
        <v>2490</v>
      </c>
      <c r="J43" s="1">
        <v>4997</v>
      </c>
      <c r="K43" s="1">
        <v>7676</v>
      </c>
      <c r="L43" s="1">
        <v>13980</v>
      </c>
      <c r="M43" s="1">
        <v>15258</v>
      </c>
      <c r="N43" s="1">
        <v>22551</v>
      </c>
      <c r="O43" s="1">
        <v>21789</v>
      </c>
      <c r="P43" s="1">
        <v>16608</v>
      </c>
      <c r="Q43" s="1">
        <v>16039</v>
      </c>
      <c r="R43" s="1">
        <v>21780</v>
      </c>
      <c r="S43" s="1">
        <v>6758</v>
      </c>
      <c r="T43" s="1">
        <v>6747</v>
      </c>
      <c r="U43" s="1">
        <v>4524</v>
      </c>
      <c r="V43" s="1">
        <v>4780</v>
      </c>
      <c r="W43" s="1">
        <v>6447</v>
      </c>
      <c r="X43" s="1"/>
    </row>
    <row r="44" spans="1:24" x14ac:dyDescent="0.55000000000000004">
      <c r="A44" s="4" t="s">
        <v>63</v>
      </c>
      <c r="B44" s="4"/>
      <c r="C44" s="1"/>
      <c r="D44" s="1"/>
      <c r="E44" s="1"/>
      <c r="F44" s="1"/>
      <c r="G44" s="1"/>
      <c r="H44" s="1"/>
      <c r="I44" s="1">
        <v>291</v>
      </c>
      <c r="J44" s="1">
        <v>397</v>
      </c>
      <c r="K44" s="1">
        <v>3162</v>
      </c>
      <c r="L44" s="1">
        <v>4230</v>
      </c>
      <c r="M44" s="1">
        <v>5239</v>
      </c>
      <c r="N44" s="1">
        <v>5163</v>
      </c>
      <c r="O44" s="1">
        <v>2948</v>
      </c>
      <c r="P44" s="1">
        <v>2668</v>
      </c>
      <c r="Q44" s="1">
        <v>1124</v>
      </c>
      <c r="R44" s="1">
        <v>295</v>
      </c>
      <c r="S44" s="1">
        <v>1116</v>
      </c>
      <c r="T44" s="1">
        <v>1410</v>
      </c>
      <c r="U44" s="1">
        <v>100</v>
      </c>
      <c r="V44" s="1">
        <v>60</v>
      </c>
      <c r="W44" s="1">
        <v>25</v>
      </c>
      <c r="X44" s="1"/>
    </row>
    <row r="45" spans="1:24" x14ac:dyDescent="0.55000000000000004">
      <c r="A45" s="4" t="s">
        <v>64</v>
      </c>
      <c r="B45" s="4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/>
    </row>
    <row r="46" spans="1:24" x14ac:dyDescent="0.55000000000000004">
      <c r="A46" s="4" t="s">
        <v>65</v>
      </c>
      <c r="B46" s="4"/>
      <c r="C46" s="1">
        <v>1201</v>
      </c>
      <c r="D46" s="1">
        <v>938</v>
      </c>
      <c r="E46" s="1">
        <v>4103</v>
      </c>
      <c r="F46" s="1">
        <v>3838</v>
      </c>
      <c r="G46" s="1">
        <v>5363</v>
      </c>
      <c r="H46" s="1">
        <v>5289</v>
      </c>
      <c r="I46" s="1">
        <v>5206</v>
      </c>
      <c r="J46" s="1">
        <v>5519</v>
      </c>
      <c r="K46" s="1">
        <v>10612</v>
      </c>
      <c r="L46" s="1">
        <v>13069</v>
      </c>
      <c r="M46" s="1">
        <v>13822</v>
      </c>
      <c r="N46" s="1">
        <v>12357</v>
      </c>
      <c r="O46" s="1">
        <v>14532</v>
      </c>
      <c r="P46" s="1">
        <v>13223</v>
      </c>
      <c r="Q46" s="1">
        <v>15181</v>
      </c>
      <c r="R46" s="1">
        <v>14465</v>
      </c>
      <c r="S46" s="1">
        <v>6217</v>
      </c>
      <c r="T46" s="1">
        <v>5752</v>
      </c>
      <c r="U46" s="1">
        <v>5506</v>
      </c>
      <c r="V46" s="1">
        <v>4527</v>
      </c>
      <c r="W46" s="1">
        <v>4217</v>
      </c>
      <c r="X46" s="1"/>
    </row>
    <row r="47" spans="1:24" ht="21.9" x14ac:dyDescent="0.55000000000000004">
      <c r="A47" s="4" t="s">
        <v>66</v>
      </c>
      <c r="B47" s="4"/>
      <c r="C47" s="1"/>
      <c r="D47" s="1"/>
      <c r="E47" s="1"/>
      <c r="F47" s="1"/>
      <c r="G47" s="1"/>
      <c r="H47" s="1"/>
      <c r="I47" s="1"/>
      <c r="J47" s="1"/>
      <c r="K47" s="1"/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/>
    </row>
    <row r="49" spans="1:24" x14ac:dyDescent="0.55000000000000004">
      <c r="A49" s="4" t="s">
        <v>67</v>
      </c>
      <c r="B49" s="4"/>
      <c r="C49" s="1">
        <v>19800</v>
      </c>
      <c r="D49" s="1">
        <v>18631</v>
      </c>
      <c r="E49" s="1">
        <v>34448</v>
      </c>
      <c r="F49" s="1">
        <v>36962</v>
      </c>
      <c r="G49" s="1">
        <v>38574</v>
      </c>
      <c r="H49" s="1">
        <v>40141</v>
      </c>
      <c r="I49" s="1">
        <v>43837</v>
      </c>
      <c r="J49" s="1">
        <v>50173</v>
      </c>
      <c r="K49" s="1">
        <v>74389</v>
      </c>
      <c r="L49" s="1">
        <v>74282</v>
      </c>
      <c r="M49" s="1">
        <v>83722</v>
      </c>
      <c r="N49" s="1">
        <v>90513</v>
      </c>
      <c r="O49" s="1">
        <v>85935</v>
      </c>
      <c r="P49" s="1">
        <v>78020</v>
      </c>
      <c r="Q49" s="1">
        <v>76079</v>
      </c>
      <c r="R49" s="1">
        <v>78731</v>
      </c>
      <c r="S49" s="1">
        <v>32899</v>
      </c>
      <c r="T49" s="1">
        <v>36321</v>
      </c>
      <c r="U49" s="1">
        <v>35261</v>
      </c>
      <c r="V49" s="1">
        <v>34660</v>
      </c>
      <c r="W49" s="1">
        <v>36909</v>
      </c>
      <c r="X49" s="1"/>
    </row>
    <row r="51" spans="1:24" x14ac:dyDescent="0.55000000000000004">
      <c r="A51" s="4" t="s">
        <v>68</v>
      </c>
    </row>
    <row r="52" spans="1:24" x14ac:dyDescent="0.55000000000000004">
      <c r="A52" s="4" t="s">
        <v>69</v>
      </c>
      <c r="B52" s="4"/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/>
    </row>
    <row r="53" spans="1:24" x14ac:dyDescent="0.55000000000000004">
      <c r="A53" s="4" t="s">
        <v>70</v>
      </c>
      <c r="B53" s="4"/>
      <c r="C53" s="1">
        <v>19</v>
      </c>
      <c r="D53" s="1">
        <v>19</v>
      </c>
      <c r="E53" s="1">
        <v>30</v>
      </c>
      <c r="F53" s="1">
        <v>30</v>
      </c>
      <c r="G53" s="1">
        <v>29</v>
      </c>
      <c r="H53" s="1">
        <v>28</v>
      </c>
      <c r="I53" s="1">
        <v>27</v>
      </c>
      <c r="J53" s="1">
        <v>26</v>
      </c>
      <c r="K53" s="1">
        <v>24</v>
      </c>
      <c r="L53" s="1">
        <v>24</v>
      </c>
      <c r="M53" s="1">
        <v>22</v>
      </c>
      <c r="N53" s="1">
        <v>20</v>
      </c>
      <c r="O53" s="1">
        <v>20</v>
      </c>
      <c r="P53" s="1">
        <v>19</v>
      </c>
      <c r="Q53" s="1">
        <v>18</v>
      </c>
      <c r="R53" s="1">
        <v>18</v>
      </c>
      <c r="S53" s="1">
        <v>17</v>
      </c>
      <c r="T53" s="1">
        <v>16</v>
      </c>
      <c r="U53" s="1">
        <v>16</v>
      </c>
      <c r="V53" s="1">
        <v>15</v>
      </c>
      <c r="W53" s="1">
        <v>13</v>
      </c>
      <c r="X53" s="1"/>
    </row>
    <row r="54" spans="1:24" x14ac:dyDescent="0.55000000000000004">
      <c r="A54" s="4" t="s">
        <v>71</v>
      </c>
      <c r="B54" s="4"/>
      <c r="C54" s="1">
        <v>0</v>
      </c>
      <c r="D54" s="1">
        <v>200</v>
      </c>
      <c r="E54" s="1">
        <v>24660</v>
      </c>
      <c r="F54" s="1">
        <v>24587</v>
      </c>
      <c r="G54" s="1">
        <v>22129</v>
      </c>
      <c r="H54" s="1">
        <v>20490</v>
      </c>
      <c r="I54" s="1">
        <v>17966</v>
      </c>
      <c r="J54" s="1">
        <v>16381</v>
      </c>
      <c r="K54" s="1">
        <v>14012</v>
      </c>
      <c r="L54" s="1">
        <v>13804</v>
      </c>
      <c r="M54" s="1">
        <v>11569</v>
      </c>
      <c r="N54" s="1">
        <v>6837</v>
      </c>
      <c r="O54" s="1">
        <v>6454</v>
      </c>
      <c r="P54" s="1">
        <v>5465</v>
      </c>
      <c r="Q54" s="1">
        <v>3430</v>
      </c>
      <c r="R54" s="1">
        <v>1963</v>
      </c>
      <c r="S54" s="1">
        <v>1030</v>
      </c>
      <c r="T54" s="1">
        <v>380</v>
      </c>
      <c r="U54" s="1">
        <v>663</v>
      </c>
      <c r="V54" s="1">
        <v>835</v>
      </c>
      <c r="W54" s="1">
        <v>963</v>
      </c>
      <c r="X54" s="1"/>
    </row>
    <row r="55" spans="1:24" x14ac:dyDescent="0.55000000000000004">
      <c r="A55" s="4" t="s">
        <v>72</v>
      </c>
      <c r="B55" s="4"/>
      <c r="C55" s="1">
        <v>14190</v>
      </c>
      <c r="D55" s="1">
        <v>13734</v>
      </c>
      <c r="E55" s="1">
        <v>11572</v>
      </c>
      <c r="F55" s="1">
        <v>13129</v>
      </c>
      <c r="G55" s="1">
        <v>15406</v>
      </c>
      <c r="H55" s="1">
        <v>16658</v>
      </c>
      <c r="I55" s="1">
        <v>20151</v>
      </c>
      <c r="J55" s="1">
        <v>22119</v>
      </c>
      <c r="K55" s="1">
        <v>24906</v>
      </c>
      <c r="L55" s="1">
        <v>26689</v>
      </c>
      <c r="M55" s="1">
        <v>28858</v>
      </c>
      <c r="N55" s="1">
        <v>31768</v>
      </c>
      <c r="O55" s="1">
        <v>15962</v>
      </c>
      <c r="P55" s="1">
        <v>21785</v>
      </c>
      <c r="Q55" s="1">
        <v>23283</v>
      </c>
      <c r="R55" s="1">
        <v>25787</v>
      </c>
      <c r="S55" s="1">
        <v>-4936</v>
      </c>
      <c r="T55" s="1">
        <v>-3804</v>
      </c>
      <c r="U55" s="1">
        <v>-1318</v>
      </c>
      <c r="V55" s="1">
        <v>-2043</v>
      </c>
      <c r="W55" s="1">
        <v>-3204</v>
      </c>
      <c r="X55" s="1"/>
    </row>
    <row r="56" spans="1:24" x14ac:dyDescent="0.55000000000000004">
      <c r="A56" s="4" t="s">
        <v>73</v>
      </c>
      <c r="B56" s="4"/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/>
    </row>
    <row r="57" spans="1:24" x14ac:dyDescent="0.55000000000000004">
      <c r="A57" s="4" t="s">
        <v>74</v>
      </c>
      <c r="B57" s="4"/>
      <c r="C57" s="1">
        <v>14209</v>
      </c>
      <c r="D57" s="1">
        <v>13953</v>
      </c>
      <c r="E57" s="1">
        <v>36262</v>
      </c>
      <c r="F57" s="1">
        <v>37746</v>
      </c>
      <c r="G57" s="1">
        <v>37564</v>
      </c>
      <c r="H57" s="1">
        <v>37176</v>
      </c>
      <c r="I57" s="1">
        <v>38144</v>
      </c>
      <c r="J57" s="1">
        <v>38526</v>
      </c>
      <c r="K57" s="1">
        <v>38942</v>
      </c>
      <c r="L57" s="1">
        <v>40517</v>
      </c>
      <c r="M57" s="1">
        <v>40449</v>
      </c>
      <c r="N57" s="1">
        <v>38625</v>
      </c>
      <c r="O57" s="1">
        <v>22436</v>
      </c>
      <c r="P57" s="1">
        <v>27269</v>
      </c>
      <c r="Q57" s="1">
        <v>26731</v>
      </c>
      <c r="R57" s="1">
        <v>27768</v>
      </c>
      <c r="S57" s="1">
        <v>-3889</v>
      </c>
      <c r="T57" s="1">
        <v>-3408</v>
      </c>
      <c r="U57" s="1">
        <v>-639</v>
      </c>
      <c r="V57" s="1">
        <v>-1193</v>
      </c>
      <c r="W57" s="1">
        <v>-2228</v>
      </c>
      <c r="X57" s="1"/>
    </row>
    <row r="58" spans="1:24" ht="21.9" x14ac:dyDescent="0.55000000000000004">
      <c r="A58" s="4" t="s">
        <v>75</v>
      </c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332</v>
      </c>
      <c r="N58" s="1">
        <v>379</v>
      </c>
      <c r="O58" s="1">
        <v>397</v>
      </c>
      <c r="P58" s="1">
        <v>387</v>
      </c>
      <c r="Q58" s="1">
        <v>396</v>
      </c>
      <c r="R58" s="1">
        <v>383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/>
    </row>
    <row r="60" spans="1:24" x14ac:dyDescent="0.55000000000000004">
      <c r="A60" s="4" t="s">
        <v>76</v>
      </c>
      <c r="B60" s="4"/>
      <c r="C60" s="1">
        <v>14209</v>
      </c>
      <c r="D60" s="1">
        <v>13953</v>
      </c>
      <c r="E60" s="1">
        <v>36262</v>
      </c>
      <c r="F60" s="1">
        <v>37746</v>
      </c>
      <c r="G60" s="1">
        <v>37564</v>
      </c>
      <c r="H60" s="1">
        <v>37176</v>
      </c>
      <c r="I60" s="1">
        <v>38144</v>
      </c>
      <c r="J60" s="1">
        <v>38526</v>
      </c>
      <c r="K60" s="1">
        <v>38942</v>
      </c>
      <c r="L60" s="1">
        <v>40517</v>
      </c>
      <c r="M60" s="1">
        <v>40781</v>
      </c>
      <c r="N60" s="1">
        <v>39004</v>
      </c>
      <c r="O60" s="1">
        <v>22833</v>
      </c>
      <c r="P60" s="1">
        <v>27656</v>
      </c>
      <c r="Q60" s="1">
        <v>27127</v>
      </c>
      <c r="R60" s="1">
        <v>28151</v>
      </c>
      <c r="S60" s="1">
        <v>-3889</v>
      </c>
      <c r="T60" s="1">
        <v>-3408</v>
      </c>
      <c r="U60" s="1">
        <v>-639</v>
      </c>
      <c r="V60" s="1">
        <v>-1193</v>
      </c>
      <c r="W60" s="1">
        <v>-2228</v>
      </c>
      <c r="X60" s="1"/>
    </row>
    <row r="62" spans="1:24" x14ac:dyDescent="0.55000000000000004">
      <c r="A62" s="4" t="s">
        <v>77</v>
      </c>
      <c r="B62" s="4"/>
      <c r="C62" s="1">
        <v>34009</v>
      </c>
      <c r="D62" s="1">
        <v>32584</v>
      </c>
      <c r="E62" s="1">
        <v>70710</v>
      </c>
      <c r="F62" s="1">
        <v>74708</v>
      </c>
      <c r="G62" s="1">
        <v>76138</v>
      </c>
      <c r="H62" s="1">
        <v>77317</v>
      </c>
      <c r="I62" s="1">
        <v>81981</v>
      </c>
      <c r="J62" s="1">
        <v>88699</v>
      </c>
      <c r="K62" s="1">
        <v>113331</v>
      </c>
      <c r="L62" s="1">
        <v>114799</v>
      </c>
      <c r="M62" s="1">
        <v>124503</v>
      </c>
      <c r="N62" s="1">
        <v>129517</v>
      </c>
      <c r="O62" s="1">
        <v>108768</v>
      </c>
      <c r="P62" s="1">
        <v>105676</v>
      </c>
      <c r="Q62" s="1">
        <v>103206</v>
      </c>
      <c r="R62" s="1">
        <v>106882</v>
      </c>
      <c r="S62" s="1">
        <v>29010</v>
      </c>
      <c r="T62" s="1">
        <v>32913</v>
      </c>
      <c r="U62" s="1">
        <v>34622</v>
      </c>
      <c r="V62" s="1">
        <v>33467</v>
      </c>
      <c r="W62" s="1">
        <v>34681</v>
      </c>
      <c r="X62" s="1"/>
    </row>
    <row r="65" spans="1:24" x14ac:dyDescent="0.55000000000000004">
      <c r="A65" s="3" t="s">
        <v>78</v>
      </c>
    </row>
    <row r="66" spans="1:24" x14ac:dyDescent="0.55000000000000004">
      <c r="A66" s="1" t="s">
        <v>12</v>
      </c>
      <c r="B66" s="4"/>
      <c r="C66" s="3" t="s">
        <v>302</v>
      </c>
      <c r="D66" s="3" t="s">
        <v>303</v>
      </c>
      <c r="E66" s="3" t="s">
        <v>304</v>
      </c>
      <c r="F66" s="3" t="s">
        <v>305</v>
      </c>
      <c r="G66" s="3" t="s">
        <v>306</v>
      </c>
      <c r="H66" s="3" t="s">
        <v>307</v>
      </c>
      <c r="I66" s="3" t="s">
        <v>308</v>
      </c>
      <c r="J66" s="3" t="s">
        <v>309</v>
      </c>
      <c r="K66" s="3" t="s">
        <v>310</v>
      </c>
      <c r="L66" s="3" t="s">
        <v>311</v>
      </c>
      <c r="M66" s="3" t="s">
        <v>13</v>
      </c>
      <c r="N66" s="3" t="s">
        <v>14</v>
      </c>
      <c r="O66" s="3" t="s">
        <v>15</v>
      </c>
      <c r="P66" s="3" t="s">
        <v>16</v>
      </c>
      <c r="Q66" s="3" t="s">
        <v>17</v>
      </c>
      <c r="R66" s="3" t="s">
        <v>18</v>
      </c>
      <c r="S66" s="3" t="s">
        <v>19</v>
      </c>
      <c r="T66" s="3" t="s">
        <v>20</v>
      </c>
      <c r="U66" s="3" t="s">
        <v>21</v>
      </c>
      <c r="V66" s="3" t="s">
        <v>22</v>
      </c>
      <c r="W66" s="3" t="s">
        <v>23</v>
      </c>
      <c r="X66" s="3" t="s">
        <v>24</v>
      </c>
    </row>
    <row r="67" spans="1:24" ht="21.9" x14ac:dyDescent="0.55000000000000004">
      <c r="A67" s="1" t="s">
        <v>25</v>
      </c>
      <c r="B67" s="4"/>
      <c r="C67" s="2" t="s">
        <v>312</v>
      </c>
      <c r="D67" s="2" t="s">
        <v>313</v>
      </c>
      <c r="E67" s="2" t="s">
        <v>314</v>
      </c>
      <c r="F67" s="2" t="s">
        <v>315</v>
      </c>
      <c r="G67" s="2" t="s">
        <v>316</v>
      </c>
      <c r="H67" s="2" t="s">
        <v>317</v>
      </c>
      <c r="I67" s="2" t="s">
        <v>318</v>
      </c>
      <c r="J67" s="2" t="s">
        <v>319</v>
      </c>
      <c r="K67" s="2" t="s">
        <v>320</v>
      </c>
      <c r="L67" s="2" t="s">
        <v>321</v>
      </c>
      <c r="M67" s="2" t="s">
        <v>26</v>
      </c>
      <c r="N67" s="2" t="s">
        <v>27</v>
      </c>
      <c r="O67" s="2" t="s">
        <v>28</v>
      </c>
      <c r="P67" s="2" t="s">
        <v>29</v>
      </c>
      <c r="Q67" s="2" t="s">
        <v>30</v>
      </c>
      <c r="R67" s="2" t="s">
        <v>31</v>
      </c>
      <c r="S67" s="2" t="s">
        <v>32</v>
      </c>
      <c r="T67" s="2" t="s">
        <v>33</v>
      </c>
      <c r="U67" s="2" t="s">
        <v>34</v>
      </c>
      <c r="V67" s="2" t="s">
        <v>35</v>
      </c>
      <c r="W67" s="2" t="s">
        <v>36</v>
      </c>
      <c r="X67" s="2" t="s">
        <v>37</v>
      </c>
    </row>
    <row r="68" spans="1:24" x14ac:dyDescent="0.55000000000000004">
      <c r="A68" s="4" t="s">
        <v>79</v>
      </c>
      <c r="B68" s="4"/>
      <c r="C68" s="1">
        <v>48782</v>
      </c>
      <c r="D68" s="1">
        <v>45226</v>
      </c>
      <c r="E68" s="1">
        <v>56588</v>
      </c>
      <c r="F68" s="1">
        <v>73061</v>
      </c>
      <c r="G68" s="1">
        <v>79905</v>
      </c>
      <c r="H68" s="1">
        <v>86696</v>
      </c>
      <c r="I68" s="1">
        <v>91658</v>
      </c>
      <c r="J68" s="1">
        <v>104286</v>
      </c>
      <c r="K68" s="1">
        <v>118364</v>
      </c>
      <c r="L68" s="1">
        <v>114552</v>
      </c>
      <c r="M68" s="1">
        <v>126033</v>
      </c>
      <c r="N68" s="1">
        <v>127245</v>
      </c>
      <c r="O68" s="1">
        <v>120357</v>
      </c>
      <c r="P68" s="1">
        <v>112298</v>
      </c>
      <c r="Q68" s="1">
        <v>111454</v>
      </c>
      <c r="R68" s="1">
        <v>103355</v>
      </c>
      <c r="S68" s="1">
        <v>48238</v>
      </c>
      <c r="T68" s="1">
        <v>52056</v>
      </c>
      <c r="U68" s="1">
        <v>58472</v>
      </c>
      <c r="V68" s="1">
        <v>58756</v>
      </c>
      <c r="W68" s="1">
        <v>56639</v>
      </c>
      <c r="X68" s="1"/>
    </row>
    <row r="69" spans="1:24" x14ac:dyDescent="0.55000000000000004">
      <c r="A69" s="4" t="s">
        <v>80</v>
      </c>
      <c r="B69" s="4"/>
      <c r="C69" s="1">
        <v>33709</v>
      </c>
      <c r="D69" s="1">
        <v>32279</v>
      </c>
      <c r="E69" s="1">
        <v>40134</v>
      </c>
      <c r="F69" s="1">
        <v>51857</v>
      </c>
      <c r="G69" s="1">
        <v>58540</v>
      </c>
      <c r="H69" s="1">
        <v>64740</v>
      </c>
      <c r="I69" s="1">
        <v>67727</v>
      </c>
      <c r="J69" s="1">
        <v>76987</v>
      </c>
      <c r="K69" s="1">
        <v>87521</v>
      </c>
      <c r="L69" s="1">
        <v>84322</v>
      </c>
      <c r="M69" s="1">
        <v>92753</v>
      </c>
      <c r="N69" s="1">
        <v>93397</v>
      </c>
      <c r="O69" s="1">
        <v>89002</v>
      </c>
      <c r="P69" s="1">
        <v>82830</v>
      </c>
      <c r="Q69" s="1">
        <v>81228</v>
      </c>
      <c r="R69" s="1">
        <v>75226</v>
      </c>
      <c r="S69" s="1">
        <v>38924</v>
      </c>
      <c r="T69" s="1">
        <v>42125</v>
      </c>
      <c r="U69" s="1">
        <v>47355</v>
      </c>
      <c r="V69" s="1">
        <v>46963</v>
      </c>
      <c r="W69" s="1">
        <v>45529</v>
      </c>
      <c r="X69" s="1"/>
    </row>
    <row r="71" spans="1:24" x14ac:dyDescent="0.55000000000000004">
      <c r="A71" s="4" t="s">
        <v>81</v>
      </c>
      <c r="B71" s="4"/>
      <c r="C71" s="1">
        <v>15073</v>
      </c>
      <c r="D71" s="1">
        <v>12947</v>
      </c>
      <c r="E71" s="1">
        <v>16454</v>
      </c>
      <c r="F71" s="1">
        <v>21204</v>
      </c>
      <c r="G71" s="1">
        <v>21365</v>
      </c>
      <c r="H71" s="1">
        <v>21956</v>
      </c>
      <c r="I71" s="1">
        <v>23931</v>
      </c>
      <c r="J71" s="1">
        <v>27299</v>
      </c>
      <c r="K71" s="1">
        <v>30843</v>
      </c>
      <c r="L71" s="1">
        <v>30230</v>
      </c>
      <c r="M71" s="1">
        <v>33280</v>
      </c>
      <c r="N71" s="1">
        <v>33848</v>
      </c>
      <c r="O71" s="1">
        <v>31355</v>
      </c>
      <c r="P71" s="1">
        <v>29468</v>
      </c>
      <c r="Q71" s="1">
        <v>30226</v>
      </c>
      <c r="R71" s="1">
        <v>28129</v>
      </c>
      <c r="S71" s="1">
        <v>9314</v>
      </c>
      <c r="T71" s="1">
        <v>9931</v>
      </c>
      <c r="U71" s="1">
        <v>11117</v>
      </c>
      <c r="V71" s="1">
        <v>11793</v>
      </c>
      <c r="W71" s="1">
        <v>11110</v>
      </c>
      <c r="X71" s="1"/>
    </row>
    <row r="72" spans="1:24" ht="21.9" x14ac:dyDescent="0.55000000000000004">
      <c r="A72" s="4" t="s">
        <v>82</v>
      </c>
      <c r="B72" s="4"/>
      <c r="C72" s="1">
        <v>10029</v>
      </c>
      <c r="D72" s="1">
        <v>9722</v>
      </c>
      <c r="E72" s="1">
        <v>12345</v>
      </c>
      <c r="F72" s="1">
        <v>14664</v>
      </c>
      <c r="G72" s="1">
        <v>14530</v>
      </c>
      <c r="H72" s="1">
        <v>14674</v>
      </c>
      <c r="I72" s="1">
        <v>14857</v>
      </c>
      <c r="J72" s="1">
        <v>15837</v>
      </c>
      <c r="K72" s="1">
        <v>16647</v>
      </c>
      <c r="L72" s="1">
        <v>14432</v>
      </c>
      <c r="M72" s="1">
        <v>15544</v>
      </c>
      <c r="N72" s="1">
        <v>17131</v>
      </c>
      <c r="O72" s="1">
        <v>16899</v>
      </c>
      <c r="P72" s="1">
        <v>16402</v>
      </c>
      <c r="Q72" s="1">
        <v>16800</v>
      </c>
      <c r="R72" s="1">
        <v>15687</v>
      </c>
      <c r="S72" s="1">
        <v>5450</v>
      </c>
      <c r="T72" s="1">
        <v>5566</v>
      </c>
      <c r="U72" s="1">
        <v>6263</v>
      </c>
      <c r="V72" s="1">
        <v>6867</v>
      </c>
      <c r="W72" s="1">
        <v>6384</v>
      </c>
      <c r="X72" s="1"/>
    </row>
    <row r="74" spans="1:24" ht="21.9" x14ac:dyDescent="0.55000000000000004">
      <c r="A74" s="4" t="s">
        <v>83</v>
      </c>
      <c r="B74" s="4"/>
      <c r="C74" s="1">
        <v>5044</v>
      </c>
      <c r="D74" s="1">
        <v>3225</v>
      </c>
      <c r="E74" s="1">
        <v>4109</v>
      </c>
      <c r="F74" s="1">
        <v>6540</v>
      </c>
      <c r="G74" s="1">
        <v>6835</v>
      </c>
      <c r="H74" s="1">
        <v>7282</v>
      </c>
      <c r="I74" s="1">
        <v>9074</v>
      </c>
      <c r="J74" s="1">
        <v>11462</v>
      </c>
      <c r="K74" s="1">
        <v>14196</v>
      </c>
      <c r="L74" s="1">
        <v>15798</v>
      </c>
      <c r="M74" s="1">
        <v>17736</v>
      </c>
      <c r="N74" s="1">
        <v>16717</v>
      </c>
      <c r="O74" s="1">
        <v>14456</v>
      </c>
      <c r="P74" s="1">
        <v>13066</v>
      </c>
      <c r="Q74" s="1">
        <v>13426</v>
      </c>
      <c r="R74" s="1">
        <v>12442</v>
      </c>
      <c r="S74" s="1">
        <v>3864</v>
      </c>
      <c r="T74" s="1">
        <v>4365</v>
      </c>
      <c r="U74" s="1">
        <v>4854</v>
      </c>
      <c r="V74" s="1">
        <v>4926</v>
      </c>
      <c r="W74" s="1">
        <v>4726</v>
      </c>
      <c r="X74" s="1"/>
    </row>
    <row r="75" spans="1:24" ht="21.9" x14ac:dyDescent="0.55000000000000004">
      <c r="A75" s="4" t="s">
        <v>84</v>
      </c>
      <c r="B75" s="4"/>
      <c r="C75" s="1">
        <v>1155</v>
      </c>
      <c r="D75" s="1">
        <v>1195</v>
      </c>
      <c r="E75" s="1">
        <v>1700</v>
      </c>
      <c r="F75" s="1">
        <v>2563</v>
      </c>
      <c r="G75" s="1">
        <v>2403</v>
      </c>
      <c r="H75" s="1">
        <v>2322</v>
      </c>
      <c r="I75" s="1">
        <v>2304</v>
      </c>
      <c r="J75" s="1">
        <v>2683</v>
      </c>
      <c r="K75" s="1">
        <v>3367</v>
      </c>
      <c r="L75" s="1">
        <v>4773</v>
      </c>
      <c r="M75" s="1">
        <v>4820</v>
      </c>
      <c r="N75" s="1">
        <v>4984</v>
      </c>
      <c r="O75" s="1">
        <v>5095</v>
      </c>
      <c r="P75" s="1">
        <v>4611</v>
      </c>
      <c r="Q75" s="1">
        <v>4334</v>
      </c>
      <c r="R75" s="1">
        <v>4061</v>
      </c>
      <c r="S75" s="1">
        <v>332</v>
      </c>
      <c r="T75" s="1">
        <v>354</v>
      </c>
      <c r="U75" s="1">
        <v>528</v>
      </c>
      <c r="V75" s="1">
        <v>739</v>
      </c>
      <c r="W75" s="1">
        <v>786</v>
      </c>
      <c r="X75" s="1"/>
    </row>
    <row r="77" spans="1:24" x14ac:dyDescent="0.55000000000000004">
      <c r="A77" s="4" t="s">
        <v>85</v>
      </c>
      <c r="B77" s="4"/>
      <c r="C77" s="1">
        <v>3889</v>
      </c>
      <c r="D77" s="1">
        <v>2030</v>
      </c>
      <c r="E77" s="1">
        <v>2409</v>
      </c>
      <c r="F77" s="1">
        <v>3977</v>
      </c>
      <c r="G77" s="1">
        <v>4432</v>
      </c>
      <c r="H77" s="1">
        <v>4960</v>
      </c>
      <c r="I77" s="1">
        <v>6770</v>
      </c>
      <c r="J77" s="1">
        <v>8779</v>
      </c>
      <c r="K77" s="1">
        <v>10829</v>
      </c>
      <c r="L77" s="1">
        <v>11025</v>
      </c>
      <c r="M77" s="1">
        <v>12916</v>
      </c>
      <c r="N77" s="1">
        <v>11733</v>
      </c>
      <c r="O77" s="1">
        <v>9361</v>
      </c>
      <c r="P77" s="1">
        <v>8455</v>
      </c>
      <c r="Q77" s="1">
        <v>9092</v>
      </c>
      <c r="R77" s="1">
        <v>8381</v>
      </c>
      <c r="S77" s="1">
        <v>3532</v>
      </c>
      <c r="T77" s="1">
        <v>4011</v>
      </c>
      <c r="U77" s="1">
        <v>4326</v>
      </c>
      <c r="V77" s="1">
        <v>4187</v>
      </c>
      <c r="W77" s="1">
        <v>3940</v>
      </c>
      <c r="X77" s="1"/>
    </row>
    <row r="78" spans="1:24" x14ac:dyDescent="0.55000000000000004">
      <c r="A78" s="4" t="s">
        <v>86</v>
      </c>
      <c r="B78" s="4"/>
      <c r="C78" s="1">
        <v>257</v>
      </c>
      <c r="D78" s="1"/>
      <c r="E78" s="1"/>
      <c r="F78" s="1">
        <v>277</v>
      </c>
      <c r="G78" s="1">
        <v>247</v>
      </c>
      <c r="H78" s="1">
        <v>334</v>
      </c>
      <c r="I78" s="1">
        <v>336</v>
      </c>
      <c r="J78" s="1">
        <v>531</v>
      </c>
      <c r="K78" s="1">
        <v>467</v>
      </c>
      <c r="L78" s="1">
        <v>597</v>
      </c>
      <c r="M78" s="1">
        <v>417</v>
      </c>
      <c r="N78" s="1">
        <v>551</v>
      </c>
      <c r="O78" s="1">
        <v>865</v>
      </c>
      <c r="P78" s="1">
        <v>738</v>
      </c>
      <c r="Q78" s="1">
        <v>621</v>
      </c>
      <c r="R78" s="1">
        <v>567</v>
      </c>
      <c r="S78" s="1">
        <v>273</v>
      </c>
      <c r="T78" s="1">
        <v>309</v>
      </c>
      <c r="U78" s="1">
        <v>312</v>
      </c>
      <c r="V78" s="1">
        <v>242</v>
      </c>
      <c r="W78" s="1">
        <v>239</v>
      </c>
      <c r="X78" s="1"/>
    </row>
    <row r="79" spans="1:24" x14ac:dyDescent="0.55000000000000004">
      <c r="A79" s="4" t="s">
        <v>87</v>
      </c>
      <c r="B79" s="4"/>
      <c r="C79" s="1">
        <v>993</v>
      </c>
      <c r="D79" s="1">
        <v>187</v>
      </c>
      <c r="E79" s="1">
        <v>-40</v>
      </c>
      <c r="F79" s="1">
        <v>269</v>
      </c>
      <c r="G79" s="1">
        <v>286</v>
      </c>
      <c r="H79" s="1">
        <v>510</v>
      </c>
      <c r="I79" s="1">
        <v>967</v>
      </c>
      <c r="J79" s="1">
        <v>989</v>
      </c>
      <c r="K79" s="1">
        <v>467</v>
      </c>
      <c r="L79" s="1">
        <v>-124</v>
      </c>
      <c r="M79" s="1">
        <v>21</v>
      </c>
      <c r="N79" s="1">
        <v>206</v>
      </c>
      <c r="O79" s="1">
        <v>-11</v>
      </c>
      <c r="P79" s="1">
        <v>-195</v>
      </c>
      <c r="Q79" s="1">
        <v>-284</v>
      </c>
      <c r="R79" s="1">
        <v>-580</v>
      </c>
      <c r="S79" s="1">
        <v>306</v>
      </c>
      <c r="T79" s="1">
        <v>61</v>
      </c>
      <c r="U79" s="1">
        <v>-620</v>
      </c>
      <c r="V79" s="1">
        <v>-1112</v>
      </c>
      <c r="W79" s="1">
        <v>262</v>
      </c>
      <c r="X79" s="1"/>
    </row>
    <row r="80" spans="1:24" x14ac:dyDescent="0.55000000000000004">
      <c r="A80" s="4" t="s">
        <v>88</v>
      </c>
      <c r="B80" s="4"/>
      <c r="C80" s="1">
        <v>0</v>
      </c>
      <c r="D80" s="1">
        <v>-1515</v>
      </c>
      <c r="E80" s="1">
        <v>-3421</v>
      </c>
      <c r="F80" s="1">
        <v>-1081</v>
      </c>
      <c r="G80" s="1">
        <v>-275</v>
      </c>
      <c r="H80" s="1">
        <v>-1593</v>
      </c>
      <c r="I80" s="1">
        <v>-210</v>
      </c>
      <c r="J80" s="1">
        <v>-60</v>
      </c>
      <c r="K80" s="1">
        <v>-356</v>
      </c>
      <c r="L80" s="1">
        <v>-889</v>
      </c>
      <c r="M80" s="1">
        <v>-1437</v>
      </c>
      <c r="N80" s="1">
        <v>-2332</v>
      </c>
      <c r="O80" s="1">
        <v>-20418</v>
      </c>
      <c r="P80" s="1">
        <v>-1012</v>
      </c>
      <c r="Q80" s="1">
        <v>-1630</v>
      </c>
      <c r="R80" s="1">
        <v>-2502</v>
      </c>
      <c r="S80" s="1">
        <v>196</v>
      </c>
      <c r="T80" s="1">
        <v>-487</v>
      </c>
      <c r="U80" s="1">
        <v>-381</v>
      </c>
      <c r="V80" s="1">
        <v>-310</v>
      </c>
      <c r="W80" s="1">
        <v>-732</v>
      </c>
      <c r="X80" s="1"/>
    </row>
    <row r="82" spans="1:24" x14ac:dyDescent="0.55000000000000004">
      <c r="A82" s="4" t="s">
        <v>89</v>
      </c>
      <c r="B82" s="4"/>
      <c r="C82" s="1">
        <v>4625</v>
      </c>
      <c r="D82" s="1">
        <v>702</v>
      </c>
      <c r="E82" s="1">
        <v>-1052</v>
      </c>
      <c r="F82" s="1">
        <v>2888</v>
      </c>
      <c r="G82" s="1">
        <v>4196</v>
      </c>
      <c r="H82" s="1">
        <v>3543</v>
      </c>
      <c r="I82" s="1">
        <v>7191</v>
      </c>
      <c r="J82" s="1">
        <v>9177</v>
      </c>
      <c r="K82" s="1">
        <v>10473</v>
      </c>
      <c r="L82" s="1">
        <v>9415</v>
      </c>
      <c r="M82" s="1">
        <v>11083</v>
      </c>
      <c r="N82" s="1">
        <v>9056</v>
      </c>
      <c r="O82" s="1">
        <v>-11933</v>
      </c>
      <c r="P82" s="1">
        <v>6510</v>
      </c>
      <c r="Q82" s="1">
        <v>6557</v>
      </c>
      <c r="R82" s="1">
        <v>4732</v>
      </c>
      <c r="S82" s="1">
        <v>3761</v>
      </c>
      <c r="T82" s="1">
        <v>3276</v>
      </c>
      <c r="U82" s="1">
        <v>3013</v>
      </c>
      <c r="V82" s="1">
        <v>2523</v>
      </c>
      <c r="W82" s="1">
        <v>3231</v>
      </c>
      <c r="X82" s="1"/>
    </row>
    <row r="83" spans="1:24" x14ac:dyDescent="0.55000000000000004">
      <c r="A83" s="4" t="s">
        <v>90</v>
      </c>
      <c r="B83" s="4"/>
      <c r="C83" s="1">
        <v>1064</v>
      </c>
      <c r="D83" s="1">
        <v>78</v>
      </c>
      <c r="E83" s="1">
        <v>-129</v>
      </c>
      <c r="F83" s="1">
        <v>349</v>
      </c>
      <c r="G83" s="1">
        <v>699</v>
      </c>
      <c r="H83" s="1">
        <v>1145</v>
      </c>
      <c r="I83" s="1">
        <v>993</v>
      </c>
      <c r="J83" s="1">
        <v>1913</v>
      </c>
      <c r="K83" s="1">
        <v>2144</v>
      </c>
      <c r="L83" s="1">
        <v>1755</v>
      </c>
      <c r="M83" s="1">
        <v>2213</v>
      </c>
      <c r="N83" s="1">
        <v>1908</v>
      </c>
      <c r="O83" s="1">
        <v>717</v>
      </c>
      <c r="P83" s="1">
        <v>1397</v>
      </c>
      <c r="Q83" s="1">
        <v>1544</v>
      </c>
      <c r="R83" s="1">
        <v>178</v>
      </c>
      <c r="S83" s="1">
        <v>1095</v>
      </c>
      <c r="T83" s="1">
        <v>750</v>
      </c>
      <c r="U83" s="1">
        <v>-2314</v>
      </c>
      <c r="V83" s="1">
        <v>-629</v>
      </c>
      <c r="W83" s="1">
        <v>387</v>
      </c>
      <c r="X83" s="1"/>
    </row>
    <row r="84" spans="1:24" x14ac:dyDescent="0.55000000000000004">
      <c r="A84" s="4" t="s">
        <v>91</v>
      </c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109</v>
      </c>
      <c r="N84" s="1">
        <v>74</v>
      </c>
      <c r="O84" s="1"/>
      <c r="P84" s="1"/>
      <c r="Q84" s="1"/>
      <c r="R84" s="1"/>
      <c r="S84" s="1"/>
      <c r="T84" s="1">
        <v>0</v>
      </c>
      <c r="U84" s="1">
        <v>0</v>
      </c>
      <c r="V84" s="1">
        <v>0</v>
      </c>
      <c r="W84" s="1">
        <v>0</v>
      </c>
      <c r="X84" s="1"/>
    </row>
    <row r="85" spans="1:24" x14ac:dyDescent="0.55000000000000004">
      <c r="A85" s="4" t="s">
        <v>92</v>
      </c>
      <c r="B85" s="4"/>
      <c r="C85" s="1">
        <v>3561</v>
      </c>
      <c r="D85" s="1">
        <v>624</v>
      </c>
      <c r="E85" s="1">
        <v>-923</v>
      </c>
      <c r="F85" s="1">
        <v>2539</v>
      </c>
      <c r="G85" s="1">
        <v>3497</v>
      </c>
      <c r="H85" s="1">
        <v>2398</v>
      </c>
      <c r="I85" s="1">
        <v>6198</v>
      </c>
      <c r="J85" s="1">
        <v>7264</v>
      </c>
      <c r="K85" s="1">
        <v>8329</v>
      </c>
      <c r="L85" s="1">
        <v>7660</v>
      </c>
      <c r="M85" s="1">
        <v>8761</v>
      </c>
      <c r="N85" s="1">
        <v>7074</v>
      </c>
      <c r="O85" s="1">
        <v>-12650</v>
      </c>
      <c r="P85" s="1">
        <v>5113</v>
      </c>
      <c r="Q85" s="1">
        <v>5013</v>
      </c>
      <c r="R85" s="1">
        <v>4554</v>
      </c>
      <c r="S85" s="1">
        <v>2666</v>
      </c>
      <c r="T85" s="1">
        <v>2526</v>
      </c>
      <c r="U85" s="1">
        <v>5327</v>
      </c>
      <c r="V85" s="1">
        <v>3152</v>
      </c>
      <c r="W85" s="1">
        <v>2844</v>
      </c>
      <c r="X85" s="1"/>
    </row>
    <row r="86" spans="1:24" x14ac:dyDescent="0.55000000000000004">
      <c r="A86" s="4" t="s">
        <v>93</v>
      </c>
      <c r="B86" s="4"/>
      <c r="C86" s="1">
        <v>0</v>
      </c>
      <c r="D86" s="1">
        <v>-216</v>
      </c>
      <c r="E86" s="1">
        <v>20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/>
    </row>
    <row r="87" spans="1:24" x14ac:dyDescent="0.55000000000000004">
      <c r="A87" s="4" t="s">
        <v>94</v>
      </c>
      <c r="B87" s="4"/>
      <c r="C87" s="1">
        <v>136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-170</v>
      </c>
      <c r="T87" s="1">
        <v>0</v>
      </c>
      <c r="U87" s="1">
        <v>0</v>
      </c>
      <c r="V87" s="1">
        <v>0</v>
      </c>
      <c r="W87" s="1">
        <v>0</v>
      </c>
      <c r="X87" s="1"/>
    </row>
    <row r="89" spans="1:24" x14ac:dyDescent="0.55000000000000004">
      <c r="A89" s="4" t="s">
        <v>95</v>
      </c>
      <c r="B89" s="4"/>
      <c r="C89" s="1">
        <v>3697</v>
      </c>
      <c r="D89" s="1">
        <v>408</v>
      </c>
      <c r="E89" s="1">
        <v>-903</v>
      </c>
      <c r="F89" s="1">
        <v>2539</v>
      </c>
      <c r="G89" s="1">
        <v>3497</v>
      </c>
      <c r="H89" s="1">
        <v>2398</v>
      </c>
      <c r="I89" s="1">
        <v>6198</v>
      </c>
      <c r="J89" s="1">
        <v>7264</v>
      </c>
      <c r="K89" s="1">
        <v>8329</v>
      </c>
      <c r="L89" s="1">
        <v>7660</v>
      </c>
      <c r="M89" s="1">
        <v>8761</v>
      </c>
      <c r="N89" s="1">
        <v>7074</v>
      </c>
      <c r="O89" s="1">
        <v>-12650</v>
      </c>
      <c r="P89" s="1">
        <v>5113</v>
      </c>
      <c r="Q89" s="1">
        <v>5013</v>
      </c>
      <c r="R89" s="1">
        <v>4554</v>
      </c>
      <c r="S89" s="1">
        <v>2496</v>
      </c>
      <c r="T89" s="1">
        <v>2526</v>
      </c>
      <c r="U89" s="1">
        <v>5327</v>
      </c>
      <c r="V89" s="1">
        <v>3152</v>
      </c>
      <c r="W89" s="1">
        <v>2844</v>
      </c>
      <c r="X89" s="1"/>
    </row>
    <row r="90" spans="1:24" x14ac:dyDescent="0.55000000000000004">
      <c r="A90" s="4" t="s">
        <v>92</v>
      </c>
      <c r="B90" s="4"/>
      <c r="C90" s="1">
        <v>3561</v>
      </c>
      <c r="D90" s="1">
        <v>624</v>
      </c>
      <c r="E90" s="1">
        <v>-923</v>
      </c>
      <c r="F90" s="1">
        <v>2539</v>
      </c>
      <c r="G90" s="1">
        <v>3497</v>
      </c>
      <c r="H90" s="1">
        <v>2398</v>
      </c>
      <c r="I90" s="1">
        <v>6198</v>
      </c>
      <c r="J90" s="1">
        <v>7264</v>
      </c>
      <c r="K90" s="1">
        <v>8329</v>
      </c>
      <c r="L90" s="1">
        <v>7660</v>
      </c>
      <c r="M90" s="1">
        <v>8761</v>
      </c>
      <c r="N90" s="1">
        <v>7074</v>
      </c>
      <c r="O90" s="1">
        <v>-12650</v>
      </c>
      <c r="P90" s="1">
        <v>5113</v>
      </c>
      <c r="Q90" s="1">
        <v>5013</v>
      </c>
      <c r="R90" s="1">
        <v>4554</v>
      </c>
      <c r="S90" s="1">
        <v>2666</v>
      </c>
      <c r="T90" s="1">
        <v>2526</v>
      </c>
      <c r="U90" s="1">
        <v>5327</v>
      </c>
      <c r="V90" s="1">
        <v>3152</v>
      </c>
      <c r="W90" s="1">
        <v>2844</v>
      </c>
      <c r="X90" s="1"/>
    </row>
    <row r="91" spans="1:24" x14ac:dyDescent="0.55000000000000004">
      <c r="A91" s="4" t="s">
        <v>96</v>
      </c>
      <c r="B91" s="4"/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/>
    </row>
    <row r="93" spans="1:24" ht="21.9" x14ac:dyDescent="0.55000000000000004">
      <c r="A93" s="4" t="s">
        <v>97</v>
      </c>
      <c r="B93" s="4"/>
      <c r="C93" s="1">
        <v>3561</v>
      </c>
      <c r="D93" s="1">
        <v>624</v>
      </c>
      <c r="E93" s="1">
        <v>-923</v>
      </c>
      <c r="F93" s="1">
        <v>2539</v>
      </c>
      <c r="G93" s="1">
        <v>3497</v>
      </c>
      <c r="H93" s="1">
        <v>2398</v>
      </c>
      <c r="I93" s="1">
        <v>6198</v>
      </c>
      <c r="J93" s="1">
        <v>7264</v>
      </c>
      <c r="K93" s="1">
        <v>8329</v>
      </c>
      <c r="L93" s="1">
        <v>7660</v>
      </c>
      <c r="M93" s="1">
        <v>8761</v>
      </c>
      <c r="N93" s="1">
        <v>7074</v>
      </c>
      <c r="O93" s="1">
        <v>-12650</v>
      </c>
      <c r="P93" s="1">
        <v>5113</v>
      </c>
      <c r="Q93" s="1">
        <v>5013</v>
      </c>
      <c r="R93" s="1">
        <v>4554</v>
      </c>
      <c r="S93" s="1">
        <v>2666</v>
      </c>
      <c r="T93" s="1">
        <v>2526</v>
      </c>
      <c r="U93" s="1">
        <v>5327</v>
      </c>
      <c r="V93" s="1">
        <v>3152</v>
      </c>
      <c r="W93" s="1">
        <v>2844</v>
      </c>
      <c r="X93" s="1"/>
    </row>
    <row r="94" spans="1:24" ht="21.9" x14ac:dyDescent="0.55000000000000004">
      <c r="A94" s="4" t="s">
        <v>98</v>
      </c>
      <c r="B94" s="4"/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/>
    </row>
    <row r="96" spans="1:24" x14ac:dyDescent="0.55000000000000004">
      <c r="A96" s="4" t="s">
        <v>99</v>
      </c>
      <c r="B96" s="4"/>
      <c r="C96" s="1">
        <v>3561</v>
      </c>
      <c r="D96" s="1">
        <v>624</v>
      </c>
      <c r="E96" s="1">
        <v>-923</v>
      </c>
      <c r="F96" s="1">
        <v>2539</v>
      </c>
      <c r="G96" s="1">
        <v>3497</v>
      </c>
      <c r="H96" s="1">
        <v>2398</v>
      </c>
      <c r="I96" s="1">
        <v>6198</v>
      </c>
      <c r="J96" s="1">
        <v>7264</v>
      </c>
      <c r="K96" s="1">
        <v>8329</v>
      </c>
      <c r="L96" s="1">
        <v>7660</v>
      </c>
      <c r="M96" s="1">
        <v>8761</v>
      </c>
      <c r="N96" s="1">
        <v>7074</v>
      </c>
      <c r="O96" s="1">
        <v>-12650</v>
      </c>
      <c r="P96" s="1">
        <v>5113</v>
      </c>
      <c r="Q96" s="1">
        <v>5013</v>
      </c>
      <c r="R96" s="1">
        <v>4554</v>
      </c>
      <c r="S96" s="1">
        <v>2666</v>
      </c>
      <c r="T96" s="1">
        <v>2526</v>
      </c>
      <c r="U96" s="1">
        <v>5327</v>
      </c>
      <c r="V96" s="1">
        <v>3152</v>
      </c>
      <c r="W96" s="1">
        <v>2844</v>
      </c>
      <c r="X96" s="1"/>
    </row>
    <row r="98" spans="1:24" x14ac:dyDescent="0.55000000000000004">
      <c r="A98" s="4" t="s">
        <v>100</v>
      </c>
    </row>
    <row r="99" spans="1:24" x14ac:dyDescent="0.55000000000000004">
      <c r="A99" s="4" t="s">
        <v>101</v>
      </c>
      <c r="B99" s="4"/>
      <c r="C99" s="1">
        <v>1.8</v>
      </c>
      <c r="D99" s="1">
        <v>0.32</v>
      </c>
      <c r="E99" s="1">
        <v>-0.37</v>
      </c>
      <c r="F99" s="1">
        <v>0.83</v>
      </c>
      <c r="G99" s="1">
        <v>1.1599999999999999</v>
      </c>
      <c r="H99" s="1">
        <v>0.83</v>
      </c>
      <c r="I99" s="1">
        <v>2.23</v>
      </c>
      <c r="J99" s="1">
        <v>2.76</v>
      </c>
      <c r="K99" s="1">
        <v>3.35</v>
      </c>
      <c r="L99" s="1">
        <v>3.21</v>
      </c>
      <c r="M99" s="1">
        <v>3.78</v>
      </c>
      <c r="N99" s="1">
        <v>3.38</v>
      </c>
      <c r="O99" s="1">
        <v>-6.41</v>
      </c>
      <c r="P99" s="1">
        <v>2.64</v>
      </c>
      <c r="Q99" s="1">
        <v>2.66</v>
      </c>
      <c r="R99" s="1">
        <v>2.5099999999999998</v>
      </c>
      <c r="S99" s="1">
        <v>1.54</v>
      </c>
      <c r="T99" s="1">
        <v>1.5</v>
      </c>
      <c r="U99" s="1">
        <v>3.3</v>
      </c>
      <c r="V99" s="1">
        <v>2.08</v>
      </c>
      <c r="W99" s="1">
        <v>2.0099999999999998</v>
      </c>
      <c r="X99" s="1"/>
    </row>
    <row r="100" spans="1:24" x14ac:dyDescent="0.55000000000000004">
      <c r="A100" s="4" t="s">
        <v>102</v>
      </c>
      <c r="B100" s="4"/>
      <c r="C100" s="1">
        <v>1.87</v>
      </c>
      <c r="D100" s="1">
        <v>0.21</v>
      </c>
      <c r="E100" s="1">
        <v>-0.36</v>
      </c>
      <c r="F100" s="1">
        <v>0.83</v>
      </c>
      <c r="G100" s="1">
        <v>1.1599999999999999</v>
      </c>
      <c r="H100" s="1">
        <v>0.83</v>
      </c>
      <c r="I100" s="1">
        <v>2.23</v>
      </c>
      <c r="J100" s="1">
        <v>2.76</v>
      </c>
      <c r="K100" s="1">
        <v>3.35</v>
      </c>
      <c r="L100" s="1">
        <v>3.21</v>
      </c>
      <c r="M100" s="1">
        <v>3.78</v>
      </c>
      <c r="N100" s="1">
        <v>3.38</v>
      </c>
      <c r="O100" s="1">
        <v>-6.41</v>
      </c>
      <c r="P100" s="1">
        <v>2.64</v>
      </c>
      <c r="Q100" s="1">
        <v>2.66</v>
      </c>
      <c r="R100" s="1">
        <v>2.5099999999999998</v>
      </c>
      <c r="S100" s="1">
        <v>1.44</v>
      </c>
      <c r="T100" s="1">
        <v>1.5</v>
      </c>
      <c r="U100" s="1">
        <v>3.3</v>
      </c>
      <c r="V100" s="1">
        <v>2.08</v>
      </c>
      <c r="W100" s="1">
        <v>2.0099999999999998</v>
      </c>
      <c r="X100" s="1"/>
    </row>
    <row r="101" spans="1:24" ht="21.9" x14ac:dyDescent="0.55000000000000004">
      <c r="A101" s="4" t="s">
        <v>103</v>
      </c>
      <c r="B101" s="4"/>
      <c r="C101" s="1">
        <v>1.73</v>
      </c>
      <c r="D101" s="1">
        <v>0.32</v>
      </c>
      <c r="E101" s="1">
        <v>-0.37</v>
      </c>
      <c r="F101" s="1">
        <v>0.83</v>
      </c>
      <c r="G101" s="1">
        <v>1.1499999999999999</v>
      </c>
      <c r="H101" s="1">
        <v>0.82</v>
      </c>
      <c r="I101" s="1">
        <v>2.1800000000000002</v>
      </c>
      <c r="J101" s="1">
        <v>2.68</v>
      </c>
      <c r="K101" s="1">
        <v>3.25</v>
      </c>
      <c r="L101" s="1">
        <v>3.14</v>
      </c>
      <c r="M101" s="1">
        <v>3.69</v>
      </c>
      <c r="N101" s="1">
        <v>3.32</v>
      </c>
      <c r="O101" s="1">
        <v>-6.41</v>
      </c>
      <c r="P101" s="1">
        <v>2.62</v>
      </c>
      <c r="Q101" s="1">
        <v>2.62</v>
      </c>
      <c r="R101" s="1">
        <v>2.48</v>
      </c>
      <c r="S101" s="1">
        <v>1.53</v>
      </c>
      <c r="T101" s="1">
        <v>1.48</v>
      </c>
      <c r="U101" s="1">
        <v>3.26</v>
      </c>
      <c r="V101" s="1">
        <v>2.0699999999999998</v>
      </c>
      <c r="W101" s="1">
        <v>2</v>
      </c>
      <c r="X101" s="1"/>
    </row>
    <row r="102" spans="1:24" ht="21.9" x14ac:dyDescent="0.55000000000000004">
      <c r="A102" s="4" t="s">
        <v>104</v>
      </c>
      <c r="B102" s="4"/>
      <c r="C102" s="1">
        <v>1.8</v>
      </c>
      <c r="D102" s="1">
        <v>0.21</v>
      </c>
      <c r="E102" s="1">
        <v>-0.36</v>
      </c>
      <c r="F102" s="1">
        <v>0.83</v>
      </c>
      <c r="G102" s="1">
        <v>1.1499999999999999</v>
      </c>
      <c r="H102" s="1">
        <v>0.82</v>
      </c>
      <c r="I102" s="1">
        <v>2.1800000000000002</v>
      </c>
      <c r="J102" s="1">
        <v>2.68</v>
      </c>
      <c r="K102" s="1">
        <v>3.25</v>
      </c>
      <c r="L102" s="1">
        <v>3.14</v>
      </c>
      <c r="M102" s="1">
        <v>3.69</v>
      </c>
      <c r="N102" s="1">
        <v>3.32</v>
      </c>
      <c r="O102" s="1">
        <v>-6.41</v>
      </c>
      <c r="P102" s="1">
        <v>2.62</v>
      </c>
      <c r="Q102" s="1">
        <v>2.62</v>
      </c>
      <c r="R102" s="1">
        <v>2.48</v>
      </c>
      <c r="S102" s="1">
        <v>1.43</v>
      </c>
      <c r="T102" s="1">
        <v>1.48</v>
      </c>
      <c r="U102" s="1">
        <v>3.26</v>
      </c>
      <c r="V102" s="1">
        <v>2.0699999999999998</v>
      </c>
      <c r="W102" s="1">
        <v>2</v>
      </c>
      <c r="X102" s="1"/>
    </row>
    <row r="103" spans="1:24" x14ac:dyDescent="0.55000000000000004">
      <c r="A103" s="4" t="s">
        <v>105</v>
      </c>
    </row>
    <row r="104" spans="1:24" ht="21.9" x14ac:dyDescent="0.55000000000000004">
      <c r="A104" s="4" t="s">
        <v>106</v>
      </c>
      <c r="B104" s="4"/>
      <c r="C104" s="1">
        <v>1979</v>
      </c>
      <c r="D104" s="1">
        <v>1936</v>
      </c>
      <c r="E104" s="1">
        <v>2499</v>
      </c>
      <c r="F104" s="1">
        <v>3047</v>
      </c>
      <c r="G104" s="1">
        <v>3024</v>
      </c>
      <c r="H104" s="1">
        <v>2879</v>
      </c>
      <c r="I104" s="1">
        <v>2782</v>
      </c>
      <c r="J104" s="1">
        <v>2630</v>
      </c>
      <c r="K104" s="1">
        <v>2483</v>
      </c>
      <c r="L104" s="1">
        <v>2388</v>
      </c>
      <c r="M104" s="1">
        <v>2319</v>
      </c>
      <c r="N104" s="1">
        <v>2094</v>
      </c>
      <c r="O104" s="1">
        <v>1974</v>
      </c>
      <c r="P104" s="1">
        <v>1934</v>
      </c>
      <c r="Q104" s="1">
        <v>1882</v>
      </c>
      <c r="R104" s="1">
        <v>1814</v>
      </c>
      <c r="S104" s="1">
        <v>1730</v>
      </c>
      <c r="T104" s="1">
        <v>1688</v>
      </c>
      <c r="U104" s="1">
        <v>1615</v>
      </c>
      <c r="V104" s="1">
        <v>1515</v>
      </c>
      <c r="W104" s="1">
        <v>1413</v>
      </c>
      <c r="X104" s="1"/>
    </row>
    <row r="105" spans="1:24" ht="21.9" x14ac:dyDescent="0.55000000000000004">
      <c r="A105" s="4" t="s">
        <v>107</v>
      </c>
      <c r="B105" s="4"/>
      <c r="C105" s="1">
        <v>2077</v>
      </c>
      <c r="D105" s="1">
        <v>1974</v>
      </c>
      <c r="E105" s="1">
        <v>2499</v>
      </c>
      <c r="F105" s="1">
        <v>3063</v>
      </c>
      <c r="G105" s="1">
        <v>3055</v>
      </c>
      <c r="H105" s="1">
        <v>2909</v>
      </c>
      <c r="I105" s="1">
        <v>2852</v>
      </c>
      <c r="J105" s="1">
        <v>2716</v>
      </c>
      <c r="K105" s="1">
        <v>2567</v>
      </c>
      <c r="L105" s="1">
        <v>2437</v>
      </c>
      <c r="M105" s="1">
        <v>2372</v>
      </c>
      <c r="N105" s="1">
        <v>2128</v>
      </c>
      <c r="O105" s="1">
        <v>1974</v>
      </c>
      <c r="P105" s="1">
        <v>1950</v>
      </c>
      <c r="Q105" s="1">
        <v>1912</v>
      </c>
      <c r="R105" s="1">
        <v>1836</v>
      </c>
      <c r="S105" s="1">
        <v>1743</v>
      </c>
      <c r="T105" s="1">
        <v>1702</v>
      </c>
      <c r="U105" s="1">
        <v>1634</v>
      </c>
      <c r="V105" s="1">
        <v>1524</v>
      </c>
      <c r="W105" s="1">
        <v>1420</v>
      </c>
      <c r="X105" s="1"/>
    </row>
    <row r="106" spans="1:24" ht="21.9" x14ac:dyDescent="0.55000000000000004">
      <c r="A106" s="4" t="s">
        <v>108</v>
      </c>
      <c r="B106" s="4"/>
      <c r="C106" s="1">
        <v>1947.3119999999999</v>
      </c>
      <c r="D106" s="1">
        <v>1939</v>
      </c>
      <c r="E106" s="1">
        <v>3044</v>
      </c>
      <c r="F106" s="1">
        <v>3042.761</v>
      </c>
      <c r="G106" s="1">
        <v>2910.76</v>
      </c>
      <c r="H106" s="1">
        <v>2837.1959999999999</v>
      </c>
      <c r="I106" s="1">
        <v>2732.0340000000001</v>
      </c>
      <c r="J106" s="1">
        <v>2579.7139999999999</v>
      </c>
      <c r="K106" s="1">
        <v>2415.3029999999999</v>
      </c>
      <c r="L106" s="1">
        <v>2364.8090000000002</v>
      </c>
      <c r="M106" s="1">
        <v>2203.8980000000001</v>
      </c>
      <c r="N106" s="1">
        <v>1990.5060000000001</v>
      </c>
      <c r="O106" s="1">
        <v>1962.838</v>
      </c>
      <c r="P106" s="1">
        <v>1907.883</v>
      </c>
      <c r="Q106" s="1">
        <v>1839.288</v>
      </c>
      <c r="R106" s="1">
        <v>1803.7190000000001</v>
      </c>
      <c r="S106" s="1">
        <v>1712.0909999999999</v>
      </c>
      <c r="T106" s="1">
        <v>1649.58</v>
      </c>
      <c r="U106" s="1">
        <v>1560.27</v>
      </c>
      <c r="V106" s="1">
        <v>1457.7190000000001</v>
      </c>
      <c r="W106" s="1">
        <v>1303.9269999999999</v>
      </c>
      <c r="X106" s="1"/>
    </row>
    <row r="109" spans="1:24" ht="21.6" x14ac:dyDescent="0.55000000000000004">
      <c r="A109" s="3" t="s">
        <v>109</v>
      </c>
    </row>
    <row r="110" spans="1:24" x14ac:dyDescent="0.55000000000000004">
      <c r="A110" s="1" t="s">
        <v>12</v>
      </c>
      <c r="B110" s="4"/>
      <c r="C110" s="3" t="s">
        <v>302</v>
      </c>
      <c r="D110" s="3" t="s">
        <v>303</v>
      </c>
      <c r="E110" s="3" t="s">
        <v>304</v>
      </c>
      <c r="F110" s="3" t="s">
        <v>305</v>
      </c>
      <c r="G110" s="3" t="s">
        <v>306</v>
      </c>
      <c r="H110" s="3" t="s">
        <v>307</v>
      </c>
      <c r="I110" s="3" t="s">
        <v>308</v>
      </c>
      <c r="J110" s="3" t="s">
        <v>309</v>
      </c>
      <c r="K110" s="3" t="s">
        <v>310</v>
      </c>
      <c r="L110" s="3" t="s">
        <v>311</v>
      </c>
      <c r="M110" s="3" t="s">
        <v>13</v>
      </c>
      <c r="N110" s="3" t="s">
        <v>14</v>
      </c>
      <c r="O110" s="3" t="s">
        <v>15</v>
      </c>
      <c r="P110" s="3" t="s">
        <v>16</v>
      </c>
      <c r="Q110" s="3" t="s">
        <v>17</v>
      </c>
      <c r="R110" s="3" t="s">
        <v>18</v>
      </c>
      <c r="S110" s="3" t="s">
        <v>19</v>
      </c>
      <c r="T110" s="3" t="s">
        <v>20</v>
      </c>
      <c r="U110" s="3" t="s">
        <v>21</v>
      </c>
      <c r="V110" s="3" t="s">
        <v>22</v>
      </c>
      <c r="W110" s="3" t="s">
        <v>23</v>
      </c>
      <c r="X110" s="3" t="s">
        <v>24</v>
      </c>
    </row>
    <row r="111" spans="1:24" ht="21.9" x14ac:dyDescent="0.55000000000000004">
      <c r="A111" s="1" t="s">
        <v>25</v>
      </c>
      <c r="B111" s="4"/>
      <c r="C111" s="2" t="s">
        <v>312</v>
      </c>
      <c r="D111" s="2" t="s">
        <v>313</v>
      </c>
      <c r="E111" s="2" t="s">
        <v>314</v>
      </c>
      <c r="F111" s="2" t="s">
        <v>315</v>
      </c>
      <c r="G111" s="2" t="s">
        <v>316</v>
      </c>
      <c r="H111" s="2" t="s">
        <v>317</v>
      </c>
      <c r="I111" s="2" t="s">
        <v>318</v>
      </c>
      <c r="J111" s="2" t="s">
        <v>319</v>
      </c>
      <c r="K111" s="2" t="s">
        <v>320</v>
      </c>
      <c r="L111" s="2" t="s">
        <v>321</v>
      </c>
      <c r="M111" s="2" t="s">
        <v>26</v>
      </c>
      <c r="N111" s="2" t="s">
        <v>27</v>
      </c>
      <c r="O111" s="2" t="s">
        <v>28</v>
      </c>
      <c r="P111" s="2" t="s">
        <v>29</v>
      </c>
      <c r="Q111" s="2" t="s">
        <v>30</v>
      </c>
      <c r="R111" s="2" t="s">
        <v>31</v>
      </c>
      <c r="S111" s="2" t="s">
        <v>32</v>
      </c>
      <c r="T111" s="2" t="s">
        <v>33</v>
      </c>
      <c r="U111" s="2" t="s">
        <v>34</v>
      </c>
      <c r="V111" s="2" t="s">
        <v>35</v>
      </c>
      <c r="W111" s="2" t="s">
        <v>36</v>
      </c>
      <c r="X111" s="2" t="s">
        <v>37</v>
      </c>
    </row>
    <row r="112" spans="1:24" ht="21.9" x14ac:dyDescent="0.55000000000000004">
      <c r="A112" s="4" t="s">
        <v>110</v>
      </c>
      <c r="B112" s="4"/>
      <c r="C112" s="1">
        <v>18285</v>
      </c>
      <c r="D112" s="1">
        <v>14190</v>
      </c>
      <c r="E112" s="1">
        <v>13734</v>
      </c>
      <c r="F112" s="1">
        <v>11572</v>
      </c>
      <c r="G112" s="1">
        <v>13129</v>
      </c>
      <c r="H112" s="1">
        <v>15406</v>
      </c>
      <c r="I112" s="1">
        <v>16658</v>
      </c>
      <c r="J112" s="1">
        <v>20151</v>
      </c>
      <c r="K112" s="1">
        <v>22119</v>
      </c>
      <c r="L112" s="1">
        <v>24906</v>
      </c>
      <c r="M112" s="1">
        <v>26689</v>
      </c>
      <c r="N112" s="1">
        <v>28858</v>
      </c>
      <c r="O112" s="1">
        <v>31768</v>
      </c>
      <c r="P112" s="1">
        <v>15962</v>
      </c>
      <c r="Q112" s="1">
        <v>21785</v>
      </c>
      <c r="R112" s="1">
        <v>23283</v>
      </c>
      <c r="S112" s="1">
        <v>25787</v>
      </c>
      <c r="T112" s="1">
        <v>-4936</v>
      </c>
      <c r="U112" s="1">
        <v>-3804</v>
      </c>
      <c r="V112" s="1">
        <v>-1318</v>
      </c>
      <c r="W112" s="1">
        <v>-2043</v>
      </c>
      <c r="X112" s="1"/>
    </row>
    <row r="113" spans="1:24" x14ac:dyDescent="0.55000000000000004">
      <c r="A113" s="4" t="s">
        <v>111</v>
      </c>
      <c r="B113" s="4"/>
      <c r="C113" s="1">
        <v>3697</v>
      </c>
      <c r="D113" s="1">
        <v>408</v>
      </c>
      <c r="E113" s="1">
        <v>-903</v>
      </c>
      <c r="F113" s="1">
        <v>2539</v>
      </c>
      <c r="G113" s="1">
        <v>3497</v>
      </c>
      <c r="H113" s="1">
        <v>2398</v>
      </c>
      <c r="I113" s="1">
        <v>6198</v>
      </c>
      <c r="J113" s="1">
        <v>7264</v>
      </c>
      <c r="K113" s="1">
        <v>8329</v>
      </c>
      <c r="L113" s="1">
        <v>7660</v>
      </c>
      <c r="M113" s="1">
        <v>8761</v>
      </c>
      <c r="N113" s="1">
        <v>7074</v>
      </c>
      <c r="O113" s="1">
        <v>-12650</v>
      </c>
      <c r="P113" s="1">
        <v>5113</v>
      </c>
      <c r="Q113" s="1">
        <v>5013</v>
      </c>
      <c r="R113" s="1">
        <v>4554</v>
      </c>
      <c r="S113" s="1">
        <v>2496</v>
      </c>
      <c r="T113" s="1">
        <v>2526</v>
      </c>
      <c r="U113" s="1">
        <v>5327</v>
      </c>
      <c r="V113" s="1">
        <v>3152</v>
      </c>
      <c r="W113" s="1">
        <v>2844</v>
      </c>
      <c r="X113" s="1"/>
    </row>
    <row r="114" spans="1:24" x14ac:dyDescent="0.55000000000000004">
      <c r="A114" s="4" t="s">
        <v>112</v>
      </c>
      <c r="B114" s="4"/>
      <c r="C114" s="1">
        <v>638</v>
      </c>
      <c r="D114" s="1">
        <v>621</v>
      </c>
      <c r="E114" s="1">
        <v>801</v>
      </c>
      <c r="F114" s="1">
        <v>977</v>
      </c>
      <c r="G114" s="1">
        <v>972</v>
      </c>
      <c r="H114" s="1">
        <v>926</v>
      </c>
      <c r="I114" s="1">
        <v>894</v>
      </c>
      <c r="J114" s="1">
        <v>846</v>
      </c>
      <c r="K114" s="1">
        <v>796</v>
      </c>
      <c r="L114" s="1">
        <v>766</v>
      </c>
      <c r="M114" s="1">
        <v>771</v>
      </c>
      <c r="N114" s="1">
        <v>844</v>
      </c>
      <c r="O114" s="1">
        <v>1015</v>
      </c>
      <c r="P114" s="1">
        <v>1105</v>
      </c>
      <c r="Q114" s="1">
        <v>1184</v>
      </c>
      <c r="R114" s="1">
        <v>1250</v>
      </c>
      <c r="S114" s="1">
        <v>858</v>
      </c>
      <c r="T114" s="1">
        <v>894</v>
      </c>
      <c r="U114" s="1">
        <v>899</v>
      </c>
      <c r="V114" s="1">
        <v>970</v>
      </c>
      <c r="W114" s="1">
        <v>997</v>
      </c>
      <c r="X114" s="1"/>
    </row>
    <row r="116" spans="1:24" x14ac:dyDescent="0.55000000000000004">
      <c r="A116" s="4" t="s">
        <v>113</v>
      </c>
      <c r="B116" s="4"/>
      <c r="C116" s="1">
        <v>21344</v>
      </c>
      <c r="D116" s="1">
        <v>13977</v>
      </c>
      <c r="E116" s="1">
        <v>12030</v>
      </c>
      <c r="F116" s="1">
        <v>13134</v>
      </c>
      <c r="G116" s="1">
        <v>15654</v>
      </c>
      <c r="H116" s="1">
        <v>16878</v>
      </c>
      <c r="I116" s="1">
        <v>21962</v>
      </c>
      <c r="J116" s="1">
        <v>26569</v>
      </c>
      <c r="K116" s="1">
        <v>29652</v>
      </c>
      <c r="L116" s="1">
        <v>31800</v>
      </c>
      <c r="M116" s="1">
        <v>34679</v>
      </c>
      <c r="N116" s="1">
        <v>35088</v>
      </c>
      <c r="O116" s="1">
        <v>18103</v>
      </c>
      <c r="P116" s="1">
        <v>19970</v>
      </c>
      <c r="Q116" s="1">
        <v>25614</v>
      </c>
      <c r="R116" s="1">
        <v>26587</v>
      </c>
      <c r="S116" s="1">
        <v>27425</v>
      </c>
      <c r="T116" s="1">
        <v>-3304</v>
      </c>
      <c r="U116" s="1">
        <v>624</v>
      </c>
      <c r="V116" s="1">
        <v>864</v>
      </c>
      <c r="W116" s="1">
        <v>-196</v>
      </c>
      <c r="X116" s="1"/>
    </row>
    <row r="117" spans="1:24" ht="21.9" x14ac:dyDescent="0.55000000000000004">
      <c r="A117" s="4" t="s">
        <v>114</v>
      </c>
      <c r="B117" s="4"/>
      <c r="C117" s="1"/>
      <c r="D117" s="1"/>
      <c r="E117" s="1"/>
      <c r="F117" s="1">
        <v>-125</v>
      </c>
      <c r="G117" s="1">
        <v>-267</v>
      </c>
      <c r="H117" s="1">
        <v>-72</v>
      </c>
      <c r="I117" s="1">
        <v>124</v>
      </c>
      <c r="J117" s="1">
        <v>140</v>
      </c>
      <c r="K117" s="1">
        <v>-80</v>
      </c>
      <c r="L117" s="1">
        <v>-166</v>
      </c>
      <c r="M117" s="1"/>
      <c r="N117" s="1"/>
      <c r="O117" s="1"/>
      <c r="P117" s="1"/>
      <c r="Q117" s="1"/>
      <c r="R117" s="1"/>
      <c r="S117" s="1"/>
      <c r="T117" s="1">
        <v>-70</v>
      </c>
      <c r="U117" s="1">
        <v>-70</v>
      </c>
      <c r="V117" s="1"/>
      <c r="W117" s="1"/>
      <c r="X117" s="1"/>
    </row>
    <row r="118" spans="1:24" ht="21.9" x14ac:dyDescent="0.55000000000000004">
      <c r="A118" s="4" t="s">
        <v>115</v>
      </c>
      <c r="B118" s="4"/>
      <c r="C118" s="1">
        <v>93</v>
      </c>
      <c r="D118" s="1">
        <v>19</v>
      </c>
      <c r="E118" s="1">
        <v>10</v>
      </c>
      <c r="F118" s="1">
        <v>43</v>
      </c>
      <c r="G118" s="1">
        <v>23</v>
      </c>
      <c r="H118" s="1">
        <v>22</v>
      </c>
      <c r="I118" s="1">
        <v>16</v>
      </c>
      <c r="J118" s="1">
        <v>4</v>
      </c>
      <c r="K118" s="1">
        <v>-12</v>
      </c>
      <c r="L118" s="1">
        <v>4</v>
      </c>
      <c r="M118" s="1">
        <v>20</v>
      </c>
      <c r="N118" s="1">
        <v>37</v>
      </c>
      <c r="O118" s="1">
        <v>87</v>
      </c>
      <c r="P118" s="1">
        <v>76</v>
      </c>
      <c r="Q118" s="1">
        <v>81</v>
      </c>
      <c r="R118" s="1">
        <v>66</v>
      </c>
      <c r="S118" s="1">
        <v>9</v>
      </c>
      <c r="T118" s="1">
        <v>12</v>
      </c>
      <c r="U118" s="1">
        <v>5</v>
      </c>
      <c r="V118" s="1">
        <v>9</v>
      </c>
      <c r="W118" s="1">
        <v>11</v>
      </c>
      <c r="X118" s="1"/>
    </row>
    <row r="119" spans="1:24" ht="21.9" x14ac:dyDescent="0.55000000000000004">
      <c r="A119" s="4" t="s">
        <v>116</v>
      </c>
      <c r="B119" s="4"/>
      <c r="C119" s="1">
        <v>0</v>
      </c>
      <c r="D119" s="1">
        <v>22</v>
      </c>
      <c r="E119" s="1">
        <v>-418</v>
      </c>
      <c r="F119" s="1">
        <v>-255</v>
      </c>
      <c r="G119" s="1">
        <v>-296</v>
      </c>
      <c r="H119" s="1">
        <v>-56</v>
      </c>
      <c r="I119" s="1">
        <v>-661</v>
      </c>
      <c r="J119" s="1">
        <v>382</v>
      </c>
      <c r="K119" s="1">
        <v>710</v>
      </c>
      <c r="L119" s="1">
        <v>-2792</v>
      </c>
      <c r="M119" s="1">
        <v>-3426</v>
      </c>
      <c r="N119" s="1">
        <v>-3150</v>
      </c>
      <c r="O119" s="1">
        <v>-5189</v>
      </c>
      <c r="P119" s="1">
        <v>-3272</v>
      </c>
      <c r="Q119" s="1">
        <v>-5268</v>
      </c>
      <c r="R119" s="1">
        <v>-5394</v>
      </c>
      <c r="S119" s="1">
        <v>-1447</v>
      </c>
      <c r="T119" s="1">
        <v>-1430</v>
      </c>
      <c r="U119" s="1">
        <v>-850</v>
      </c>
      <c r="V119" s="1">
        <v>-1238</v>
      </c>
      <c r="W119" s="1">
        <v>-1256</v>
      </c>
      <c r="X119" s="1"/>
    </row>
    <row r="120" spans="1:24" ht="21.9" x14ac:dyDescent="0.55000000000000004">
      <c r="A120" s="4" t="s">
        <v>117</v>
      </c>
      <c r="B120" s="4"/>
      <c r="C120" s="1">
        <v>-7154</v>
      </c>
      <c r="D120" s="1">
        <v>7</v>
      </c>
      <c r="E120" s="1">
        <v>-40</v>
      </c>
      <c r="F120" s="1">
        <v>375</v>
      </c>
      <c r="G120" s="1">
        <v>315</v>
      </c>
      <c r="H120" s="1">
        <v>-92</v>
      </c>
      <c r="I120" s="1">
        <v>-1274</v>
      </c>
      <c r="J120" s="1">
        <v>-4972</v>
      </c>
      <c r="K120" s="1">
        <v>-5376</v>
      </c>
      <c r="L120" s="1">
        <v>-2153</v>
      </c>
      <c r="M120" s="1">
        <v>-2395</v>
      </c>
      <c r="N120" s="1">
        <v>-170</v>
      </c>
      <c r="O120" s="1">
        <v>3048</v>
      </c>
      <c r="P120" s="1">
        <v>5087</v>
      </c>
      <c r="Q120" s="1">
        <v>2937</v>
      </c>
      <c r="R120" s="1">
        <v>4594</v>
      </c>
      <c r="S120" s="1">
        <v>-30914</v>
      </c>
      <c r="T120" s="1">
        <v>1000</v>
      </c>
      <c r="U120" s="1">
        <v>-1022</v>
      </c>
      <c r="V120" s="1">
        <v>-1669</v>
      </c>
      <c r="W120" s="1">
        <v>-1752</v>
      </c>
      <c r="X120" s="1"/>
    </row>
    <row r="122" spans="1:24" x14ac:dyDescent="0.55000000000000004">
      <c r="A122" s="4" t="s">
        <v>118</v>
      </c>
      <c r="B122" s="4"/>
      <c r="C122" s="1">
        <v>14190</v>
      </c>
      <c r="D122" s="1">
        <v>14006</v>
      </c>
      <c r="E122" s="1">
        <v>11572</v>
      </c>
      <c r="F122" s="1">
        <v>13129</v>
      </c>
      <c r="G122" s="1">
        <v>15406</v>
      </c>
      <c r="H122" s="1">
        <v>16658</v>
      </c>
      <c r="I122" s="1">
        <v>20151</v>
      </c>
      <c r="J122" s="1">
        <v>22119</v>
      </c>
      <c r="K122" s="1">
        <v>24906</v>
      </c>
      <c r="L122" s="1">
        <v>26689</v>
      </c>
      <c r="M122" s="1">
        <v>28858</v>
      </c>
      <c r="N122" s="1">
        <v>31768</v>
      </c>
      <c r="O122" s="1">
        <v>15962</v>
      </c>
      <c r="P122" s="1">
        <v>21785</v>
      </c>
      <c r="Q122" s="1">
        <v>23283</v>
      </c>
      <c r="R122" s="1">
        <v>25787</v>
      </c>
      <c r="S122" s="1">
        <v>-4936</v>
      </c>
      <c r="T122" s="1">
        <v>-3804</v>
      </c>
      <c r="U122" s="1">
        <v>-1318</v>
      </c>
      <c r="V122" s="1">
        <v>-2043</v>
      </c>
      <c r="W122" s="1">
        <v>-3204</v>
      </c>
      <c r="X122" s="1"/>
    </row>
    <row r="123" spans="1:24" ht="21.9" x14ac:dyDescent="0.55000000000000004">
      <c r="A123" s="4" t="s">
        <v>119</v>
      </c>
      <c r="B123" s="4"/>
      <c r="C123" s="1">
        <v>0</v>
      </c>
      <c r="D123" s="1">
        <v>-272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/>
    </row>
    <row r="125" spans="1:24" ht="21.9" x14ac:dyDescent="0.55000000000000004">
      <c r="A125" s="4" t="s">
        <v>120</v>
      </c>
      <c r="B125" s="4"/>
      <c r="C125" s="1">
        <v>14190</v>
      </c>
      <c r="D125" s="1">
        <v>13734</v>
      </c>
      <c r="E125" s="1">
        <v>11572</v>
      </c>
      <c r="F125" s="1">
        <v>13129</v>
      </c>
      <c r="G125" s="1">
        <v>15406</v>
      </c>
      <c r="H125" s="1">
        <v>16658</v>
      </c>
      <c r="I125" s="1">
        <v>20151</v>
      </c>
      <c r="J125" s="1">
        <v>22119</v>
      </c>
      <c r="K125" s="1">
        <v>24906</v>
      </c>
      <c r="L125" s="1">
        <v>26689</v>
      </c>
      <c r="M125" s="1">
        <v>28858</v>
      </c>
      <c r="N125" s="1">
        <v>31768</v>
      </c>
      <c r="O125" s="1">
        <v>15962</v>
      </c>
      <c r="P125" s="1">
        <v>21785</v>
      </c>
      <c r="Q125" s="1">
        <v>23283</v>
      </c>
      <c r="R125" s="1">
        <v>25787</v>
      </c>
      <c r="S125" s="1">
        <v>-4936</v>
      </c>
      <c r="T125" s="1">
        <v>-3804</v>
      </c>
      <c r="U125" s="1">
        <v>-1318</v>
      </c>
      <c r="V125" s="1">
        <v>-2043</v>
      </c>
      <c r="W125" s="1">
        <v>-3204</v>
      </c>
      <c r="X125" s="1"/>
    </row>
    <row r="128" spans="1:24" x14ac:dyDescent="0.55000000000000004">
      <c r="A128" s="3" t="s">
        <v>121</v>
      </c>
    </row>
    <row r="129" spans="1:24" x14ac:dyDescent="0.55000000000000004">
      <c r="A129" s="1" t="s">
        <v>12</v>
      </c>
      <c r="B129" s="4"/>
      <c r="C129" s="3" t="s">
        <v>302</v>
      </c>
      <c r="D129" s="3" t="s">
        <v>303</v>
      </c>
      <c r="E129" s="3" t="s">
        <v>304</v>
      </c>
      <c r="F129" s="3" t="s">
        <v>305</v>
      </c>
      <c r="G129" s="3" t="s">
        <v>306</v>
      </c>
      <c r="H129" s="3" t="s">
        <v>307</v>
      </c>
      <c r="I129" s="3" t="s">
        <v>308</v>
      </c>
      <c r="J129" s="3" t="s">
        <v>309</v>
      </c>
      <c r="K129" s="3" t="s">
        <v>310</v>
      </c>
      <c r="L129" s="3" t="s">
        <v>311</v>
      </c>
      <c r="M129" s="3" t="s">
        <v>13</v>
      </c>
      <c r="N129" s="3" t="s">
        <v>14</v>
      </c>
      <c r="O129" s="3" t="s">
        <v>15</v>
      </c>
      <c r="P129" s="3" t="s">
        <v>16</v>
      </c>
      <c r="Q129" s="3" t="s">
        <v>17</v>
      </c>
      <c r="R129" s="3" t="s">
        <v>18</v>
      </c>
      <c r="S129" s="3" t="s">
        <v>19</v>
      </c>
      <c r="T129" s="3" t="s">
        <v>20</v>
      </c>
      <c r="U129" s="3" t="s">
        <v>21</v>
      </c>
      <c r="V129" s="3" t="s">
        <v>22</v>
      </c>
      <c r="W129" s="3" t="s">
        <v>23</v>
      </c>
      <c r="X129" s="3" t="s">
        <v>24</v>
      </c>
    </row>
    <row r="130" spans="1:24" ht="21.9" x14ac:dyDescent="0.55000000000000004">
      <c r="A130" s="1" t="s">
        <v>25</v>
      </c>
      <c r="B130" s="4"/>
      <c r="C130" s="2" t="s">
        <v>312</v>
      </c>
      <c r="D130" s="2" t="s">
        <v>313</v>
      </c>
      <c r="E130" s="2" t="s">
        <v>314</v>
      </c>
      <c r="F130" s="2" t="s">
        <v>315</v>
      </c>
      <c r="G130" s="2" t="s">
        <v>316</v>
      </c>
      <c r="H130" s="2" t="s">
        <v>317</v>
      </c>
      <c r="I130" s="2" t="s">
        <v>318</v>
      </c>
      <c r="J130" s="2" t="s">
        <v>319</v>
      </c>
      <c r="K130" s="2" t="s">
        <v>320</v>
      </c>
      <c r="L130" s="2" t="s">
        <v>321</v>
      </c>
      <c r="M130" s="2" t="s">
        <v>26</v>
      </c>
      <c r="N130" s="2" t="s">
        <v>27</v>
      </c>
      <c r="O130" s="2" t="s">
        <v>28</v>
      </c>
      <c r="P130" s="2" t="s">
        <v>29</v>
      </c>
      <c r="Q130" s="2" t="s">
        <v>30</v>
      </c>
      <c r="R130" s="2" t="s">
        <v>31</v>
      </c>
      <c r="S130" s="2" t="s">
        <v>32</v>
      </c>
      <c r="T130" s="2" t="s">
        <v>33</v>
      </c>
      <c r="U130" s="2" t="s">
        <v>34</v>
      </c>
      <c r="V130" s="2" t="s">
        <v>35</v>
      </c>
      <c r="W130" s="2" t="s">
        <v>36</v>
      </c>
      <c r="X130" s="2" t="s">
        <v>37</v>
      </c>
    </row>
    <row r="131" spans="1:24" ht="21.6" x14ac:dyDescent="0.55000000000000004">
      <c r="A131" s="74" t="s">
        <v>122</v>
      </c>
    </row>
    <row r="132" spans="1:24" x14ac:dyDescent="0.55000000000000004">
      <c r="A132" s="4" t="s">
        <v>123</v>
      </c>
      <c r="B132" s="4"/>
      <c r="C132" s="1">
        <v>3561</v>
      </c>
      <c r="D132" s="1">
        <v>624</v>
      </c>
      <c r="E132" s="1">
        <v>-923</v>
      </c>
      <c r="F132" s="1">
        <v>2539</v>
      </c>
      <c r="G132" s="1">
        <v>3497</v>
      </c>
      <c r="H132" s="1">
        <v>2398</v>
      </c>
      <c r="I132" s="1">
        <v>6198</v>
      </c>
      <c r="J132" s="1">
        <v>7264</v>
      </c>
      <c r="K132" s="1">
        <v>8329</v>
      </c>
      <c r="L132" s="1">
        <v>7660</v>
      </c>
      <c r="M132" s="1">
        <v>8870</v>
      </c>
      <c r="N132" s="1">
        <v>7148</v>
      </c>
      <c r="O132" s="1">
        <v>-12650</v>
      </c>
      <c r="P132" s="1">
        <v>5113</v>
      </c>
      <c r="Q132" s="1">
        <v>5013</v>
      </c>
      <c r="R132" s="1">
        <v>4554</v>
      </c>
      <c r="S132" s="1">
        <v>2666</v>
      </c>
      <c r="T132" s="1">
        <v>2526</v>
      </c>
      <c r="U132" s="1">
        <v>5327</v>
      </c>
      <c r="V132" s="1">
        <v>3152</v>
      </c>
      <c r="W132" s="1">
        <v>2844</v>
      </c>
      <c r="X132" s="1"/>
    </row>
    <row r="133" spans="1:24" x14ac:dyDescent="0.55000000000000004">
      <c r="A133" s="4" t="s">
        <v>124</v>
      </c>
      <c r="B133" s="4"/>
      <c r="C133" s="1">
        <v>1368</v>
      </c>
      <c r="D133" s="1">
        <v>1369</v>
      </c>
      <c r="E133" s="1">
        <v>2119</v>
      </c>
      <c r="F133" s="1">
        <v>2527</v>
      </c>
      <c r="G133" s="1">
        <v>2395</v>
      </c>
      <c r="H133" s="1">
        <v>2344</v>
      </c>
      <c r="I133" s="1">
        <v>2353</v>
      </c>
      <c r="J133" s="1">
        <v>2705</v>
      </c>
      <c r="K133" s="1">
        <v>3356</v>
      </c>
      <c r="L133" s="1">
        <v>4773</v>
      </c>
      <c r="M133" s="1">
        <v>4820</v>
      </c>
      <c r="N133" s="1">
        <v>4984</v>
      </c>
      <c r="O133" s="1">
        <v>5095</v>
      </c>
      <c r="P133" s="1">
        <v>4611</v>
      </c>
      <c r="Q133" s="1">
        <v>4334</v>
      </c>
      <c r="R133" s="1">
        <v>4061</v>
      </c>
      <c r="S133" s="1">
        <v>332</v>
      </c>
      <c r="T133" s="1">
        <v>354</v>
      </c>
      <c r="U133" s="1">
        <v>528</v>
      </c>
      <c r="V133" s="1">
        <v>744</v>
      </c>
      <c r="W133" s="1">
        <v>789</v>
      </c>
      <c r="X133" s="1"/>
    </row>
    <row r="134" spans="1:24" ht="21.9" x14ac:dyDescent="0.55000000000000004">
      <c r="A134" s="4" t="s">
        <v>125</v>
      </c>
      <c r="B134" s="4"/>
      <c r="C134" s="1">
        <v>965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-170</v>
      </c>
      <c r="T134" s="1">
        <v>0</v>
      </c>
      <c r="U134" s="1">
        <v>0</v>
      </c>
      <c r="V134" s="1">
        <v>0</v>
      </c>
      <c r="W134" s="1">
        <v>0</v>
      </c>
      <c r="X134" s="1"/>
    </row>
    <row r="135" spans="1:24" x14ac:dyDescent="0.55000000000000004">
      <c r="A135" s="4" t="s">
        <v>126</v>
      </c>
      <c r="B135" s="4"/>
      <c r="C135" s="1">
        <v>-689</v>
      </c>
      <c r="D135" s="1">
        <v>-970</v>
      </c>
      <c r="E135" s="1">
        <v>-351</v>
      </c>
      <c r="F135" s="1">
        <v>-279</v>
      </c>
      <c r="G135" s="1">
        <v>26</v>
      </c>
      <c r="H135" s="1">
        <v>-162</v>
      </c>
      <c r="I135" s="1">
        <v>693</v>
      </c>
      <c r="J135" s="1">
        <v>415</v>
      </c>
      <c r="K135" s="1">
        <v>1035</v>
      </c>
      <c r="L135" s="1">
        <v>379</v>
      </c>
      <c r="M135" s="1">
        <v>197</v>
      </c>
      <c r="N135" s="1">
        <v>166</v>
      </c>
      <c r="O135" s="1">
        <v>-711</v>
      </c>
      <c r="P135" s="1">
        <v>-410</v>
      </c>
      <c r="Q135" s="1">
        <v>-34</v>
      </c>
      <c r="R135" s="1">
        <v>-700</v>
      </c>
      <c r="S135" s="1">
        <v>401</v>
      </c>
      <c r="T135" s="1">
        <v>238</v>
      </c>
      <c r="U135" s="1">
        <v>-3653</v>
      </c>
      <c r="V135" s="1">
        <v>133</v>
      </c>
      <c r="W135" s="1">
        <v>70</v>
      </c>
      <c r="X135" s="1"/>
    </row>
    <row r="136" spans="1:24" x14ac:dyDescent="0.55000000000000004">
      <c r="A136" s="4" t="s">
        <v>127</v>
      </c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1.9" x14ac:dyDescent="0.55000000000000004">
      <c r="A137" s="4" t="s">
        <v>128</v>
      </c>
      <c r="B137" s="4"/>
      <c r="C137" s="1">
        <v>-212</v>
      </c>
      <c r="D137" s="1">
        <v>508</v>
      </c>
      <c r="E137" s="1">
        <v>106</v>
      </c>
      <c r="F137" s="1"/>
      <c r="G137" s="1">
        <v>0</v>
      </c>
      <c r="H137" s="1">
        <v>0</v>
      </c>
      <c r="I137" s="1">
        <v>0</v>
      </c>
      <c r="J137" s="1">
        <v>-14</v>
      </c>
      <c r="K137" s="1">
        <v>11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/>
    </row>
    <row r="138" spans="1:24" x14ac:dyDescent="0.55000000000000004">
      <c r="A138" s="4" t="s">
        <v>129</v>
      </c>
      <c r="B138" s="4"/>
      <c r="C138" s="1">
        <v>495</v>
      </c>
      <c r="D138" s="1">
        <v>454</v>
      </c>
      <c r="E138" s="1">
        <v>3953</v>
      </c>
      <c r="F138" s="1">
        <v>1715</v>
      </c>
      <c r="G138" s="1">
        <v>759</v>
      </c>
      <c r="H138" s="1">
        <v>1864</v>
      </c>
      <c r="I138" s="1">
        <v>759</v>
      </c>
      <c r="J138" s="1">
        <v>531</v>
      </c>
      <c r="K138" s="1">
        <v>1075</v>
      </c>
      <c r="L138" s="1">
        <v>1632</v>
      </c>
      <c r="M138" s="1">
        <v>1923</v>
      </c>
      <c r="N138" s="1">
        <v>2230</v>
      </c>
      <c r="O138" s="1">
        <v>21608</v>
      </c>
      <c r="P138" s="1">
        <v>2267</v>
      </c>
      <c r="Q138" s="1">
        <v>2468</v>
      </c>
      <c r="R138" s="1">
        <v>2988</v>
      </c>
      <c r="S138" s="1">
        <v>338</v>
      </c>
      <c r="T138" s="1">
        <v>720</v>
      </c>
      <c r="U138" s="1">
        <v>719</v>
      </c>
      <c r="V138" s="1">
        <v>826</v>
      </c>
      <c r="W138" s="1">
        <v>1279</v>
      </c>
      <c r="X138" s="1"/>
    </row>
    <row r="139" spans="1:24" x14ac:dyDescent="0.55000000000000004">
      <c r="A139" s="4" t="s">
        <v>130</v>
      </c>
      <c r="B139" s="4"/>
      <c r="C139" s="1">
        <v>-1312</v>
      </c>
      <c r="D139" s="1">
        <v>566</v>
      </c>
      <c r="E139" s="1">
        <v>899</v>
      </c>
      <c r="F139" s="1">
        <v>197</v>
      </c>
      <c r="G139" s="1">
        <v>-696</v>
      </c>
      <c r="H139" s="1">
        <v>666</v>
      </c>
      <c r="I139" s="1">
        <v>-882</v>
      </c>
      <c r="J139" s="1">
        <v>-2808</v>
      </c>
      <c r="K139" s="1">
        <v>-261</v>
      </c>
      <c r="L139" s="1">
        <v>-549</v>
      </c>
      <c r="M139" s="1">
        <v>-2398</v>
      </c>
      <c r="N139" s="1">
        <v>-227</v>
      </c>
      <c r="O139" s="1">
        <v>1269</v>
      </c>
      <c r="P139" s="1">
        <v>1014</v>
      </c>
      <c r="Q139" s="1">
        <v>2437</v>
      </c>
      <c r="R139" s="1">
        <v>507</v>
      </c>
      <c r="S139" s="1">
        <v>565</v>
      </c>
      <c r="T139" s="1">
        <v>-453</v>
      </c>
      <c r="U139" s="1">
        <v>-491</v>
      </c>
      <c r="V139" s="1">
        <v>-761</v>
      </c>
      <c r="W139" s="1">
        <v>575</v>
      </c>
      <c r="X139" s="1"/>
    </row>
    <row r="140" spans="1:24" x14ac:dyDescent="0.55000000000000004">
      <c r="A140" s="4" t="s">
        <v>131</v>
      </c>
      <c r="B140" s="4"/>
      <c r="C140" s="1">
        <v>-845</v>
      </c>
      <c r="D140" s="1">
        <v>1096</v>
      </c>
      <c r="E140" s="1">
        <v>765</v>
      </c>
      <c r="F140" s="1">
        <v>-638</v>
      </c>
      <c r="G140" s="1">
        <v>-1341</v>
      </c>
      <c r="H140" s="1">
        <v>-208</v>
      </c>
      <c r="I140" s="1">
        <v>-1109</v>
      </c>
      <c r="J140" s="1">
        <v>-633</v>
      </c>
      <c r="K140" s="1">
        <v>89</v>
      </c>
      <c r="L140" s="1">
        <v>1532</v>
      </c>
      <c r="M140" s="1">
        <v>-270</v>
      </c>
      <c r="N140" s="1">
        <v>-1252</v>
      </c>
      <c r="O140" s="1">
        <v>890</v>
      </c>
      <c r="P140" s="1">
        <v>-4</v>
      </c>
      <c r="Q140" s="1">
        <v>-580</v>
      </c>
      <c r="R140" s="1">
        <v>-330</v>
      </c>
      <c r="S140" s="1">
        <v>-291</v>
      </c>
      <c r="T140" s="1">
        <v>-1346</v>
      </c>
      <c r="U140" s="1">
        <v>-136</v>
      </c>
      <c r="V140" s="1">
        <v>-68</v>
      </c>
      <c r="W140" s="1">
        <v>-386</v>
      </c>
      <c r="X140" s="1"/>
    </row>
    <row r="141" spans="1:24" ht="21.9" x14ac:dyDescent="0.55000000000000004">
      <c r="A141" s="4" t="s">
        <v>132</v>
      </c>
      <c r="B141" s="4"/>
      <c r="C141" s="1">
        <v>1544</v>
      </c>
      <c r="D141" s="1">
        <v>-1249</v>
      </c>
      <c r="E141" s="1">
        <v>395</v>
      </c>
      <c r="F141" s="1">
        <v>2257</v>
      </c>
      <c r="G141" s="1">
        <v>-598</v>
      </c>
      <c r="H141" s="1">
        <v>599</v>
      </c>
      <c r="I141" s="1">
        <v>1069</v>
      </c>
      <c r="J141" s="1">
        <v>-952</v>
      </c>
      <c r="K141" s="1">
        <v>1630</v>
      </c>
      <c r="L141" s="1">
        <v>-153</v>
      </c>
      <c r="M141" s="1">
        <v>-698</v>
      </c>
      <c r="N141" s="1">
        <v>275</v>
      </c>
      <c r="O141" s="1">
        <v>-1414</v>
      </c>
      <c r="P141" s="1">
        <v>541</v>
      </c>
      <c r="Q141" s="1">
        <v>1912</v>
      </c>
      <c r="R141" s="1">
        <v>31</v>
      </c>
      <c r="S141" s="1">
        <v>928</v>
      </c>
      <c r="T141" s="1">
        <v>2161</v>
      </c>
      <c r="U141" s="1">
        <v>1429</v>
      </c>
      <c r="V141" s="1">
        <v>-53</v>
      </c>
      <c r="W141" s="1">
        <v>-35</v>
      </c>
      <c r="X141" s="1"/>
    </row>
    <row r="142" spans="1:24" ht="21.9" x14ac:dyDescent="0.55000000000000004">
      <c r="A142" s="4" t="s">
        <v>133</v>
      </c>
      <c r="B142" s="4"/>
      <c r="C142" s="1">
        <v>175</v>
      </c>
      <c r="D142" s="1">
        <v>-195</v>
      </c>
      <c r="E142" s="1">
        <v>-368</v>
      </c>
      <c r="F142" s="1">
        <v>53</v>
      </c>
      <c r="G142" s="1">
        <v>-32</v>
      </c>
      <c r="H142" s="1">
        <v>748</v>
      </c>
      <c r="I142" s="1">
        <v>-513</v>
      </c>
      <c r="J142" s="1">
        <v>502</v>
      </c>
      <c r="K142" s="1">
        <v>-43</v>
      </c>
      <c r="L142" s="1">
        <v>733</v>
      </c>
      <c r="M142" s="1">
        <v>723</v>
      </c>
      <c r="N142" s="1">
        <v>610</v>
      </c>
      <c r="O142" s="1">
        <v>-320</v>
      </c>
      <c r="P142" s="1">
        <v>417</v>
      </c>
      <c r="Q142" s="1">
        <v>310</v>
      </c>
      <c r="R142" s="1">
        <v>-137</v>
      </c>
      <c r="S142" s="1">
        <v>106</v>
      </c>
      <c r="T142" s="1">
        <v>73</v>
      </c>
      <c r="U142" s="1">
        <v>389</v>
      </c>
      <c r="V142" s="1">
        <v>-851</v>
      </c>
      <c r="W142" s="1">
        <v>-147</v>
      </c>
      <c r="X142" s="1"/>
    </row>
    <row r="143" spans="1:24" ht="21.9" x14ac:dyDescent="0.55000000000000004">
      <c r="A143" s="4" t="s">
        <v>134</v>
      </c>
      <c r="B143" s="4"/>
      <c r="C143" s="1">
        <v>-625</v>
      </c>
      <c r="D143" s="1">
        <v>358</v>
      </c>
      <c r="E143" s="1">
        <v>-1151</v>
      </c>
      <c r="F143" s="1">
        <v>-2314</v>
      </c>
      <c r="G143" s="1">
        <v>1078</v>
      </c>
      <c r="H143" s="1">
        <v>-221</v>
      </c>
      <c r="I143" s="1">
        <v>2785</v>
      </c>
      <c r="J143" s="1">
        <v>2605</v>
      </c>
      <c r="K143" s="1">
        <v>-630</v>
      </c>
      <c r="L143" s="1">
        <v>-2628</v>
      </c>
      <c r="M143" s="1">
        <v>-1245</v>
      </c>
      <c r="N143" s="1">
        <v>-1295</v>
      </c>
      <c r="O143" s="1">
        <v>-3196</v>
      </c>
      <c r="P143" s="1">
        <v>-1941</v>
      </c>
      <c r="Q143" s="1">
        <v>-3527</v>
      </c>
      <c r="R143" s="1">
        <v>-4484</v>
      </c>
      <c r="S143" s="1">
        <v>-1645</v>
      </c>
      <c r="T143" s="1">
        <v>-596</v>
      </c>
      <c r="U143" s="1">
        <v>416</v>
      </c>
      <c r="V143" s="1">
        <v>1532</v>
      </c>
      <c r="W143" s="1">
        <v>-673</v>
      </c>
      <c r="X143" s="1"/>
    </row>
    <row r="145" spans="1:24" x14ac:dyDescent="0.55000000000000004">
      <c r="A145" s="75" t="s">
        <v>135</v>
      </c>
      <c r="B145" s="4"/>
      <c r="C145" s="1">
        <v>4425</v>
      </c>
      <c r="D145" s="1">
        <v>2561</v>
      </c>
      <c r="E145" s="1">
        <v>5444</v>
      </c>
      <c r="F145" s="1">
        <v>6057</v>
      </c>
      <c r="G145" s="1">
        <v>5088</v>
      </c>
      <c r="H145" s="1">
        <v>8028</v>
      </c>
      <c r="I145" s="1">
        <v>11353</v>
      </c>
      <c r="J145" s="1">
        <v>9615</v>
      </c>
      <c r="K145" s="1">
        <v>14591</v>
      </c>
      <c r="L145" s="1">
        <v>13379</v>
      </c>
      <c r="M145" s="1">
        <v>11922</v>
      </c>
      <c r="N145" s="1">
        <v>12639</v>
      </c>
      <c r="O145" s="1">
        <v>10571</v>
      </c>
      <c r="P145" s="1">
        <v>11608</v>
      </c>
      <c r="Q145" s="1">
        <v>12333</v>
      </c>
      <c r="R145" s="1">
        <v>6490</v>
      </c>
      <c r="S145" s="1">
        <v>3230</v>
      </c>
      <c r="T145" s="1">
        <v>3677</v>
      </c>
      <c r="U145" s="1">
        <v>4528</v>
      </c>
      <c r="V145" s="1">
        <v>4654</v>
      </c>
      <c r="W145" s="1">
        <v>4316</v>
      </c>
      <c r="X145" s="1"/>
    </row>
    <row r="147" spans="1:24" x14ac:dyDescent="0.55000000000000004">
      <c r="A147" s="74" t="s">
        <v>136</v>
      </c>
    </row>
    <row r="148" spans="1:24" x14ac:dyDescent="0.55000000000000004">
      <c r="A148" s="4" t="s">
        <v>137</v>
      </c>
      <c r="B148" s="4"/>
      <c r="C148" s="1">
        <v>1131</v>
      </c>
      <c r="D148" s="1">
        <v>434</v>
      </c>
      <c r="E148" s="1">
        <v>351</v>
      </c>
      <c r="F148" s="1">
        <v>596</v>
      </c>
      <c r="G148" s="1">
        <v>715</v>
      </c>
      <c r="H148" s="1">
        <v>1729</v>
      </c>
      <c r="I148" s="1">
        <v>46</v>
      </c>
      <c r="J148" s="1">
        <v>283</v>
      </c>
      <c r="K148" s="1">
        <v>178</v>
      </c>
      <c r="L148" s="1">
        <v>160</v>
      </c>
      <c r="M148" s="1">
        <v>51</v>
      </c>
      <c r="N148" s="1">
        <v>96</v>
      </c>
      <c r="O148" s="1">
        <v>972</v>
      </c>
      <c r="P148" s="1">
        <v>1243</v>
      </c>
      <c r="Q148" s="1">
        <v>1086</v>
      </c>
      <c r="R148" s="1">
        <v>259</v>
      </c>
      <c r="S148" s="1">
        <v>126</v>
      </c>
      <c r="T148" s="1">
        <v>1919</v>
      </c>
      <c r="U148" s="1">
        <v>367</v>
      </c>
      <c r="V148" s="1">
        <v>80</v>
      </c>
      <c r="W148" s="1">
        <v>693</v>
      </c>
      <c r="X148" s="1"/>
    </row>
    <row r="149" spans="1:24" x14ac:dyDescent="0.55000000000000004">
      <c r="A149" s="4" t="s">
        <v>138</v>
      </c>
      <c r="B149" s="4"/>
      <c r="C149" s="1">
        <v>1004</v>
      </c>
      <c r="D149" s="1">
        <v>742</v>
      </c>
      <c r="E149" s="1">
        <v>1260</v>
      </c>
      <c r="F149" s="1">
        <v>875</v>
      </c>
      <c r="G149" s="1">
        <v>1064</v>
      </c>
      <c r="H149" s="1">
        <v>2066</v>
      </c>
      <c r="I149" s="1">
        <v>94</v>
      </c>
      <c r="J149" s="1">
        <v>425</v>
      </c>
      <c r="K149" s="1">
        <v>280</v>
      </c>
      <c r="L149" s="1">
        <v>171</v>
      </c>
      <c r="M149" s="1">
        <v>200</v>
      </c>
      <c r="N149" s="1">
        <v>68</v>
      </c>
      <c r="O149" s="1">
        <v>662</v>
      </c>
      <c r="P149" s="1">
        <v>1153</v>
      </c>
      <c r="Q149" s="1">
        <v>1347</v>
      </c>
      <c r="R149" s="1">
        <v>302</v>
      </c>
      <c r="S149" s="1">
        <v>133</v>
      </c>
      <c r="T149" s="1">
        <v>535</v>
      </c>
      <c r="U149" s="1">
        <v>847</v>
      </c>
      <c r="V149" s="1">
        <v>771</v>
      </c>
      <c r="W149" s="1">
        <v>417</v>
      </c>
      <c r="X149" s="1"/>
    </row>
    <row r="150" spans="1:24" x14ac:dyDescent="0.55000000000000004">
      <c r="A150" s="4" t="s">
        <v>139</v>
      </c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>
        <v>0</v>
      </c>
      <c r="R150" s="1">
        <v>0</v>
      </c>
      <c r="S150" s="1">
        <v>0</v>
      </c>
      <c r="T150" s="1"/>
      <c r="U150" s="1"/>
      <c r="V150" s="1"/>
      <c r="W150" s="1"/>
      <c r="X150" s="1"/>
    </row>
    <row r="151" spans="1:24" x14ac:dyDescent="0.55000000000000004">
      <c r="A151" s="4" t="s">
        <v>140</v>
      </c>
      <c r="B151" s="4"/>
      <c r="C151" s="1">
        <v>1737</v>
      </c>
      <c r="D151" s="1">
        <v>1527</v>
      </c>
      <c r="E151" s="1">
        <v>1710</v>
      </c>
      <c r="F151" s="1">
        <v>1995</v>
      </c>
      <c r="G151" s="1">
        <v>2126</v>
      </c>
      <c r="H151" s="1">
        <v>1995</v>
      </c>
      <c r="I151" s="1">
        <v>2536</v>
      </c>
      <c r="J151" s="1">
        <v>3040</v>
      </c>
      <c r="K151" s="1">
        <v>2990</v>
      </c>
      <c r="L151" s="1">
        <v>3695</v>
      </c>
      <c r="M151" s="1">
        <v>4133</v>
      </c>
      <c r="N151" s="1">
        <v>4539</v>
      </c>
      <c r="O151" s="1">
        <v>3706</v>
      </c>
      <c r="P151" s="1">
        <v>3199</v>
      </c>
      <c r="Q151" s="1">
        <v>3853</v>
      </c>
      <c r="R151" s="1">
        <v>3603</v>
      </c>
      <c r="S151" s="1">
        <v>433</v>
      </c>
      <c r="T151" s="1">
        <v>402</v>
      </c>
      <c r="U151" s="1">
        <v>546</v>
      </c>
      <c r="V151" s="1">
        <v>671</v>
      </c>
      <c r="W151" s="1">
        <v>580</v>
      </c>
      <c r="X151" s="1"/>
    </row>
    <row r="152" spans="1:24" x14ac:dyDescent="0.55000000000000004">
      <c r="A152" s="4" t="s">
        <v>141</v>
      </c>
      <c r="B152" s="4"/>
      <c r="C152" s="1">
        <v>420</v>
      </c>
      <c r="D152" s="1">
        <v>447</v>
      </c>
      <c r="E152" s="1">
        <v>362</v>
      </c>
      <c r="F152" s="1">
        <v>353</v>
      </c>
      <c r="G152" s="1">
        <v>447</v>
      </c>
      <c r="H152" s="1">
        <v>542</v>
      </c>
      <c r="I152" s="1">
        <v>556</v>
      </c>
      <c r="J152" s="1">
        <v>568</v>
      </c>
      <c r="K152" s="1">
        <v>425</v>
      </c>
      <c r="L152" s="1">
        <v>495</v>
      </c>
      <c r="M152" s="1">
        <v>602</v>
      </c>
      <c r="N152" s="1">
        <v>999</v>
      </c>
      <c r="O152" s="1">
        <v>617</v>
      </c>
      <c r="P152" s="1">
        <v>653</v>
      </c>
      <c r="Q152" s="1">
        <v>843</v>
      </c>
      <c r="R152" s="1">
        <v>424</v>
      </c>
      <c r="S152" s="1">
        <v>6</v>
      </c>
      <c r="T152" s="1">
        <v>69</v>
      </c>
      <c r="U152" s="1">
        <v>172</v>
      </c>
      <c r="V152" s="1">
        <v>0</v>
      </c>
      <c r="W152" s="1">
        <v>3</v>
      </c>
      <c r="X152" s="1"/>
    </row>
    <row r="153" spans="1:24" x14ac:dyDescent="0.55000000000000004">
      <c r="A153" s="4" t="s">
        <v>142</v>
      </c>
      <c r="B153" s="4"/>
      <c r="C153" s="1">
        <v>0</v>
      </c>
      <c r="D153" s="1">
        <v>-106</v>
      </c>
      <c r="E153" s="1">
        <v>-3557</v>
      </c>
      <c r="F153" s="1">
        <v>149</v>
      </c>
      <c r="G153" s="1">
        <v>1124</v>
      </c>
      <c r="H153" s="1">
        <v>641</v>
      </c>
      <c r="I153" s="1">
        <v>855</v>
      </c>
      <c r="J153" s="1">
        <v>6793</v>
      </c>
      <c r="K153" s="1">
        <v>11248</v>
      </c>
      <c r="L153" s="1">
        <v>391</v>
      </c>
      <c r="M153" s="1">
        <v>8102</v>
      </c>
      <c r="N153" s="1">
        <v>10480</v>
      </c>
      <c r="O153" s="1">
        <v>141</v>
      </c>
      <c r="P153" s="1">
        <v>167</v>
      </c>
      <c r="Q153" s="1">
        <v>49</v>
      </c>
      <c r="R153" s="1">
        <v>2644</v>
      </c>
      <c r="S153" s="1">
        <v>7</v>
      </c>
      <c r="T153" s="1">
        <v>0</v>
      </c>
      <c r="U153" s="1">
        <v>1036</v>
      </c>
      <c r="V153" s="1">
        <v>458</v>
      </c>
      <c r="W153" s="1">
        <v>0</v>
      </c>
      <c r="X153" s="1"/>
    </row>
    <row r="154" spans="1:24" x14ac:dyDescent="0.55000000000000004">
      <c r="A154" s="4" t="s">
        <v>143</v>
      </c>
      <c r="B154" s="4"/>
      <c r="C154" s="1">
        <v>318</v>
      </c>
      <c r="D154" s="1">
        <v>117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125</v>
      </c>
      <c r="N154" s="1">
        <v>89</v>
      </c>
      <c r="O154" s="1">
        <v>87</v>
      </c>
      <c r="P154" s="1">
        <v>0</v>
      </c>
      <c r="Q154" s="1">
        <v>6</v>
      </c>
      <c r="R154" s="1">
        <v>246</v>
      </c>
      <c r="S154" s="1">
        <v>475</v>
      </c>
      <c r="T154" s="1">
        <v>0</v>
      </c>
      <c r="U154" s="1">
        <v>214</v>
      </c>
      <c r="V154" s="1">
        <v>0</v>
      </c>
      <c r="W154" s="1">
        <v>-163</v>
      </c>
      <c r="X154" s="1"/>
    </row>
    <row r="156" spans="1:24" x14ac:dyDescent="0.55000000000000004">
      <c r="A156" s="75" t="s">
        <v>144</v>
      </c>
      <c r="B156" s="4"/>
      <c r="C156" s="1">
        <v>-1126</v>
      </c>
      <c r="D156" s="1">
        <v>-549</v>
      </c>
      <c r="E156" s="1">
        <v>3118</v>
      </c>
      <c r="F156" s="1">
        <v>-1512</v>
      </c>
      <c r="G156" s="1">
        <v>-2454</v>
      </c>
      <c r="H156" s="1">
        <v>-1757</v>
      </c>
      <c r="I156" s="1">
        <v>-2787</v>
      </c>
      <c r="J156" s="1">
        <v>-9123</v>
      </c>
      <c r="K156" s="1">
        <v>-13711</v>
      </c>
      <c r="L156" s="1">
        <v>-3580</v>
      </c>
      <c r="M156" s="1">
        <v>-11359</v>
      </c>
      <c r="N156" s="1">
        <v>-13959</v>
      </c>
      <c r="O156" s="1">
        <v>-3453</v>
      </c>
      <c r="P156" s="1">
        <v>-2803</v>
      </c>
      <c r="Q156" s="1">
        <v>-2792</v>
      </c>
      <c r="R156" s="1">
        <v>-5534</v>
      </c>
      <c r="S156" s="1">
        <v>48</v>
      </c>
      <c r="T156" s="1">
        <v>-1717</v>
      </c>
      <c r="U156" s="1">
        <v>-716</v>
      </c>
      <c r="V156" s="1">
        <v>-438</v>
      </c>
      <c r="W156" s="1">
        <v>-1016</v>
      </c>
      <c r="X156" s="1"/>
    </row>
    <row r="158" spans="1:24" x14ac:dyDescent="0.55000000000000004">
      <c r="A158" s="74" t="s">
        <v>145</v>
      </c>
    </row>
    <row r="159" spans="1:24" x14ac:dyDescent="0.55000000000000004">
      <c r="A159" s="4" t="s">
        <v>146</v>
      </c>
      <c r="B159" s="4"/>
      <c r="C159" s="1">
        <v>748</v>
      </c>
      <c r="D159" s="1">
        <v>354</v>
      </c>
      <c r="E159" s="1">
        <v>377</v>
      </c>
      <c r="F159" s="1">
        <v>482</v>
      </c>
      <c r="G159" s="1">
        <v>570</v>
      </c>
      <c r="H159" s="1">
        <v>1161</v>
      </c>
      <c r="I159" s="1">
        <v>2538</v>
      </c>
      <c r="J159" s="1">
        <v>3103</v>
      </c>
      <c r="K159" s="1">
        <v>1810</v>
      </c>
      <c r="L159" s="1">
        <v>1837</v>
      </c>
      <c r="M159" s="1">
        <v>2617</v>
      </c>
      <c r="N159" s="1">
        <v>896</v>
      </c>
      <c r="O159" s="1">
        <v>716</v>
      </c>
      <c r="P159" s="1">
        <v>288</v>
      </c>
      <c r="Q159" s="1">
        <v>297</v>
      </c>
      <c r="R159" s="1">
        <v>371</v>
      </c>
      <c r="S159" s="1">
        <v>48</v>
      </c>
      <c r="T159" s="1">
        <v>57</v>
      </c>
      <c r="U159" s="1">
        <v>52</v>
      </c>
      <c r="V159" s="1"/>
      <c r="W159" s="1"/>
      <c r="X159" s="1"/>
    </row>
    <row r="160" spans="1:24" ht="21.9" x14ac:dyDescent="0.55000000000000004">
      <c r="A160" s="4" t="s">
        <v>147</v>
      </c>
      <c r="B160" s="4"/>
      <c r="C160" s="1">
        <v>5570</v>
      </c>
      <c r="D160" s="1">
        <v>1240</v>
      </c>
      <c r="E160" s="1">
        <v>671</v>
      </c>
      <c r="F160" s="1">
        <v>751</v>
      </c>
      <c r="G160" s="1">
        <v>3309</v>
      </c>
      <c r="H160" s="1">
        <v>3514</v>
      </c>
      <c r="I160" s="1">
        <v>7779</v>
      </c>
      <c r="J160" s="1">
        <v>10887</v>
      </c>
      <c r="K160" s="1">
        <v>9620</v>
      </c>
      <c r="L160" s="1">
        <v>5140</v>
      </c>
      <c r="M160" s="1">
        <v>11042</v>
      </c>
      <c r="N160" s="1">
        <v>10117</v>
      </c>
      <c r="O160" s="1">
        <v>1619</v>
      </c>
      <c r="P160" s="1">
        <v>1532</v>
      </c>
      <c r="Q160" s="1">
        <v>2728</v>
      </c>
      <c r="R160" s="1">
        <v>2883</v>
      </c>
      <c r="S160" s="1">
        <v>1161</v>
      </c>
      <c r="T160" s="1">
        <v>1412</v>
      </c>
      <c r="U160" s="1">
        <v>2557</v>
      </c>
      <c r="V160" s="1">
        <v>2466</v>
      </c>
      <c r="W160" s="1">
        <v>3235</v>
      </c>
      <c r="X160" s="1"/>
    </row>
    <row r="161" spans="1:24" x14ac:dyDescent="0.55000000000000004">
      <c r="A161" s="4" t="s">
        <v>112</v>
      </c>
      <c r="B161" s="4"/>
      <c r="C161" s="1">
        <v>638</v>
      </c>
      <c r="D161" s="1">
        <v>621</v>
      </c>
      <c r="E161" s="1">
        <v>801</v>
      </c>
      <c r="F161" s="1">
        <v>977</v>
      </c>
      <c r="G161" s="1">
        <v>972</v>
      </c>
      <c r="H161" s="1">
        <v>926</v>
      </c>
      <c r="I161" s="1">
        <v>894</v>
      </c>
      <c r="J161" s="1">
        <v>846</v>
      </c>
      <c r="K161" s="1">
        <v>796</v>
      </c>
      <c r="L161" s="1">
        <v>766</v>
      </c>
      <c r="M161" s="1">
        <v>771</v>
      </c>
      <c r="N161" s="1">
        <v>844</v>
      </c>
      <c r="O161" s="1">
        <v>1015</v>
      </c>
      <c r="P161" s="1">
        <v>1105</v>
      </c>
      <c r="Q161" s="1">
        <v>1184</v>
      </c>
      <c r="R161" s="1">
        <v>1250</v>
      </c>
      <c r="S161" s="1">
        <v>858</v>
      </c>
      <c r="T161" s="1">
        <v>894</v>
      </c>
      <c r="U161" s="1">
        <v>899</v>
      </c>
      <c r="V161" s="1">
        <v>970</v>
      </c>
      <c r="W161" s="1">
        <v>997</v>
      </c>
      <c r="X161" s="1"/>
    </row>
    <row r="162" spans="1:24" x14ac:dyDescent="0.55000000000000004">
      <c r="A162" s="75" t="s">
        <v>148</v>
      </c>
      <c r="B162" s="4"/>
      <c r="C162" s="1">
        <v>1936</v>
      </c>
      <c r="D162" s="1">
        <v>904</v>
      </c>
      <c r="E162" s="1">
        <v>2529</v>
      </c>
      <c r="F162" s="1">
        <v>749</v>
      </c>
      <c r="G162" s="1">
        <v>9</v>
      </c>
      <c r="H162" s="1">
        <v>84</v>
      </c>
      <c r="I162" s="1">
        <v>1121</v>
      </c>
      <c r="J162" s="1">
        <v>4106</v>
      </c>
      <c r="K162" s="1">
        <v>3121</v>
      </c>
      <c r="L162" s="1">
        <v>6800</v>
      </c>
      <c r="M162" s="1">
        <v>3156</v>
      </c>
      <c r="N162" s="1">
        <v>11942</v>
      </c>
      <c r="O162" s="1">
        <v>5154</v>
      </c>
      <c r="P162" s="1">
        <v>279</v>
      </c>
      <c r="Q162" s="1">
        <v>2875</v>
      </c>
      <c r="R162" s="1">
        <v>20758</v>
      </c>
      <c r="S162" s="1">
        <v>4</v>
      </c>
      <c r="T162" s="1">
        <v>5</v>
      </c>
      <c r="U162" s="1">
        <v>0</v>
      </c>
      <c r="V162" s="1">
        <v>127</v>
      </c>
      <c r="W162" s="1">
        <v>3081</v>
      </c>
      <c r="X162" s="1"/>
    </row>
    <row r="163" spans="1:24" x14ac:dyDescent="0.55000000000000004">
      <c r="A163" s="75" t="s">
        <v>149</v>
      </c>
      <c r="B163" s="4"/>
      <c r="C163" s="1">
        <v>474</v>
      </c>
      <c r="D163" s="1">
        <v>930</v>
      </c>
      <c r="E163" s="1">
        <v>599</v>
      </c>
      <c r="F163" s="1">
        <v>829</v>
      </c>
      <c r="G163" s="1">
        <v>285</v>
      </c>
      <c r="H163" s="1">
        <v>1827</v>
      </c>
      <c r="I163" s="1">
        <v>1259</v>
      </c>
      <c r="J163" s="1">
        <v>3419</v>
      </c>
      <c r="K163" s="1">
        <v>1843</v>
      </c>
      <c r="L163" s="1">
        <v>2710</v>
      </c>
      <c r="M163" s="1">
        <v>1323</v>
      </c>
      <c r="N163" s="1">
        <v>2336</v>
      </c>
      <c r="O163" s="1">
        <v>4333</v>
      </c>
      <c r="P163" s="1">
        <v>5721</v>
      </c>
      <c r="Q163" s="1">
        <v>6037</v>
      </c>
      <c r="R163" s="1">
        <v>15867</v>
      </c>
      <c r="S163" s="1">
        <v>2188</v>
      </c>
      <c r="T163" s="1">
        <v>84</v>
      </c>
      <c r="U163" s="1">
        <v>2098</v>
      </c>
      <c r="V163" s="1">
        <v>680</v>
      </c>
      <c r="W163" s="1">
        <v>1849</v>
      </c>
      <c r="X163" s="1"/>
    </row>
    <row r="164" spans="1:24" x14ac:dyDescent="0.55000000000000004">
      <c r="A164" s="4" t="s">
        <v>150</v>
      </c>
      <c r="B164" s="4"/>
      <c r="C164" s="1">
        <v>-1297</v>
      </c>
      <c r="D164" s="1">
        <v>303</v>
      </c>
      <c r="E164" s="1">
        <v>-2402</v>
      </c>
      <c r="F164" s="1">
        <v>-223</v>
      </c>
      <c r="G164" s="1">
        <v>-172</v>
      </c>
      <c r="H164" s="1">
        <v>-1</v>
      </c>
      <c r="I164" s="1">
        <v>-55</v>
      </c>
      <c r="J164" s="1">
        <v>1863</v>
      </c>
      <c r="K164" s="1">
        <v>5015</v>
      </c>
      <c r="L164" s="1">
        <v>-6856</v>
      </c>
      <c r="M164" s="1">
        <v>4156</v>
      </c>
      <c r="N164" s="1">
        <v>-1270</v>
      </c>
      <c r="O164" s="1">
        <v>-2775</v>
      </c>
      <c r="P164" s="1">
        <v>-154</v>
      </c>
      <c r="Q164" s="1">
        <v>148</v>
      </c>
      <c r="R164" s="1">
        <v>74</v>
      </c>
      <c r="S164" s="1">
        <v>97</v>
      </c>
      <c r="T164" s="1">
        <v>1086</v>
      </c>
      <c r="U164" s="1">
        <v>-141</v>
      </c>
      <c r="V164" s="1">
        <v>-856</v>
      </c>
      <c r="W164" s="1">
        <v>27</v>
      </c>
      <c r="X164" s="1"/>
    </row>
    <row r="165" spans="1:24" x14ac:dyDescent="0.55000000000000004">
      <c r="A165" s="4" t="s">
        <v>151</v>
      </c>
      <c r="B165" s="4"/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-4</v>
      </c>
      <c r="S165" s="1">
        <v>-10371</v>
      </c>
      <c r="T165" s="1">
        <v>-9</v>
      </c>
      <c r="U165" s="1">
        <v>0</v>
      </c>
      <c r="V165" s="1">
        <v>0</v>
      </c>
      <c r="W165" s="1">
        <v>0</v>
      </c>
      <c r="X165" s="1"/>
    </row>
    <row r="166" spans="1:24" x14ac:dyDescent="0.55000000000000004">
      <c r="A166" s="76" t="s">
        <v>389</v>
      </c>
      <c r="B166" s="76"/>
      <c r="C166" s="77">
        <f>C145+C156+C162-C163</f>
        <v>4761</v>
      </c>
      <c r="D166" s="77">
        <f t="shared" ref="D166:W166" si="0">D145+D156+D162-D163</f>
        <v>1986</v>
      </c>
      <c r="E166" s="77">
        <f t="shared" si="0"/>
        <v>10492</v>
      </c>
      <c r="F166" s="77">
        <f t="shared" si="0"/>
        <v>4465</v>
      </c>
      <c r="G166" s="77">
        <f t="shared" si="0"/>
        <v>2358</v>
      </c>
      <c r="H166" s="77">
        <f t="shared" si="0"/>
        <v>4528</v>
      </c>
      <c r="I166" s="77">
        <f t="shared" si="0"/>
        <v>8428</v>
      </c>
      <c r="J166" s="77">
        <f t="shared" si="0"/>
        <v>1179</v>
      </c>
      <c r="K166" s="77">
        <f t="shared" si="0"/>
        <v>2158</v>
      </c>
      <c r="L166" s="77">
        <f t="shared" si="0"/>
        <v>13889</v>
      </c>
      <c r="M166" s="77">
        <f t="shared" si="0"/>
        <v>2396</v>
      </c>
      <c r="N166" s="77">
        <f t="shared" si="0"/>
        <v>8286</v>
      </c>
      <c r="O166" s="77">
        <f t="shared" si="0"/>
        <v>7939</v>
      </c>
      <c r="P166" s="77">
        <f t="shared" si="0"/>
        <v>3363</v>
      </c>
      <c r="Q166" s="77">
        <f t="shared" si="0"/>
        <v>6379</v>
      </c>
      <c r="R166" s="77">
        <f t="shared" si="0"/>
        <v>5847</v>
      </c>
      <c r="S166" s="77">
        <f t="shared" si="0"/>
        <v>1094</v>
      </c>
      <c r="T166" s="77">
        <f t="shared" si="0"/>
        <v>1881</v>
      </c>
      <c r="U166" s="77">
        <f t="shared" si="0"/>
        <v>1714</v>
      </c>
      <c r="V166" s="77">
        <f t="shared" si="0"/>
        <v>3663</v>
      </c>
      <c r="W166" s="77">
        <f t="shared" si="0"/>
        <v>4532</v>
      </c>
      <c r="X166" s="1"/>
    </row>
    <row r="168" spans="1:24" x14ac:dyDescent="0.55000000000000004">
      <c r="A168" s="4" t="s">
        <v>152</v>
      </c>
      <c r="B168" s="4"/>
      <c r="C168" s="1">
        <v>-5295</v>
      </c>
      <c r="D168" s="1">
        <v>-1230</v>
      </c>
      <c r="E168" s="1">
        <v>-1567</v>
      </c>
      <c r="F168" s="1">
        <v>-1549</v>
      </c>
      <c r="G168" s="1">
        <v>-4159</v>
      </c>
      <c r="H168" s="1">
        <v>-5023</v>
      </c>
      <c r="I168" s="1">
        <v>-6077</v>
      </c>
      <c r="J168" s="1">
        <v>-5599</v>
      </c>
      <c r="K168" s="1">
        <v>-2020</v>
      </c>
      <c r="L168" s="1">
        <v>-6673</v>
      </c>
      <c r="M168" s="1">
        <v>-2913</v>
      </c>
      <c r="N168" s="1">
        <v>-1566</v>
      </c>
      <c r="O168" s="1">
        <v>-3860</v>
      </c>
      <c r="P168" s="1">
        <v>-7943</v>
      </c>
      <c r="Q168" s="1">
        <v>-6571</v>
      </c>
      <c r="R168" s="1">
        <v>1344</v>
      </c>
      <c r="S168" s="1">
        <v>-14423</v>
      </c>
      <c r="T168" s="1">
        <v>-1251</v>
      </c>
      <c r="U168" s="1">
        <v>-5643</v>
      </c>
      <c r="V168" s="1">
        <v>-4845</v>
      </c>
      <c r="W168" s="1">
        <v>-2973</v>
      </c>
      <c r="X168" s="1"/>
    </row>
    <row r="170" spans="1:24" x14ac:dyDescent="0.55000000000000004">
      <c r="A170" s="4" t="s">
        <v>153</v>
      </c>
      <c r="B170" s="4"/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/>
    </row>
    <row r="172" spans="1:24" x14ac:dyDescent="0.55000000000000004">
      <c r="A172" s="4" t="s">
        <v>154</v>
      </c>
      <c r="B172" s="4"/>
      <c r="C172" s="1">
        <v>-1996</v>
      </c>
      <c r="D172" s="1">
        <v>782</v>
      </c>
      <c r="E172" s="1">
        <v>6995</v>
      </c>
      <c r="F172" s="1">
        <v>2996</v>
      </c>
      <c r="G172" s="1">
        <v>-1525</v>
      </c>
      <c r="H172" s="1">
        <v>1248</v>
      </c>
      <c r="I172" s="1">
        <v>2489</v>
      </c>
      <c r="J172" s="1">
        <v>-5107</v>
      </c>
      <c r="K172" s="1">
        <v>-1140</v>
      </c>
      <c r="L172" s="1">
        <v>3126</v>
      </c>
      <c r="M172" s="1">
        <v>-2350</v>
      </c>
      <c r="N172" s="1">
        <v>-2886</v>
      </c>
      <c r="O172" s="1">
        <v>3258</v>
      </c>
      <c r="P172" s="1">
        <v>862</v>
      </c>
      <c r="Q172" s="1">
        <v>2970</v>
      </c>
      <c r="R172" s="1">
        <v>2300</v>
      </c>
      <c r="S172" s="1">
        <v>-11145</v>
      </c>
      <c r="T172" s="1">
        <v>709</v>
      </c>
      <c r="U172" s="1">
        <v>-1831</v>
      </c>
      <c r="V172" s="1">
        <v>-629</v>
      </c>
      <c r="W172" s="1">
        <v>327</v>
      </c>
      <c r="X172" s="1"/>
    </row>
    <row r="174" spans="1:24" x14ac:dyDescent="0.55000000000000004">
      <c r="A174" s="4" t="s">
        <v>155</v>
      </c>
    </row>
    <row r="175" spans="1:24" x14ac:dyDescent="0.55000000000000004">
      <c r="A175" s="4" t="s">
        <v>156</v>
      </c>
      <c r="B175" s="4"/>
      <c r="C175" s="1">
        <v>198</v>
      </c>
      <c r="D175" s="1">
        <v>266</v>
      </c>
      <c r="E175" s="1">
        <v>206</v>
      </c>
      <c r="F175" s="1">
        <v>394</v>
      </c>
      <c r="G175" s="1">
        <v>305</v>
      </c>
      <c r="H175" s="1">
        <v>447</v>
      </c>
      <c r="I175" s="1">
        <v>299</v>
      </c>
      <c r="J175" s="1">
        <v>489</v>
      </c>
      <c r="K175" s="1">
        <v>426</v>
      </c>
      <c r="L175" s="1">
        <v>572</v>
      </c>
      <c r="M175" s="1">
        <v>384</v>
      </c>
      <c r="N175" s="1">
        <v>451</v>
      </c>
      <c r="O175" s="1">
        <v>856</v>
      </c>
      <c r="P175" s="1">
        <v>837</v>
      </c>
      <c r="Q175" s="1">
        <v>678</v>
      </c>
      <c r="R175" s="1">
        <v>532</v>
      </c>
      <c r="S175" s="1">
        <v>318</v>
      </c>
      <c r="T175" s="1">
        <v>322</v>
      </c>
      <c r="U175" s="1">
        <v>329</v>
      </c>
      <c r="V175" s="1">
        <v>240</v>
      </c>
      <c r="W175" s="1">
        <v>227</v>
      </c>
      <c r="X175" s="1"/>
    </row>
    <row r="176" spans="1:24" x14ac:dyDescent="0.55000000000000004">
      <c r="A176" s="4" t="s">
        <v>157</v>
      </c>
      <c r="B176" s="4"/>
      <c r="C176" s="1">
        <v>1063</v>
      </c>
      <c r="D176" s="1">
        <v>1159</v>
      </c>
      <c r="E176" s="1">
        <v>139</v>
      </c>
      <c r="F176" s="1">
        <v>464</v>
      </c>
      <c r="G176" s="1">
        <v>609</v>
      </c>
      <c r="H176" s="1">
        <v>884</v>
      </c>
      <c r="I176" s="1">
        <v>637</v>
      </c>
      <c r="J176" s="1">
        <v>956</v>
      </c>
      <c r="K176" s="1">
        <v>1136</v>
      </c>
      <c r="L176" s="1">
        <v>643</v>
      </c>
      <c r="M176" s="1">
        <v>1293</v>
      </c>
      <c r="N176" s="1">
        <v>1134</v>
      </c>
      <c r="O176" s="1">
        <v>1750</v>
      </c>
      <c r="P176" s="1">
        <v>1391</v>
      </c>
      <c r="Q176" s="1">
        <v>1267</v>
      </c>
      <c r="R176" s="1">
        <v>1012</v>
      </c>
      <c r="S176" s="1">
        <v>587</v>
      </c>
      <c r="T176" s="1">
        <v>438</v>
      </c>
      <c r="U176" s="1">
        <v>951</v>
      </c>
      <c r="V176" s="1">
        <v>89</v>
      </c>
      <c r="W176" s="1">
        <v>464</v>
      </c>
      <c r="X176" s="1"/>
    </row>
    <row r="179" spans="1:24" x14ac:dyDescent="0.55000000000000004">
      <c r="A179" s="3" t="s">
        <v>158</v>
      </c>
    </row>
    <row r="180" spans="1:24" x14ac:dyDescent="0.55000000000000004">
      <c r="A180" s="1" t="s">
        <v>12</v>
      </c>
      <c r="B180" s="4"/>
      <c r="C180" s="3" t="s">
        <v>302</v>
      </c>
      <c r="D180" s="3" t="s">
        <v>303</v>
      </c>
      <c r="E180" s="3" t="s">
        <v>304</v>
      </c>
      <c r="F180" s="3" t="s">
        <v>305</v>
      </c>
      <c r="G180" s="3" t="s">
        <v>306</v>
      </c>
      <c r="H180" s="3" t="s">
        <v>307</v>
      </c>
      <c r="I180" s="3" t="s">
        <v>308</v>
      </c>
      <c r="J180" s="3" t="s">
        <v>309</v>
      </c>
      <c r="K180" s="3" t="s">
        <v>310</v>
      </c>
      <c r="L180" s="3" t="s">
        <v>311</v>
      </c>
      <c r="M180" s="3" t="s">
        <v>13</v>
      </c>
      <c r="N180" s="3" t="s">
        <v>14</v>
      </c>
      <c r="O180" s="3" t="s">
        <v>15</v>
      </c>
      <c r="P180" s="3" t="s">
        <v>16</v>
      </c>
      <c r="Q180" s="3" t="s">
        <v>17</v>
      </c>
      <c r="R180" s="3" t="s">
        <v>18</v>
      </c>
      <c r="S180" s="3" t="s">
        <v>19</v>
      </c>
      <c r="T180" s="3" t="s">
        <v>20</v>
      </c>
      <c r="U180" s="3" t="s">
        <v>21</v>
      </c>
      <c r="V180" s="3" t="s">
        <v>22</v>
      </c>
      <c r="W180" s="3" t="s">
        <v>23</v>
      </c>
      <c r="X180" s="3" t="s">
        <v>24</v>
      </c>
    </row>
    <row r="181" spans="1:24" ht="21.9" x14ac:dyDescent="0.55000000000000004">
      <c r="A181" s="1" t="s">
        <v>25</v>
      </c>
      <c r="B181" s="4"/>
      <c r="C181" s="2" t="s">
        <v>312</v>
      </c>
      <c r="D181" s="2" t="s">
        <v>313</v>
      </c>
      <c r="E181" s="2" t="s">
        <v>314</v>
      </c>
      <c r="F181" s="2" t="s">
        <v>315</v>
      </c>
      <c r="G181" s="2" t="s">
        <v>316</v>
      </c>
      <c r="H181" s="2" t="s">
        <v>317</v>
      </c>
      <c r="I181" s="2" t="s">
        <v>318</v>
      </c>
      <c r="J181" s="2" t="s">
        <v>319</v>
      </c>
      <c r="K181" s="2" t="s">
        <v>320</v>
      </c>
      <c r="L181" s="2" t="s">
        <v>321</v>
      </c>
      <c r="M181" s="2" t="s">
        <v>26</v>
      </c>
      <c r="N181" s="2" t="s">
        <v>27</v>
      </c>
      <c r="O181" s="2" t="s">
        <v>28</v>
      </c>
      <c r="P181" s="2" t="s">
        <v>29</v>
      </c>
      <c r="Q181" s="2" t="s">
        <v>30</v>
      </c>
      <c r="R181" s="2" t="s">
        <v>31</v>
      </c>
      <c r="S181" s="2" t="s">
        <v>32</v>
      </c>
      <c r="T181" s="2" t="s">
        <v>33</v>
      </c>
      <c r="U181" s="2" t="s">
        <v>34</v>
      </c>
      <c r="V181" s="2" t="s">
        <v>35</v>
      </c>
      <c r="W181" s="2" t="s">
        <v>36</v>
      </c>
      <c r="X181" s="2" t="s">
        <v>37</v>
      </c>
    </row>
    <row r="182" spans="1:24" x14ac:dyDescent="0.55000000000000004">
      <c r="A182" s="4" t="s">
        <v>159</v>
      </c>
      <c r="B182" s="4"/>
      <c r="C182" s="1">
        <v>8568</v>
      </c>
      <c r="D182" s="1">
        <v>6671</v>
      </c>
      <c r="E182" s="1">
        <v>11909</v>
      </c>
      <c r="F182" s="1">
        <v>11886</v>
      </c>
      <c r="G182" s="1">
        <v>13171</v>
      </c>
      <c r="H182" s="1">
        <v>12454</v>
      </c>
      <c r="I182" s="1">
        <v>13313</v>
      </c>
      <c r="J182" s="1">
        <v>15927</v>
      </c>
      <c r="K182" s="1">
        <v>19242</v>
      </c>
      <c r="L182" s="1">
        <v>19212</v>
      </c>
      <c r="M182" s="1">
        <v>21467</v>
      </c>
      <c r="N182" s="1">
        <v>21386</v>
      </c>
      <c r="O182" s="1">
        <v>19659</v>
      </c>
      <c r="P182" s="1">
        <v>19020</v>
      </c>
      <c r="Q182" s="1">
        <v>16778</v>
      </c>
      <c r="R182" s="1">
        <v>16281</v>
      </c>
      <c r="S182" s="1">
        <v>4114</v>
      </c>
      <c r="T182" s="1">
        <v>4414</v>
      </c>
      <c r="U182" s="1">
        <v>5113</v>
      </c>
      <c r="V182" s="1">
        <v>6031</v>
      </c>
      <c r="W182" s="1">
        <v>5381</v>
      </c>
      <c r="X182" s="1"/>
    </row>
    <row r="183" spans="1:24" x14ac:dyDescent="0.55000000000000004">
      <c r="A183" s="4" t="s">
        <v>160</v>
      </c>
      <c r="B183" s="4"/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/>
    </row>
    <row r="184" spans="1:24" x14ac:dyDescent="0.55000000000000004">
      <c r="A184" s="4" t="s">
        <v>161</v>
      </c>
      <c r="B184" s="4"/>
      <c r="C184" s="1">
        <v>0</v>
      </c>
      <c r="D184" s="1">
        <v>0</v>
      </c>
      <c r="E184" s="1">
        <v>0</v>
      </c>
      <c r="F184" s="1">
        <v>4206</v>
      </c>
      <c r="G184" s="1">
        <v>4839</v>
      </c>
      <c r="H184" s="1">
        <v>4910</v>
      </c>
      <c r="I184" s="1">
        <v>5242</v>
      </c>
      <c r="J184" s="1">
        <v>5655</v>
      </c>
      <c r="K184" s="1">
        <v>6197</v>
      </c>
      <c r="L184" s="1">
        <v>6089</v>
      </c>
      <c r="M184" s="1">
        <v>6103</v>
      </c>
      <c r="N184" s="1">
        <v>5242</v>
      </c>
      <c r="O184" s="1">
        <v>5847</v>
      </c>
      <c r="P184" s="1">
        <v>5004</v>
      </c>
      <c r="Q184" s="1">
        <v>4547</v>
      </c>
      <c r="R184" s="1">
        <v>5230</v>
      </c>
      <c r="S184" s="1">
        <v>2495</v>
      </c>
      <c r="T184" s="1">
        <v>2748</v>
      </c>
      <c r="U184" s="1">
        <v>2890</v>
      </c>
      <c r="V184" s="1">
        <v>2908</v>
      </c>
      <c r="W184" s="1">
        <v>3062</v>
      </c>
      <c r="X184" s="1"/>
    </row>
    <row r="186" spans="1:24" x14ac:dyDescent="0.55000000000000004">
      <c r="A186" s="4" t="s">
        <v>162</v>
      </c>
      <c r="B186" s="4"/>
      <c r="C186" s="1">
        <v>8568</v>
      </c>
      <c r="D186" s="1">
        <v>6671</v>
      </c>
      <c r="E186" s="1">
        <v>11909</v>
      </c>
      <c r="F186" s="1">
        <v>16092</v>
      </c>
      <c r="G186" s="1">
        <v>18010</v>
      </c>
      <c r="H186" s="1">
        <v>17364</v>
      </c>
      <c r="I186" s="1">
        <v>18555</v>
      </c>
      <c r="J186" s="1">
        <v>21582</v>
      </c>
      <c r="K186" s="1">
        <v>25439</v>
      </c>
      <c r="L186" s="1">
        <v>25301</v>
      </c>
      <c r="M186" s="1">
        <v>27570</v>
      </c>
      <c r="N186" s="1">
        <v>26628</v>
      </c>
      <c r="O186" s="1">
        <v>25506</v>
      </c>
      <c r="P186" s="1">
        <v>24024</v>
      </c>
      <c r="Q186" s="1">
        <v>21325</v>
      </c>
      <c r="R186" s="1">
        <v>21511</v>
      </c>
      <c r="S186" s="1">
        <v>6609</v>
      </c>
      <c r="T186" s="1">
        <v>7162</v>
      </c>
      <c r="U186" s="1">
        <v>8003</v>
      </c>
      <c r="V186" s="1">
        <v>8939</v>
      </c>
      <c r="W186" s="1">
        <v>8443</v>
      </c>
      <c r="X186" s="1"/>
    </row>
    <row r="188" spans="1:24" x14ac:dyDescent="0.55000000000000004">
      <c r="A188" s="4" t="s">
        <v>163</v>
      </c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55000000000000004">
      <c r="A189" s="4" t="s">
        <v>164</v>
      </c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55000000000000004">
      <c r="A190" s="4" t="s">
        <v>165</v>
      </c>
      <c r="B190" s="4"/>
      <c r="C190" s="1">
        <v>4251</v>
      </c>
      <c r="D190" s="1">
        <v>3705</v>
      </c>
      <c r="E190" s="1">
        <v>4130</v>
      </c>
      <c r="F190" s="1">
        <v>4653</v>
      </c>
      <c r="G190" s="1">
        <v>5322</v>
      </c>
      <c r="H190" s="1">
        <v>4940</v>
      </c>
      <c r="I190" s="1">
        <v>5424</v>
      </c>
      <c r="J190" s="1">
        <v>5404</v>
      </c>
      <c r="K190" s="1">
        <v>5219</v>
      </c>
      <c r="L190" s="1">
        <v>4092</v>
      </c>
      <c r="M190" s="1">
        <v>4431</v>
      </c>
      <c r="N190" s="1">
        <v>4869</v>
      </c>
      <c r="O190" s="1">
        <v>4094</v>
      </c>
      <c r="P190" s="1">
        <v>3847</v>
      </c>
      <c r="Q190" s="1">
        <v>3973</v>
      </c>
      <c r="R190" s="1">
        <v>4337</v>
      </c>
      <c r="S190" s="1">
        <v>3103</v>
      </c>
      <c r="T190" s="1">
        <v>3857</v>
      </c>
      <c r="U190" s="1">
        <v>4019</v>
      </c>
      <c r="V190" s="1">
        <v>3855</v>
      </c>
      <c r="W190" s="1">
        <v>2301</v>
      </c>
      <c r="X190" s="1"/>
    </row>
    <row r="191" spans="1:24" x14ac:dyDescent="0.55000000000000004">
      <c r="A191" s="4" t="s">
        <v>166</v>
      </c>
      <c r="B191" s="4"/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/>
    </row>
    <row r="193" spans="1:24" x14ac:dyDescent="0.55000000000000004">
      <c r="A193" s="4" t="s">
        <v>167</v>
      </c>
      <c r="B193" s="4"/>
      <c r="C193" s="1">
        <v>5699</v>
      </c>
      <c r="D193" s="1">
        <v>5204</v>
      </c>
      <c r="E193" s="1">
        <v>5797</v>
      </c>
      <c r="F193" s="1">
        <v>6065</v>
      </c>
      <c r="G193" s="1">
        <v>7071</v>
      </c>
      <c r="H193" s="1">
        <v>6877</v>
      </c>
      <c r="I193" s="1">
        <v>7750</v>
      </c>
      <c r="J193" s="1">
        <v>8033</v>
      </c>
      <c r="K193" s="1">
        <v>7879</v>
      </c>
      <c r="L193" s="1">
        <v>6128</v>
      </c>
      <c r="M193" s="1">
        <v>6466</v>
      </c>
      <c r="N193" s="1">
        <v>7490</v>
      </c>
      <c r="O193" s="1">
        <v>6317</v>
      </c>
      <c r="P193" s="1">
        <v>6046</v>
      </c>
      <c r="Q193" s="1">
        <v>6415</v>
      </c>
      <c r="R193" s="1">
        <v>6485</v>
      </c>
      <c r="S193" s="1">
        <v>4484</v>
      </c>
      <c r="T193" s="1">
        <v>5786</v>
      </c>
      <c r="U193" s="1">
        <v>6062</v>
      </c>
      <c r="V193" s="1">
        <v>5734</v>
      </c>
      <c r="W193" s="1">
        <v>5963</v>
      </c>
      <c r="X193" s="1"/>
    </row>
    <row r="195" spans="1:24" ht="21.9" x14ac:dyDescent="0.55000000000000004">
      <c r="A195" s="4" t="s">
        <v>168</v>
      </c>
      <c r="B195" s="4"/>
      <c r="C195" s="1">
        <v>-202</v>
      </c>
      <c r="D195" s="1">
        <v>-104</v>
      </c>
      <c r="E195" s="1">
        <v>-772</v>
      </c>
      <c r="F195" s="1">
        <v>-281</v>
      </c>
      <c r="G195" s="1">
        <v>-1861</v>
      </c>
      <c r="H195" s="1">
        <v>-1182</v>
      </c>
      <c r="I195" s="1">
        <v>-2081</v>
      </c>
      <c r="J195" s="1">
        <v>-675</v>
      </c>
      <c r="K195" s="1">
        <v>-2674</v>
      </c>
      <c r="L195" s="1">
        <v>-1143</v>
      </c>
      <c r="M195" s="1">
        <v>-2216</v>
      </c>
      <c r="N195" s="1">
        <v>-4345</v>
      </c>
      <c r="O195" s="1">
        <v>-5744</v>
      </c>
      <c r="P195" s="1">
        <v>-5226</v>
      </c>
      <c r="Q195" s="1">
        <v>-2655</v>
      </c>
      <c r="R195" s="1">
        <v>-2321</v>
      </c>
      <c r="S195" s="1">
        <v>-51</v>
      </c>
      <c r="T195" s="1">
        <v>-96</v>
      </c>
      <c r="U195" s="1">
        <v>-565</v>
      </c>
      <c r="V195" s="1">
        <v>-307</v>
      </c>
      <c r="W195" s="1">
        <v>-908</v>
      </c>
      <c r="X195" s="1"/>
    </row>
    <row r="196" spans="1:24" x14ac:dyDescent="0.55000000000000004">
      <c r="A196" s="4" t="s">
        <v>169</v>
      </c>
      <c r="B196" s="4"/>
      <c r="C196" s="1">
        <v>1176</v>
      </c>
      <c r="D196" s="1">
        <v>465</v>
      </c>
      <c r="E196" s="1">
        <v>318</v>
      </c>
      <c r="F196" s="1">
        <v>328</v>
      </c>
      <c r="G196" s="1">
        <v>338</v>
      </c>
      <c r="H196" s="1">
        <v>349</v>
      </c>
      <c r="I196" s="1">
        <v>360</v>
      </c>
      <c r="J196" s="1">
        <v>371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/>
    </row>
    <row r="197" spans="1:24" x14ac:dyDescent="0.55000000000000004">
      <c r="A197" s="4" t="s">
        <v>170</v>
      </c>
      <c r="B197" s="4"/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/>
    </row>
    <row r="198" spans="1:24" x14ac:dyDescent="0.55000000000000004">
      <c r="A198" s="4" t="s">
        <v>171</v>
      </c>
      <c r="B198" s="4"/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/>
    </row>
    <row r="199" spans="1:24" x14ac:dyDescent="0.55000000000000004">
      <c r="A199" s="4" t="s">
        <v>172</v>
      </c>
      <c r="B199" s="4"/>
      <c r="C199" s="1">
        <v>2021</v>
      </c>
      <c r="D199" s="1">
        <v>2697</v>
      </c>
      <c r="E199" s="1">
        <v>6062</v>
      </c>
      <c r="F199" s="1">
        <v>6183</v>
      </c>
      <c r="G199" s="1">
        <v>5994</v>
      </c>
      <c r="H199" s="1">
        <v>4143</v>
      </c>
      <c r="I199" s="1">
        <v>4046</v>
      </c>
      <c r="J199" s="1">
        <v>5048</v>
      </c>
      <c r="K199" s="1">
        <v>9675</v>
      </c>
      <c r="L199" s="1">
        <v>13969</v>
      </c>
      <c r="M199" s="1">
        <v>15960</v>
      </c>
      <c r="N199" s="1">
        <v>25517</v>
      </c>
      <c r="O199" s="1">
        <v>26454</v>
      </c>
      <c r="P199" s="1">
        <v>20998</v>
      </c>
      <c r="Q199" s="1">
        <v>18150</v>
      </c>
      <c r="R199" s="1">
        <v>23534</v>
      </c>
      <c r="S199" s="1">
        <v>6493</v>
      </c>
      <c r="T199" s="1">
        <v>6494</v>
      </c>
      <c r="U199" s="1">
        <v>4647</v>
      </c>
      <c r="V199" s="1">
        <v>4246</v>
      </c>
      <c r="W199" s="1">
        <v>5689</v>
      </c>
      <c r="X199" s="1"/>
    </row>
    <row r="200" spans="1:24" x14ac:dyDescent="0.55000000000000004">
      <c r="A200" s="4" t="s">
        <v>173</v>
      </c>
      <c r="B200" s="4"/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/>
    </row>
    <row r="201" spans="1:24" x14ac:dyDescent="0.55000000000000004">
      <c r="A201" s="4" t="s">
        <v>174</v>
      </c>
      <c r="B201" s="4"/>
      <c r="C201" s="1">
        <v>407</v>
      </c>
      <c r="D201" s="1">
        <v>671</v>
      </c>
      <c r="E201" s="1">
        <v>427</v>
      </c>
      <c r="F201" s="1">
        <v>98</v>
      </c>
      <c r="G201" s="1">
        <v>108</v>
      </c>
      <c r="H201" s="1">
        <v>118</v>
      </c>
      <c r="I201" s="1">
        <v>176</v>
      </c>
      <c r="J201" s="1">
        <v>215</v>
      </c>
      <c r="K201" s="1">
        <v>225</v>
      </c>
      <c r="L201" s="1">
        <v>262</v>
      </c>
      <c r="M201" s="1">
        <v>362</v>
      </c>
      <c r="N201" s="1">
        <v>450</v>
      </c>
      <c r="O201" s="1">
        <v>359</v>
      </c>
      <c r="P201" s="1">
        <v>420</v>
      </c>
      <c r="Q201" s="1">
        <v>424</v>
      </c>
      <c r="R201" s="1">
        <v>519</v>
      </c>
      <c r="S201" s="1">
        <v>244</v>
      </c>
      <c r="T201" s="1">
        <v>360</v>
      </c>
      <c r="U201" s="1">
        <v>487</v>
      </c>
      <c r="V201" s="1">
        <v>853</v>
      </c>
      <c r="W201" s="1">
        <v>1701</v>
      </c>
      <c r="X201" s="1"/>
    </row>
    <row r="202" spans="1:24" x14ac:dyDescent="0.55000000000000004">
      <c r="A202" s="4" t="s">
        <v>175</v>
      </c>
      <c r="B202" s="4"/>
      <c r="C202" s="1">
        <v>0</v>
      </c>
      <c r="D202" s="1">
        <v>0</v>
      </c>
      <c r="E202" s="1">
        <v>0</v>
      </c>
      <c r="F202" s="1">
        <v>0</v>
      </c>
      <c r="G202" s="1"/>
      <c r="H202" s="1">
        <v>39</v>
      </c>
      <c r="I202" s="1">
        <v>52</v>
      </c>
      <c r="J202" s="1">
        <v>48</v>
      </c>
      <c r="K202" s="1">
        <v>372</v>
      </c>
      <c r="L202" s="1">
        <v>523</v>
      </c>
      <c r="M202" s="1">
        <v>483</v>
      </c>
      <c r="N202" s="1">
        <v>386</v>
      </c>
      <c r="O202" s="1">
        <v>321</v>
      </c>
      <c r="P202" s="1">
        <v>269</v>
      </c>
      <c r="Q202" s="1"/>
      <c r="R202" s="1"/>
      <c r="S202" s="1"/>
      <c r="T202" s="1"/>
      <c r="U202" s="1"/>
      <c r="V202" s="1"/>
      <c r="W202" s="1"/>
      <c r="X202" s="1"/>
    </row>
    <row r="204" spans="1:24" x14ac:dyDescent="0.55000000000000004">
      <c r="A204" s="4" t="s">
        <v>176</v>
      </c>
      <c r="B204" s="4"/>
      <c r="C204" s="1">
        <v>3402</v>
      </c>
      <c r="D204" s="1">
        <v>3729</v>
      </c>
      <c r="E204" s="1">
        <v>6035</v>
      </c>
      <c r="F204" s="1">
        <v>6494</v>
      </c>
      <c r="G204" s="1">
        <v>4623</v>
      </c>
      <c r="H204" s="1">
        <v>3392</v>
      </c>
      <c r="I204" s="1">
        <v>2490</v>
      </c>
      <c r="J204" s="1">
        <v>4997</v>
      </c>
      <c r="K204" s="1">
        <v>7676</v>
      </c>
      <c r="L204" s="1">
        <v>13980</v>
      </c>
      <c r="M204" s="1">
        <v>15258</v>
      </c>
      <c r="N204" s="1">
        <v>22551</v>
      </c>
      <c r="O204" s="1">
        <v>21789</v>
      </c>
      <c r="P204" s="1">
        <v>16608</v>
      </c>
      <c r="Q204" s="1">
        <v>16039</v>
      </c>
      <c r="R204" s="1">
        <v>21780</v>
      </c>
      <c r="S204" s="1">
        <v>6758</v>
      </c>
      <c r="T204" s="1">
        <v>6747</v>
      </c>
      <c r="U204" s="1">
        <v>4524</v>
      </c>
      <c r="V204" s="1">
        <v>4780</v>
      </c>
      <c r="W204" s="1">
        <v>6447</v>
      </c>
      <c r="X204" s="1"/>
    </row>
    <row r="206" spans="1:24" x14ac:dyDescent="0.55000000000000004">
      <c r="A206" s="4" t="s">
        <v>177</v>
      </c>
    </row>
    <row r="207" spans="1:24" x14ac:dyDescent="0.55000000000000004">
      <c r="A207" s="4" t="s">
        <v>178</v>
      </c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55000000000000004">
      <c r="A208" s="4" t="s">
        <v>140</v>
      </c>
      <c r="B208" s="4"/>
      <c r="C208" s="1">
        <v>1737</v>
      </c>
      <c r="D208" s="1">
        <v>1527</v>
      </c>
      <c r="E208" s="1">
        <v>1710</v>
      </c>
      <c r="F208" s="1">
        <v>1995</v>
      </c>
      <c r="G208" s="1">
        <v>2126</v>
      </c>
      <c r="H208" s="1">
        <v>1995</v>
      </c>
      <c r="I208" s="1">
        <v>2536</v>
      </c>
      <c r="J208" s="1">
        <v>3040</v>
      </c>
      <c r="K208" s="1">
        <v>2990</v>
      </c>
      <c r="L208" s="1">
        <v>3695</v>
      </c>
      <c r="M208" s="1">
        <v>4133</v>
      </c>
      <c r="N208" s="1">
        <v>4539</v>
      </c>
      <c r="O208" s="1">
        <v>3706</v>
      </c>
      <c r="P208" s="1">
        <v>3199</v>
      </c>
      <c r="Q208" s="1">
        <v>3853</v>
      </c>
      <c r="R208" s="1">
        <v>3603</v>
      </c>
      <c r="S208" s="1">
        <v>433</v>
      </c>
      <c r="T208" s="1">
        <v>402</v>
      </c>
      <c r="U208" s="1">
        <v>546</v>
      </c>
      <c r="V208" s="1">
        <v>671</v>
      </c>
      <c r="W208" s="1">
        <v>580</v>
      </c>
      <c r="X208" s="1"/>
    </row>
    <row r="209" spans="1:24" x14ac:dyDescent="0.55000000000000004">
      <c r="A209" s="4" t="s">
        <v>179</v>
      </c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55000000000000004">
      <c r="A210" s="4" t="s">
        <v>180</v>
      </c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2" spans="1:24" x14ac:dyDescent="0.55000000000000004">
      <c r="A212" s="4" t="s">
        <v>181</v>
      </c>
      <c r="B212" s="4"/>
      <c r="C212" s="1">
        <v>9505</v>
      </c>
      <c r="D212" s="1">
        <v>9808</v>
      </c>
      <c r="E212" s="1">
        <v>12536</v>
      </c>
      <c r="F212" s="1">
        <v>13299</v>
      </c>
      <c r="G212" s="1">
        <v>13836</v>
      </c>
      <c r="H212" s="1">
        <v>13880</v>
      </c>
      <c r="I212" s="1">
        <v>15024</v>
      </c>
      <c r="J212" s="1">
        <v>16411</v>
      </c>
      <c r="K212" s="1">
        <v>18885</v>
      </c>
      <c r="L212" s="1">
        <v>20944</v>
      </c>
      <c r="M212" s="1">
        <v>22927</v>
      </c>
      <c r="N212" s="1">
        <v>25462</v>
      </c>
      <c r="O212" s="1">
        <v>25883</v>
      </c>
      <c r="P212" s="1">
        <v>26133</v>
      </c>
      <c r="Q212" s="1">
        <v>26252</v>
      </c>
      <c r="R212" s="1">
        <v>26475</v>
      </c>
      <c r="S212" s="1">
        <v>6084</v>
      </c>
      <c r="T212" s="1">
        <v>5958</v>
      </c>
      <c r="U212" s="1">
        <v>6109</v>
      </c>
      <c r="V212" s="1">
        <v>7037</v>
      </c>
      <c r="W212" s="1">
        <v>8448</v>
      </c>
      <c r="X212" s="1"/>
    </row>
    <row r="214" spans="1:24" x14ac:dyDescent="0.55000000000000004">
      <c r="A214" s="4" t="s">
        <v>182</v>
      </c>
    </row>
    <row r="215" spans="1:24" x14ac:dyDescent="0.55000000000000004">
      <c r="A215" s="4" t="s">
        <v>178</v>
      </c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55000000000000004">
      <c r="A216" s="4" t="s">
        <v>183</v>
      </c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55000000000000004">
      <c r="A217" s="4" t="s">
        <v>184</v>
      </c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55000000000000004">
      <c r="A218" s="4" t="s">
        <v>179</v>
      </c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55000000000000004">
      <c r="A219" s="4" t="s">
        <v>180</v>
      </c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1" spans="1:24" x14ac:dyDescent="0.55000000000000004">
      <c r="A221" s="4" t="s">
        <v>181</v>
      </c>
      <c r="B221" s="4"/>
      <c r="C221" s="1">
        <v>5005</v>
      </c>
      <c r="D221" s="1">
        <v>5411</v>
      </c>
      <c r="E221" s="1">
        <v>5612</v>
      </c>
      <c r="F221" s="1">
        <v>6817</v>
      </c>
      <c r="G221" s="1">
        <v>7187</v>
      </c>
      <c r="H221" s="1">
        <v>7429</v>
      </c>
      <c r="I221" s="1">
        <v>8161</v>
      </c>
      <c r="J221" s="1">
        <v>8613</v>
      </c>
      <c r="K221" s="1">
        <v>8047</v>
      </c>
      <c r="L221" s="1">
        <v>9682</v>
      </c>
      <c r="M221" s="1">
        <v>11164</v>
      </c>
      <c r="N221" s="1">
        <v>13170</v>
      </c>
      <c r="O221" s="1">
        <v>13929</v>
      </c>
      <c r="P221" s="1">
        <v>14670</v>
      </c>
      <c r="Q221" s="1">
        <v>14912</v>
      </c>
      <c r="R221" s="1">
        <v>15385</v>
      </c>
      <c r="S221" s="1">
        <v>4348</v>
      </c>
      <c r="T221" s="1">
        <v>4080</v>
      </c>
      <c r="U221" s="1">
        <v>3911</v>
      </c>
      <c r="V221" s="1">
        <v>4243</v>
      </c>
      <c r="W221" s="1">
        <v>4714</v>
      </c>
      <c r="X221" s="1"/>
    </row>
    <row r="223" spans="1:24" x14ac:dyDescent="0.55000000000000004">
      <c r="A223" s="4" t="s">
        <v>185</v>
      </c>
      <c r="B223" s="4"/>
      <c r="C223" s="1">
        <v>-634</v>
      </c>
      <c r="D223" s="1">
        <v>-1038</v>
      </c>
      <c r="E223" s="1">
        <v>-11</v>
      </c>
      <c r="F223" s="1">
        <v>-254</v>
      </c>
      <c r="G223" s="1">
        <v>-161</v>
      </c>
      <c r="H223" s="1">
        <v>-139</v>
      </c>
      <c r="I223" s="1">
        <v>524</v>
      </c>
      <c r="J223" s="1">
        <v>657</v>
      </c>
      <c r="K223" s="1">
        <v>686</v>
      </c>
      <c r="L223" s="1">
        <v>956</v>
      </c>
      <c r="M223" s="1">
        <v>231</v>
      </c>
      <c r="N223" s="1">
        <v>-590</v>
      </c>
      <c r="O223" s="1">
        <v>81</v>
      </c>
      <c r="P223" s="1">
        <v>-666</v>
      </c>
      <c r="Q223" s="1">
        <v>210</v>
      </c>
      <c r="R223" s="1">
        <v>-1237</v>
      </c>
      <c r="S223" s="1">
        <v>470</v>
      </c>
      <c r="T223" s="1">
        <v>197</v>
      </c>
      <c r="U223" s="1">
        <v>-3132</v>
      </c>
      <c r="V223" s="1">
        <v>149</v>
      </c>
      <c r="W223" s="1">
        <v>-68</v>
      </c>
      <c r="X223" s="1"/>
    </row>
    <row r="224" spans="1:24" x14ac:dyDescent="0.55000000000000004">
      <c r="A224" s="4" t="s">
        <v>186</v>
      </c>
      <c r="B224" s="4"/>
      <c r="C224" s="1">
        <v>-19</v>
      </c>
      <c r="D224" s="1">
        <v>41</v>
      </c>
      <c r="E224" s="1">
        <v>202</v>
      </c>
      <c r="F224" s="1">
        <v>159</v>
      </c>
      <c r="G224" s="1">
        <v>187</v>
      </c>
      <c r="H224" s="1">
        <v>-19</v>
      </c>
      <c r="I224" s="1">
        <v>173</v>
      </c>
      <c r="J224" s="1">
        <v>-125</v>
      </c>
      <c r="K224" s="1">
        <v>-85</v>
      </c>
      <c r="L224" s="1">
        <v>-356</v>
      </c>
      <c r="M224" s="1">
        <v>21</v>
      </c>
      <c r="N224" s="1">
        <v>611</v>
      </c>
      <c r="O224" s="1">
        <v>-787</v>
      </c>
      <c r="P224" s="1">
        <v>89</v>
      </c>
      <c r="Q224" s="1">
        <v>-42</v>
      </c>
      <c r="R224" s="1">
        <v>678</v>
      </c>
      <c r="S224" s="1">
        <v>-123</v>
      </c>
      <c r="T224" s="1">
        <v>4</v>
      </c>
      <c r="U224" s="1">
        <v>-563</v>
      </c>
      <c r="V224" s="1">
        <v>-3</v>
      </c>
      <c r="W224" s="1">
        <v>164</v>
      </c>
      <c r="X224" s="1"/>
    </row>
    <row r="225" spans="1:24" x14ac:dyDescent="0.55000000000000004">
      <c r="A225" s="4" t="s">
        <v>187</v>
      </c>
      <c r="B225" s="4"/>
      <c r="C225" s="1">
        <v>0</v>
      </c>
      <c r="D225" s="1">
        <v>0</v>
      </c>
      <c r="E225" s="1">
        <v>0</v>
      </c>
      <c r="F225" s="1">
        <v>0</v>
      </c>
      <c r="G225" s="1">
        <v>-49</v>
      </c>
      <c r="H225" s="1">
        <v>-3</v>
      </c>
      <c r="I225" s="1">
        <v>-5</v>
      </c>
      <c r="J225" s="1">
        <v>-145</v>
      </c>
      <c r="K225" s="1">
        <v>172</v>
      </c>
      <c r="L225" s="1">
        <v>-221</v>
      </c>
      <c r="M225" s="1">
        <v>-55</v>
      </c>
      <c r="N225" s="1">
        <v>179</v>
      </c>
      <c r="O225" s="1">
        <v>-5</v>
      </c>
      <c r="P225" s="1">
        <v>167</v>
      </c>
      <c r="Q225" s="1">
        <v>-201</v>
      </c>
      <c r="R225" s="1">
        <v>-142</v>
      </c>
      <c r="S225" s="1">
        <v>56</v>
      </c>
      <c r="T225" s="1">
        <v>38</v>
      </c>
      <c r="U225" s="1">
        <v>41</v>
      </c>
      <c r="V225" s="1">
        <v>-14</v>
      </c>
      <c r="W225" s="1">
        <v>-27</v>
      </c>
      <c r="X225" s="1"/>
    </row>
    <row r="226" spans="1:24" x14ac:dyDescent="0.55000000000000004">
      <c r="A226" s="4" t="s">
        <v>188</v>
      </c>
      <c r="B226" s="4"/>
      <c r="C226" s="1">
        <v>740</v>
      </c>
      <c r="D226" s="1">
        <v>-178</v>
      </c>
      <c r="E226" s="1">
        <v>-768</v>
      </c>
      <c r="F226" s="1">
        <v>-127</v>
      </c>
      <c r="G226" s="1">
        <v>302</v>
      </c>
      <c r="H226" s="1">
        <v>687</v>
      </c>
      <c r="I226" s="1">
        <v>-443</v>
      </c>
      <c r="J226" s="1">
        <v>211</v>
      </c>
      <c r="K226" s="1">
        <v>405</v>
      </c>
      <c r="L226" s="1">
        <v>47</v>
      </c>
      <c r="M226" s="1">
        <v>484</v>
      </c>
      <c r="N226" s="1">
        <v>390</v>
      </c>
      <c r="O226" s="1">
        <v>330</v>
      </c>
      <c r="P226" s="1">
        <v>475</v>
      </c>
      <c r="Q226" s="1">
        <v>381</v>
      </c>
      <c r="R226" s="1">
        <v>-324</v>
      </c>
      <c r="S226" s="1">
        <v>439</v>
      </c>
      <c r="T226" s="1">
        <v>189</v>
      </c>
      <c r="U226" s="1">
        <v>751</v>
      </c>
      <c r="V226" s="1">
        <v>-987</v>
      </c>
      <c r="W226" s="1">
        <v>-24</v>
      </c>
      <c r="X226" s="1"/>
    </row>
    <row r="227" spans="1:24" x14ac:dyDescent="0.55000000000000004">
      <c r="A227" s="4" t="s">
        <v>189</v>
      </c>
      <c r="B227" s="4"/>
      <c r="C227" s="1">
        <v>928</v>
      </c>
      <c r="D227" s="1">
        <v>1239</v>
      </c>
      <c r="E227" s="1">
        <v>334</v>
      </c>
      <c r="F227" s="1">
        <v>533</v>
      </c>
      <c r="G227" s="1">
        <v>516</v>
      </c>
      <c r="H227" s="1">
        <v>598</v>
      </c>
      <c r="I227" s="1">
        <v>755</v>
      </c>
      <c r="J227" s="1">
        <v>1281</v>
      </c>
      <c r="K227" s="1">
        <v>922</v>
      </c>
      <c r="L227" s="1">
        <v>1156</v>
      </c>
      <c r="M227" s="1">
        <v>1345</v>
      </c>
      <c r="N227" s="1">
        <v>1177</v>
      </c>
      <c r="O227" s="1">
        <v>1139</v>
      </c>
      <c r="P227" s="1">
        <v>1275</v>
      </c>
      <c r="Q227" s="1">
        <v>984</v>
      </c>
      <c r="R227" s="1">
        <v>993</v>
      </c>
      <c r="S227" s="1">
        <v>288</v>
      </c>
      <c r="T227" s="1">
        <v>302</v>
      </c>
      <c r="U227" s="1">
        <v>528</v>
      </c>
      <c r="V227" s="1">
        <v>386</v>
      </c>
      <c r="W227" s="1">
        <v>319</v>
      </c>
      <c r="X227" s="1"/>
    </row>
    <row r="228" spans="1:24" x14ac:dyDescent="0.55000000000000004">
      <c r="A228" s="4" t="s">
        <v>190</v>
      </c>
      <c r="B228" s="4"/>
      <c r="C228" s="1">
        <v>49</v>
      </c>
      <c r="D228" s="1">
        <v>14</v>
      </c>
      <c r="E228" s="1">
        <v>114</v>
      </c>
      <c r="F228" s="1">
        <v>38</v>
      </c>
      <c r="G228" s="1">
        <v>-96</v>
      </c>
      <c r="H228" s="1">
        <v>21</v>
      </c>
      <c r="I228" s="1">
        <v>-11</v>
      </c>
      <c r="J228" s="1">
        <v>34</v>
      </c>
      <c r="K228" s="1">
        <v>44</v>
      </c>
      <c r="L228" s="1">
        <v>173</v>
      </c>
      <c r="M228" s="1">
        <v>187</v>
      </c>
      <c r="N228" s="1">
        <v>141</v>
      </c>
      <c r="O228" s="1">
        <v>-41</v>
      </c>
      <c r="P228" s="1">
        <v>57</v>
      </c>
      <c r="Q228" s="1">
        <v>212</v>
      </c>
      <c r="R228" s="1">
        <v>210</v>
      </c>
      <c r="S228" s="1">
        <v>-35</v>
      </c>
      <c r="T228" s="1">
        <v>20</v>
      </c>
      <c r="U228" s="1">
        <v>61</v>
      </c>
      <c r="V228" s="1">
        <v>-160</v>
      </c>
      <c r="W228" s="1">
        <v>23</v>
      </c>
      <c r="X228" s="1"/>
    </row>
    <row r="229" spans="1:24" x14ac:dyDescent="0.55000000000000004">
      <c r="A229" s="4" t="s">
        <v>191</v>
      </c>
      <c r="B229" s="4"/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/>
    </row>
    <row r="231" spans="1:24" x14ac:dyDescent="0.55000000000000004">
      <c r="A231" s="4" t="s">
        <v>192</v>
      </c>
      <c r="B231" s="4"/>
      <c r="C231" s="1">
        <v>1064</v>
      </c>
      <c r="D231" s="1">
        <v>78</v>
      </c>
      <c r="E231" s="1">
        <v>-129</v>
      </c>
      <c r="F231" s="1">
        <v>349</v>
      </c>
      <c r="G231" s="1">
        <v>699</v>
      </c>
      <c r="H231" s="1">
        <v>1145</v>
      </c>
      <c r="I231" s="1">
        <v>993</v>
      </c>
      <c r="J231" s="1">
        <v>1913</v>
      </c>
      <c r="K231" s="1">
        <v>2144</v>
      </c>
      <c r="L231" s="1">
        <v>1755</v>
      </c>
      <c r="M231" s="1">
        <v>2213</v>
      </c>
      <c r="N231" s="1">
        <v>1908</v>
      </c>
      <c r="O231" s="1">
        <v>717</v>
      </c>
      <c r="P231" s="1">
        <v>1397</v>
      </c>
      <c r="Q231" s="1">
        <v>1544</v>
      </c>
      <c r="R231" s="1">
        <v>178</v>
      </c>
      <c r="S231" s="1">
        <v>1095</v>
      </c>
      <c r="T231" s="1">
        <v>750</v>
      </c>
      <c r="U231" s="1">
        <v>-2314</v>
      </c>
      <c r="V231" s="1">
        <v>-629</v>
      </c>
      <c r="W231" s="1">
        <v>387</v>
      </c>
      <c r="X231" s="1"/>
    </row>
    <row r="233" spans="1:24" ht="21.9" x14ac:dyDescent="0.55000000000000004">
      <c r="A233" s="4" t="s">
        <v>193</v>
      </c>
    </row>
    <row r="234" spans="1:24" x14ac:dyDescent="0.55000000000000004">
      <c r="A234" s="4" t="s">
        <v>194</v>
      </c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55000000000000004">
      <c r="A235" s="4" t="s">
        <v>195</v>
      </c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55000000000000004">
      <c r="A236" s="4" t="s">
        <v>196</v>
      </c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55000000000000004">
      <c r="A237" s="4" t="s">
        <v>197</v>
      </c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9" spans="1:24" x14ac:dyDescent="0.55000000000000004">
      <c r="A239" s="4" t="s">
        <v>198</v>
      </c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2" spans="1:24" x14ac:dyDescent="0.55000000000000004">
      <c r="A242" s="3" t="s">
        <v>199</v>
      </c>
    </row>
    <row r="243" spans="1:24" x14ac:dyDescent="0.55000000000000004">
      <c r="A243" s="1" t="s">
        <v>12</v>
      </c>
      <c r="B243" s="4"/>
      <c r="C243" s="3" t="s">
        <v>302</v>
      </c>
      <c r="D243" s="3" t="s">
        <v>303</v>
      </c>
      <c r="E243" s="3" t="s">
        <v>304</v>
      </c>
      <c r="F243" s="3" t="s">
        <v>305</v>
      </c>
      <c r="G243" s="3" t="s">
        <v>306</v>
      </c>
      <c r="H243" s="3" t="s">
        <v>307</v>
      </c>
      <c r="I243" s="3" t="s">
        <v>308</v>
      </c>
      <c r="J243" s="3" t="s">
        <v>309</v>
      </c>
      <c r="K243" s="3" t="s">
        <v>310</v>
      </c>
      <c r="L243" s="3" t="s">
        <v>311</v>
      </c>
      <c r="M243" s="3" t="s">
        <v>13</v>
      </c>
      <c r="N243" s="3" t="s">
        <v>14</v>
      </c>
      <c r="O243" s="3" t="s">
        <v>15</v>
      </c>
      <c r="P243" s="3" t="s">
        <v>16</v>
      </c>
      <c r="Q243" s="3" t="s">
        <v>17</v>
      </c>
      <c r="R243" s="3" t="s">
        <v>18</v>
      </c>
      <c r="S243" s="3" t="s">
        <v>19</v>
      </c>
      <c r="T243" s="3" t="s">
        <v>20</v>
      </c>
      <c r="U243" s="3" t="s">
        <v>21</v>
      </c>
      <c r="V243" s="3" t="s">
        <v>22</v>
      </c>
      <c r="W243" s="3" t="s">
        <v>23</v>
      </c>
      <c r="X243" s="3" t="s">
        <v>24</v>
      </c>
    </row>
    <row r="244" spans="1:24" ht="21.9" x14ac:dyDescent="0.55000000000000004">
      <c r="A244" s="1" t="s">
        <v>25</v>
      </c>
      <c r="B244" s="4"/>
      <c r="C244" s="2" t="s">
        <v>312</v>
      </c>
      <c r="D244" s="2" t="s">
        <v>313</v>
      </c>
      <c r="E244" s="2" t="s">
        <v>314</v>
      </c>
      <c r="F244" s="2" t="s">
        <v>315</v>
      </c>
      <c r="G244" s="2" t="s">
        <v>316</v>
      </c>
      <c r="H244" s="2" t="s">
        <v>317</v>
      </c>
      <c r="I244" s="2" t="s">
        <v>318</v>
      </c>
      <c r="J244" s="2" t="s">
        <v>319</v>
      </c>
      <c r="K244" s="2" t="s">
        <v>320</v>
      </c>
      <c r="L244" s="2" t="s">
        <v>321</v>
      </c>
      <c r="M244" s="2" t="s">
        <v>26</v>
      </c>
      <c r="N244" s="2" t="s">
        <v>27</v>
      </c>
      <c r="O244" s="2" t="s">
        <v>28</v>
      </c>
      <c r="P244" s="2" t="s">
        <v>29</v>
      </c>
      <c r="Q244" s="2" t="s">
        <v>30</v>
      </c>
      <c r="R244" s="2" t="s">
        <v>31</v>
      </c>
      <c r="S244" s="2" t="s">
        <v>32</v>
      </c>
      <c r="T244" s="2" t="s">
        <v>33</v>
      </c>
      <c r="U244" s="2" t="s">
        <v>34</v>
      </c>
      <c r="V244" s="2" t="s">
        <v>35</v>
      </c>
      <c r="W244" s="2" t="s">
        <v>36</v>
      </c>
      <c r="X244" s="2" t="s">
        <v>37</v>
      </c>
    </row>
    <row r="245" spans="1:24" x14ac:dyDescent="0.55000000000000004">
      <c r="A245" s="4" t="s">
        <v>200</v>
      </c>
      <c r="B245" s="4"/>
      <c r="C245" s="1"/>
      <c r="D245" s="1">
        <v>0</v>
      </c>
      <c r="E245" s="1">
        <v>-1669</v>
      </c>
      <c r="F245" s="1">
        <v>0</v>
      </c>
      <c r="G245" s="1"/>
      <c r="H245" s="1"/>
      <c r="I245" s="1"/>
      <c r="J245" s="1"/>
      <c r="K245" s="1">
        <v>-174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55000000000000004">
      <c r="A246" s="4" t="s">
        <v>201</v>
      </c>
      <c r="B246" s="4"/>
      <c r="C246" s="1"/>
      <c r="D246" s="1">
        <v>0</v>
      </c>
      <c r="E246" s="1">
        <v>35879</v>
      </c>
      <c r="F246" s="1">
        <v>0</v>
      </c>
      <c r="G246" s="1"/>
      <c r="H246" s="1"/>
      <c r="I246" s="1"/>
      <c r="J246" s="1"/>
      <c r="K246" s="1">
        <v>21892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55000000000000004">
      <c r="A247" s="4" t="s">
        <v>202</v>
      </c>
      <c r="B247" s="4"/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/>
    </row>
    <row r="248" spans="1:24" x14ac:dyDescent="0.55000000000000004">
      <c r="A248" s="4" t="s">
        <v>203</v>
      </c>
      <c r="B248" s="4"/>
      <c r="C248" s="1">
        <v>1100</v>
      </c>
      <c r="D248" s="1">
        <v>1000</v>
      </c>
      <c r="E248" s="1">
        <v>1400</v>
      </c>
      <c r="F248" s="1">
        <v>1800</v>
      </c>
      <c r="G248" s="1">
        <v>1800</v>
      </c>
      <c r="H248" s="1">
        <v>1100</v>
      </c>
      <c r="I248" s="1">
        <v>1100</v>
      </c>
      <c r="J248" s="1">
        <v>1100</v>
      </c>
      <c r="K248" s="1">
        <v>1000</v>
      </c>
      <c r="L248" s="1">
        <v>700</v>
      </c>
      <c r="M248" s="1">
        <v>1000</v>
      </c>
      <c r="N248" s="1">
        <v>1200</v>
      </c>
      <c r="O248" s="1">
        <v>1000</v>
      </c>
      <c r="P248" s="1">
        <v>878</v>
      </c>
      <c r="Q248" s="1">
        <v>784</v>
      </c>
      <c r="R248" s="1">
        <v>859</v>
      </c>
      <c r="S248" s="1">
        <v>586</v>
      </c>
      <c r="T248" s="1">
        <v>544</v>
      </c>
      <c r="U248" s="1">
        <v>568</v>
      </c>
      <c r="V248" s="1">
        <v>652</v>
      </c>
      <c r="W248" s="1">
        <v>578</v>
      </c>
      <c r="X248" s="1"/>
    </row>
    <row r="249" spans="1:24" x14ac:dyDescent="0.55000000000000004">
      <c r="A249" s="4" t="s">
        <v>204</v>
      </c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55000000000000004">
      <c r="A250" s="4" t="s">
        <v>205</v>
      </c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55000000000000004">
      <c r="A251" s="4" t="s">
        <v>206</v>
      </c>
      <c r="B251" s="4"/>
      <c r="C251" s="1">
        <v>122</v>
      </c>
      <c r="D251" s="1">
        <v>121</v>
      </c>
      <c r="E251" s="1">
        <v>160.80000000000001</v>
      </c>
      <c r="F251" s="1">
        <v>162.9</v>
      </c>
      <c r="G251" s="1">
        <v>158.24600000000001</v>
      </c>
      <c r="H251" s="1">
        <v>159.834</v>
      </c>
      <c r="I251" s="1">
        <v>153</v>
      </c>
      <c r="J251" s="1">
        <v>142</v>
      </c>
      <c r="K251" s="1">
        <v>135</v>
      </c>
      <c r="L251" s="1">
        <v>126.6</v>
      </c>
      <c r="M251" s="1">
        <v>118.1</v>
      </c>
      <c r="N251" s="1">
        <v>111.2</v>
      </c>
      <c r="O251" s="1">
        <v>104.9</v>
      </c>
      <c r="P251" s="1">
        <v>100.804</v>
      </c>
      <c r="Q251" s="1">
        <v>95.718999999999994</v>
      </c>
      <c r="R251" s="1">
        <v>71.91</v>
      </c>
      <c r="S251" s="1">
        <v>68.191999999999993</v>
      </c>
      <c r="T251" s="1">
        <v>63.697000000000003</v>
      </c>
      <c r="U251" s="1">
        <v>60.223999999999997</v>
      </c>
      <c r="V251" s="1">
        <v>57.917999999999999</v>
      </c>
      <c r="W251" s="1">
        <v>56.084000000000003</v>
      </c>
      <c r="X251" s="1"/>
    </row>
    <row r="252" spans="1:24" ht="21.9" x14ac:dyDescent="0.55000000000000004">
      <c r="A252" s="4" t="s">
        <v>207</v>
      </c>
      <c r="B252" s="4"/>
      <c r="C252" s="1">
        <v>2094241200</v>
      </c>
      <c r="D252" s="1">
        <v>2055798800</v>
      </c>
      <c r="E252" s="1">
        <v>2884294400</v>
      </c>
      <c r="F252" s="1">
        <v>3094813360</v>
      </c>
      <c r="G252" s="1">
        <v>2778606100</v>
      </c>
      <c r="H252" s="1">
        <v>3167411400</v>
      </c>
      <c r="I252" s="1">
        <v>3383732000</v>
      </c>
      <c r="J252" s="1">
        <v>3548982260</v>
      </c>
      <c r="K252" s="1">
        <v>5065752673</v>
      </c>
      <c r="L252" s="1">
        <v>4416486043</v>
      </c>
      <c r="M252" s="1">
        <v>4862526435</v>
      </c>
      <c r="N252" s="1">
        <v>5534430170</v>
      </c>
      <c r="O252" s="1">
        <v>5694941752</v>
      </c>
      <c r="P252" s="1">
        <v>4896446677</v>
      </c>
      <c r="Q252" s="1">
        <v>2915007724</v>
      </c>
      <c r="R252" s="1">
        <v>3683812050</v>
      </c>
      <c r="S252" s="1">
        <v>3399283231</v>
      </c>
      <c r="T252" s="1">
        <v>2697667539</v>
      </c>
      <c r="U252" s="1">
        <v>2354729992</v>
      </c>
      <c r="V252" s="1">
        <v>2882316913</v>
      </c>
      <c r="W252" s="1">
        <v>3091894899</v>
      </c>
      <c r="X252" s="1"/>
    </row>
    <row r="253" spans="1:24" x14ac:dyDescent="0.55000000000000004">
      <c r="A253" s="4" t="s">
        <v>208</v>
      </c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55000000000000004">
      <c r="A254" s="4" t="s">
        <v>209</v>
      </c>
      <c r="B254" s="4"/>
      <c r="C254" s="1">
        <v>1176</v>
      </c>
      <c r="D254" s="1">
        <v>465</v>
      </c>
      <c r="E254" s="1">
        <v>318</v>
      </c>
      <c r="F254" s="1">
        <v>328</v>
      </c>
      <c r="G254" s="1">
        <v>338</v>
      </c>
      <c r="H254" s="1">
        <v>349</v>
      </c>
      <c r="I254" s="1">
        <v>360</v>
      </c>
      <c r="J254" s="1">
        <v>371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/>
    </row>
    <row r="255" spans="1:24" ht="21.9" x14ac:dyDescent="0.55000000000000004">
      <c r="A255" s="4" t="s">
        <v>210</v>
      </c>
      <c r="B255" s="4"/>
      <c r="C255" s="1">
        <v>170</v>
      </c>
      <c r="D255" s="1">
        <v>261</v>
      </c>
      <c r="E255" s="1">
        <v>302</v>
      </c>
      <c r="F255" s="1">
        <v>1810</v>
      </c>
      <c r="G255" s="1">
        <v>1169</v>
      </c>
      <c r="H255" s="1">
        <v>2009</v>
      </c>
      <c r="I255" s="1">
        <v>576</v>
      </c>
      <c r="J255" s="1">
        <v>1037</v>
      </c>
      <c r="K255" s="1">
        <v>1068</v>
      </c>
      <c r="L255" s="1">
        <v>2121</v>
      </c>
      <c r="M255" s="1">
        <v>4272</v>
      </c>
      <c r="N255" s="1">
        <v>5685</v>
      </c>
      <c r="O255" s="1">
        <v>5143</v>
      </c>
      <c r="P255" s="1">
        <v>2543</v>
      </c>
      <c r="Q255" s="1">
        <v>3027</v>
      </c>
      <c r="R255" s="1">
        <v>2653</v>
      </c>
      <c r="S255" s="1">
        <v>66</v>
      </c>
      <c r="T255" s="1">
        <v>505</v>
      </c>
      <c r="U255" s="1">
        <v>151</v>
      </c>
      <c r="V255" s="1">
        <v>251</v>
      </c>
      <c r="W255" s="1">
        <v>1230</v>
      </c>
      <c r="X255" s="1"/>
    </row>
    <row r="256" spans="1:24" ht="21.9" x14ac:dyDescent="0.55000000000000004">
      <c r="A256" s="4" t="s">
        <v>211</v>
      </c>
      <c r="B256" s="4"/>
      <c r="C256" s="1">
        <v>98</v>
      </c>
      <c r="D256" s="1">
        <v>1750</v>
      </c>
      <c r="E256" s="1">
        <v>1800</v>
      </c>
      <c r="F256" s="1">
        <v>1076</v>
      </c>
      <c r="G256" s="1">
        <v>2006</v>
      </c>
      <c r="H256" s="1">
        <v>560</v>
      </c>
      <c r="I256" s="1">
        <v>1021</v>
      </c>
      <c r="J256" s="1">
        <v>1022</v>
      </c>
      <c r="K256" s="1">
        <v>45</v>
      </c>
      <c r="L256" s="1">
        <v>3406</v>
      </c>
      <c r="M256" s="1">
        <v>3775</v>
      </c>
      <c r="N256" s="1">
        <v>5067</v>
      </c>
      <c r="O256" s="1">
        <v>2510</v>
      </c>
      <c r="P256" s="1">
        <v>3013</v>
      </c>
      <c r="Q256" s="1">
        <v>2920</v>
      </c>
      <c r="R256" s="1">
        <v>3029</v>
      </c>
      <c r="S256" s="1">
        <v>447</v>
      </c>
      <c r="T256" s="1">
        <v>77</v>
      </c>
      <c r="U256" s="1">
        <v>1952</v>
      </c>
      <c r="V256" s="1">
        <v>2015</v>
      </c>
      <c r="W256" s="1">
        <v>95</v>
      </c>
      <c r="X256" s="1"/>
    </row>
    <row r="257" spans="1:24" ht="21.9" x14ac:dyDescent="0.55000000000000004">
      <c r="A257" s="4" t="s">
        <v>212</v>
      </c>
      <c r="B257" s="4"/>
      <c r="C257" s="1">
        <v>209</v>
      </c>
      <c r="D257" s="1">
        <v>737</v>
      </c>
      <c r="E257" s="1">
        <v>802</v>
      </c>
      <c r="F257" s="1">
        <v>2008</v>
      </c>
      <c r="G257" s="1">
        <v>561</v>
      </c>
      <c r="H257" s="1">
        <v>15</v>
      </c>
      <c r="I257" s="1">
        <v>10</v>
      </c>
      <c r="J257" s="1">
        <v>5</v>
      </c>
      <c r="K257" s="1">
        <v>2061</v>
      </c>
      <c r="L257" s="1">
        <v>2654</v>
      </c>
      <c r="M257" s="1">
        <v>3720</v>
      </c>
      <c r="N257" s="1">
        <v>1858</v>
      </c>
      <c r="O257" s="1">
        <v>2979</v>
      </c>
      <c r="P257" s="1">
        <v>2891</v>
      </c>
      <c r="Q257" s="1">
        <v>786</v>
      </c>
      <c r="R257" s="1">
        <v>411</v>
      </c>
      <c r="S257" s="1">
        <v>38</v>
      </c>
      <c r="T257" s="1">
        <v>2949</v>
      </c>
      <c r="U257" s="1">
        <v>1239</v>
      </c>
      <c r="V257" s="1">
        <v>1273</v>
      </c>
      <c r="W257" s="1">
        <v>45</v>
      </c>
      <c r="X257" s="1"/>
    </row>
    <row r="258" spans="1:24" ht="21.9" x14ac:dyDescent="0.55000000000000004">
      <c r="A258" s="4" t="s">
        <v>213</v>
      </c>
      <c r="B258" s="4"/>
      <c r="C258" s="1">
        <v>1750</v>
      </c>
      <c r="D258" s="1">
        <v>762</v>
      </c>
      <c r="E258" s="1">
        <v>2000</v>
      </c>
      <c r="F258" s="1">
        <v>558</v>
      </c>
      <c r="G258" s="1">
        <v>4</v>
      </c>
      <c r="H258" s="1">
        <v>4</v>
      </c>
      <c r="I258" s="1">
        <v>9</v>
      </c>
      <c r="J258" s="1">
        <v>2007</v>
      </c>
      <c r="K258" s="1">
        <v>2704</v>
      </c>
      <c r="L258" s="1">
        <v>3520</v>
      </c>
      <c r="M258" s="1">
        <v>1111</v>
      </c>
      <c r="N258" s="1">
        <v>2955</v>
      </c>
      <c r="O258" s="1">
        <v>2852</v>
      </c>
      <c r="P258" s="1">
        <v>842</v>
      </c>
      <c r="Q258" s="1">
        <v>2003</v>
      </c>
      <c r="R258" s="1">
        <v>3003</v>
      </c>
      <c r="S258" s="1">
        <v>2920</v>
      </c>
      <c r="T258" s="1">
        <v>2014</v>
      </c>
      <c r="U258" s="1">
        <v>25</v>
      </c>
      <c r="V258" s="1">
        <v>42</v>
      </c>
      <c r="W258" s="1">
        <v>1161</v>
      </c>
      <c r="X258" s="1"/>
    </row>
    <row r="259" spans="1:24" ht="21.9" x14ac:dyDescent="0.55000000000000004">
      <c r="A259" s="4" t="s">
        <v>214</v>
      </c>
      <c r="B259" s="4"/>
      <c r="C259" s="1"/>
      <c r="D259" s="1"/>
      <c r="E259" s="1"/>
      <c r="F259" s="1"/>
      <c r="G259" s="1">
        <v>0</v>
      </c>
      <c r="H259" s="1">
        <v>0</v>
      </c>
      <c r="I259" s="1">
        <v>1000</v>
      </c>
      <c r="J259" s="1">
        <v>2600</v>
      </c>
      <c r="K259" s="1">
        <v>3350</v>
      </c>
      <c r="L259" s="1">
        <v>2625</v>
      </c>
      <c r="M259" s="1">
        <v>2425</v>
      </c>
      <c r="N259" s="1">
        <v>4000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55000000000000004">
      <c r="A260" s="4" t="s">
        <v>215</v>
      </c>
      <c r="B260" s="4"/>
      <c r="C260" s="1">
        <v>0</v>
      </c>
      <c r="D260" s="1">
        <v>0</v>
      </c>
      <c r="E260" s="1">
        <v>0</v>
      </c>
      <c r="F260" s="1">
        <v>0</v>
      </c>
      <c r="G260" s="1"/>
      <c r="H260" s="1">
        <v>39</v>
      </c>
      <c r="I260" s="1">
        <v>52</v>
      </c>
      <c r="J260" s="1">
        <v>48</v>
      </c>
      <c r="K260" s="1">
        <v>372</v>
      </c>
      <c r="L260" s="1">
        <v>523</v>
      </c>
      <c r="M260" s="1">
        <v>483</v>
      </c>
      <c r="N260" s="1">
        <v>386</v>
      </c>
      <c r="O260" s="1">
        <v>546</v>
      </c>
      <c r="P260" s="1">
        <v>513</v>
      </c>
      <c r="Q260" s="1">
        <v>123</v>
      </c>
      <c r="R260" s="1">
        <v>196</v>
      </c>
      <c r="S260" s="1"/>
      <c r="T260" s="1"/>
      <c r="U260" s="1"/>
      <c r="V260" s="1"/>
      <c r="W260" s="1"/>
      <c r="X260" s="1"/>
    </row>
    <row r="261" spans="1:24" ht="21.9" x14ac:dyDescent="0.55000000000000004">
      <c r="A261" s="4" t="s">
        <v>216</v>
      </c>
      <c r="B261" s="4"/>
      <c r="C261" s="1">
        <v>0</v>
      </c>
      <c r="D261" s="1">
        <v>0</v>
      </c>
      <c r="E261" s="1">
        <v>0</v>
      </c>
      <c r="F261" s="1">
        <v>166</v>
      </c>
      <c r="G261" s="1">
        <v>44</v>
      </c>
      <c r="H261" s="1">
        <v>-75</v>
      </c>
      <c r="I261" s="1">
        <v>-63</v>
      </c>
      <c r="J261" s="1">
        <v>-10</v>
      </c>
      <c r="K261" s="1">
        <v>78</v>
      </c>
      <c r="L261" s="1">
        <v>369</v>
      </c>
      <c r="M261" s="1">
        <v>669</v>
      </c>
      <c r="N261" s="1">
        <v>543</v>
      </c>
      <c r="O261" s="1">
        <v>399</v>
      </c>
      <c r="P261" s="1">
        <v>147</v>
      </c>
      <c r="Q261" s="1">
        <v>120</v>
      </c>
      <c r="R261" s="1">
        <v>48</v>
      </c>
      <c r="S261" s="1">
        <v>72</v>
      </c>
      <c r="T261" s="1">
        <v>-11</v>
      </c>
      <c r="U261" s="1">
        <v>-45</v>
      </c>
      <c r="V261" s="1">
        <v>-12</v>
      </c>
      <c r="W261" s="1">
        <v>-35</v>
      </c>
      <c r="X261" s="1"/>
    </row>
    <row r="262" spans="1:24" x14ac:dyDescent="0.55000000000000004">
      <c r="A262" s="4" t="s">
        <v>217</v>
      </c>
      <c r="B262" s="4"/>
      <c r="C262" s="1">
        <v>0.32</v>
      </c>
      <c r="D262" s="1">
        <v>0.32</v>
      </c>
      <c r="E262" s="1">
        <v>0.32</v>
      </c>
      <c r="F262" s="1">
        <v>0.32</v>
      </c>
      <c r="G262" s="1">
        <v>0.32</v>
      </c>
      <c r="H262" s="1">
        <v>0.32</v>
      </c>
      <c r="I262" s="1">
        <v>0.32</v>
      </c>
      <c r="J262" s="1">
        <v>0.32</v>
      </c>
      <c r="K262" s="1">
        <v>0.32</v>
      </c>
      <c r="L262" s="1">
        <v>0.32</v>
      </c>
      <c r="M262" s="1">
        <v>0.32</v>
      </c>
      <c r="N262" s="1">
        <v>0.4</v>
      </c>
      <c r="O262" s="1">
        <v>0.504</v>
      </c>
      <c r="P262" s="1">
        <v>0.5544</v>
      </c>
      <c r="Q262" s="1">
        <v>0.61040000000000005</v>
      </c>
      <c r="R262" s="1">
        <v>0.67200000000000004</v>
      </c>
      <c r="S262" s="1">
        <v>0.496</v>
      </c>
      <c r="T262" s="1">
        <v>0.53080000000000005</v>
      </c>
      <c r="U262" s="1">
        <v>0.55720000000000003</v>
      </c>
      <c r="V262" s="1">
        <v>0.64080000000000004</v>
      </c>
      <c r="W262" s="1">
        <v>0.70479999999999998</v>
      </c>
      <c r="X262" s="1"/>
    </row>
    <row r="263" spans="1:24" x14ac:dyDescent="0.55000000000000004">
      <c r="A263" s="4" t="s">
        <v>218</v>
      </c>
      <c r="B263" s="4"/>
      <c r="C263" s="1">
        <v>638</v>
      </c>
      <c r="D263" s="1">
        <v>621</v>
      </c>
      <c r="E263" s="1">
        <v>801</v>
      </c>
      <c r="F263" s="1">
        <v>977</v>
      </c>
      <c r="G263" s="1">
        <v>972</v>
      </c>
      <c r="H263" s="1">
        <v>926</v>
      </c>
      <c r="I263" s="1">
        <v>894</v>
      </c>
      <c r="J263" s="1">
        <v>846</v>
      </c>
      <c r="K263" s="1">
        <v>796</v>
      </c>
      <c r="L263" s="1">
        <v>766</v>
      </c>
      <c r="M263" s="1">
        <v>743</v>
      </c>
      <c r="N263" s="1">
        <v>834</v>
      </c>
      <c r="O263" s="1">
        <v>995</v>
      </c>
      <c r="P263" s="1">
        <v>1074</v>
      </c>
      <c r="Q263" s="1">
        <v>1151</v>
      </c>
      <c r="R263" s="1">
        <v>1219</v>
      </c>
      <c r="S263" s="1">
        <v>858</v>
      </c>
      <c r="T263" s="1">
        <v>894</v>
      </c>
      <c r="U263" s="1">
        <v>899</v>
      </c>
      <c r="V263" s="1">
        <v>968</v>
      </c>
      <c r="W263" s="1">
        <v>997</v>
      </c>
      <c r="X263" s="1"/>
    </row>
    <row r="264" spans="1:24" x14ac:dyDescent="0.55000000000000004">
      <c r="A264" s="4" t="s">
        <v>219</v>
      </c>
      <c r="B264" s="4"/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/>
    </row>
    <row r="265" spans="1:24" x14ac:dyDescent="0.55000000000000004">
      <c r="A265" s="4" t="s">
        <v>220</v>
      </c>
      <c r="B265" s="4"/>
      <c r="C265" s="1">
        <v>88.5</v>
      </c>
      <c r="D265" s="1">
        <v>86.2</v>
      </c>
      <c r="E265" s="1">
        <v>141</v>
      </c>
      <c r="F265" s="1">
        <v>142</v>
      </c>
      <c r="G265" s="1">
        <v>151</v>
      </c>
      <c r="H265" s="1">
        <v>150</v>
      </c>
      <c r="I265" s="1">
        <v>156</v>
      </c>
      <c r="J265" s="1">
        <v>172</v>
      </c>
      <c r="K265" s="1">
        <v>321</v>
      </c>
      <c r="L265" s="1">
        <v>304</v>
      </c>
      <c r="M265" s="1">
        <v>324.60000000000002</v>
      </c>
      <c r="N265" s="1">
        <v>349.6</v>
      </c>
      <c r="O265" s="1">
        <v>331.8</v>
      </c>
      <c r="P265" s="1">
        <v>317.5</v>
      </c>
      <c r="Q265" s="1">
        <v>302</v>
      </c>
      <c r="R265" s="1">
        <v>287</v>
      </c>
      <c r="S265" s="1">
        <v>49</v>
      </c>
      <c r="T265" s="1">
        <v>49</v>
      </c>
      <c r="U265" s="1">
        <v>55</v>
      </c>
      <c r="V265" s="1">
        <v>56</v>
      </c>
      <c r="W265" s="1">
        <v>53</v>
      </c>
      <c r="X265" s="1"/>
    </row>
    <row r="266" spans="1:24" ht="21.9" x14ac:dyDescent="0.55000000000000004">
      <c r="A266" s="4" t="s">
        <v>221</v>
      </c>
      <c r="B266" s="4"/>
      <c r="C266" s="1">
        <v>34009</v>
      </c>
      <c r="D266" s="1">
        <v>32584</v>
      </c>
      <c r="E266" s="1">
        <v>70710</v>
      </c>
      <c r="F266" s="1">
        <v>74708</v>
      </c>
      <c r="G266" s="1">
        <v>76138</v>
      </c>
      <c r="H266" s="1">
        <v>77317</v>
      </c>
      <c r="I266" s="1">
        <v>81981</v>
      </c>
      <c r="J266" s="1">
        <v>88699</v>
      </c>
      <c r="K266" s="1">
        <v>113331</v>
      </c>
      <c r="L266" s="1">
        <v>114799</v>
      </c>
      <c r="M266" s="1">
        <v>124503</v>
      </c>
      <c r="N266" s="1">
        <v>129517</v>
      </c>
      <c r="O266" s="1">
        <v>108768</v>
      </c>
      <c r="P266" s="1">
        <v>105676</v>
      </c>
      <c r="Q266" s="1">
        <v>103206</v>
      </c>
      <c r="R266" s="1">
        <v>106882</v>
      </c>
      <c r="S266" s="1">
        <v>29010</v>
      </c>
      <c r="T266" s="1">
        <v>32913</v>
      </c>
      <c r="U266" s="1">
        <v>34622</v>
      </c>
      <c r="V266" s="1">
        <v>33467</v>
      </c>
      <c r="W266" s="1">
        <v>34681</v>
      </c>
      <c r="X266" s="1"/>
    </row>
    <row r="267" spans="1:24" ht="21.9" x14ac:dyDescent="0.55000000000000004">
      <c r="A267" s="4" t="s">
        <v>222</v>
      </c>
      <c r="B267" s="4"/>
      <c r="C267" s="1">
        <v>0</v>
      </c>
      <c r="D267" s="1">
        <v>0</v>
      </c>
      <c r="E267" s="1">
        <v>7</v>
      </c>
      <c r="F267" s="1">
        <v>9</v>
      </c>
      <c r="G267" s="1">
        <v>30</v>
      </c>
      <c r="H267" s="1">
        <v>13</v>
      </c>
      <c r="I267" s="1">
        <v>67</v>
      </c>
      <c r="J267" s="1">
        <v>173</v>
      </c>
      <c r="K267" s="1">
        <v>-763</v>
      </c>
      <c r="L267" s="1">
        <v>-459</v>
      </c>
      <c r="M267" s="1">
        <v>-431</v>
      </c>
      <c r="N267" s="1">
        <v>-385</v>
      </c>
      <c r="O267" s="1">
        <v>-457</v>
      </c>
      <c r="P267" s="1">
        <v>-582</v>
      </c>
      <c r="Q267" s="1">
        <v>-694</v>
      </c>
      <c r="R267" s="1">
        <v>-974</v>
      </c>
      <c r="S267" s="1">
        <v>0</v>
      </c>
      <c r="T267" s="1">
        <v>0</v>
      </c>
      <c r="U267" s="1">
        <v>0</v>
      </c>
      <c r="V267" s="1">
        <v>4</v>
      </c>
      <c r="W267" s="1">
        <v>2</v>
      </c>
      <c r="X267" s="1"/>
    </row>
    <row r="268" spans="1:24" ht="21.9" x14ac:dyDescent="0.55000000000000004">
      <c r="A268" s="4" t="s">
        <v>223</v>
      </c>
      <c r="B268" s="4"/>
      <c r="C268" s="1"/>
      <c r="D268" s="1"/>
      <c r="E268" s="1"/>
      <c r="F268" s="1">
        <v>-125</v>
      </c>
      <c r="G268" s="1">
        <v>-142</v>
      </c>
      <c r="H268" s="1">
        <v>70</v>
      </c>
      <c r="I268" s="1">
        <v>54</v>
      </c>
      <c r="J268" s="1">
        <v>86</v>
      </c>
      <c r="K268" s="1">
        <v>-166</v>
      </c>
      <c r="L268" s="1"/>
      <c r="M268" s="1"/>
      <c r="N268" s="1"/>
      <c r="O268" s="1"/>
      <c r="P268" s="1"/>
      <c r="Q268" s="1"/>
      <c r="R268" s="1"/>
      <c r="S268" s="1"/>
      <c r="T268" s="1">
        <v>-70</v>
      </c>
      <c r="U268" s="1"/>
      <c r="V268" s="1"/>
      <c r="W268" s="1"/>
      <c r="X268" s="1"/>
    </row>
    <row r="269" spans="1:24" x14ac:dyDescent="0.55000000000000004">
      <c r="A269" s="4" t="s">
        <v>224</v>
      </c>
      <c r="B269" s="4"/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/>
    </row>
    <row r="270" spans="1:24" ht="21.9" x14ac:dyDescent="0.55000000000000004">
      <c r="A270" s="4" t="s">
        <v>225</v>
      </c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55000000000000004">
      <c r="A271" s="4" t="s">
        <v>226</v>
      </c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55000000000000004">
      <c r="A272" s="4" t="s">
        <v>227</v>
      </c>
      <c r="B272" s="4"/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/>
    </row>
    <row r="273" spans="1:24" x14ac:dyDescent="0.55000000000000004">
      <c r="A273" s="4" t="s">
        <v>228</v>
      </c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55000000000000004">
      <c r="A274" s="4" t="s">
        <v>229</v>
      </c>
      <c r="B274" s="4"/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/>
    </row>
    <row r="275" spans="1:24" x14ac:dyDescent="0.55000000000000004">
      <c r="A275" s="4" t="s">
        <v>230</v>
      </c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55000000000000004">
      <c r="A276" s="4" t="s">
        <v>231</v>
      </c>
      <c r="B276" s="4"/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/>
    </row>
    <row r="277" spans="1:24" x14ac:dyDescent="0.55000000000000004">
      <c r="A277" s="4" t="s">
        <v>232</v>
      </c>
      <c r="B277" s="4"/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/>
    </row>
    <row r="278" spans="1:24" x14ac:dyDescent="0.55000000000000004">
      <c r="A278" s="4" t="s">
        <v>233</v>
      </c>
      <c r="B278" s="4"/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/>
    </row>
    <row r="279" spans="1:24" ht="21.9" x14ac:dyDescent="0.55000000000000004">
      <c r="A279" s="4" t="s">
        <v>234</v>
      </c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>
        <v>723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>
        <v>1107</v>
      </c>
      <c r="X279" s="1"/>
    </row>
    <row r="280" spans="1:24" x14ac:dyDescent="0.55000000000000004">
      <c r="A280" s="4" t="s">
        <v>235</v>
      </c>
      <c r="B280" s="4"/>
      <c r="C280" s="1">
        <v>31.5625</v>
      </c>
      <c r="D280" s="1">
        <v>20.54</v>
      </c>
      <c r="E280" s="1">
        <v>17.36</v>
      </c>
      <c r="F280" s="1">
        <v>22.97</v>
      </c>
      <c r="G280" s="1">
        <v>20.97</v>
      </c>
      <c r="H280" s="1">
        <v>28.63</v>
      </c>
      <c r="I280" s="1">
        <v>41.19</v>
      </c>
      <c r="J280" s="1">
        <v>50.48</v>
      </c>
      <c r="K280" s="1">
        <v>36.29</v>
      </c>
      <c r="L280" s="1">
        <v>51.51</v>
      </c>
      <c r="M280" s="1">
        <v>42.1</v>
      </c>
      <c r="N280" s="1">
        <v>25.76</v>
      </c>
      <c r="O280" s="1">
        <v>14.25</v>
      </c>
      <c r="P280" s="1">
        <v>27.98</v>
      </c>
      <c r="Q280" s="1">
        <v>40.130000000000003</v>
      </c>
      <c r="R280" s="1">
        <v>11.84</v>
      </c>
      <c r="S280" s="1">
        <v>14.84</v>
      </c>
      <c r="T280" s="1">
        <v>21.01</v>
      </c>
      <c r="U280" s="1">
        <v>20.46</v>
      </c>
      <c r="V280" s="1">
        <v>20.55</v>
      </c>
      <c r="W280" s="1">
        <v>24.59</v>
      </c>
      <c r="X280" s="1"/>
    </row>
    <row r="281" spans="1:24" x14ac:dyDescent="0.55000000000000004">
      <c r="A281" s="4" t="s">
        <v>236</v>
      </c>
      <c r="B281" s="4"/>
      <c r="C281" s="1">
        <v>77.75</v>
      </c>
      <c r="D281" s="1">
        <v>37.950000000000003</v>
      </c>
      <c r="E281" s="1">
        <v>24.12</v>
      </c>
      <c r="F281" s="1">
        <v>23.9</v>
      </c>
      <c r="G281" s="1">
        <v>26.28</v>
      </c>
      <c r="H281" s="1">
        <v>30.25</v>
      </c>
      <c r="I281" s="1">
        <v>41.7</v>
      </c>
      <c r="J281" s="1">
        <v>53.48</v>
      </c>
      <c r="K281" s="1">
        <v>50.98</v>
      </c>
      <c r="L281" s="1">
        <v>52.95</v>
      </c>
      <c r="M281" s="1">
        <v>54.75</v>
      </c>
      <c r="N281" s="1">
        <v>49.39</v>
      </c>
      <c r="O281" s="1">
        <v>30</v>
      </c>
      <c r="P281" s="1">
        <v>28.7</v>
      </c>
      <c r="Q281" s="1">
        <v>40.950000000000003</v>
      </c>
      <c r="R281" s="1">
        <v>41.1</v>
      </c>
      <c r="S281" s="1">
        <v>16.25</v>
      </c>
      <c r="T281" s="1">
        <v>22.68</v>
      </c>
      <c r="U281" s="1">
        <v>27.08</v>
      </c>
      <c r="V281" s="1">
        <v>24.09</v>
      </c>
      <c r="W281" s="1">
        <v>24.69</v>
      </c>
      <c r="X281" s="1"/>
    </row>
    <row r="282" spans="1:24" x14ac:dyDescent="0.55000000000000004">
      <c r="A282" s="4" t="s">
        <v>237</v>
      </c>
      <c r="B282" s="4"/>
      <c r="C282" s="1">
        <v>29.125</v>
      </c>
      <c r="D282" s="1">
        <v>12.5</v>
      </c>
      <c r="E282" s="1">
        <v>10.75</v>
      </c>
      <c r="F282" s="1">
        <v>14.18</v>
      </c>
      <c r="G282" s="1">
        <v>16.079999999999998</v>
      </c>
      <c r="H282" s="1">
        <v>18.89</v>
      </c>
      <c r="I282" s="1">
        <v>28.37</v>
      </c>
      <c r="J282" s="1">
        <v>38.15</v>
      </c>
      <c r="K282" s="1">
        <v>28.23</v>
      </c>
      <c r="L282" s="1">
        <v>25.39</v>
      </c>
      <c r="M282" s="1">
        <v>37.32</v>
      </c>
      <c r="N282" s="1">
        <v>21.5</v>
      </c>
      <c r="O282" s="1">
        <v>11.35</v>
      </c>
      <c r="P282" s="1">
        <v>14.74</v>
      </c>
      <c r="Q282" s="1">
        <v>27.27</v>
      </c>
      <c r="R282" s="1">
        <v>11.3</v>
      </c>
      <c r="S282" s="1">
        <v>8.91</v>
      </c>
      <c r="T282" s="1">
        <v>14.4</v>
      </c>
      <c r="U282" s="1">
        <v>19.215</v>
      </c>
      <c r="V282" s="1">
        <v>15.93</v>
      </c>
      <c r="W282" s="1">
        <v>12.54</v>
      </c>
      <c r="X282" s="1"/>
    </row>
    <row r="283" spans="1:24" x14ac:dyDescent="0.55000000000000004">
      <c r="A283" s="4" t="s">
        <v>238</v>
      </c>
      <c r="B283" s="4"/>
      <c r="C283" s="1">
        <v>46.5</v>
      </c>
      <c r="D283" s="1">
        <v>16.829999999999998</v>
      </c>
      <c r="E283" s="1">
        <v>15.8</v>
      </c>
      <c r="F283" s="1">
        <v>22.31</v>
      </c>
      <c r="G283" s="1">
        <v>18.66</v>
      </c>
      <c r="H283" s="1">
        <v>28.04</v>
      </c>
      <c r="I283" s="1">
        <v>38.74</v>
      </c>
      <c r="J283" s="1">
        <v>51.68</v>
      </c>
      <c r="K283" s="1">
        <v>38.28</v>
      </c>
      <c r="L283" s="1">
        <v>47.46</v>
      </c>
      <c r="M283" s="1">
        <v>42.04</v>
      </c>
      <c r="N283" s="1">
        <v>26.61</v>
      </c>
      <c r="O283" s="1">
        <v>13.85</v>
      </c>
      <c r="P283" s="1">
        <v>24.37</v>
      </c>
      <c r="Q283" s="1">
        <v>35.880000000000003</v>
      </c>
      <c r="R283" s="1">
        <v>26.96</v>
      </c>
      <c r="S283" s="1">
        <v>14.49</v>
      </c>
      <c r="T283" s="1">
        <v>21.55</v>
      </c>
      <c r="U283" s="1">
        <v>24.14</v>
      </c>
      <c r="V283" s="1">
        <v>17.37</v>
      </c>
      <c r="W283" s="1">
        <v>17.96</v>
      </c>
      <c r="X283" s="1"/>
    </row>
    <row r="284" spans="1:24" x14ac:dyDescent="0.55000000000000004">
      <c r="A284" s="4" t="s">
        <v>239</v>
      </c>
      <c r="B284" s="4"/>
      <c r="C284" s="1"/>
      <c r="D284" s="1"/>
      <c r="E284" s="1">
        <v>679</v>
      </c>
      <c r="F284" s="1">
        <v>466</v>
      </c>
      <c r="G284" s="1">
        <v>407</v>
      </c>
      <c r="H284" s="1">
        <v>284</v>
      </c>
      <c r="I284" s="1">
        <v>260</v>
      </c>
      <c r="J284" s="1">
        <v>266</v>
      </c>
      <c r="K284" s="1">
        <v>643</v>
      </c>
      <c r="L284" s="1">
        <v>677</v>
      </c>
      <c r="M284" s="1">
        <v>589</v>
      </c>
      <c r="N284" s="1">
        <v>528</v>
      </c>
      <c r="O284" s="1"/>
      <c r="P284" s="1"/>
      <c r="Q284" s="1"/>
      <c r="R284" s="1"/>
      <c r="S284" s="1">
        <v>107</v>
      </c>
      <c r="T284" s="1">
        <v>101</v>
      </c>
      <c r="U284" s="1">
        <v>129</v>
      </c>
      <c r="V284" s="1">
        <v>111</v>
      </c>
      <c r="W284" s="1">
        <v>122</v>
      </c>
      <c r="X284" s="1"/>
    </row>
    <row r="285" spans="1:24" ht="21.9" x14ac:dyDescent="0.55000000000000004">
      <c r="A285" s="4" t="s">
        <v>240</v>
      </c>
      <c r="B285" s="4"/>
      <c r="C285" s="1">
        <v>207</v>
      </c>
      <c r="D285" s="1">
        <v>204</v>
      </c>
      <c r="E285" s="1">
        <v>593</v>
      </c>
      <c r="F285" s="1">
        <v>566</v>
      </c>
      <c r="G285" s="1">
        <v>521</v>
      </c>
      <c r="H285" s="1">
        <v>541</v>
      </c>
      <c r="I285" s="1">
        <v>506</v>
      </c>
      <c r="J285" s="1">
        <v>595</v>
      </c>
      <c r="K285" s="1">
        <v>1017</v>
      </c>
      <c r="L285" s="1">
        <v>988</v>
      </c>
      <c r="M285" s="1">
        <v>917</v>
      </c>
      <c r="N285" s="1">
        <v>845</v>
      </c>
      <c r="O285" s="1">
        <v>780</v>
      </c>
      <c r="P285" s="1">
        <v>763</v>
      </c>
      <c r="Q285" s="1">
        <v>744</v>
      </c>
      <c r="R285" s="1">
        <v>624</v>
      </c>
      <c r="S285" s="1">
        <v>199</v>
      </c>
      <c r="T285" s="1">
        <v>288</v>
      </c>
      <c r="U285" s="1">
        <v>317</v>
      </c>
      <c r="V285" s="1">
        <v>310</v>
      </c>
      <c r="W285" s="1">
        <v>303</v>
      </c>
      <c r="X285" s="1"/>
    </row>
    <row r="286" spans="1:24" ht="21.9" x14ac:dyDescent="0.55000000000000004">
      <c r="A286" s="4" t="s">
        <v>241</v>
      </c>
      <c r="B286" s="4"/>
      <c r="C286" s="1">
        <v>169</v>
      </c>
      <c r="D286" s="1">
        <v>172</v>
      </c>
      <c r="E286" s="1">
        <v>397</v>
      </c>
      <c r="F286" s="1">
        <v>458</v>
      </c>
      <c r="G286" s="1">
        <v>417</v>
      </c>
      <c r="H286" s="1">
        <v>438</v>
      </c>
      <c r="I286" s="1">
        <v>410</v>
      </c>
      <c r="J286" s="1">
        <v>441</v>
      </c>
      <c r="K286" s="1">
        <v>807</v>
      </c>
      <c r="L286" s="1">
        <v>779</v>
      </c>
      <c r="M286" s="1">
        <v>855</v>
      </c>
      <c r="N286" s="1">
        <v>631</v>
      </c>
      <c r="O286" s="1">
        <v>665</v>
      </c>
      <c r="P286" s="1">
        <v>605</v>
      </c>
      <c r="Q286" s="1">
        <v>555</v>
      </c>
      <c r="R286" s="1">
        <v>517</v>
      </c>
      <c r="S286" s="1">
        <v>204</v>
      </c>
      <c r="T286" s="1">
        <v>213</v>
      </c>
      <c r="U286" s="1">
        <v>256</v>
      </c>
      <c r="V286" s="1">
        <v>242</v>
      </c>
      <c r="W286" s="1">
        <v>247</v>
      </c>
      <c r="X286" s="1"/>
    </row>
    <row r="287" spans="1:24" ht="21.9" x14ac:dyDescent="0.55000000000000004">
      <c r="A287" s="4" t="s">
        <v>242</v>
      </c>
      <c r="B287" s="4"/>
      <c r="C287" s="1">
        <v>135</v>
      </c>
      <c r="D287" s="1">
        <v>137</v>
      </c>
      <c r="E287" s="1">
        <v>286</v>
      </c>
      <c r="F287" s="1">
        <v>328</v>
      </c>
      <c r="G287" s="1">
        <v>342</v>
      </c>
      <c r="H287" s="1">
        <v>311</v>
      </c>
      <c r="I287" s="1">
        <v>308</v>
      </c>
      <c r="J287" s="1">
        <v>320</v>
      </c>
      <c r="K287" s="1">
        <v>550</v>
      </c>
      <c r="L287" s="1">
        <v>519</v>
      </c>
      <c r="M287" s="1">
        <v>622</v>
      </c>
      <c r="N287" s="1">
        <v>529</v>
      </c>
      <c r="O287" s="1">
        <v>517</v>
      </c>
      <c r="P287" s="1">
        <v>435</v>
      </c>
      <c r="Q287" s="1">
        <v>416</v>
      </c>
      <c r="R287" s="1">
        <v>379</v>
      </c>
      <c r="S287" s="1">
        <v>175</v>
      </c>
      <c r="T287" s="1">
        <v>147</v>
      </c>
      <c r="U287" s="1">
        <v>200</v>
      </c>
      <c r="V287" s="1">
        <v>192</v>
      </c>
      <c r="W287" s="1">
        <v>191</v>
      </c>
      <c r="X287" s="1"/>
    </row>
    <row r="288" spans="1:24" ht="21.9" x14ac:dyDescent="0.55000000000000004">
      <c r="A288" s="4" t="s">
        <v>243</v>
      </c>
      <c r="B288" s="4"/>
      <c r="C288" s="1">
        <v>107</v>
      </c>
      <c r="D288" s="1">
        <v>112</v>
      </c>
      <c r="E288" s="1">
        <v>228</v>
      </c>
      <c r="F288" s="1">
        <v>247</v>
      </c>
      <c r="G288" s="1">
        <v>285</v>
      </c>
      <c r="H288" s="1">
        <v>231</v>
      </c>
      <c r="I288" s="1">
        <v>226</v>
      </c>
      <c r="J288" s="1">
        <v>233</v>
      </c>
      <c r="K288" s="1">
        <v>391</v>
      </c>
      <c r="L288" s="1">
        <v>365</v>
      </c>
      <c r="M288" s="1">
        <v>373</v>
      </c>
      <c r="N288" s="1">
        <v>407</v>
      </c>
      <c r="O288" s="1">
        <v>351</v>
      </c>
      <c r="P288" s="1">
        <v>275</v>
      </c>
      <c r="Q288" s="1">
        <v>308</v>
      </c>
      <c r="R288" s="1">
        <v>310</v>
      </c>
      <c r="S288" s="1">
        <v>136</v>
      </c>
      <c r="T288" s="1">
        <v>99</v>
      </c>
      <c r="U288" s="1">
        <v>162</v>
      </c>
      <c r="V288" s="1">
        <v>162</v>
      </c>
      <c r="W288" s="1">
        <v>131</v>
      </c>
      <c r="X288" s="1"/>
    </row>
    <row r="289" spans="1:24" ht="21.9" x14ac:dyDescent="0.55000000000000004">
      <c r="A289" s="4" t="s">
        <v>244</v>
      </c>
      <c r="B289" s="4"/>
      <c r="C289" s="1">
        <v>94</v>
      </c>
      <c r="D289" s="1">
        <v>87</v>
      </c>
      <c r="E289" s="1">
        <v>192</v>
      </c>
      <c r="F289" s="1">
        <v>193</v>
      </c>
      <c r="G289" s="1">
        <v>256</v>
      </c>
      <c r="H289" s="1">
        <v>229</v>
      </c>
      <c r="I289" s="1">
        <v>169</v>
      </c>
      <c r="J289" s="1">
        <v>176</v>
      </c>
      <c r="K289" s="1">
        <v>265</v>
      </c>
      <c r="L289" s="1">
        <v>265</v>
      </c>
      <c r="M289" s="1">
        <v>279</v>
      </c>
      <c r="N289" s="1">
        <v>268</v>
      </c>
      <c r="O289" s="1">
        <v>218</v>
      </c>
      <c r="P289" s="1">
        <v>180</v>
      </c>
      <c r="Q289" s="1">
        <v>237</v>
      </c>
      <c r="R289" s="1">
        <v>237</v>
      </c>
      <c r="S289" s="1">
        <v>75</v>
      </c>
      <c r="T289" s="1">
        <v>83</v>
      </c>
      <c r="U289" s="1">
        <v>141</v>
      </c>
      <c r="V289" s="1">
        <v>126</v>
      </c>
      <c r="W289" s="1">
        <v>110</v>
      </c>
      <c r="X289" s="1"/>
    </row>
    <row r="290" spans="1:24" x14ac:dyDescent="0.55000000000000004">
      <c r="A290" s="4" t="s">
        <v>245</v>
      </c>
      <c r="B290" s="4"/>
      <c r="C290" s="1">
        <v>344</v>
      </c>
      <c r="D290" s="1">
        <v>374</v>
      </c>
      <c r="E290" s="1">
        <v>566</v>
      </c>
      <c r="F290" s="1">
        <v>703</v>
      </c>
      <c r="G290" s="1">
        <v>766</v>
      </c>
      <c r="H290" s="1">
        <v>770</v>
      </c>
      <c r="I290" s="1">
        <v>744</v>
      </c>
      <c r="J290" s="1">
        <v>767</v>
      </c>
      <c r="K290" s="1">
        <v>935</v>
      </c>
      <c r="L290" s="1">
        <v>1112</v>
      </c>
      <c r="M290" s="1">
        <v>1062</v>
      </c>
      <c r="N290" s="1">
        <v>1042</v>
      </c>
      <c r="O290" s="1">
        <v>1012</v>
      </c>
      <c r="P290" s="1">
        <v>1000</v>
      </c>
      <c r="Q290" s="1">
        <v>1000</v>
      </c>
      <c r="R290" s="1">
        <v>1000</v>
      </c>
      <c r="S290" s="1">
        <v>200</v>
      </c>
      <c r="T290" s="1">
        <v>200</v>
      </c>
      <c r="U290" s="1">
        <v>200</v>
      </c>
      <c r="V290" s="1">
        <v>200</v>
      </c>
      <c r="W290" s="1">
        <v>344</v>
      </c>
      <c r="X290" s="1"/>
    </row>
    <row r="291" spans="1:24" x14ac:dyDescent="0.55000000000000004">
      <c r="A291" s="4" t="s">
        <v>246</v>
      </c>
      <c r="B291" s="4"/>
      <c r="C291" s="1"/>
      <c r="D291" s="1">
        <v>20</v>
      </c>
      <c r="E291" s="1">
        <v>17</v>
      </c>
      <c r="F291" s="1">
        <v>46</v>
      </c>
      <c r="G291" s="1">
        <v>43</v>
      </c>
      <c r="H291" s="1">
        <v>43</v>
      </c>
      <c r="I291" s="1">
        <v>47</v>
      </c>
      <c r="J291" s="1">
        <v>44</v>
      </c>
      <c r="K291" s="1">
        <v>37</v>
      </c>
      <c r="L291" s="1">
        <v>53</v>
      </c>
      <c r="M291" s="1">
        <v>46</v>
      </c>
      <c r="N291" s="1">
        <v>38</v>
      </c>
      <c r="O291" s="1">
        <v>37</v>
      </c>
      <c r="P291" s="1">
        <v>30</v>
      </c>
      <c r="Q291" s="1"/>
      <c r="R291" s="1"/>
      <c r="S291" s="1"/>
      <c r="T291" s="1"/>
      <c r="U291" s="1"/>
      <c r="V291" s="1"/>
      <c r="W291" s="1"/>
      <c r="X291" s="1"/>
    </row>
    <row r="292" spans="1:24" x14ac:dyDescent="0.55000000000000004">
      <c r="A292" s="4" t="s">
        <v>247</v>
      </c>
      <c r="B292" s="4"/>
      <c r="C292" s="1">
        <v>2646</v>
      </c>
      <c r="D292" s="1">
        <v>2670</v>
      </c>
      <c r="E292" s="1">
        <v>4105</v>
      </c>
      <c r="F292" s="1">
        <v>3653</v>
      </c>
      <c r="G292" s="1">
        <v>3543</v>
      </c>
      <c r="H292" s="1">
        <v>3492</v>
      </c>
      <c r="I292" s="1">
        <v>3643</v>
      </c>
      <c r="J292" s="1">
        <v>3801</v>
      </c>
      <c r="K292" s="1">
        <v>3588</v>
      </c>
      <c r="L292" s="1">
        <v>2826</v>
      </c>
      <c r="M292" s="1">
        <v>2959</v>
      </c>
      <c r="N292" s="1">
        <v>3254</v>
      </c>
      <c r="O292" s="1">
        <v>3399</v>
      </c>
      <c r="P292" s="1">
        <v>3135</v>
      </c>
      <c r="Q292" s="1">
        <v>3447</v>
      </c>
      <c r="R292" s="1">
        <v>3502</v>
      </c>
      <c r="S292" s="1">
        <v>1209</v>
      </c>
      <c r="T292" s="1">
        <v>1190</v>
      </c>
      <c r="U292" s="1">
        <v>1404</v>
      </c>
      <c r="V292" s="1">
        <v>1499</v>
      </c>
      <c r="W292" s="1">
        <v>1478</v>
      </c>
      <c r="X292" s="1"/>
    </row>
    <row r="293" spans="1:24" x14ac:dyDescent="0.55000000000000004">
      <c r="A293" s="4" t="s">
        <v>248</v>
      </c>
      <c r="B293" s="4"/>
      <c r="C293" s="1">
        <v>0</v>
      </c>
      <c r="D293" s="1">
        <v>1500</v>
      </c>
      <c r="E293" s="1">
        <v>2400</v>
      </c>
      <c r="F293" s="1"/>
      <c r="G293" s="1"/>
      <c r="H293" s="1"/>
      <c r="I293" s="1"/>
      <c r="J293" s="1"/>
      <c r="K293" s="1"/>
      <c r="L293" s="1">
        <v>35000</v>
      </c>
      <c r="M293" s="1">
        <v>36700</v>
      </c>
      <c r="N293" s="1">
        <v>37200</v>
      </c>
      <c r="O293" s="1">
        <v>34800</v>
      </c>
      <c r="P293" s="1">
        <v>37800</v>
      </c>
      <c r="Q293" s="1">
        <v>34758</v>
      </c>
      <c r="R293" s="1">
        <v>33871</v>
      </c>
      <c r="S293" s="1">
        <v>27927</v>
      </c>
      <c r="T293" s="1">
        <v>31278</v>
      </c>
      <c r="U293" s="1">
        <v>29538</v>
      </c>
      <c r="V293" s="1">
        <v>29323</v>
      </c>
      <c r="W293" s="1">
        <v>29253</v>
      </c>
      <c r="X293" s="1"/>
    </row>
    <row r="294" spans="1:24" x14ac:dyDescent="0.55000000000000004">
      <c r="A294" s="4" t="s">
        <v>249</v>
      </c>
      <c r="B294" s="4"/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/>
    </row>
    <row r="295" spans="1:24" x14ac:dyDescent="0.55000000000000004">
      <c r="A295" s="4" t="s">
        <v>250</v>
      </c>
      <c r="B295" s="4"/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/>
    </row>
    <row r="296" spans="1:24" x14ac:dyDescent="0.55000000000000004">
      <c r="A296" s="4" t="s">
        <v>251</v>
      </c>
      <c r="B296" s="4"/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/>
    </row>
    <row r="299" spans="1:24" ht="31.8" x14ac:dyDescent="0.55000000000000004">
      <c r="A299" s="3" t="s">
        <v>252</v>
      </c>
    </row>
    <row r="300" spans="1:24" x14ac:dyDescent="0.55000000000000004">
      <c r="A300" s="1" t="s">
        <v>12</v>
      </c>
      <c r="B300" s="4"/>
      <c r="C300" s="3" t="s">
        <v>302</v>
      </c>
      <c r="D300" s="3" t="s">
        <v>303</v>
      </c>
      <c r="E300" s="3" t="s">
        <v>304</v>
      </c>
      <c r="F300" s="3" t="s">
        <v>305</v>
      </c>
      <c r="G300" s="3" t="s">
        <v>306</v>
      </c>
      <c r="H300" s="3" t="s">
        <v>307</v>
      </c>
      <c r="I300" s="3" t="s">
        <v>308</v>
      </c>
      <c r="J300" s="3" t="s">
        <v>309</v>
      </c>
      <c r="K300" s="3" t="s">
        <v>310</v>
      </c>
      <c r="L300" s="3" t="s">
        <v>311</v>
      </c>
      <c r="M300" s="3" t="s">
        <v>13</v>
      </c>
      <c r="N300" s="3" t="s">
        <v>14</v>
      </c>
      <c r="O300" s="3" t="s">
        <v>15</v>
      </c>
      <c r="P300" s="3" t="s">
        <v>16</v>
      </c>
      <c r="Q300" s="3" t="s">
        <v>17</v>
      </c>
      <c r="R300" s="3" t="s">
        <v>18</v>
      </c>
      <c r="S300" s="3" t="s">
        <v>19</v>
      </c>
      <c r="T300" s="3" t="s">
        <v>20</v>
      </c>
      <c r="U300" s="3" t="s">
        <v>21</v>
      </c>
      <c r="V300" s="3" t="s">
        <v>22</v>
      </c>
      <c r="W300" s="3" t="s">
        <v>23</v>
      </c>
      <c r="X300" s="3" t="s">
        <v>24</v>
      </c>
    </row>
    <row r="301" spans="1:24" ht="21.9" x14ac:dyDescent="0.55000000000000004">
      <c r="A301" s="1" t="s">
        <v>25</v>
      </c>
      <c r="B301" s="4"/>
      <c r="C301" s="2" t="s">
        <v>312</v>
      </c>
      <c r="D301" s="2" t="s">
        <v>313</v>
      </c>
      <c r="E301" s="2" t="s">
        <v>314</v>
      </c>
      <c r="F301" s="2" t="s">
        <v>315</v>
      </c>
      <c r="G301" s="2" t="s">
        <v>316</v>
      </c>
      <c r="H301" s="2" t="s">
        <v>317</v>
      </c>
      <c r="I301" s="2" t="s">
        <v>318</v>
      </c>
      <c r="J301" s="2" t="s">
        <v>319</v>
      </c>
      <c r="K301" s="2" t="s">
        <v>320</v>
      </c>
      <c r="L301" s="2" t="s">
        <v>321</v>
      </c>
      <c r="M301" s="2" t="s">
        <v>26</v>
      </c>
      <c r="N301" s="2" t="s">
        <v>27</v>
      </c>
      <c r="O301" s="2" t="s">
        <v>28</v>
      </c>
      <c r="P301" s="2" t="s">
        <v>29</v>
      </c>
      <c r="Q301" s="2" t="s">
        <v>30</v>
      </c>
      <c r="R301" s="2" t="s">
        <v>31</v>
      </c>
      <c r="S301" s="2" t="s">
        <v>32</v>
      </c>
      <c r="T301" s="2" t="s">
        <v>33</v>
      </c>
      <c r="U301" s="2" t="s">
        <v>34</v>
      </c>
      <c r="V301" s="2" t="s">
        <v>35</v>
      </c>
      <c r="W301" s="2" t="s">
        <v>36</v>
      </c>
      <c r="X301" s="2" t="s">
        <v>37</v>
      </c>
    </row>
    <row r="302" spans="1:24" x14ac:dyDescent="0.55000000000000004">
      <c r="A302" s="4" t="s">
        <v>253</v>
      </c>
      <c r="B302" s="4"/>
      <c r="C302" s="1">
        <v>4007</v>
      </c>
      <c r="D302" s="1">
        <v>4336</v>
      </c>
      <c r="E302" s="1">
        <v>11429</v>
      </c>
      <c r="F302" s="1">
        <v>14591</v>
      </c>
      <c r="G302" s="1">
        <v>12974</v>
      </c>
      <c r="H302" s="1">
        <v>13929</v>
      </c>
      <c r="I302" s="1">
        <v>16422</v>
      </c>
      <c r="J302" s="1">
        <v>11445</v>
      </c>
      <c r="K302" s="1">
        <v>10246</v>
      </c>
      <c r="L302" s="1">
        <v>13334</v>
      </c>
      <c r="M302" s="1">
        <v>10934</v>
      </c>
      <c r="N302" s="1">
        <v>8043</v>
      </c>
      <c r="O302" s="1">
        <v>11707</v>
      </c>
      <c r="P302" s="1">
        <v>12163</v>
      </c>
      <c r="Q302" s="1">
        <v>15133</v>
      </c>
      <c r="R302" s="1">
        <v>17433</v>
      </c>
      <c r="S302" s="1">
        <v>6288</v>
      </c>
      <c r="T302" s="1">
        <v>8146</v>
      </c>
      <c r="U302" s="1">
        <v>5877</v>
      </c>
      <c r="V302" s="1">
        <v>4537</v>
      </c>
      <c r="W302" s="1">
        <v>5138</v>
      </c>
      <c r="X302" s="1"/>
    </row>
    <row r="303" spans="1:24" x14ac:dyDescent="0.55000000000000004">
      <c r="A303" s="4" t="s">
        <v>162</v>
      </c>
      <c r="B303" s="4"/>
      <c r="C303" s="1">
        <v>8568</v>
      </c>
      <c r="D303" s="1">
        <v>6671</v>
      </c>
      <c r="E303" s="1">
        <v>11909</v>
      </c>
      <c r="F303" s="1">
        <v>16092</v>
      </c>
      <c r="G303" s="1">
        <v>18010</v>
      </c>
      <c r="H303" s="1">
        <v>17364</v>
      </c>
      <c r="I303" s="1">
        <v>18555</v>
      </c>
      <c r="J303" s="1">
        <v>21582</v>
      </c>
      <c r="K303" s="1">
        <v>25439</v>
      </c>
      <c r="L303" s="1">
        <v>25301</v>
      </c>
      <c r="M303" s="1">
        <v>27570</v>
      </c>
      <c r="N303" s="1">
        <v>26628</v>
      </c>
      <c r="O303" s="1">
        <v>25506</v>
      </c>
      <c r="P303" s="1">
        <v>24024</v>
      </c>
      <c r="Q303" s="1">
        <v>21325</v>
      </c>
      <c r="R303" s="1">
        <v>21511</v>
      </c>
      <c r="S303" s="1">
        <v>6609</v>
      </c>
      <c r="T303" s="1">
        <v>7162</v>
      </c>
      <c r="U303" s="1">
        <v>8003</v>
      </c>
      <c r="V303" s="1">
        <v>8939</v>
      </c>
      <c r="W303" s="1">
        <v>8443</v>
      </c>
      <c r="X303" s="1"/>
    </row>
    <row r="304" spans="1:24" x14ac:dyDescent="0.55000000000000004">
      <c r="A304" s="4" t="s">
        <v>167</v>
      </c>
      <c r="B304" s="4"/>
      <c r="C304" s="1">
        <v>5699</v>
      </c>
      <c r="D304" s="1">
        <v>5204</v>
      </c>
      <c r="E304" s="1">
        <v>5797</v>
      </c>
      <c r="F304" s="1">
        <v>6065</v>
      </c>
      <c r="G304" s="1">
        <v>7071</v>
      </c>
      <c r="H304" s="1">
        <v>6877</v>
      </c>
      <c r="I304" s="1">
        <v>7750</v>
      </c>
      <c r="J304" s="1">
        <v>8033</v>
      </c>
      <c r="K304" s="1">
        <v>7879</v>
      </c>
      <c r="L304" s="1">
        <v>6128</v>
      </c>
      <c r="M304" s="1">
        <v>6466</v>
      </c>
      <c r="N304" s="1">
        <v>7490</v>
      </c>
      <c r="O304" s="1">
        <v>6317</v>
      </c>
      <c r="P304" s="1">
        <v>6046</v>
      </c>
      <c r="Q304" s="1">
        <v>6415</v>
      </c>
      <c r="R304" s="1">
        <v>6485</v>
      </c>
      <c r="S304" s="1">
        <v>4484</v>
      </c>
      <c r="T304" s="1">
        <v>5786</v>
      </c>
      <c r="U304" s="1">
        <v>6062</v>
      </c>
      <c r="V304" s="1">
        <v>5734</v>
      </c>
      <c r="W304" s="1">
        <v>5963</v>
      </c>
      <c r="X304" s="1"/>
    </row>
    <row r="305" spans="1:24" x14ac:dyDescent="0.55000000000000004">
      <c r="A305" s="4" t="s">
        <v>254</v>
      </c>
      <c r="B305" s="4"/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55000000000000004">
      <c r="A306" s="4" t="s">
        <v>255</v>
      </c>
      <c r="B306" s="4"/>
      <c r="C306" s="1">
        <v>4970</v>
      </c>
      <c r="D306" s="1">
        <v>5094</v>
      </c>
      <c r="E306" s="1">
        <v>6940</v>
      </c>
      <c r="F306" s="1">
        <v>4248</v>
      </c>
      <c r="G306" s="1">
        <v>4846</v>
      </c>
      <c r="H306" s="1">
        <v>5164</v>
      </c>
      <c r="I306" s="1">
        <v>5537</v>
      </c>
      <c r="J306" s="1">
        <v>6342</v>
      </c>
      <c r="K306" s="1">
        <v>8164</v>
      </c>
      <c r="L306" s="1">
        <v>7776</v>
      </c>
      <c r="M306" s="1">
        <v>9214</v>
      </c>
      <c r="N306" s="1">
        <v>8860</v>
      </c>
      <c r="O306" s="1">
        <v>7107</v>
      </c>
      <c r="P306" s="1">
        <v>8131</v>
      </c>
      <c r="Q306" s="1">
        <v>7272</v>
      </c>
      <c r="R306" s="1">
        <v>6358</v>
      </c>
      <c r="S306" s="1">
        <v>1087</v>
      </c>
      <c r="T306" s="1">
        <v>1224</v>
      </c>
      <c r="U306" s="1">
        <v>1445</v>
      </c>
      <c r="V306" s="1">
        <v>967</v>
      </c>
      <c r="W306" s="1">
        <v>1104</v>
      </c>
      <c r="X306" s="1"/>
    </row>
    <row r="307" spans="1:24" x14ac:dyDescent="0.55000000000000004">
      <c r="A307" s="4" t="s">
        <v>44</v>
      </c>
      <c r="B307" s="4"/>
      <c r="C307" s="1">
        <v>23244</v>
      </c>
      <c r="D307" s="1">
        <v>21305</v>
      </c>
      <c r="E307" s="1">
        <v>36075</v>
      </c>
      <c r="F307" s="1">
        <v>40996</v>
      </c>
      <c r="G307" s="1">
        <v>42901</v>
      </c>
      <c r="H307" s="1">
        <v>43334</v>
      </c>
      <c r="I307" s="1">
        <v>48264</v>
      </c>
      <c r="J307" s="1">
        <v>47402</v>
      </c>
      <c r="K307" s="1">
        <v>51728</v>
      </c>
      <c r="L307" s="1">
        <v>52539</v>
      </c>
      <c r="M307" s="1">
        <v>54184</v>
      </c>
      <c r="N307" s="1">
        <v>51021</v>
      </c>
      <c r="O307" s="1">
        <v>50637</v>
      </c>
      <c r="P307" s="1">
        <v>50364</v>
      </c>
      <c r="Q307" s="1">
        <v>50145</v>
      </c>
      <c r="R307" s="1">
        <v>51787</v>
      </c>
      <c r="S307" s="1">
        <v>18468</v>
      </c>
      <c r="T307" s="1">
        <v>22318</v>
      </c>
      <c r="U307" s="1">
        <v>21387</v>
      </c>
      <c r="V307" s="1">
        <v>20177</v>
      </c>
      <c r="W307" s="1">
        <v>20648</v>
      </c>
      <c r="X307" s="1"/>
    </row>
    <row r="308" spans="1:24" x14ac:dyDescent="0.55000000000000004">
      <c r="A308" s="4" t="s">
        <v>256</v>
      </c>
      <c r="B308" s="4"/>
      <c r="C308" s="1">
        <v>9505</v>
      </c>
      <c r="D308" s="1">
        <v>9808</v>
      </c>
      <c r="E308" s="1">
        <v>12536</v>
      </c>
      <c r="F308" s="1">
        <v>13299</v>
      </c>
      <c r="G308" s="1">
        <v>13836</v>
      </c>
      <c r="H308" s="1">
        <v>13880</v>
      </c>
      <c r="I308" s="1">
        <v>15024</v>
      </c>
      <c r="J308" s="1">
        <v>16411</v>
      </c>
      <c r="K308" s="1">
        <v>18885</v>
      </c>
      <c r="L308" s="1">
        <v>20944</v>
      </c>
      <c r="M308" s="1">
        <v>22927</v>
      </c>
      <c r="N308" s="1">
        <v>25462</v>
      </c>
      <c r="O308" s="1">
        <v>25883</v>
      </c>
      <c r="P308" s="1">
        <v>26133</v>
      </c>
      <c r="Q308" s="1">
        <v>26252</v>
      </c>
      <c r="R308" s="1">
        <v>26475</v>
      </c>
      <c r="S308" s="1">
        <v>6084</v>
      </c>
      <c r="T308" s="1">
        <v>5958</v>
      </c>
      <c r="U308" s="1">
        <v>6109</v>
      </c>
      <c r="V308" s="1">
        <v>7037</v>
      </c>
      <c r="W308" s="1">
        <v>8448</v>
      </c>
      <c r="X308" s="1"/>
    </row>
    <row r="309" spans="1:24" x14ac:dyDescent="0.55000000000000004">
      <c r="A309" s="4" t="s">
        <v>257</v>
      </c>
      <c r="B309" s="4"/>
      <c r="C309" s="1">
        <v>5005</v>
      </c>
      <c r="D309" s="1">
        <v>5411</v>
      </c>
      <c r="E309" s="1">
        <v>5612</v>
      </c>
      <c r="F309" s="1">
        <v>6817</v>
      </c>
      <c r="G309" s="1">
        <v>7187</v>
      </c>
      <c r="H309" s="1">
        <v>7429</v>
      </c>
      <c r="I309" s="1">
        <v>8161</v>
      </c>
      <c r="J309" s="1">
        <v>8613</v>
      </c>
      <c r="K309" s="1">
        <v>8047</v>
      </c>
      <c r="L309" s="1">
        <v>9682</v>
      </c>
      <c r="M309" s="1">
        <v>11164</v>
      </c>
      <c r="N309" s="1">
        <v>13170</v>
      </c>
      <c r="O309" s="1">
        <v>13929</v>
      </c>
      <c r="P309" s="1">
        <v>14670</v>
      </c>
      <c r="Q309" s="1">
        <v>14912</v>
      </c>
      <c r="R309" s="1">
        <v>15385</v>
      </c>
      <c r="S309" s="1">
        <v>4348</v>
      </c>
      <c r="T309" s="1">
        <v>4080</v>
      </c>
      <c r="U309" s="1">
        <v>3911</v>
      </c>
      <c r="V309" s="1">
        <v>4243</v>
      </c>
      <c r="W309" s="1">
        <v>4714</v>
      </c>
      <c r="X309" s="1"/>
    </row>
    <row r="310" spans="1:24" x14ac:dyDescent="0.55000000000000004">
      <c r="A310" s="4" t="s">
        <v>47</v>
      </c>
      <c r="B310" s="4"/>
      <c r="C310" s="1">
        <v>4500</v>
      </c>
      <c r="D310" s="1">
        <v>4397</v>
      </c>
      <c r="E310" s="1">
        <v>6924</v>
      </c>
      <c r="F310" s="1">
        <v>6482</v>
      </c>
      <c r="G310" s="1">
        <v>6649</v>
      </c>
      <c r="H310" s="1">
        <v>6451</v>
      </c>
      <c r="I310" s="1">
        <v>6863</v>
      </c>
      <c r="J310" s="1">
        <v>7798</v>
      </c>
      <c r="K310" s="1">
        <v>10838</v>
      </c>
      <c r="L310" s="1">
        <v>11262</v>
      </c>
      <c r="M310" s="1">
        <v>11763</v>
      </c>
      <c r="N310" s="1">
        <v>12292</v>
      </c>
      <c r="O310" s="1">
        <v>11954</v>
      </c>
      <c r="P310" s="1">
        <v>11463</v>
      </c>
      <c r="Q310" s="1">
        <v>11340</v>
      </c>
      <c r="R310" s="1">
        <v>11090</v>
      </c>
      <c r="S310" s="1">
        <v>1736</v>
      </c>
      <c r="T310" s="1">
        <v>1878</v>
      </c>
      <c r="U310" s="1">
        <v>2198</v>
      </c>
      <c r="V310" s="1">
        <v>2794</v>
      </c>
      <c r="W310" s="1">
        <v>3734</v>
      </c>
      <c r="X310" s="1"/>
    </row>
    <row r="311" spans="1:24" x14ac:dyDescent="0.55000000000000004">
      <c r="A311" s="4" t="s">
        <v>258</v>
      </c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>
        <v>0</v>
      </c>
      <c r="W311" s="1">
        <v>0</v>
      </c>
      <c r="X311" s="1"/>
    </row>
    <row r="312" spans="1:24" x14ac:dyDescent="0.55000000000000004">
      <c r="A312" s="4" t="s">
        <v>259</v>
      </c>
      <c r="B312" s="4"/>
      <c r="C312" s="1"/>
      <c r="D312" s="1">
        <v>4313</v>
      </c>
      <c r="E312" s="1">
        <v>3985</v>
      </c>
      <c r="F312" s="1">
        <v>3457</v>
      </c>
      <c r="G312" s="1">
        <v>2648</v>
      </c>
      <c r="H312" s="1">
        <v>2681</v>
      </c>
      <c r="I312" s="1">
        <v>2758</v>
      </c>
      <c r="J312" s="1">
        <v>3449</v>
      </c>
      <c r="K312" s="1">
        <v>3247</v>
      </c>
      <c r="L312" s="1">
        <v>3873</v>
      </c>
      <c r="M312" s="1">
        <v>4191</v>
      </c>
      <c r="N312" s="1">
        <v>4633</v>
      </c>
      <c r="O312" s="1"/>
      <c r="P312" s="1">
        <v>4698</v>
      </c>
      <c r="Q312" s="1">
        <v>4427</v>
      </c>
      <c r="R312" s="1">
        <v>4368</v>
      </c>
      <c r="S312" s="1">
        <v>1641</v>
      </c>
      <c r="T312" s="1">
        <v>1756</v>
      </c>
      <c r="U312" s="1">
        <v>1006</v>
      </c>
      <c r="V312" s="1">
        <v>144</v>
      </c>
      <c r="W312" s="1">
        <v>102</v>
      </c>
      <c r="X312" s="1"/>
    </row>
    <row r="313" spans="1:24" x14ac:dyDescent="0.55000000000000004">
      <c r="A313" s="4" t="s">
        <v>260</v>
      </c>
      <c r="B313" s="4"/>
      <c r="C313" s="1">
        <v>224</v>
      </c>
      <c r="D313" s="1">
        <v>756</v>
      </c>
      <c r="E313" s="1">
        <v>19951</v>
      </c>
      <c r="F313" s="1">
        <v>19250</v>
      </c>
      <c r="G313" s="1">
        <v>19931</v>
      </c>
      <c r="H313" s="1">
        <v>20030</v>
      </c>
      <c r="I313" s="1">
        <v>20205</v>
      </c>
      <c r="J313" s="1">
        <v>25852</v>
      </c>
      <c r="K313" s="1">
        <v>40297</v>
      </c>
      <c r="L313" s="1">
        <v>39709</v>
      </c>
      <c r="M313" s="1">
        <v>46331</v>
      </c>
      <c r="N313" s="1">
        <v>55449</v>
      </c>
      <c r="O313" s="1">
        <v>35584</v>
      </c>
      <c r="P313" s="1">
        <v>34293</v>
      </c>
      <c r="Q313" s="1">
        <v>33267</v>
      </c>
      <c r="R313" s="1">
        <v>34955</v>
      </c>
      <c r="S313" s="1">
        <v>5622</v>
      </c>
      <c r="T313" s="1">
        <v>5622</v>
      </c>
      <c r="U313" s="1">
        <v>6421</v>
      </c>
      <c r="V313" s="1">
        <v>7033</v>
      </c>
      <c r="W313" s="1">
        <v>6920</v>
      </c>
      <c r="X313" s="1"/>
    </row>
    <row r="314" spans="1:24" x14ac:dyDescent="0.55000000000000004">
      <c r="A314" s="4" t="s">
        <v>261</v>
      </c>
      <c r="B314" s="4"/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1496</v>
      </c>
      <c r="O314" s="1">
        <v>1301</v>
      </c>
      <c r="P314" s="1">
        <v>999</v>
      </c>
      <c r="Q314" s="1">
        <v>755</v>
      </c>
      <c r="R314" s="1">
        <v>742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/>
    </row>
    <row r="315" spans="1:24" x14ac:dyDescent="0.55000000000000004">
      <c r="A315" s="4" t="s">
        <v>262</v>
      </c>
      <c r="B315" s="4"/>
      <c r="C315" s="1">
        <v>6041</v>
      </c>
      <c r="D315" s="1">
        <v>1813</v>
      </c>
      <c r="E315" s="1">
        <v>3775</v>
      </c>
      <c r="F315" s="1">
        <v>4523</v>
      </c>
      <c r="G315" s="1">
        <v>4009</v>
      </c>
      <c r="H315" s="1">
        <v>4821</v>
      </c>
      <c r="I315" s="1">
        <v>3891</v>
      </c>
      <c r="J315" s="1">
        <v>4198</v>
      </c>
      <c r="K315" s="1">
        <v>7221</v>
      </c>
      <c r="L315" s="1">
        <v>7416</v>
      </c>
      <c r="M315" s="1">
        <v>8034</v>
      </c>
      <c r="N315" s="1">
        <v>4626</v>
      </c>
      <c r="O315" s="1">
        <v>9292</v>
      </c>
      <c r="P315" s="1">
        <v>3859</v>
      </c>
      <c r="Q315" s="1">
        <v>3272</v>
      </c>
      <c r="R315" s="1">
        <v>3940</v>
      </c>
      <c r="S315" s="1">
        <v>1543</v>
      </c>
      <c r="T315" s="1">
        <v>1339</v>
      </c>
      <c r="U315" s="1">
        <v>3610</v>
      </c>
      <c r="V315" s="1">
        <v>3319</v>
      </c>
      <c r="W315" s="1">
        <v>3277</v>
      </c>
      <c r="X315" s="1"/>
    </row>
    <row r="316" spans="1:24" x14ac:dyDescent="0.55000000000000004">
      <c r="A316" s="4" t="s">
        <v>53</v>
      </c>
      <c r="B316" s="4"/>
      <c r="C316" s="1">
        <v>34009</v>
      </c>
      <c r="D316" s="1">
        <v>32584</v>
      </c>
      <c r="E316" s="1">
        <v>70710</v>
      </c>
      <c r="F316" s="1">
        <v>74708</v>
      </c>
      <c r="G316" s="1">
        <v>76138</v>
      </c>
      <c r="H316" s="1">
        <v>77317</v>
      </c>
      <c r="I316" s="1">
        <v>81981</v>
      </c>
      <c r="J316" s="1">
        <v>88699</v>
      </c>
      <c r="K316" s="1">
        <v>113331</v>
      </c>
      <c r="L316" s="1">
        <v>114799</v>
      </c>
      <c r="M316" s="1">
        <v>124503</v>
      </c>
      <c r="N316" s="1">
        <v>129517</v>
      </c>
      <c r="O316" s="1">
        <v>108768</v>
      </c>
      <c r="P316" s="1">
        <v>105676</v>
      </c>
      <c r="Q316" s="1">
        <v>103206</v>
      </c>
      <c r="R316" s="1">
        <v>106882</v>
      </c>
      <c r="S316" s="1">
        <v>29010</v>
      </c>
      <c r="T316" s="1">
        <v>32913</v>
      </c>
      <c r="U316" s="1">
        <v>34622</v>
      </c>
      <c r="V316" s="1">
        <v>33467</v>
      </c>
      <c r="W316" s="1">
        <v>34681</v>
      </c>
      <c r="X316" s="1"/>
    </row>
    <row r="317" spans="1:24" x14ac:dyDescent="0.55000000000000004">
      <c r="A317" s="4" t="s">
        <v>263</v>
      </c>
      <c r="B317" s="4"/>
      <c r="C317" s="1">
        <v>5049</v>
      </c>
      <c r="D317" s="1">
        <v>3791</v>
      </c>
      <c r="E317" s="1">
        <v>7012</v>
      </c>
      <c r="F317" s="1">
        <v>9285</v>
      </c>
      <c r="G317" s="1">
        <v>9377</v>
      </c>
      <c r="H317" s="1">
        <v>10223</v>
      </c>
      <c r="I317" s="1">
        <v>12102</v>
      </c>
      <c r="J317" s="1">
        <v>11787</v>
      </c>
      <c r="K317" s="1">
        <v>14138</v>
      </c>
      <c r="L317" s="1">
        <v>14809</v>
      </c>
      <c r="M317" s="1">
        <v>14365</v>
      </c>
      <c r="N317" s="1">
        <v>14750</v>
      </c>
      <c r="O317" s="1">
        <v>13350</v>
      </c>
      <c r="P317" s="1">
        <v>14019</v>
      </c>
      <c r="Q317" s="1">
        <v>15903</v>
      </c>
      <c r="R317" s="1">
        <v>15956</v>
      </c>
      <c r="S317" s="1">
        <v>11103</v>
      </c>
      <c r="T317" s="1">
        <v>13279</v>
      </c>
      <c r="U317" s="1">
        <v>14816</v>
      </c>
      <c r="V317" s="1">
        <v>14793</v>
      </c>
      <c r="W317" s="1">
        <v>14704</v>
      </c>
      <c r="X317" s="1"/>
    </row>
    <row r="318" spans="1:24" x14ac:dyDescent="0.55000000000000004">
      <c r="A318" s="4" t="s">
        <v>264</v>
      </c>
      <c r="B318" s="4"/>
      <c r="C318" s="1">
        <v>1353</v>
      </c>
      <c r="D318" s="1">
        <v>1618</v>
      </c>
      <c r="E318" s="1">
        <v>1021</v>
      </c>
      <c r="F318" s="1">
        <v>799</v>
      </c>
      <c r="G318" s="1">
        <v>650</v>
      </c>
      <c r="H318" s="1">
        <v>649</v>
      </c>
      <c r="I318" s="1">
        <v>624</v>
      </c>
      <c r="J318" s="1">
        <v>2511</v>
      </c>
      <c r="K318" s="1">
        <v>7502</v>
      </c>
      <c r="L318" s="1">
        <v>707</v>
      </c>
      <c r="M318" s="1">
        <v>4830</v>
      </c>
      <c r="N318" s="1">
        <v>3738</v>
      </c>
      <c r="O318" s="1">
        <v>903</v>
      </c>
      <c r="P318" s="1">
        <v>753</v>
      </c>
      <c r="Q318" s="1">
        <v>831</v>
      </c>
      <c r="R318" s="1">
        <v>564</v>
      </c>
      <c r="S318" s="1">
        <v>27</v>
      </c>
      <c r="T318" s="1">
        <v>976</v>
      </c>
      <c r="U318" s="1">
        <v>898</v>
      </c>
      <c r="V318" s="1">
        <v>50</v>
      </c>
      <c r="W318" s="1">
        <v>41</v>
      </c>
      <c r="X318" s="1"/>
    </row>
    <row r="319" spans="1:24" x14ac:dyDescent="0.55000000000000004">
      <c r="A319" s="4" t="s">
        <v>265</v>
      </c>
      <c r="B319" s="4"/>
      <c r="C319" s="1">
        <v>4788</v>
      </c>
      <c r="D319" s="1">
        <v>4766</v>
      </c>
      <c r="E319" s="1">
        <v>10716</v>
      </c>
      <c r="F319" s="1">
        <v>11009</v>
      </c>
      <c r="G319" s="1">
        <v>12033</v>
      </c>
      <c r="H319" s="1">
        <v>13224</v>
      </c>
      <c r="I319" s="1">
        <v>14829</v>
      </c>
      <c r="J319" s="1">
        <v>17371</v>
      </c>
      <c r="K319" s="1">
        <v>21469</v>
      </c>
      <c r="L319" s="1">
        <v>19252</v>
      </c>
      <c r="M319" s="1">
        <v>20463</v>
      </c>
      <c r="N319" s="1">
        <v>19112</v>
      </c>
      <c r="O319" s="1">
        <v>18329</v>
      </c>
      <c r="P319" s="1">
        <v>17843</v>
      </c>
      <c r="Q319" s="1">
        <v>17186</v>
      </c>
      <c r="R319" s="1">
        <v>16321</v>
      </c>
      <c r="S319" s="1">
        <v>6477</v>
      </c>
      <c r="T319" s="1">
        <v>6835</v>
      </c>
      <c r="U319" s="1">
        <v>7417</v>
      </c>
      <c r="V319" s="1">
        <v>6187</v>
      </c>
      <c r="W319" s="1">
        <v>6176</v>
      </c>
      <c r="X319" s="1"/>
    </row>
    <row r="320" spans="1:24" x14ac:dyDescent="0.55000000000000004">
      <c r="A320" s="4" t="s">
        <v>266</v>
      </c>
      <c r="B320" s="4"/>
      <c r="C320" s="1">
        <v>2046</v>
      </c>
      <c r="D320" s="1">
        <v>1818</v>
      </c>
      <c r="E320" s="1">
        <v>1529</v>
      </c>
      <c r="F320" s="1">
        <v>1599</v>
      </c>
      <c r="G320" s="1">
        <v>1709</v>
      </c>
      <c r="H320" s="1">
        <v>2367</v>
      </c>
      <c r="I320" s="1">
        <v>1905</v>
      </c>
      <c r="J320" s="1">
        <v>1891</v>
      </c>
      <c r="K320" s="1">
        <v>869</v>
      </c>
      <c r="L320" s="1">
        <v>910</v>
      </c>
      <c r="M320" s="1">
        <v>802</v>
      </c>
      <c r="N320" s="1">
        <v>1048</v>
      </c>
      <c r="O320" s="1">
        <v>846</v>
      </c>
      <c r="P320" s="1">
        <v>1203</v>
      </c>
      <c r="Q320" s="1">
        <v>1017</v>
      </c>
      <c r="R320" s="1">
        <v>830</v>
      </c>
      <c r="S320" s="1">
        <v>231</v>
      </c>
      <c r="T320" s="1">
        <v>214</v>
      </c>
      <c r="U320" s="1">
        <v>340</v>
      </c>
      <c r="V320" s="1">
        <v>237</v>
      </c>
      <c r="W320" s="1">
        <v>223</v>
      </c>
      <c r="X320" s="1"/>
    </row>
    <row r="321" spans="1:24" x14ac:dyDescent="0.55000000000000004">
      <c r="A321" s="4" t="s">
        <v>267</v>
      </c>
      <c r="B321" s="4"/>
      <c r="C321" s="1">
        <v>202</v>
      </c>
      <c r="D321" s="1">
        <v>104</v>
      </c>
      <c r="E321" s="1">
        <v>772</v>
      </c>
      <c r="F321" s="1">
        <v>281</v>
      </c>
      <c r="G321" s="1">
        <v>1861</v>
      </c>
      <c r="H321" s="1">
        <v>1182</v>
      </c>
      <c r="I321" s="1">
        <v>2081</v>
      </c>
      <c r="J321" s="1">
        <v>675</v>
      </c>
      <c r="K321" s="1">
        <v>2674</v>
      </c>
      <c r="L321" s="1">
        <v>1143</v>
      </c>
      <c r="M321" s="1">
        <v>2216</v>
      </c>
      <c r="N321" s="1">
        <v>4345</v>
      </c>
      <c r="O321" s="1">
        <v>5744</v>
      </c>
      <c r="P321" s="1">
        <v>5226</v>
      </c>
      <c r="Q321" s="1">
        <v>2655</v>
      </c>
      <c r="R321" s="1">
        <v>2321</v>
      </c>
      <c r="S321" s="1">
        <v>51</v>
      </c>
      <c r="T321" s="1">
        <v>96</v>
      </c>
      <c r="U321" s="1">
        <v>565</v>
      </c>
      <c r="V321" s="1">
        <v>307</v>
      </c>
      <c r="W321" s="1">
        <v>908</v>
      </c>
      <c r="X321" s="1"/>
    </row>
    <row r="322" spans="1:24" x14ac:dyDescent="0.55000000000000004">
      <c r="A322" s="4" t="s">
        <v>268</v>
      </c>
      <c r="B322" s="4"/>
      <c r="C322" s="1">
        <v>6547</v>
      </c>
      <c r="D322" s="1">
        <v>6633</v>
      </c>
      <c r="E322" s="1">
        <v>13976</v>
      </c>
      <c r="F322" s="1">
        <v>14666</v>
      </c>
      <c r="G322" s="1">
        <v>14991</v>
      </c>
      <c r="H322" s="1">
        <v>17039</v>
      </c>
      <c r="I322" s="1">
        <v>19138</v>
      </c>
      <c r="J322" s="1">
        <v>22396</v>
      </c>
      <c r="K322" s="1">
        <v>27756</v>
      </c>
      <c r="L322" s="1">
        <v>25434</v>
      </c>
      <c r="M322" s="1">
        <v>27190</v>
      </c>
      <c r="N322" s="1">
        <v>26561</v>
      </c>
      <c r="O322" s="1">
        <v>25823</v>
      </c>
      <c r="P322" s="1">
        <v>24320</v>
      </c>
      <c r="Q322" s="1">
        <v>23329</v>
      </c>
      <c r="R322" s="1">
        <v>22520</v>
      </c>
      <c r="S322" s="1">
        <v>7396</v>
      </c>
      <c r="T322" s="1">
        <v>7847</v>
      </c>
      <c r="U322" s="1">
        <v>8512</v>
      </c>
      <c r="V322" s="1">
        <v>9906</v>
      </c>
      <c r="W322" s="1">
        <v>10344</v>
      </c>
      <c r="X322" s="1"/>
    </row>
    <row r="323" spans="1:24" x14ac:dyDescent="0.55000000000000004">
      <c r="A323" s="4" t="s">
        <v>61</v>
      </c>
      <c r="B323" s="4"/>
      <c r="C323" s="1">
        <v>15197</v>
      </c>
      <c r="D323" s="1">
        <v>13964</v>
      </c>
      <c r="E323" s="1">
        <v>24310</v>
      </c>
      <c r="F323" s="1">
        <v>26630</v>
      </c>
      <c r="G323" s="1">
        <v>28588</v>
      </c>
      <c r="H323" s="1">
        <v>31460</v>
      </c>
      <c r="I323" s="1">
        <v>35850</v>
      </c>
      <c r="J323" s="1">
        <v>39260</v>
      </c>
      <c r="K323" s="1">
        <v>52939</v>
      </c>
      <c r="L323" s="1">
        <v>43003</v>
      </c>
      <c r="M323" s="1">
        <v>49403</v>
      </c>
      <c r="N323" s="1">
        <v>50442</v>
      </c>
      <c r="O323" s="1">
        <v>46666</v>
      </c>
      <c r="P323" s="1">
        <v>45521</v>
      </c>
      <c r="Q323" s="1">
        <v>43735</v>
      </c>
      <c r="R323" s="1">
        <v>42191</v>
      </c>
      <c r="S323" s="1">
        <v>18808</v>
      </c>
      <c r="T323" s="1">
        <v>22412</v>
      </c>
      <c r="U323" s="1">
        <v>25131</v>
      </c>
      <c r="V323" s="1">
        <v>25293</v>
      </c>
      <c r="W323" s="1">
        <v>26220</v>
      </c>
      <c r="X323" s="1"/>
    </row>
    <row r="324" spans="1:24" x14ac:dyDescent="0.55000000000000004">
      <c r="A324" s="4" t="s">
        <v>269</v>
      </c>
      <c r="B324" s="4"/>
      <c r="C324" s="1">
        <v>3402</v>
      </c>
      <c r="D324" s="1">
        <v>3729</v>
      </c>
      <c r="E324" s="1">
        <v>6035</v>
      </c>
      <c r="F324" s="1">
        <v>6494</v>
      </c>
      <c r="G324" s="1">
        <v>4623</v>
      </c>
      <c r="H324" s="1">
        <v>3392</v>
      </c>
      <c r="I324" s="1">
        <v>2490</v>
      </c>
      <c r="J324" s="1">
        <v>4997</v>
      </c>
      <c r="K324" s="1">
        <v>7676</v>
      </c>
      <c r="L324" s="1">
        <v>13980</v>
      </c>
      <c r="M324" s="1">
        <v>15258</v>
      </c>
      <c r="N324" s="1">
        <v>22551</v>
      </c>
      <c r="O324" s="1">
        <v>21789</v>
      </c>
      <c r="P324" s="1">
        <v>16608</v>
      </c>
      <c r="Q324" s="1">
        <v>16039</v>
      </c>
      <c r="R324" s="1">
        <v>21780</v>
      </c>
      <c r="S324" s="1">
        <v>6758</v>
      </c>
      <c r="T324" s="1">
        <v>6747</v>
      </c>
      <c r="U324" s="1">
        <v>4524</v>
      </c>
      <c r="V324" s="1">
        <v>4780</v>
      </c>
      <c r="W324" s="1">
        <v>6447</v>
      </c>
      <c r="X324" s="1"/>
    </row>
    <row r="325" spans="1:24" x14ac:dyDescent="0.55000000000000004">
      <c r="A325" s="4" t="s">
        <v>270</v>
      </c>
      <c r="B325" s="4"/>
      <c r="C325" s="1"/>
      <c r="D325" s="1"/>
      <c r="E325" s="1"/>
      <c r="F325" s="1"/>
      <c r="G325" s="1"/>
      <c r="H325" s="1"/>
      <c r="I325" s="1">
        <v>291</v>
      </c>
      <c r="J325" s="1">
        <v>397</v>
      </c>
      <c r="K325" s="1">
        <v>3162</v>
      </c>
      <c r="L325" s="1">
        <v>4230</v>
      </c>
      <c r="M325" s="1">
        <v>5239</v>
      </c>
      <c r="N325" s="1">
        <v>5163</v>
      </c>
      <c r="O325" s="1">
        <v>2948</v>
      </c>
      <c r="P325" s="1">
        <v>2668</v>
      </c>
      <c r="Q325" s="1">
        <v>1124</v>
      </c>
      <c r="R325" s="1">
        <v>295</v>
      </c>
      <c r="S325" s="1">
        <v>1116</v>
      </c>
      <c r="T325" s="1">
        <v>1410</v>
      </c>
      <c r="U325" s="1">
        <v>100</v>
      </c>
      <c r="V325" s="1">
        <v>60</v>
      </c>
      <c r="W325" s="1">
        <v>25</v>
      </c>
      <c r="X325" s="1"/>
    </row>
    <row r="326" spans="1:24" x14ac:dyDescent="0.55000000000000004">
      <c r="A326" s="4" t="s">
        <v>227</v>
      </c>
      <c r="B326" s="4"/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/>
    </row>
    <row r="327" spans="1:24" x14ac:dyDescent="0.55000000000000004">
      <c r="A327" s="4" t="s">
        <v>271</v>
      </c>
      <c r="B327" s="4"/>
      <c r="C327" s="1">
        <v>1201</v>
      </c>
      <c r="D327" s="1">
        <v>938</v>
      </c>
      <c r="E327" s="1">
        <v>4103</v>
      </c>
      <c r="F327" s="1">
        <v>3838</v>
      </c>
      <c r="G327" s="1">
        <v>5363</v>
      </c>
      <c r="H327" s="1">
        <v>5289</v>
      </c>
      <c r="I327" s="1">
        <v>5206</v>
      </c>
      <c r="J327" s="1">
        <v>5519</v>
      </c>
      <c r="K327" s="1">
        <v>10612</v>
      </c>
      <c r="L327" s="1">
        <v>13069</v>
      </c>
      <c r="M327" s="1">
        <v>13822</v>
      </c>
      <c r="N327" s="1">
        <v>12357</v>
      </c>
      <c r="O327" s="1">
        <v>14532</v>
      </c>
      <c r="P327" s="1">
        <v>13223</v>
      </c>
      <c r="Q327" s="1">
        <v>15181</v>
      </c>
      <c r="R327" s="1">
        <v>14465</v>
      </c>
      <c r="S327" s="1">
        <v>6217</v>
      </c>
      <c r="T327" s="1">
        <v>5752</v>
      </c>
      <c r="U327" s="1">
        <v>5506</v>
      </c>
      <c r="V327" s="1">
        <v>4527</v>
      </c>
      <c r="W327" s="1">
        <v>4217</v>
      </c>
      <c r="X327" s="1"/>
    </row>
    <row r="328" spans="1:24" x14ac:dyDescent="0.55000000000000004">
      <c r="A328" s="4" t="s">
        <v>67</v>
      </c>
      <c r="B328" s="4"/>
      <c r="C328" s="1">
        <v>19800</v>
      </c>
      <c r="D328" s="1">
        <v>18631</v>
      </c>
      <c r="E328" s="1">
        <v>34448</v>
      </c>
      <c r="F328" s="1">
        <v>36962</v>
      </c>
      <c r="G328" s="1">
        <v>38574</v>
      </c>
      <c r="H328" s="1">
        <v>40141</v>
      </c>
      <c r="I328" s="1">
        <v>43837</v>
      </c>
      <c r="J328" s="1">
        <v>50173</v>
      </c>
      <c r="K328" s="1">
        <v>74389</v>
      </c>
      <c r="L328" s="1">
        <v>74282</v>
      </c>
      <c r="M328" s="1">
        <v>83722</v>
      </c>
      <c r="N328" s="1">
        <v>90513</v>
      </c>
      <c r="O328" s="1">
        <v>85935</v>
      </c>
      <c r="P328" s="1">
        <v>78020</v>
      </c>
      <c r="Q328" s="1">
        <v>76079</v>
      </c>
      <c r="R328" s="1">
        <v>78731</v>
      </c>
      <c r="S328" s="1">
        <v>32899</v>
      </c>
      <c r="T328" s="1">
        <v>36321</v>
      </c>
      <c r="U328" s="1">
        <v>35261</v>
      </c>
      <c r="V328" s="1">
        <v>34660</v>
      </c>
      <c r="W328" s="1">
        <v>36909</v>
      </c>
      <c r="X328" s="1"/>
    </row>
    <row r="329" spans="1:24" x14ac:dyDescent="0.55000000000000004">
      <c r="A329" s="4" t="s">
        <v>272</v>
      </c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/>
    </row>
    <row r="330" spans="1:24" x14ac:dyDescent="0.55000000000000004">
      <c r="A330" s="4" t="s">
        <v>195</v>
      </c>
      <c r="B330" s="4"/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/>
    </row>
    <row r="331" spans="1:24" x14ac:dyDescent="0.55000000000000004">
      <c r="A331" s="4" t="s">
        <v>273</v>
      </c>
      <c r="B331" s="4"/>
      <c r="C331" s="1">
        <v>19</v>
      </c>
      <c r="D331" s="1">
        <v>19</v>
      </c>
      <c r="E331" s="1">
        <v>30</v>
      </c>
      <c r="F331" s="1">
        <v>30</v>
      </c>
      <c r="G331" s="1">
        <v>29</v>
      </c>
      <c r="H331" s="1">
        <v>28</v>
      </c>
      <c r="I331" s="1">
        <v>27</v>
      </c>
      <c r="J331" s="1">
        <v>26</v>
      </c>
      <c r="K331" s="1">
        <v>24</v>
      </c>
      <c r="L331" s="1">
        <v>24</v>
      </c>
      <c r="M331" s="1">
        <v>22</v>
      </c>
      <c r="N331" s="1">
        <v>20</v>
      </c>
      <c r="O331" s="1">
        <v>20</v>
      </c>
      <c r="P331" s="1">
        <v>19</v>
      </c>
      <c r="Q331" s="1">
        <v>18</v>
      </c>
      <c r="R331" s="1">
        <v>18</v>
      </c>
      <c r="S331" s="1">
        <v>17</v>
      </c>
      <c r="T331" s="1">
        <v>16</v>
      </c>
      <c r="U331" s="1">
        <v>16</v>
      </c>
      <c r="V331" s="1">
        <v>15</v>
      </c>
      <c r="W331" s="1">
        <v>13</v>
      </c>
      <c r="X331" s="1"/>
    </row>
    <row r="332" spans="1:24" x14ac:dyDescent="0.55000000000000004">
      <c r="A332" s="4" t="s">
        <v>274</v>
      </c>
      <c r="B332" s="4"/>
      <c r="C332" s="1">
        <v>0</v>
      </c>
      <c r="D332" s="1">
        <v>200</v>
      </c>
      <c r="E332" s="1">
        <v>24660</v>
      </c>
      <c r="F332" s="1">
        <v>24587</v>
      </c>
      <c r="G332" s="1">
        <v>22129</v>
      </c>
      <c r="H332" s="1">
        <v>20490</v>
      </c>
      <c r="I332" s="1">
        <v>17966</v>
      </c>
      <c r="J332" s="1">
        <v>16381</v>
      </c>
      <c r="K332" s="1">
        <v>14012</v>
      </c>
      <c r="L332" s="1">
        <v>13804</v>
      </c>
      <c r="M332" s="1">
        <v>11569</v>
      </c>
      <c r="N332" s="1">
        <v>6837</v>
      </c>
      <c r="O332" s="1">
        <v>6454</v>
      </c>
      <c r="P332" s="1">
        <v>5465</v>
      </c>
      <c r="Q332" s="1">
        <v>3430</v>
      </c>
      <c r="R332" s="1">
        <v>1963</v>
      </c>
      <c r="S332" s="1">
        <v>1030</v>
      </c>
      <c r="T332" s="1">
        <v>380</v>
      </c>
      <c r="U332" s="1">
        <v>663</v>
      </c>
      <c r="V332" s="1">
        <v>835</v>
      </c>
      <c r="W332" s="1">
        <v>963</v>
      </c>
      <c r="X332" s="1"/>
    </row>
    <row r="333" spans="1:24" x14ac:dyDescent="0.55000000000000004">
      <c r="A333" s="4" t="s">
        <v>275</v>
      </c>
      <c r="B333" s="4"/>
      <c r="C333" s="1">
        <v>14190</v>
      </c>
      <c r="D333" s="1">
        <v>13734</v>
      </c>
      <c r="E333" s="1">
        <v>11572</v>
      </c>
      <c r="F333" s="1">
        <v>13129</v>
      </c>
      <c r="G333" s="1">
        <v>15406</v>
      </c>
      <c r="H333" s="1">
        <v>16658</v>
      </c>
      <c r="I333" s="1">
        <v>20151</v>
      </c>
      <c r="J333" s="1">
        <v>22119</v>
      </c>
      <c r="K333" s="1">
        <v>24906</v>
      </c>
      <c r="L333" s="1">
        <v>26689</v>
      </c>
      <c r="M333" s="1">
        <v>28858</v>
      </c>
      <c r="N333" s="1">
        <v>31768</v>
      </c>
      <c r="O333" s="1">
        <v>15962</v>
      </c>
      <c r="P333" s="1">
        <v>21785</v>
      </c>
      <c r="Q333" s="1">
        <v>23283</v>
      </c>
      <c r="R333" s="1">
        <v>25787</v>
      </c>
      <c r="S333" s="1">
        <v>-4936</v>
      </c>
      <c r="T333" s="1">
        <v>-3804</v>
      </c>
      <c r="U333" s="1">
        <v>-1318</v>
      </c>
      <c r="V333" s="1">
        <v>-2043</v>
      </c>
      <c r="W333" s="1">
        <v>-3204</v>
      </c>
      <c r="X333" s="1"/>
    </row>
    <row r="334" spans="1:24" x14ac:dyDescent="0.55000000000000004">
      <c r="A334" s="4" t="s">
        <v>276</v>
      </c>
      <c r="B334" s="4"/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/>
    </row>
    <row r="335" spans="1:24" x14ac:dyDescent="0.55000000000000004">
      <c r="A335" s="4" t="s">
        <v>74</v>
      </c>
      <c r="B335" s="4"/>
      <c r="C335" s="1">
        <v>14209</v>
      </c>
      <c r="D335" s="1">
        <v>13953</v>
      </c>
      <c r="E335" s="1">
        <v>36262</v>
      </c>
      <c r="F335" s="1">
        <v>37746</v>
      </c>
      <c r="G335" s="1">
        <v>37564</v>
      </c>
      <c r="H335" s="1">
        <v>37176</v>
      </c>
      <c r="I335" s="1">
        <v>38144</v>
      </c>
      <c r="J335" s="1">
        <v>38526</v>
      </c>
      <c r="K335" s="1">
        <v>38942</v>
      </c>
      <c r="L335" s="1">
        <v>40517</v>
      </c>
      <c r="M335" s="1">
        <v>40449</v>
      </c>
      <c r="N335" s="1">
        <v>38625</v>
      </c>
      <c r="O335" s="1">
        <v>22436</v>
      </c>
      <c r="P335" s="1">
        <v>27269</v>
      </c>
      <c r="Q335" s="1">
        <v>26731</v>
      </c>
      <c r="R335" s="1">
        <v>27768</v>
      </c>
      <c r="S335" s="1">
        <v>-3889</v>
      </c>
      <c r="T335" s="1">
        <v>-3408</v>
      </c>
      <c r="U335" s="1">
        <v>-639</v>
      </c>
      <c r="V335" s="1">
        <v>-1193</v>
      </c>
      <c r="W335" s="1">
        <v>-2228</v>
      </c>
      <c r="X335" s="1"/>
    </row>
    <row r="336" spans="1:24" ht="21.9" x14ac:dyDescent="0.55000000000000004">
      <c r="A336" s="4" t="s">
        <v>75</v>
      </c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>
        <v>332</v>
      </c>
      <c r="N336" s="1">
        <v>379</v>
      </c>
      <c r="O336" s="1">
        <v>397</v>
      </c>
      <c r="P336" s="1">
        <v>387</v>
      </c>
      <c r="Q336" s="1">
        <v>396</v>
      </c>
      <c r="R336" s="1">
        <v>383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/>
    </row>
    <row r="337" spans="1:24" x14ac:dyDescent="0.55000000000000004">
      <c r="A337" s="4" t="s">
        <v>76</v>
      </c>
      <c r="B337" s="4"/>
      <c r="C337" s="1">
        <v>14209</v>
      </c>
      <c r="D337" s="1">
        <v>13953</v>
      </c>
      <c r="E337" s="1">
        <v>36262</v>
      </c>
      <c r="F337" s="1">
        <v>37746</v>
      </c>
      <c r="G337" s="1">
        <v>37564</v>
      </c>
      <c r="H337" s="1">
        <v>37176</v>
      </c>
      <c r="I337" s="1">
        <v>38144</v>
      </c>
      <c r="J337" s="1">
        <v>38526</v>
      </c>
      <c r="K337" s="1">
        <v>38942</v>
      </c>
      <c r="L337" s="1">
        <v>40517</v>
      </c>
      <c r="M337" s="1">
        <v>40781</v>
      </c>
      <c r="N337" s="1">
        <v>39004</v>
      </c>
      <c r="O337" s="1">
        <v>22833</v>
      </c>
      <c r="P337" s="1">
        <v>27656</v>
      </c>
      <c r="Q337" s="1">
        <v>27127</v>
      </c>
      <c r="R337" s="1">
        <v>28151</v>
      </c>
      <c r="S337" s="1">
        <v>-3889</v>
      </c>
      <c r="T337" s="1">
        <v>-3408</v>
      </c>
      <c r="U337" s="1">
        <v>-639</v>
      </c>
      <c r="V337" s="1">
        <v>-1193</v>
      </c>
      <c r="W337" s="1">
        <v>-2228</v>
      </c>
      <c r="X337" s="1"/>
    </row>
    <row r="338" spans="1:24" x14ac:dyDescent="0.55000000000000004">
      <c r="A338" s="4" t="s">
        <v>79</v>
      </c>
      <c r="B338" s="4"/>
      <c r="C338" s="1">
        <v>48782</v>
      </c>
      <c r="D338" s="1">
        <v>45226</v>
      </c>
      <c r="E338" s="1">
        <v>56588</v>
      </c>
      <c r="F338" s="1">
        <v>73061</v>
      </c>
      <c r="G338" s="1">
        <v>79905</v>
      </c>
      <c r="H338" s="1">
        <v>86696</v>
      </c>
      <c r="I338" s="1">
        <v>91658</v>
      </c>
      <c r="J338" s="1">
        <v>104286</v>
      </c>
      <c r="K338" s="1">
        <v>118364</v>
      </c>
      <c r="L338" s="1">
        <v>114552</v>
      </c>
      <c r="M338" s="1">
        <v>126033</v>
      </c>
      <c r="N338" s="1">
        <v>127245</v>
      </c>
      <c r="O338" s="1">
        <v>120357</v>
      </c>
      <c r="P338" s="1">
        <v>112298</v>
      </c>
      <c r="Q338" s="1">
        <v>111454</v>
      </c>
      <c r="R338" s="1">
        <v>103355</v>
      </c>
      <c r="S338" s="1">
        <v>48238</v>
      </c>
      <c r="T338" s="1">
        <v>52056</v>
      </c>
      <c r="U338" s="1">
        <v>58472</v>
      </c>
      <c r="V338" s="1">
        <v>58756</v>
      </c>
      <c r="W338" s="54">
        <v>56639</v>
      </c>
      <c r="X338" s="1"/>
    </row>
    <row r="339" spans="1:24" x14ac:dyDescent="0.55000000000000004">
      <c r="A339" s="4" t="s">
        <v>277</v>
      </c>
      <c r="B339" s="4"/>
      <c r="C339" s="1">
        <v>33709</v>
      </c>
      <c r="D339" s="1">
        <v>32279</v>
      </c>
      <c r="E339" s="1">
        <v>40134</v>
      </c>
      <c r="F339" s="1">
        <v>51857</v>
      </c>
      <c r="G339" s="1">
        <v>58540</v>
      </c>
      <c r="H339" s="1">
        <v>64740</v>
      </c>
      <c r="I339" s="1">
        <v>67727</v>
      </c>
      <c r="J339" s="1">
        <v>76987</v>
      </c>
      <c r="K339" s="1">
        <v>87521</v>
      </c>
      <c r="L339" s="1">
        <v>84322</v>
      </c>
      <c r="M339" s="1">
        <v>92753</v>
      </c>
      <c r="N339" s="1">
        <v>93397</v>
      </c>
      <c r="O339" s="1">
        <v>89002</v>
      </c>
      <c r="P339" s="1">
        <v>82830</v>
      </c>
      <c r="Q339" s="1">
        <v>81228</v>
      </c>
      <c r="R339" s="1">
        <v>75226</v>
      </c>
      <c r="S339" s="1">
        <v>38924</v>
      </c>
      <c r="T339" s="1">
        <v>42125</v>
      </c>
      <c r="U339" s="1">
        <v>47355</v>
      </c>
      <c r="V339" s="1">
        <v>46963</v>
      </c>
      <c r="W339" s="1">
        <v>45529</v>
      </c>
      <c r="X339" s="1"/>
    </row>
    <row r="340" spans="1:24" x14ac:dyDescent="0.55000000000000004">
      <c r="A340" s="4" t="s">
        <v>81</v>
      </c>
      <c r="B340" s="4"/>
      <c r="C340" s="1">
        <v>15073</v>
      </c>
      <c r="D340" s="1">
        <v>12947</v>
      </c>
      <c r="E340" s="1">
        <v>16454</v>
      </c>
      <c r="F340" s="1">
        <v>21204</v>
      </c>
      <c r="G340" s="1">
        <v>21365</v>
      </c>
      <c r="H340" s="1">
        <v>21956</v>
      </c>
      <c r="I340" s="1">
        <v>23931</v>
      </c>
      <c r="J340" s="1">
        <v>27299</v>
      </c>
      <c r="K340" s="1">
        <v>30843</v>
      </c>
      <c r="L340" s="1">
        <v>30230</v>
      </c>
      <c r="M340" s="1">
        <v>33280</v>
      </c>
      <c r="N340" s="1">
        <v>33848</v>
      </c>
      <c r="O340" s="1">
        <v>31355</v>
      </c>
      <c r="P340" s="1">
        <v>29468</v>
      </c>
      <c r="Q340" s="1">
        <v>30226</v>
      </c>
      <c r="R340" s="1">
        <v>28129</v>
      </c>
      <c r="S340" s="1">
        <v>9314</v>
      </c>
      <c r="T340" s="1">
        <v>9931</v>
      </c>
      <c r="U340" s="1">
        <v>11117</v>
      </c>
      <c r="V340" s="1">
        <v>11793</v>
      </c>
      <c r="W340" s="1">
        <v>11110</v>
      </c>
      <c r="X340" s="1"/>
    </row>
    <row r="341" spans="1:24" x14ac:dyDescent="0.55000000000000004">
      <c r="A341" s="4" t="s">
        <v>278</v>
      </c>
      <c r="B341" s="4"/>
      <c r="C341" s="1">
        <v>10029</v>
      </c>
      <c r="D341" s="1">
        <v>9722</v>
      </c>
      <c r="E341" s="1">
        <v>12345</v>
      </c>
      <c r="F341" s="1">
        <v>14664</v>
      </c>
      <c r="G341" s="1">
        <v>14530</v>
      </c>
      <c r="H341" s="1">
        <v>14674</v>
      </c>
      <c r="I341" s="1">
        <v>14857</v>
      </c>
      <c r="J341" s="1">
        <v>15837</v>
      </c>
      <c r="K341" s="1">
        <v>16647</v>
      </c>
      <c r="L341" s="1">
        <v>14432</v>
      </c>
      <c r="M341" s="1">
        <v>15544</v>
      </c>
      <c r="N341" s="1">
        <v>17131</v>
      </c>
      <c r="O341" s="1">
        <v>16899</v>
      </c>
      <c r="P341" s="1">
        <v>16402</v>
      </c>
      <c r="Q341" s="1">
        <v>16800</v>
      </c>
      <c r="R341" s="1">
        <v>15687</v>
      </c>
      <c r="S341" s="1">
        <v>5450</v>
      </c>
      <c r="T341" s="1">
        <v>5566</v>
      </c>
      <c r="U341" s="1">
        <v>6263</v>
      </c>
      <c r="V341" s="1">
        <v>6867</v>
      </c>
      <c r="W341" s="1">
        <v>6384</v>
      </c>
      <c r="X341" s="1"/>
    </row>
    <row r="342" spans="1:24" ht="21.9" x14ac:dyDescent="0.55000000000000004">
      <c r="A342" s="4" t="s">
        <v>83</v>
      </c>
      <c r="B342" s="4"/>
      <c r="C342" s="1">
        <v>5044</v>
      </c>
      <c r="D342" s="1">
        <v>3225</v>
      </c>
      <c r="E342" s="1">
        <v>4109</v>
      </c>
      <c r="F342" s="1">
        <v>6540</v>
      </c>
      <c r="G342" s="1">
        <v>6835</v>
      </c>
      <c r="H342" s="1">
        <v>7282</v>
      </c>
      <c r="I342" s="1">
        <v>9074</v>
      </c>
      <c r="J342" s="1">
        <v>11462</v>
      </c>
      <c r="K342" s="1">
        <v>14196</v>
      </c>
      <c r="L342" s="1">
        <v>15798</v>
      </c>
      <c r="M342" s="1">
        <v>17736</v>
      </c>
      <c r="N342" s="1">
        <v>16717</v>
      </c>
      <c r="O342" s="1">
        <v>14456</v>
      </c>
      <c r="P342" s="1">
        <v>13066</v>
      </c>
      <c r="Q342" s="1">
        <v>13426</v>
      </c>
      <c r="R342" s="1">
        <v>12442</v>
      </c>
      <c r="S342" s="1">
        <v>3864</v>
      </c>
      <c r="T342" s="1">
        <v>4365</v>
      </c>
      <c r="U342" s="1">
        <v>4854</v>
      </c>
      <c r="V342" s="1">
        <v>4926</v>
      </c>
      <c r="W342" s="1">
        <v>4726</v>
      </c>
      <c r="X342" s="1"/>
    </row>
    <row r="343" spans="1:24" ht="21.9" x14ac:dyDescent="0.55000000000000004">
      <c r="A343" s="4" t="s">
        <v>279</v>
      </c>
      <c r="B343" s="4"/>
      <c r="C343" s="1">
        <v>1155</v>
      </c>
      <c r="D343" s="1">
        <v>1195</v>
      </c>
      <c r="E343" s="1">
        <v>1700</v>
      </c>
      <c r="F343" s="1">
        <v>2563</v>
      </c>
      <c r="G343" s="1">
        <v>2403</v>
      </c>
      <c r="H343" s="1">
        <v>2322</v>
      </c>
      <c r="I343" s="1">
        <v>2304</v>
      </c>
      <c r="J343" s="1">
        <v>2683</v>
      </c>
      <c r="K343" s="1">
        <v>3367</v>
      </c>
      <c r="L343" s="1">
        <v>4773</v>
      </c>
      <c r="M343" s="1">
        <v>4820</v>
      </c>
      <c r="N343" s="1">
        <v>4984</v>
      </c>
      <c r="O343" s="1">
        <v>5095</v>
      </c>
      <c r="P343" s="1">
        <v>4611</v>
      </c>
      <c r="Q343" s="1">
        <v>4334</v>
      </c>
      <c r="R343" s="1">
        <v>4061</v>
      </c>
      <c r="S343" s="1">
        <v>332</v>
      </c>
      <c r="T343" s="1">
        <v>354</v>
      </c>
      <c r="U343" s="1">
        <v>528</v>
      </c>
      <c r="V343" s="1">
        <v>739</v>
      </c>
      <c r="W343" s="1">
        <v>786</v>
      </c>
      <c r="X343" s="1"/>
    </row>
    <row r="344" spans="1:24" x14ac:dyDescent="0.55000000000000004">
      <c r="A344" s="4" t="s">
        <v>85</v>
      </c>
      <c r="B344" s="4"/>
      <c r="C344" s="1">
        <v>3889</v>
      </c>
      <c r="D344" s="1">
        <v>2030</v>
      </c>
      <c r="E344" s="1">
        <v>2409</v>
      </c>
      <c r="F344" s="1">
        <v>3977</v>
      </c>
      <c r="G344" s="1">
        <v>4432</v>
      </c>
      <c r="H344" s="1">
        <v>4960</v>
      </c>
      <c r="I344" s="1">
        <v>6770</v>
      </c>
      <c r="J344" s="1">
        <v>8779</v>
      </c>
      <c r="K344" s="1">
        <v>10829</v>
      </c>
      <c r="L344" s="1">
        <v>11025</v>
      </c>
      <c r="M344" s="1">
        <v>12916</v>
      </c>
      <c r="N344" s="1">
        <v>11733</v>
      </c>
      <c r="O344" s="1">
        <v>9361</v>
      </c>
      <c r="P344" s="1">
        <v>8455</v>
      </c>
      <c r="Q344" s="1">
        <v>9092</v>
      </c>
      <c r="R344" s="1">
        <v>8381</v>
      </c>
      <c r="S344" s="1">
        <v>3532</v>
      </c>
      <c r="T344" s="1">
        <v>4011</v>
      </c>
      <c r="U344" s="1">
        <v>4326</v>
      </c>
      <c r="V344" s="1">
        <v>4187</v>
      </c>
      <c r="W344" s="1">
        <v>3940</v>
      </c>
      <c r="X344" s="1"/>
    </row>
    <row r="345" spans="1:24" x14ac:dyDescent="0.55000000000000004">
      <c r="A345" s="4" t="s">
        <v>280</v>
      </c>
      <c r="B345" s="4"/>
      <c r="C345" s="1">
        <v>257</v>
      </c>
      <c r="D345" s="1"/>
      <c r="E345" s="1"/>
      <c r="F345" s="1">
        <v>277</v>
      </c>
      <c r="G345" s="1">
        <v>247</v>
      </c>
      <c r="H345" s="1">
        <v>334</v>
      </c>
      <c r="I345" s="1">
        <v>336</v>
      </c>
      <c r="J345" s="1">
        <v>531</v>
      </c>
      <c r="K345" s="1">
        <v>467</v>
      </c>
      <c r="L345" s="1">
        <v>597</v>
      </c>
      <c r="M345" s="1">
        <v>417</v>
      </c>
      <c r="N345" s="1">
        <v>551</v>
      </c>
      <c r="O345" s="1">
        <v>865</v>
      </c>
      <c r="P345" s="1">
        <v>738</v>
      </c>
      <c r="Q345" s="1">
        <v>621</v>
      </c>
      <c r="R345" s="1">
        <v>567</v>
      </c>
      <c r="S345" s="1">
        <v>273</v>
      </c>
      <c r="T345" s="1">
        <v>309</v>
      </c>
      <c r="U345" s="1">
        <v>312</v>
      </c>
      <c r="V345" s="1">
        <v>242</v>
      </c>
      <c r="W345" s="1">
        <v>239</v>
      </c>
      <c r="X345" s="1"/>
    </row>
    <row r="346" spans="1:24" x14ac:dyDescent="0.55000000000000004">
      <c r="A346" s="4" t="s">
        <v>281</v>
      </c>
      <c r="B346" s="4"/>
      <c r="C346" s="1">
        <v>993</v>
      </c>
      <c r="D346" s="1">
        <v>187</v>
      </c>
      <c r="E346" s="1">
        <v>-40</v>
      </c>
      <c r="F346" s="1">
        <v>269</v>
      </c>
      <c r="G346" s="1">
        <v>286</v>
      </c>
      <c r="H346" s="1">
        <v>510</v>
      </c>
      <c r="I346" s="1">
        <v>967</v>
      </c>
      <c r="J346" s="1">
        <v>989</v>
      </c>
      <c r="K346" s="1">
        <v>467</v>
      </c>
      <c r="L346" s="1">
        <v>-124</v>
      </c>
      <c r="M346" s="1">
        <v>21</v>
      </c>
      <c r="N346" s="1">
        <v>206</v>
      </c>
      <c r="O346" s="1">
        <v>-11</v>
      </c>
      <c r="P346" s="1">
        <v>-195</v>
      </c>
      <c r="Q346" s="1">
        <v>-284</v>
      </c>
      <c r="R346" s="1">
        <v>-580</v>
      </c>
      <c r="S346" s="1">
        <v>306</v>
      </c>
      <c r="T346" s="1">
        <v>61</v>
      </c>
      <c r="U346" s="1">
        <v>-620</v>
      </c>
      <c r="V346" s="1">
        <v>-1112</v>
      </c>
      <c r="W346" s="1">
        <v>262</v>
      </c>
      <c r="X346" s="1"/>
    </row>
    <row r="347" spans="1:24" x14ac:dyDescent="0.55000000000000004">
      <c r="A347" s="4" t="s">
        <v>282</v>
      </c>
      <c r="B347" s="4"/>
      <c r="C347" s="1">
        <v>0</v>
      </c>
      <c r="D347" s="1">
        <v>-1515</v>
      </c>
      <c r="E347" s="1">
        <v>-3421</v>
      </c>
      <c r="F347" s="1">
        <v>-1081</v>
      </c>
      <c r="G347" s="1">
        <v>-275</v>
      </c>
      <c r="H347" s="1">
        <v>-1593</v>
      </c>
      <c r="I347" s="1">
        <v>-210</v>
      </c>
      <c r="J347" s="1">
        <v>-60</v>
      </c>
      <c r="K347" s="1">
        <v>-356</v>
      </c>
      <c r="L347" s="1">
        <v>-889</v>
      </c>
      <c r="M347" s="1">
        <v>-1437</v>
      </c>
      <c r="N347" s="1">
        <v>-2332</v>
      </c>
      <c r="O347" s="1">
        <v>-20418</v>
      </c>
      <c r="P347" s="1">
        <v>-1012</v>
      </c>
      <c r="Q347" s="1">
        <v>-1630</v>
      </c>
      <c r="R347" s="1">
        <v>-2502</v>
      </c>
      <c r="S347" s="1">
        <v>196</v>
      </c>
      <c r="T347" s="1">
        <v>-487</v>
      </c>
      <c r="U347" s="1">
        <v>-381</v>
      </c>
      <c r="V347" s="1">
        <v>-310</v>
      </c>
      <c r="W347" s="1">
        <v>-732</v>
      </c>
      <c r="X347" s="1"/>
    </row>
    <row r="348" spans="1:24" x14ac:dyDescent="0.55000000000000004">
      <c r="A348" s="4" t="s">
        <v>89</v>
      </c>
      <c r="B348" s="4"/>
      <c r="C348" s="1">
        <v>4625</v>
      </c>
      <c r="D348" s="1">
        <v>702</v>
      </c>
      <c r="E348" s="1">
        <v>-1052</v>
      </c>
      <c r="F348" s="1">
        <v>2888</v>
      </c>
      <c r="G348" s="1">
        <v>4196</v>
      </c>
      <c r="H348" s="1">
        <v>3543</v>
      </c>
      <c r="I348" s="1">
        <v>7191</v>
      </c>
      <c r="J348" s="1">
        <v>9177</v>
      </c>
      <c r="K348" s="1">
        <v>10473</v>
      </c>
      <c r="L348" s="1">
        <v>9415</v>
      </c>
      <c r="M348" s="1">
        <v>11083</v>
      </c>
      <c r="N348" s="1">
        <v>9056</v>
      </c>
      <c r="O348" s="1">
        <v>-11933</v>
      </c>
      <c r="P348" s="1">
        <v>6510</v>
      </c>
      <c r="Q348" s="1">
        <v>6557</v>
      </c>
      <c r="R348" s="1">
        <v>4732</v>
      </c>
      <c r="S348" s="1">
        <v>3761</v>
      </c>
      <c r="T348" s="1">
        <v>3276</v>
      </c>
      <c r="U348" s="1">
        <v>3013</v>
      </c>
      <c r="V348" s="1">
        <v>2523</v>
      </c>
      <c r="W348" s="1">
        <v>3231</v>
      </c>
      <c r="X348" s="1"/>
    </row>
    <row r="349" spans="1:24" x14ac:dyDescent="0.55000000000000004">
      <c r="A349" s="4" t="s">
        <v>192</v>
      </c>
      <c r="B349" s="4"/>
      <c r="C349" s="1">
        <v>1064</v>
      </c>
      <c r="D349" s="1">
        <v>78</v>
      </c>
      <c r="E349" s="1">
        <v>-129</v>
      </c>
      <c r="F349" s="1">
        <v>349</v>
      </c>
      <c r="G349" s="1">
        <v>699</v>
      </c>
      <c r="H349" s="1">
        <v>1145</v>
      </c>
      <c r="I349" s="1">
        <v>993</v>
      </c>
      <c r="J349" s="1">
        <v>1913</v>
      </c>
      <c r="K349" s="1">
        <v>2144</v>
      </c>
      <c r="L349" s="1">
        <v>1755</v>
      </c>
      <c r="M349" s="1">
        <v>2213</v>
      </c>
      <c r="N349" s="1">
        <v>1908</v>
      </c>
      <c r="O349" s="1">
        <v>717</v>
      </c>
      <c r="P349" s="1">
        <v>1397</v>
      </c>
      <c r="Q349" s="1">
        <v>1544</v>
      </c>
      <c r="R349" s="1">
        <v>178</v>
      </c>
      <c r="S349" s="1">
        <v>1095</v>
      </c>
      <c r="T349" s="1">
        <v>750</v>
      </c>
      <c r="U349" s="1">
        <v>-2314</v>
      </c>
      <c r="V349" s="1">
        <v>-629</v>
      </c>
      <c r="W349" s="1">
        <v>387</v>
      </c>
      <c r="X349" s="1"/>
    </row>
    <row r="350" spans="1:24" x14ac:dyDescent="0.55000000000000004">
      <c r="A350" s="4" t="s">
        <v>283</v>
      </c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>
        <v>109</v>
      </c>
      <c r="N350" s="1">
        <v>74</v>
      </c>
      <c r="O350" s="1"/>
      <c r="P350" s="1"/>
      <c r="Q350" s="1"/>
      <c r="R350" s="1"/>
      <c r="S350" s="1"/>
      <c r="T350" s="1">
        <v>0</v>
      </c>
      <c r="U350" s="1">
        <v>0</v>
      </c>
      <c r="V350" s="1">
        <v>0</v>
      </c>
      <c r="W350" s="1">
        <v>0</v>
      </c>
      <c r="X350" s="1"/>
    </row>
    <row r="351" spans="1:24" x14ac:dyDescent="0.55000000000000004">
      <c r="A351" s="4" t="s">
        <v>284</v>
      </c>
      <c r="B351" s="4"/>
      <c r="C351" s="1">
        <v>3561</v>
      </c>
      <c r="D351" s="1">
        <v>624</v>
      </c>
      <c r="E351" s="1">
        <v>-923</v>
      </c>
      <c r="F351" s="1">
        <v>2539</v>
      </c>
      <c r="G351" s="1">
        <v>3497</v>
      </c>
      <c r="H351" s="1">
        <v>2398</v>
      </c>
      <c r="I351" s="1">
        <v>6198</v>
      </c>
      <c r="J351" s="1">
        <v>7264</v>
      </c>
      <c r="K351" s="1">
        <v>8329</v>
      </c>
      <c r="L351" s="1">
        <v>7660</v>
      </c>
      <c r="M351" s="1">
        <v>8761</v>
      </c>
      <c r="N351" s="1">
        <v>7074</v>
      </c>
      <c r="O351" s="1">
        <v>-12650</v>
      </c>
      <c r="P351" s="1">
        <v>5113</v>
      </c>
      <c r="Q351" s="1">
        <v>5013</v>
      </c>
      <c r="R351" s="1">
        <v>4554</v>
      </c>
      <c r="S351" s="1">
        <v>2666</v>
      </c>
      <c r="T351" s="1">
        <v>2526</v>
      </c>
      <c r="U351" s="1">
        <v>5327</v>
      </c>
      <c r="V351" s="1">
        <v>3152</v>
      </c>
      <c r="W351" s="1">
        <v>2844</v>
      </c>
      <c r="X351" s="1"/>
    </row>
    <row r="352" spans="1:24" x14ac:dyDescent="0.55000000000000004">
      <c r="A352" s="4" t="s">
        <v>285</v>
      </c>
      <c r="B352" s="4"/>
      <c r="C352" s="1">
        <v>0</v>
      </c>
      <c r="D352" s="1">
        <v>-216</v>
      </c>
      <c r="E352" s="1">
        <v>20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/>
    </row>
    <row r="353" spans="1:24" x14ac:dyDescent="0.55000000000000004">
      <c r="A353" s="4" t="s">
        <v>286</v>
      </c>
      <c r="B353" s="4"/>
      <c r="C353" s="1">
        <v>136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-170</v>
      </c>
      <c r="T353" s="1">
        <v>0</v>
      </c>
      <c r="U353" s="1">
        <v>0</v>
      </c>
      <c r="V353" s="1">
        <v>0</v>
      </c>
      <c r="W353" s="1">
        <v>0</v>
      </c>
      <c r="X353" s="1"/>
    </row>
    <row r="354" spans="1:24" x14ac:dyDescent="0.55000000000000004">
      <c r="A354" s="4" t="s">
        <v>95</v>
      </c>
      <c r="B354" s="4"/>
      <c r="C354" s="1">
        <v>3697</v>
      </c>
      <c r="D354" s="1">
        <v>408</v>
      </c>
      <c r="E354" s="1">
        <v>-903</v>
      </c>
      <c r="F354" s="1">
        <v>2539</v>
      </c>
      <c r="G354" s="1">
        <v>3497</v>
      </c>
      <c r="H354" s="1">
        <v>2398</v>
      </c>
      <c r="I354" s="1">
        <v>6198</v>
      </c>
      <c r="J354" s="1">
        <v>7264</v>
      </c>
      <c r="K354" s="1">
        <v>8329</v>
      </c>
      <c r="L354" s="1">
        <v>7660</v>
      </c>
      <c r="M354" s="1">
        <v>8761</v>
      </c>
      <c r="N354" s="1">
        <v>7074</v>
      </c>
      <c r="O354" s="1">
        <v>-12650</v>
      </c>
      <c r="P354" s="1">
        <v>5113</v>
      </c>
      <c r="Q354" s="1">
        <v>5013</v>
      </c>
      <c r="R354" s="1">
        <v>4554</v>
      </c>
      <c r="S354" s="1">
        <v>2496</v>
      </c>
      <c r="T354" s="1">
        <v>2526</v>
      </c>
      <c r="U354" s="1">
        <v>5327</v>
      </c>
      <c r="V354" s="1">
        <v>3152</v>
      </c>
      <c r="W354" s="1">
        <v>2844</v>
      </c>
      <c r="X354" s="1"/>
    </row>
    <row r="355" spans="1:24" x14ac:dyDescent="0.55000000000000004">
      <c r="A355" s="4" t="s">
        <v>287</v>
      </c>
      <c r="B355" s="4"/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/>
    </row>
    <row r="356" spans="1:24" x14ac:dyDescent="0.55000000000000004">
      <c r="A356" s="4" t="s">
        <v>288</v>
      </c>
      <c r="B356" s="4"/>
      <c r="C356" s="1">
        <v>1.8</v>
      </c>
      <c r="D356" s="1">
        <v>0.32</v>
      </c>
      <c r="E356" s="1">
        <v>-0.37</v>
      </c>
      <c r="F356" s="1">
        <v>0.83</v>
      </c>
      <c r="G356" s="1">
        <v>1.1599999999999999</v>
      </c>
      <c r="H356" s="1">
        <v>0.83</v>
      </c>
      <c r="I356" s="1">
        <v>2.23</v>
      </c>
      <c r="J356" s="1">
        <v>2.76</v>
      </c>
      <c r="K356" s="1">
        <v>3.35</v>
      </c>
      <c r="L356" s="1">
        <v>3.21</v>
      </c>
      <c r="M356" s="1">
        <v>3.78</v>
      </c>
      <c r="N356" s="1">
        <v>3.38</v>
      </c>
      <c r="O356" s="1">
        <v>-6.41</v>
      </c>
      <c r="P356" s="1">
        <v>2.64</v>
      </c>
      <c r="Q356" s="1">
        <v>2.66</v>
      </c>
      <c r="R356" s="1">
        <v>2.5099999999999998</v>
      </c>
      <c r="S356" s="1">
        <v>1.54</v>
      </c>
      <c r="T356" s="1">
        <v>1.5</v>
      </c>
      <c r="U356" s="1">
        <v>3.3</v>
      </c>
      <c r="V356" s="1">
        <v>2.08</v>
      </c>
      <c r="W356" s="1">
        <v>2.0099999999999998</v>
      </c>
      <c r="X356" s="1"/>
    </row>
    <row r="357" spans="1:24" x14ac:dyDescent="0.55000000000000004">
      <c r="A357" s="4" t="s">
        <v>289</v>
      </c>
      <c r="B357" s="4"/>
      <c r="C357" s="1">
        <v>1.87</v>
      </c>
      <c r="D357" s="1">
        <v>0.21</v>
      </c>
      <c r="E357" s="1">
        <v>-0.36</v>
      </c>
      <c r="F357" s="1">
        <v>0.83</v>
      </c>
      <c r="G357" s="1">
        <v>1.1599999999999999</v>
      </c>
      <c r="H357" s="1">
        <v>0.83</v>
      </c>
      <c r="I357" s="1">
        <v>2.23</v>
      </c>
      <c r="J357" s="1">
        <v>2.76</v>
      </c>
      <c r="K357" s="1">
        <v>3.35</v>
      </c>
      <c r="L357" s="1">
        <v>3.21</v>
      </c>
      <c r="M357" s="1">
        <v>3.78</v>
      </c>
      <c r="N357" s="1">
        <v>3.38</v>
      </c>
      <c r="O357" s="1">
        <v>-6.41</v>
      </c>
      <c r="P357" s="1">
        <v>2.64</v>
      </c>
      <c r="Q357" s="1">
        <v>2.66</v>
      </c>
      <c r="R357" s="1">
        <v>2.5099999999999998</v>
      </c>
      <c r="S357" s="1">
        <v>1.44</v>
      </c>
      <c r="T357" s="1">
        <v>1.5</v>
      </c>
      <c r="U357" s="1">
        <v>3.3</v>
      </c>
      <c r="V357" s="1">
        <v>2.08</v>
      </c>
      <c r="W357" s="1">
        <v>2.0099999999999998</v>
      </c>
      <c r="X357" s="1"/>
    </row>
    <row r="358" spans="1:24" ht="21.9" x14ac:dyDescent="0.55000000000000004">
      <c r="A358" s="4" t="s">
        <v>290</v>
      </c>
      <c r="B358" s="4"/>
      <c r="C358" s="1">
        <v>1.73</v>
      </c>
      <c r="D358" s="1">
        <v>0.32</v>
      </c>
      <c r="E358" s="1">
        <v>-0.37</v>
      </c>
      <c r="F358" s="1">
        <v>0.83</v>
      </c>
      <c r="G358" s="1">
        <v>1.1499999999999999</v>
      </c>
      <c r="H358" s="1">
        <v>0.82</v>
      </c>
      <c r="I358" s="1">
        <v>2.1800000000000002</v>
      </c>
      <c r="J358" s="1">
        <v>2.68</v>
      </c>
      <c r="K358" s="1">
        <v>3.25</v>
      </c>
      <c r="L358" s="1">
        <v>3.14</v>
      </c>
      <c r="M358" s="1">
        <v>3.69</v>
      </c>
      <c r="N358" s="1">
        <v>3.32</v>
      </c>
      <c r="O358" s="1">
        <v>-6.41</v>
      </c>
      <c r="P358" s="1">
        <v>2.62</v>
      </c>
      <c r="Q358" s="1">
        <v>2.62</v>
      </c>
      <c r="R358" s="1">
        <v>2.48</v>
      </c>
      <c r="S358" s="1">
        <v>1.53</v>
      </c>
      <c r="T358" s="1">
        <v>1.48</v>
      </c>
      <c r="U358" s="1">
        <v>3.26</v>
      </c>
      <c r="V358" s="1">
        <v>2.0699999999999998</v>
      </c>
      <c r="W358" s="1">
        <v>2</v>
      </c>
      <c r="X358" s="1"/>
    </row>
    <row r="359" spans="1:24" ht="21.9" x14ac:dyDescent="0.55000000000000004">
      <c r="A359" s="4" t="s">
        <v>291</v>
      </c>
      <c r="B359" s="4"/>
      <c r="C359" s="1">
        <v>1.8</v>
      </c>
      <c r="D359" s="1">
        <v>0.21</v>
      </c>
      <c r="E359" s="1">
        <v>-0.36</v>
      </c>
      <c r="F359" s="1">
        <v>0.83</v>
      </c>
      <c r="G359" s="1">
        <v>1.1499999999999999</v>
      </c>
      <c r="H359" s="1">
        <v>0.82</v>
      </c>
      <c r="I359" s="1">
        <v>2.1800000000000002</v>
      </c>
      <c r="J359" s="1">
        <v>2.68</v>
      </c>
      <c r="K359" s="1">
        <v>3.25</v>
      </c>
      <c r="L359" s="1">
        <v>3.14</v>
      </c>
      <c r="M359" s="1">
        <v>3.69</v>
      </c>
      <c r="N359" s="1">
        <v>3.32</v>
      </c>
      <c r="O359" s="1">
        <v>-6.41</v>
      </c>
      <c r="P359" s="1">
        <v>2.62</v>
      </c>
      <c r="Q359" s="1">
        <v>2.62</v>
      </c>
      <c r="R359" s="1">
        <v>2.48</v>
      </c>
      <c r="S359" s="1">
        <v>1.43</v>
      </c>
      <c r="T359" s="1">
        <v>1.48</v>
      </c>
      <c r="U359" s="1">
        <v>3.26</v>
      </c>
      <c r="V359" s="1">
        <v>2.0699999999999998</v>
      </c>
      <c r="W359" s="1">
        <v>2</v>
      </c>
      <c r="X359" s="1"/>
    </row>
    <row r="360" spans="1:24" ht="21.9" x14ac:dyDescent="0.55000000000000004">
      <c r="A360" s="4" t="s">
        <v>292</v>
      </c>
      <c r="B360" s="4"/>
      <c r="C360" s="1">
        <v>1979</v>
      </c>
      <c r="D360" s="1">
        <v>1936</v>
      </c>
      <c r="E360" s="1">
        <v>2499</v>
      </c>
      <c r="F360" s="1">
        <v>3047</v>
      </c>
      <c r="G360" s="1">
        <v>3024</v>
      </c>
      <c r="H360" s="1">
        <v>2879</v>
      </c>
      <c r="I360" s="1">
        <v>2782</v>
      </c>
      <c r="J360" s="1">
        <v>2630</v>
      </c>
      <c r="K360" s="1">
        <v>2483</v>
      </c>
      <c r="L360" s="1">
        <v>2388</v>
      </c>
      <c r="M360" s="1">
        <v>2319</v>
      </c>
      <c r="N360" s="1">
        <v>2094</v>
      </c>
      <c r="O360" s="1">
        <v>1974</v>
      </c>
      <c r="P360" s="1">
        <v>1934</v>
      </c>
      <c r="Q360" s="1">
        <v>1882</v>
      </c>
      <c r="R360" s="1">
        <v>1814</v>
      </c>
      <c r="S360" s="1">
        <v>1730</v>
      </c>
      <c r="T360" s="1">
        <v>1688</v>
      </c>
      <c r="U360" s="1">
        <v>1615</v>
      </c>
      <c r="V360" s="1">
        <v>1515</v>
      </c>
      <c r="W360" s="1">
        <v>1413</v>
      </c>
      <c r="X360" s="1"/>
    </row>
    <row r="361" spans="1:24" x14ac:dyDescent="0.55000000000000004">
      <c r="A361" s="4" t="s">
        <v>121</v>
      </c>
    </row>
    <row r="362" spans="1:24" ht="21.9" x14ac:dyDescent="0.55000000000000004">
      <c r="A362" s="4" t="s">
        <v>293</v>
      </c>
      <c r="B362" s="4"/>
      <c r="C362" s="1">
        <v>2077</v>
      </c>
      <c r="D362" s="1">
        <v>1974</v>
      </c>
      <c r="E362" s="1">
        <v>2499</v>
      </c>
      <c r="F362" s="1">
        <v>3063</v>
      </c>
      <c r="G362" s="1">
        <v>3055</v>
      </c>
      <c r="H362" s="1">
        <v>2909</v>
      </c>
      <c r="I362" s="1">
        <v>2852</v>
      </c>
      <c r="J362" s="1">
        <v>2716</v>
      </c>
      <c r="K362" s="1">
        <v>2567</v>
      </c>
      <c r="L362" s="1">
        <v>2437</v>
      </c>
      <c r="M362" s="1">
        <v>2372</v>
      </c>
      <c r="N362" s="1">
        <v>2128</v>
      </c>
      <c r="O362" s="1">
        <v>1974</v>
      </c>
      <c r="P362" s="1">
        <v>1950</v>
      </c>
      <c r="Q362" s="1">
        <v>1912</v>
      </c>
      <c r="R362" s="1">
        <v>1836</v>
      </c>
      <c r="S362" s="1">
        <v>1743</v>
      </c>
      <c r="T362" s="1">
        <v>1702</v>
      </c>
      <c r="U362" s="1">
        <v>1634</v>
      </c>
      <c r="V362" s="1">
        <v>1524</v>
      </c>
      <c r="W362" s="1">
        <v>1420</v>
      </c>
      <c r="X362" s="1"/>
    </row>
    <row r="363" spans="1:24" ht="21.9" x14ac:dyDescent="0.55000000000000004">
      <c r="A363" s="4" t="s">
        <v>294</v>
      </c>
      <c r="B363" s="4"/>
      <c r="C363" s="1">
        <v>1947.3119999999999</v>
      </c>
      <c r="D363" s="1">
        <v>1939</v>
      </c>
      <c r="E363" s="1">
        <v>3044</v>
      </c>
      <c r="F363" s="1">
        <v>3042.761</v>
      </c>
      <c r="G363" s="1">
        <v>2910.76</v>
      </c>
      <c r="H363" s="1">
        <v>2837.1959999999999</v>
      </c>
      <c r="I363" s="1">
        <v>2732.0340000000001</v>
      </c>
      <c r="J363" s="1">
        <v>2579.7139999999999</v>
      </c>
      <c r="K363" s="1">
        <v>2415.3029999999999</v>
      </c>
      <c r="L363" s="1">
        <v>2364.8090000000002</v>
      </c>
      <c r="M363" s="1">
        <v>2203.8980000000001</v>
      </c>
      <c r="N363" s="1">
        <v>1990.5060000000001</v>
      </c>
      <c r="O363" s="1">
        <v>1962.838</v>
      </c>
      <c r="P363" s="1">
        <v>1907.883</v>
      </c>
      <c r="Q363" s="1">
        <v>1839.288</v>
      </c>
      <c r="R363" s="1">
        <v>1803.7190000000001</v>
      </c>
      <c r="S363" s="1">
        <v>1712.0909999999999</v>
      </c>
      <c r="T363" s="1">
        <v>1649.58</v>
      </c>
      <c r="U363" s="1">
        <v>1560.27</v>
      </c>
      <c r="V363" s="1">
        <v>1457.7190000000001</v>
      </c>
      <c r="W363" s="1">
        <v>1303.9269999999999</v>
      </c>
      <c r="X363" s="1"/>
    </row>
    <row r="364" spans="1:24" x14ac:dyDescent="0.55000000000000004">
      <c r="A364" s="4" t="s">
        <v>295</v>
      </c>
      <c r="B364" s="4"/>
      <c r="C364" s="1">
        <v>4425</v>
      </c>
      <c r="D364" s="1">
        <v>2561</v>
      </c>
      <c r="E364" s="1">
        <v>5444</v>
      </c>
      <c r="F364" s="1">
        <v>6057</v>
      </c>
      <c r="G364" s="1">
        <v>5088</v>
      </c>
      <c r="H364" s="1">
        <v>8028</v>
      </c>
      <c r="I364" s="1">
        <v>11353</v>
      </c>
      <c r="J364" s="1">
        <v>9615</v>
      </c>
      <c r="K364" s="1">
        <v>14591</v>
      </c>
      <c r="L364" s="1">
        <v>13379</v>
      </c>
      <c r="M364" s="1">
        <v>11922</v>
      </c>
      <c r="N364" s="1">
        <v>12639</v>
      </c>
      <c r="O364" s="1">
        <v>10571</v>
      </c>
      <c r="P364" s="1">
        <v>11608</v>
      </c>
      <c r="Q364" s="1">
        <v>12333</v>
      </c>
      <c r="R364" s="1">
        <v>6490</v>
      </c>
      <c r="S364" s="1">
        <v>3230</v>
      </c>
      <c r="T364" s="1">
        <v>3677</v>
      </c>
      <c r="U364" s="1">
        <v>4528</v>
      </c>
      <c r="V364" s="1">
        <v>4654</v>
      </c>
      <c r="W364" s="1">
        <v>4316</v>
      </c>
      <c r="X364" s="1"/>
    </row>
    <row r="365" spans="1:24" x14ac:dyDescent="0.55000000000000004">
      <c r="A365" s="4" t="s">
        <v>140</v>
      </c>
      <c r="B365" s="4"/>
      <c r="C365" s="1">
        <v>1737</v>
      </c>
      <c r="D365" s="1">
        <v>1527</v>
      </c>
      <c r="E365" s="1">
        <v>1710</v>
      </c>
      <c r="F365" s="1">
        <v>1995</v>
      </c>
      <c r="G365" s="1">
        <v>2126</v>
      </c>
      <c r="H365" s="1">
        <v>1995</v>
      </c>
      <c r="I365" s="1">
        <v>2536</v>
      </c>
      <c r="J365" s="1">
        <v>3040</v>
      </c>
      <c r="K365" s="1">
        <v>2990</v>
      </c>
      <c r="L365" s="1">
        <v>3695</v>
      </c>
      <c r="M365" s="1">
        <v>4133</v>
      </c>
      <c r="N365" s="1">
        <v>4539</v>
      </c>
      <c r="O365" s="1">
        <v>3706</v>
      </c>
      <c r="P365" s="1">
        <v>3199</v>
      </c>
      <c r="Q365" s="1">
        <v>3853</v>
      </c>
      <c r="R365" s="1">
        <v>3603</v>
      </c>
      <c r="S365" s="1">
        <v>433</v>
      </c>
      <c r="T365" s="1">
        <v>402</v>
      </c>
      <c r="U365" s="1">
        <v>546</v>
      </c>
      <c r="V365" s="1">
        <v>671</v>
      </c>
      <c r="W365" s="1">
        <v>580</v>
      </c>
      <c r="X365" s="1"/>
    </row>
    <row r="366" spans="1:24" x14ac:dyDescent="0.55000000000000004">
      <c r="A366" s="4" t="s">
        <v>141</v>
      </c>
      <c r="B366" s="4"/>
      <c r="C366" s="1">
        <v>420</v>
      </c>
      <c r="D366" s="1">
        <v>447</v>
      </c>
      <c r="E366" s="1">
        <v>362</v>
      </c>
      <c r="F366" s="1">
        <v>353</v>
      </c>
      <c r="G366" s="1">
        <v>447</v>
      </c>
      <c r="H366" s="1">
        <v>542</v>
      </c>
      <c r="I366" s="1">
        <v>556</v>
      </c>
      <c r="J366" s="1">
        <v>568</v>
      </c>
      <c r="K366" s="1">
        <v>425</v>
      </c>
      <c r="L366" s="1">
        <v>495</v>
      </c>
      <c r="M366" s="1">
        <v>602</v>
      </c>
      <c r="N366" s="1">
        <v>999</v>
      </c>
      <c r="O366" s="1">
        <v>617</v>
      </c>
      <c r="P366" s="1">
        <v>653</v>
      </c>
      <c r="Q366" s="1">
        <v>843</v>
      </c>
      <c r="R366" s="1">
        <v>424</v>
      </c>
      <c r="S366" s="1">
        <v>6</v>
      </c>
      <c r="T366" s="1">
        <v>69</v>
      </c>
      <c r="U366" s="1">
        <v>172</v>
      </c>
      <c r="V366" s="1">
        <v>0</v>
      </c>
      <c r="W366" s="1">
        <v>3</v>
      </c>
      <c r="X366" s="1"/>
    </row>
    <row r="367" spans="1:24" x14ac:dyDescent="0.55000000000000004">
      <c r="A367" s="4" t="s">
        <v>142</v>
      </c>
      <c r="B367" s="4"/>
      <c r="C367" s="1">
        <v>0</v>
      </c>
      <c r="D367" s="1">
        <v>-106</v>
      </c>
      <c r="E367" s="1">
        <v>-3557</v>
      </c>
      <c r="F367" s="1">
        <v>149</v>
      </c>
      <c r="G367" s="1">
        <v>1124</v>
      </c>
      <c r="H367" s="1">
        <v>641</v>
      </c>
      <c r="I367" s="1">
        <v>855</v>
      </c>
      <c r="J367" s="1">
        <v>6793</v>
      </c>
      <c r="K367" s="1">
        <v>11248</v>
      </c>
      <c r="L367" s="1">
        <v>391</v>
      </c>
      <c r="M367" s="1">
        <v>8102</v>
      </c>
      <c r="N367" s="1">
        <v>10480</v>
      </c>
      <c r="O367" s="1">
        <v>141</v>
      </c>
      <c r="P367" s="1">
        <v>167</v>
      </c>
      <c r="Q367" s="1">
        <v>49</v>
      </c>
      <c r="R367" s="1">
        <v>2644</v>
      </c>
      <c r="S367" s="1">
        <v>7</v>
      </c>
      <c r="T367" s="1">
        <v>0</v>
      </c>
      <c r="U367" s="1">
        <v>1036</v>
      </c>
      <c r="V367" s="1">
        <v>458</v>
      </c>
      <c r="W367" s="1">
        <v>0</v>
      </c>
      <c r="X367" s="1"/>
    </row>
    <row r="368" spans="1:24" x14ac:dyDescent="0.55000000000000004">
      <c r="A368" s="4" t="s">
        <v>144</v>
      </c>
      <c r="B368" s="4"/>
      <c r="C368" s="1">
        <v>-1126</v>
      </c>
      <c r="D368" s="1">
        <v>-549</v>
      </c>
      <c r="E368" s="1">
        <v>3118</v>
      </c>
      <c r="F368" s="1">
        <v>-1512</v>
      </c>
      <c r="G368" s="1">
        <v>-2454</v>
      </c>
      <c r="H368" s="1">
        <v>-1757</v>
      </c>
      <c r="I368" s="1">
        <v>-2787</v>
      </c>
      <c r="J368" s="1">
        <v>-9123</v>
      </c>
      <c r="K368" s="1">
        <v>-13711</v>
      </c>
      <c r="L368" s="1">
        <v>-3580</v>
      </c>
      <c r="M368" s="1">
        <v>-11359</v>
      </c>
      <c r="N368" s="1">
        <v>-13959</v>
      </c>
      <c r="O368" s="1">
        <v>-3453</v>
      </c>
      <c r="P368" s="1">
        <v>-2803</v>
      </c>
      <c r="Q368" s="1">
        <v>-2792</v>
      </c>
      <c r="R368" s="1">
        <v>-5534</v>
      </c>
      <c r="S368" s="1">
        <v>48</v>
      </c>
      <c r="T368" s="1">
        <v>-1717</v>
      </c>
      <c r="U368" s="1">
        <v>-716</v>
      </c>
      <c r="V368" s="1">
        <v>-438</v>
      </c>
      <c r="W368" s="1">
        <v>-1016</v>
      </c>
      <c r="X368" s="1"/>
    </row>
    <row r="369" spans="1:24" x14ac:dyDescent="0.55000000000000004">
      <c r="A369" s="4" t="s">
        <v>112</v>
      </c>
      <c r="B369" s="4"/>
      <c r="C369" s="1">
        <v>638</v>
      </c>
      <c r="D369" s="1">
        <v>621</v>
      </c>
      <c r="E369" s="1">
        <v>801</v>
      </c>
      <c r="F369" s="1">
        <v>977</v>
      </c>
      <c r="G369" s="1">
        <v>972</v>
      </c>
      <c r="H369" s="1">
        <v>926</v>
      </c>
      <c r="I369" s="1">
        <v>894</v>
      </c>
      <c r="J369" s="1">
        <v>846</v>
      </c>
      <c r="K369" s="1">
        <v>796</v>
      </c>
      <c r="L369" s="1">
        <v>766</v>
      </c>
      <c r="M369" s="1">
        <v>771</v>
      </c>
      <c r="N369" s="1">
        <v>844</v>
      </c>
      <c r="O369" s="1">
        <v>1015</v>
      </c>
      <c r="P369" s="1">
        <v>1105</v>
      </c>
      <c r="Q369" s="1">
        <v>1184</v>
      </c>
      <c r="R369" s="1">
        <v>1250</v>
      </c>
      <c r="S369" s="1">
        <v>858</v>
      </c>
      <c r="T369" s="1">
        <v>894</v>
      </c>
      <c r="U369" s="1">
        <v>899</v>
      </c>
      <c r="V369" s="1">
        <v>970</v>
      </c>
      <c r="W369" s="1">
        <v>997</v>
      </c>
      <c r="X369" s="1"/>
    </row>
    <row r="370" spans="1:24" ht="21.9" x14ac:dyDescent="0.55000000000000004">
      <c r="A370" s="4" t="s">
        <v>296</v>
      </c>
    </row>
    <row r="371" spans="1:24" x14ac:dyDescent="0.55000000000000004">
      <c r="A371" s="4" t="s">
        <v>297</v>
      </c>
      <c r="B371" s="4"/>
      <c r="C371" s="1">
        <v>198</v>
      </c>
      <c r="D371" s="1">
        <v>266</v>
      </c>
      <c r="E371" s="1">
        <v>206</v>
      </c>
      <c r="F371" s="1">
        <v>394</v>
      </c>
      <c r="G371" s="1">
        <v>305</v>
      </c>
      <c r="H371" s="1">
        <v>447</v>
      </c>
      <c r="I371" s="1">
        <v>299</v>
      </c>
      <c r="J371" s="1">
        <v>489</v>
      </c>
      <c r="K371" s="1">
        <v>426</v>
      </c>
      <c r="L371" s="1">
        <v>572</v>
      </c>
      <c r="M371" s="1">
        <v>384</v>
      </c>
      <c r="N371" s="1">
        <v>451</v>
      </c>
      <c r="O371" s="1">
        <v>856</v>
      </c>
      <c r="P371" s="1">
        <v>837</v>
      </c>
      <c r="Q371" s="1">
        <v>678</v>
      </c>
      <c r="R371" s="1">
        <v>532</v>
      </c>
      <c r="S371" s="1">
        <v>318</v>
      </c>
      <c r="T371" s="1">
        <v>322</v>
      </c>
      <c r="U371" s="1">
        <v>329</v>
      </c>
      <c r="V371" s="1">
        <v>240</v>
      </c>
      <c r="W371" s="1">
        <v>227</v>
      </c>
      <c r="X371" s="1"/>
    </row>
    <row r="372" spans="1:24" x14ac:dyDescent="0.55000000000000004">
      <c r="A372" s="4" t="s">
        <v>157</v>
      </c>
      <c r="B372" s="4"/>
      <c r="C372" s="1">
        <v>1063</v>
      </c>
      <c r="D372" s="1">
        <v>1159</v>
      </c>
      <c r="E372" s="1">
        <v>139</v>
      </c>
      <c r="F372" s="1">
        <v>464</v>
      </c>
      <c r="G372" s="1">
        <v>609</v>
      </c>
      <c r="H372" s="1">
        <v>884</v>
      </c>
      <c r="I372" s="1">
        <v>637</v>
      </c>
      <c r="J372" s="1">
        <v>956</v>
      </c>
      <c r="K372" s="1">
        <v>1136</v>
      </c>
      <c r="L372" s="1">
        <v>643</v>
      </c>
      <c r="M372" s="1">
        <v>1293</v>
      </c>
      <c r="N372" s="1">
        <v>1134</v>
      </c>
      <c r="O372" s="1">
        <v>1750</v>
      </c>
      <c r="P372" s="1">
        <v>1391</v>
      </c>
      <c r="Q372" s="1">
        <v>1267</v>
      </c>
      <c r="R372" s="1">
        <v>1012</v>
      </c>
      <c r="S372" s="1">
        <v>587</v>
      </c>
      <c r="T372" s="1">
        <v>438</v>
      </c>
      <c r="U372" s="1">
        <v>951</v>
      </c>
      <c r="V372" s="1">
        <v>89</v>
      </c>
      <c r="W372" s="1">
        <v>464</v>
      </c>
      <c r="X372" s="1"/>
    </row>
    <row r="373" spans="1:24" x14ac:dyDescent="0.55000000000000004">
      <c r="A373" s="4" t="s">
        <v>298</v>
      </c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55000000000000004">
      <c r="A374" s="4" t="s">
        <v>150</v>
      </c>
      <c r="B374" s="4"/>
      <c r="C374" s="1">
        <v>-1297</v>
      </c>
      <c r="D374" s="1">
        <v>303</v>
      </c>
      <c r="E374" s="1">
        <v>-2402</v>
      </c>
      <c r="F374" s="1">
        <v>-223</v>
      </c>
      <c r="G374" s="1">
        <v>-172</v>
      </c>
      <c r="H374" s="1">
        <v>-1</v>
      </c>
      <c r="I374" s="1">
        <v>-55</v>
      </c>
      <c r="J374" s="1">
        <v>1863</v>
      </c>
      <c r="K374" s="1">
        <v>5015</v>
      </c>
      <c r="L374" s="1">
        <v>-6856</v>
      </c>
      <c r="M374" s="1">
        <v>4156</v>
      </c>
      <c r="N374" s="1">
        <v>-1270</v>
      </c>
      <c r="O374" s="1">
        <v>-2775</v>
      </c>
      <c r="P374" s="1">
        <v>-154</v>
      </c>
      <c r="Q374" s="1">
        <v>148</v>
      </c>
      <c r="R374" s="1">
        <v>74</v>
      </c>
      <c r="S374" s="1">
        <v>97</v>
      </c>
      <c r="T374" s="1">
        <v>1086</v>
      </c>
      <c r="U374" s="1">
        <v>-141</v>
      </c>
      <c r="V374" s="1">
        <v>-856</v>
      </c>
      <c r="W374" s="1">
        <v>27</v>
      </c>
      <c r="X374" s="1"/>
    </row>
    <row r="375" spans="1:24" ht="21.9" x14ac:dyDescent="0.55000000000000004">
      <c r="A375" s="4" t="s">
        <v>299</v>
      </c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55000000000000004">
      <c r="A376" s="4" t="s">
        <v>202</v>
      </c>
      <c r="B376" s="4"/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1</v>
      </c>
      <c r="X376" s="1"/>
    </row>
    <row r="377" spans="1:24" x14ac:dyDescent="0.55000000000000004">
      <c r="A377" s="4" t="s">
        <v>203</v>
      </c>
      <c r="B377" s="4"/>
      <c r="C377" s="1">
        <v>1100</v>
      </c>
      <c r="D377" s="1">
        <v>1000</v>
      </c>
      <c r="E377" s="1">
        <v>1400</v>
      </c>
      <c r="F377" s="1">
        <v>1800</v>
      </c>
      <c r="G377" s="1">
        <v>1800</v>
      </c>
      <c r="H377" s="1">
        <v>1100</v>
      </c>
      <c r="I377" s="1">
        <v>1100</v>
      </c>
      <c r="J377" s="1">
        <v>1100</v>
      </c>
      <c r="K377" s="1">
        <v>1000</v>
      </c>
      <c r="L377" s="1">
        <v>700</v>
      </c>
      <c r="M377" s="1">
        <v>1000</v>
      </c>
      <c r="N377" s="1">
        <v>1200</v>
      </c>
      <c r="O377" s="1">
        <v>1000</v>
      </c>
      <c r="P377" s="1">
        <v>878</v>
      </c>
      <c r="Q377" s="1">
        <v>784</v>
      </c>
      <c r="R377" s="1">
        <v>859</v>
      </c>
      <c r="S377" s="1">
        <v>586</v>
      </c>
      <c r="T377" s="1">
        <v>544</v>
      </c>
      <c r="U377" s="1">
        <v>568</v>
      </c>
      <c r="V377" s="1">
        <v>652</v>
      </c>
      <c r="W377" s="1">
        <v>578</v>
      </c>
      <c r="X377" s="1"/>
    </row>
    <row r="378" spans="1:24" x14ac:dyDescent="0.55000000000000004">
      <c r="A378" s="4" t="s">
        <v>217</v>
      </c>
      <c r="B378" s="4"/>
      <c r="C378" s="1">
        <v>0.32</v>
      </c>
      <c r="D378" s="1">
        <v>0.32</v>
      </c>
      <c r="E378" s="1">
        <v>0.32</v>
      </c>
      <c r="F378" s="1">
        <v>0.32</v>
      </c>
      <c r="G378" s="1">
        <v>0.32</v>
      </c>
      <c r="H378" s="1">
        <v>0.32</v>
      </c>
      <c r="I378" s="1">
        <v>0.32</v>
      </c>
      <c r="J378" s="1">
        <v>0.32</v>
      </c>
      <c r="K378" s="1">
        <v>0.32</v>
      </c>
      <c r="L378" s="1">
        <v>0.32</v>
      </c>
      <c r="M378" s="1">
        <v>0.32</v>
      </c>
      <c r="N378" s="1">
        <v>0.4</v>
      </c>
      <c r="O378" s="1">
        <v>0.504</v>
      </c>
      <c r="P378" s="1">
        <v>0.5544</v>
      </c>
      <c r="Q378" s="1">
        <v>0.61040000000000005</v>
      </c>
      <c r="R378" s="1">
        <v>0.67200000000000004</v>
      </c>
      <c r="S378" s="1">
        <v>0.496</v>
      </c>
      <c r="T378" s="1">
        <v>0.53080000000000005</v>
      </c>
      <c r="U378" s="1">
        <v>0.55720000000000003</v>
      </c>
      <c r="V378" s="1">
        <v>0.64080000000000004</v>
      </c>
      <c r="W378" s="1">
        <v>0.70479999999999998</v>
      </c>
      <c r="X378" s="1"/>
    </row>
    <row r="379" spans="1:24" x14ac:dyDescent="0.55000000000000004">
      <c r="A379" s="4" t="s">
        <v>218</v>
      </c>
      <c r="B379" s="4"/>
      <c r="C379" s="1">
        <v>638</v>
      </c>
      <c r="D379" s="1">
        <v>621</v>
      </c>
      <c r="E379" s="1">
        <v>801</v>
      </c>
      <c r="F379" s="1">
        <v>977</v>
      </c>
      <c r="G379" s="1">
        <v>972</v>
      </c>
      <c r="H379" s="1">
        <v>926</v>
      </c>
      <c r="I379" s="1">
        <v>894</v>
      </c>
      <c r="J379" s="1">
        <v>846</v>
      </c>
      <c r="K379" s="1">
        <v>796</v>
      </c>
      <c r="L379" s="1">
        <v>766</v>
      </c>
      <c r="M379" s="1">
        <v>743</v>
      </c>
      <c r="N379" s="1">
        <v>834</v>
      </c>
      <c r="O379" s="1">
        <v>995</v>
      </c>
      <c r="P379" s="1">
        <v>1074</v>
      </c>
      <c r="Q379" s="1">
        <v>1151</v>
      </c>
      <c r="R379" s="1">
        <v>1219</v>
      </c>
      <c r="S379" s="1">
        <v>858</v>
      </c>
      <c r="T379" s="1">
        <v>894</v>
      </c>
      <c r="U379" s="1">
        <v>899</v>
      </c>
      <c r="V379" s="1">
        <v>968</v>
      </c>
      <c r="W379" s="1">
        <v>997</v>
      </c>
      <c r="X379" s="1"/>
    </row>
    <row r="380" spans="1:24" x14ac:dyDescent="0.55000000000000004">
      <c r="A380" s="4" t="s">
        <v>219</v>
      </c>
      <c r="B380" s="4"/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/>
    </row>
    <row r="381" spans="1:24" x14ac:dyDescent="0.55000000000000004">
      <c r="A381" s="4" t="s">
        <v>232</v>
      </c>
      <c r="B381" s="4"/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/>
    </row>
    <row r="382" spans="1:24" x14ac:dyDescent="0.55000000000000004">
      <c r="A382" s="4" t="s">
        <v>233</v>
      </c>
      <c r="B382" s="4"/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/>
    </row>
    <row r="383" spans="1:24" x14ac:dyDescent="0.55000000000000004">
      <c r="A383" s="4" t="s">
        <v>235</v>
      </c>
      <c r="B383" s="4"/>
      <c r="C383" s="1">
        <v>31.5625</v>
      </c>
      <c r="D383" s="1">
        <v>20.54</v>
      </c>
      <c r="E383" s="1">
        <v>17.36</v>
      </c>
      <c r="F383" s="1">
        <v>22.97</v>
      </c>
      <c r="G383" s="1">
        <v>20.97</v>
      </c>
      <c r="H383" s="1">
        <v>28.63</v>
      </c>
      <c r="I383" s="1">
        <v>41.19</v>
      </c>
      <c r="J383" s="1">
        <v>50.48</v>
      </c>
      <c r="K383" s="1">
        <v>36.29</v>
      </c>
      <c r="L383" s="1">
        <v>51.51</v>
      </c>
      <c r="M383" s="1">
        <v>42.1</v>
      </c>
      <c r="N383" s="1">
        <v>25.76</v>
      </c>
      <c r="O383" s="1">
        <v>14.25</v>
      </c>
      <c r="P383" s="1">
        <v>27.98</v>
      </c>
      <c r="Q383" s="1">
        <v>40.130000000000003</v>
      </c>
      <c r="R383" s="1">
        <v>11.84</v>
      </c>
      <c r="S383" s="1">
        <v>14.84</v>
      </c>
      <c r="T383" s="1">
        <v>21.01</v>
      </c>
      <c r="U383" s="1">
        <v>20.46</v>
      </c>
      <c r="V383" s="1">
        <v>20.55</v>
      </c>
      <c r="W383" s="1">
        <v>24.59</v>
      </c>
      <c r="X383" s="1"/>
    </row>
    <row r="384" spans="1:24" x14ac:dyDescent="0.55000000000000004">
      <c r="A384" s="4" t="s">
        <v>238</v>
      </c>
      <c r="B384" s="4"/>
      <c r="C384" s="1">
        <v>46.5</v>
      </c>
      <c r="D384" s="1">
        <v>16.829999999999998</v>
      </c>
      <c r="E384" s="1">
        <v>15.8</v>
      </c>
      <c r="F384" s="1">
        <v>22.31</v>
      </c>
      <c r="G384" s="1">
        <v>18.66</v>
      </c>
      <c r="H384" s="1">
        <v>28.04</v>
      </c>
      <c r="I384" s="1">
        <v>38.74</v>
      </c>
      <c r="J384" s="1">
        <v>51.68</v>
      </c>
      <c r="K384" s="1">
        <v>38.28</v>
      </c>
      <c r="L384" s="1">
        <v>47.46</v>
      </c>
      <c r="M384" s="1">
        <v>42.04</v>
      </c>
      <c r="N384" s="1">
        <v>26.61</v>
      </c>
      <c r="O384" s="1">
        <v>13.85</v>
      </c>
      <c r="P384" s="1">
        <v>24.37</v>
      </c>
      <c r="Q384" s="1">
        <v>35.880000000000003</v>
      </c>
      <c r="R384" s="1">
        <v>26.96</v>
      </c>
      <c r="S384" s="1">
        <v>14.49</v>
      </c>
      <c r="T384" s="1">
        <v>21.55</v>
      </c>
      <c r="U384" s="1">
        <v>24.14</v>
      </c>
      <c r="V384" s="1">
        <v>17.37</v>
      </c>
      <c r="W384" s="1">
        <v>17.96</v>
      </c>
      <c r="X384" s="1"/>
    </row>
    <row r="385" spans="1:24" x14ac:dyDescent="0.55000000000000004">
      <c r="A385" s="4" t="s">
        <v>239</v>
      </c>
      <c r="B385" s="4"/>
      <c r="C385" s="1"/>
      <c r="D385" s="1"/>
      <c r="E385" s="1">
        <v>679</v>
      </c>
      <c r="F385" s="1">
        <v>466</v>
      </c>
      <c r="G385" s="1">
        <v>407</v>
      </c>
      <c r="H385" s="1">
        <v>284</v>
      </c>
      <c r="I385" s="1">
        <v>260</v>
      </c>
      <c r="J385" s="1">
        <v>266</v>
      </c>
      <c r="K385" s="1">
        <v>643</v>
      </c>
      <c r="L385" s="1">
        <v>677</v>
      </c>
      <c r="M385" s="1">
        <v>589</v>
      </c>
      <c r="N385" s="1">
        <v>528</v>
      </c>
      <c r="O385" s="1"/>
      <c r="P385" s="1"/>
      <c r="Q385" s="1"/>
      <c r="R385" s="1"/>
      <c r="S385" s="1">
        <v>107</v>
      </c>
      <c r="T385" s="1">
        <v>101</v>
      </c>
      <c r="U385" s="1">
        <v>129</v>
      </c>
      <c r="V385" s="1">
        <v>111</v>
      </c>
      <c r="W385" s="1">
        <v>122</v>
      </c>
      <c r="X385" s="1"/>
    </row>
    <row r="386" spans="1:24" x14ac:dyDescent="0.55000000000000004">
      <c r="A386" s="4" t="s">
        <v>245</v>
      </c>
      <c r="B386" s="4"/>
      <c r="C386" s="1">
        <v>344</v>
      </c>
      <c r="D386" s="1">
        <v>374</v>
      </c>
      <c r="E386" s="1">
        <v>566</v>
      </c>
      <c r="F386" s="1">
        <v>703</v>
      </c>
      <c r="G386" s="1">
        <v>766</v>
      </c>
      <c r="H386" s="1">
        <v>770</v>
      </c>
      <c r="I386" s="1">
        <v>744</v>
      </c>
      <c r="J386" s="1">
        <v>767</v>
      </c>
      <c r="K386" s="1">
        <v>935</v>
      </c>
      <c r="L386" s="1">
        <v>1112</v>
      </c>
      <c r="M386" s="1">
        <v>1062</v>
      </c>
      <c r="N386" s="1">
        <v>1042</v>
      </c>
      <c r="O386" s="1">
        <v>1012</v>
      </c>
      <c r="P386" s="1">
        <v>1000</v>
      </c>
      <c r="Q386" s="1">
        <v>1000</v>
      </c>
      <c r="R386" s="1">
        <v>1000</v>
      </c>
      <c r="S386" s="1">
        <v>200</v>
      </c>
      <c r="T386" s="1">
        <v>200</v>
      </c>
      <c r="U386" s="1">
        <v>200</v>
      </c>
      <c r="V386" s="1">
        <v>200</v>
      </c>
      <c r="W386" s="1">
        <v>344</v>
      </c>
      <c r="X386" s="1"/>
    </row>
    <row r="387" spans="1:24" x14ac:dyDescent="0.55000000000000004">
      <c r="A387" s="4" t="s">
        <v>247</v>
      </c>
      <c r="B387" s="4"/>
      <c r="C387" s="1">
        <v>2646</v>
      </c>
      <c r="D387" s="1">
        <v>2670</v>
      </c>
      <c r="E387" s="1">
        <v>4105</v>
      </c>
      <c r="F387" s="1">
        <v>3653</v>
      </c>
      <c r="G387" s="1">
        <v>3543</v>
      </c>
      <c r="H387" s="1">
        <v>3492</v>
      </c>
      <c r="I387" s="1">
        <v>3643</v>
      </c>
      <c r="J387" s="1">
        <v>3801</v>
      </c>
      <c r="K387" s="1">
        <v>3588</v>
      </c>
      <c r="L387" s="1">
        <v>2826</v>
      </c>
      <c r="M387" s="1">
        <v>2959</v>
      </c>
      <c r="N387" s="1">
        <v>3254</v>
      </c>
      <c r="O387" s="1">
        <v>3399</v>
      </c>
      <c r="P387" s="1">
        <v>3135</v>
      </c>
      <c r="Q387" s="1">
        <v>3447</v>
      </c>
      <c r="R387" s="1">
        <v>3502</v>
      </c>
      <c r="S387" s="1">
        <v>1209</v>
      </c>
      <c r="T387" s="1">
        <v>1190</v>
      </c>
      <c r="U387" s="1">
        <v>1404</v>
      </c>
      <c r="V387" s="1">
        <v>1499</v>
      </c>
      <c r="W387" s="1">
        <v>1478</v>
      </c>
      <c r="X387" s="1"/>
    </row>
  </sheetData>
  <mergeCells count="3">
    <mergeCell ref="C1:H1"/>
    <mergeCell ref="D4:I4"/>
    <mergeCell ref="D5:I5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E8EA-E5BD-4D4E-8482-43ADCF240AE4}">
  <dimension ref="A1:AG39"/>
  <sheetViews>
    <sheetView zoomScale="75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T4" sqref="T4:V4"/>
    </sheetView>
  </sheetViews>
  <sheetFormatPr defaultColWidth="8.734375" defaultRowHeight="12.9" x14ac:dyDescent="0.5"/>
  <cols>
    <col min="1" max="1" width="17.89453125" style="86" bestFit="1" customWidth="1"/>
    <col min="2" max="13" width="15.7890625" style="5" customWidth="1"/>
    <col min="14" max="18" width="8.734375" style="5"/>
    <col min="19" max="19" width="15.15625" style="5" bestFit="1" customWidth="1"/>
    <col min="20" max="22" width="8.734375" style="5"/>
    <col min="23" max="23" width="10.47265625" style="5" bestFit="1" customWidth="1"/>
    <col min="24" max="16384" width="8.734375" style="5"/>
  </cols>
  <sheetData>
    <row r="1" spans="1:33" x14ac:dyDescent="0.5">
      <c r="S1" s="320" t="s">
        <v>519</v>
      </c>
      <c r="T1" s="320"/>
      <c r="U1" s="320"/>
      <c r="V1" s="320"/>
      <c r="W1" s="320"/>
      <c r="X1" s="320" t="s">
        <v>448</v>
      </c>
      <c r="Y1" s="320"/>
      <c r="Z1" s="320"/>
      <c r="AA1" s="320"/>
      <c r="AB1" s="320"/>
    </row>
    <row r="2" spans="1:33" x14ac:dyDescent="0.5">
      <c r="A2" s="86" t="s">
        <v>301</v>
      </c>
      <c r="B2" s="84">
        <v>2000</v>
      </c>
      <c r="C2" s="84">
        <v>2001</v>
      </c>
      <c r="D2" s="84">
        <v>2002</v>
      </c>
      <c r="E2" s="84">
        <v>2003</v>
      </c>
      <c r="F2" s="84">
        <v>2004</v>
      </c>
      <c r="G2" s="84">
        <v>2005</v>
      </c>
      <c r="H2" s="84">
        <v>2006</v>
      </c>
      <c r="I2" s="84">
        <v>2007</v>
      </c>
      <c r="J2" s="84">
        <v>2008</v>
      </c>
      <c r="K2" s="84">
        <v>2009</v>
      </c>
      <c r="L2" s="84">
        <v>2010</v>
      </c>
      <c r="M2" s="84">
        <v>2011</v>
      </c>
      <c r="N2" s="84">
        <v>2012</v>
      </c>
      <c r="O2" s="84">
        <v>2013</v>
      </c>
      <c r="P2" s="84">
        <v>2014</v>
      </c>
      <c r="Q2" s="84">
        <v>2015</v>
      </c>
      <c r="R2" s="84" t="s">
        <v>537</v>
      </c>
      <c r="S2" s="106">
        <v>2016</v>
      </c>
      <c r="T2" s="106">
        <v>2017</v>
      </c>
      <c r="U2" s="106">
        <v>2018</v>
      </c>
      <c r="V2" s="106">
        <v>2019</v>
      </c>
      <c r="W2" s="106">
        <v>2020</v>
      </c>
      <c r="X2" s="105">
        <f>W2+1</f>
        <v>2021</v>
      </c>
      <c r="Y2" s="105">
        <f t="shared" ref="Y2:AB2" si="0">X2+1</f>
        <v>2022</v>
      </c>
      <c r="Z2" s="105">
        <f t="shared" si="0"/>
        <v>2023</v>
      </c>
      <c r="AA2" s="105">
        <f t="shared" si="0"/>
        <v>2024</v>
      </c>
      <c r="AB2" s="105">
        <f t="shared" si="0"/>
        <v>2025</v>
      </c>
    </row>
    <row r="3" spans="1:33" x14ac:dyDescent="0.5">
      <c r="A3" s="86" t="s">
        <v>354</v>
      </c>
      <c r="B3" s="5">
        <f>Financial_Statement!C68</f>
        <v>48782</v>
      </c>
      <c r="C3" s="5">
        <f>Financial_Statement!D68</f>
        <v>45226</v>
      </c>
      <c r="D3" s="5">
        <f>Financial_Statement!E68</f>
        <v>56588</v>
      </c>
      <c r="E3" s="5">
        <f>Financial_Statement!F68</f>
        <v>73061</v>
      </c>
      <c r="F3" s="5">
        <f>Financial_Statement!G68</f>
        <v>79905</v>
      </c>
      <c r="G3" s="5">
        <f>Financial_Statement!H68</f>
        <v>86696</v>
      </c>
      <c r="H3" s="5">
        <f>Financial_Statement!I68</f>
        <v>91658</v>
      </c>
      <c r="I3" s="5">
        <f>Financial_Statement!J68</f>
        <v>104286</v>
      </c>
      <c r="J3" s="5">
        <f>Financial_Statement!K68</f>
        <v>118364</v>
      </c>
      <c r="K3" s="5">
        <f>Financial_Statement!L68</f>
        <v>114552</v>
      </c>
      <c r="L3" s="5">
        <f>Financial_Statement!M68</f>
        <v>126033</v>
      </c>
      <c r="M3" s="5">
        <f>Financial_Statement!N68</f>
        <v>127245</v>
      </c>
      <c r="N3" s="5">
        <f>Financial_Statement!O68</f>
        <v>120357</v>
      </c>
      <c r="O3" s="5">
        <f>Financial_Statement!P68</f>
        <v>112298</v>
      </c>
      <c r="P3" s="5">
        <f>Financial_Statement!Q68</f>
        <v>111454</v>
      </c>
      <c r="Q3" s="5">
        <f>Financial_Statement!R68</f>
        <v>103355</v>
      </c>
      <c r="S3" s="5">
        <f>Financial_Statement!S68</f>
        <v>48238</v>
      </c>
      <c r="T3" s="5">
        <f>Financial_Statement!T68</f>
        <v>52056</v>
      </c>
      <c r="U3" s="5">
        <f>Financial_Statement!U68</f>
        <v>58472</v>
      </c>
      <c r="V3" s="5">
        <f>Financial_Statement!V68</f>
        <v>58756</v>
      </c>
      <c r="W3" s="5">
        <f>Financial_Statement!W68</f>
        <v>56639</v>
      </c>
    </row>
    <row r="4" spans="1:33" x14ac:dyDescent="0.5">
      <c r="C4" s="7">
        <f>C3/B3-1</f>
        <v>-7.2895740232052808E-2</v>
      </c>
      <c r="D4" s="7">
        <f t="shared" ref="D4:W4" si="1">D3/C3-1</f>
        <v>0.25122717021182495</v>
      </c>
      <c r="E4" s="7">
        <f t="shared" si="1"/>
        <v>0.29110412101505623</v>
      </c>
      <c r="F4" s="7">
        <f t="shared" si="1"/>
        <v>9.3675148163863131E-2</v>
      </c>
      <c r="G4" s="7">
        <f t="shared" si="1"/>
        <v>8.4988423753207032E-2</v>
      </c>
      <c r="H4" s="7">
        <f t="shared" si="1"/>
        <v>5.7234474485558628E-2</v>
      </c>
      <c r="I4" s="7">
        <f t="shared" si="1"/>
        <v>0.1377730258133496</v>
      </c>
      <c r="J4" s="7">
        <f t="shared" si="1"/>
        <v>0.13499415070095688</v>
      </c>
      <c r="K4" s="7">
        <f t="shared" si="1"/>
        <v>-3.2205738231218972E-2</v>
      </c>
      <c r="L4" s="7">
        <f t="shared" si="1"/>
        <v>0.10022522522522515</v>
      </c>
      <c r="M4" s="7">
        <f t="shared" si="1"/>
        <v>9.6165290043084273E-3</v>
      </c>
      <c r="N4" s="7">
        <f t="shared" si="1"/>
        <v>-5.4131792997760275E-2</v>
      </c>
      <c r="O4" s="7">
        <f t="shared" si="1"/>
        <v>-6.6959129921815963E-2</v>
      </c>
      <c r="P4" s="7">
        <f t="shared" si="1"/>
        <v>-7.5157171098327868E-3</v>
      </c>
      <c r="Q4" s="7">
        <f t="shared" si="1"/>
        <v>-7.2666750408240222E-2</v>
      </c>
      <c r="R4" s="7"/>
      <c r="S4" s="7">
        <f>S3/Q3-1</f>
        <v>-0.53327850611968453</v>
      </c>
      <c r="T4" s="73">
        <f t="shared" si="1"/>
        <v>7.9149218458476778E-2</v>
      </c>
      <c r="U4" s="73">
        <f t="shared" si="1"/>
        <v>0.12325188258798225</v>
      </c>
      <c r="V4" s="73">
        <f t="shared" si="1"/>
        <v>4.8570255848954247E-3</v>
      </c>
      <c r="W4" s="73">
        <f t="shared" si="1"/>
        <v>-3.6030362856559361E-2</v>
      </c>
      <c r="AC4" s="275"/>
      <c r="AD4" s="275"/>
      <c r="AE4" s="275"/>
      <c r="AF4" s="275"/>
      <c r="AG4" s="275"/>
    </row>
    <row r="5" spans="1:33" x14ac:dyDescent="0.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5" t="s">
        <v>354</v>
      </c>
      <c r="S5" s="276">
        <f>S3</f>
        <v>48238</v>
      </c>
      <c r="T5" s="276">
        <f t="shared" ref="T5:W5" si="2">T3</f>
        <v>52056</v>
      </c>
      <c r="U5" s="276">
        <f t="shared" si="2"/>
        <v>58472</v>
      </c>
      <c r="V5" s="276">
        <f t="shared" si="2"/>
        <v>58756</v>
      </c>
      <c r="W5" s="276">
        <f t="shared" si="2"/>
        <v>56639</v>
      </c>
      <c r="AC5" s="275"/>
      <c r="AD5" s="275"/>
      <c r="AE5" s="275"/>
      <c r="AF5" s="275"/>
      <c r="AG5" s="275"/>
    </row>
    <row r="6" spans="1:33" x14ac:dyDescent="0.5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 t="s">
        <v>538</v>
      </c>
      <c r="S6" s="7"/>
      <c r="T6" s="73"/>
      <c r="U6" s="73"/>
      <c r="V6" s="73"/>
      <c r="W6" s="276">
        <f>W3</f>
        <v>56639</v>
      </c>
      <c r="X6" s="5">
        <f>X18</f>
        <v>60551.964344757769</v>
      </c>
      <c r="Y6" s="5">
        <f t="shared" ref="Y6:AB6" si="3">Y18</f>
        <v>68015.107944649542</v>
      </c>
      <c r="Z6" s="5">
        <f t="shared" si="3"/>
        <v>74556.050303157215</v>
      </c>
      <c r="AA6" s="5">
        <f t="shared" si="3"/>
        <v>80716.430521420669</v>
      </c>
      <c r="AB6" s="5">
        <f t="shared" si="3"/>
        <v>86292.809247500511</v>
      </c>
      <c r="AC6" s="275"/>
      <c r="AD6" s="275"/>
      <c r="AE6" s="275"/>
      <c r="AF6" s="275"/>
      <c r="AG6" s="275"/>
    </row>
    <row r="7" spans="1:33" x14ac:dyDescent="0.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S7" s="276">
        <f>S5</f>
        <v>48238</v>
      </c>
      <c r="T7" s="276">
        <f t="shared" ref="T7:W7" si="4">T5</f>
        <v>52056</v>
      </c>
      <c r="U7" s="276">
        <f t="shared" si="4"/>
        <v>58472</v>
      </c>
      <c r="V7" s="276">
        <f t="shared" si="4"/>
        <v>58756</v>
      </c>
      <c r="W7" s="276">
        <f t="shared" si="4"/>
        <v>56639</v>
      </c>
      <c r="AC7" s="275"/>
      <c r="AD7" s="275"/>
      <c r="AE7" s="275"/>
      <c r="AF7" s="275"/>
      <c r="AG7" s="275"/>
    </row>
    <row r="8" spans="1:33" x14ac:dyDescent="0.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3"/>
      <c r="U8" s="73"/>
      <c r="V8" s="73"/>
      <c r="W8" s="276">
        <f>W6</f>
        <v>56639</v>
      </c>
      <c r="X8" s="276">
        <f>X10</f>
        <v>60551.964344757769</v>
      </c>
      <c r="Y8" s="276">
        <f t="shared" ref="Y8:AB8" si="5">Y10</f>
        <v>64735.25990940546</v>
      </c>
      <c r="Z8" s="276">
        <f t="shared" si="5"/>
        <v>69207.562808011193</v>
      </c>
      <c r="AA8" s="276">
        <f t="shared" si="5"/>
        <v>73988.839413447931</v>
      </c>
      <c r="AB8" s="276">
        <f t="shared" si="5"/>
        <v>79100.435496267717</v>
      </c>
      <c r="AC8" s="275"/>
      <c r="AD8" s="275"/>
      <c r="AE8" s="275"/>
      <c r="AF8" s="275"/>
      <c r="AG8" s="275"/>
    </row>
    <row r="9" spans="1:33" ht="38.700000000000003" x14ac:dyDescent="0.5">
      <c r="S9" s="5" t="s">
        <v>447</v>
      </c>
      <c r="T9" s="85">
        <f>AVERAGE(T4:V4)</f>
        <v>6.908604221045149E-2</v>
      </c>
      <c r="W9" s="86" t="s">
        <v>449</v>
      </c>
      <c r="X9" s="85">
        <f>T9</f>
        <v>6.908604221045149E-2</v>
      </c>
      <c r="Y9" s="72">
        <f>X9</f>
        <v>6.908604221045149E-2</v>
      </c>
      <c r="Z9" s="72">
        <f t="shared" ref="Z9:AB9" si="6">Y9</f>
        <v>6.908604221045149E-2</v>
      </c>
      <c r="AA9" s="72">
        <f t="shared" si="6"/>
        <v>6.908604221045149E-2</v>
      </c>
      <c r="AB9" s="72">
        <f t="shared" si="6"/>
        <v>6.908604221045149E-2</v>
      </c>
    </row>
    <row r="10" spans="1:33" x14ac:dyDescent="0.5">
      <c r="W10" s="5" t="s">
        <v>451</v>
      </c>
      <c r="X10" s="5">
        <f>W3*(1+X9)</f>
        <v>60551.964344757769</v>
      </c>
      <c r="Y10" s="5">
        <f>X10*(1+Y9)</f>
        <v>64735.25990940546</v>
      </c>
      <c r="Z10" s="5">
        <f t="shared" ref="Z10:AB10" si="7">Y10*(1+Z9)</f>
        <v>69207.562808011193</v>
      </c>
      <c r="AA10" s="5">
        <f t="shared" si="7"/>
        <v>73988.839413447931</v>
      </c>
      <c r="AB10" s="5">
        <f t="shared" si="7"/>
        <v>79100.435496267717</v>
      </c>
    </row>
    <row r="11" spans="1:33" ht="38.700000000000003" x14ac:dyDescent="0.5">
      <c r="W11" s="86" t="s">
        <v>450</v>
      </c>
      <c r="X11" s="72">
        <f>T9</f>
        <v>6.908604221045149E-2</v>
      </c>
      <c r="Y11" s="72">
        <f>U4</f>
        <v>0.12325188258798225</v>
      </c>
      <c r="Z11" s="72">
        <f>AVERAGE(X11:Y11)</f>
        <v>9.6168962399216879E-2</v>
      </c>
      <c r="AA11" s="87">
        <f>(Z11+X11)/2</f>
        <v>8.2627502304834177E-2</v>
      </c>
      <c r="AB11" s="72">
        <f>X9</f>
        <v>6.908604221045149E-2</v>
      </c>
    </row>
    <row r="12" spans="1:33" ht="25.8" x14ac:dyDescent="0.5">
      <c r="A12" s="279" t="s">
        <v>542</v>
      </c>
      <c r="W12" s="86"/>
      <c r="X12" s="72"/>
      <c r="Y12" s="72"/>
      <c r="Z12" s="72"/>
      <c r="AA12" s="278"/>
      <c r="AB12" s="72"/>
    </row>
    <row r="13" spans="1:33" x14ac:dyDescent="0.5">
      <c r="A13" s="8" t="s">
        <v>301</v>
      </c>
      <c r="B13" s="5">
        <f t="shared" ref="B13:K13" si="8">B19</f>
        <v>2016</v>
      </c>
      <c r="C13" s="5">
        <f t="shared" si="8"/>
        <v>2017</v>
      </c>
      <c r="D13" s="5">
        <f t="shared" si="8"/>
        <v>2018</v>
      </c>
      <c r="E13" s="5">
        <f t="shared" si="8"/>
        <v>2019</v>
      </c>
      <c r="F13" s="5">
        <f t="shared" si="8"/>
        <v>2020</v>
      </c>
      <c r="G13" s="5">
        <f t="shared" si="8"/>
        <v>2021</v>
      </c>
      <c r="H13" s="5">
        <f t="shared" si="8"/>
        <v>2022</v>
      </c>
      <c r="I13" s="5">
        <f t="shared" si="8"/>
        <v>2023</v>
      </c>
      <c r="J13" s="5">
        <f t="shared" si="8"/>
        <v>2024</v>
      </c>
      <c r="K13" s="5">
        <f t="shared" si="8"/>
        <v>2025</v>
      </c>
      <c r="W13" s="86"/>
      <c r="X13" s="72"/>
      <c r="Y13" s="72"/>
      <c r="Z13" s="72"/>
      <c r="AA13" s="278"/>
      <c r="AB13" s="72"/>
    </row>
    <row r="14" spans="1:33" x14ac:dyDescent="0.5">
      <c r="A14" s="280" t="s">
        <v>354</v>
      </c>
      <c r="B14" s="5">
        <f>B20</f>
        <v>48238</v>
      </c>
      <c r="C14" s="5">
        <f t="shared" ref="C14:F14" si="9">C20</f>
        <v>52056</v>
      </c>
      <c r="D14" s="5">
        <f t="shared" si="9"/>
        <v>58472</v>
      </c>
      <c r="E14" s="5">
        <f t="shared" si="9"/>
        <v>58756</v>
      </c>
      <c r="F14" s="5">
        <f t="shared" si="9"/>
        <v>56639</v>
      </c>
      <c r="W14" s="86"/>
      <c r="X14" s="72"/>
      <c r="Y14" s="72"/>
      <c r="Z14" s="72"/>
      <c r="AA14" s="278"/>
      <c r="AB14" s="72"/>
    </row>
    <row r="15" spans="1:33" x14ac:dyDescent="0.5">
      <c r="A15" s="280" t="s">
        <v>539</v>
      </c>
      <c r="F15" s="5">
        <f>F14</f>
        <v>56639</v>
      </c>
      <c r="G15" s="277">
        <f>X10</f>
        <v>60551.964344757769</v>
      </c>
      <c r="H15" s="277">
        <f t="shared" ref="H15:K15" si="10">Y10</f>
        <v>64735.25990940546</v>
      </c>
      <c r="I15" s="277">
        <f t="shared" si="10"/>
        <v>69207.562808011193</v>
      </c>
      <c r="J15" s="277">
        <f t="shared" si="10"/>
        <v>73988.839413447931</v>
      </c>
      <c r="K15" s="277">
        <f t="shared" si="10"/>
        <v>79100.435496267717</v>
      </c>
      <c r="W15" s="86"/>
      <c r="X15" s="72"/>
      <c r="Y15" s="72"/>
      <c r="Z15" s="72"/>
      <c r="AA15" s="278"/>
      <c r="AB15" s="72"/>
    </row>
    <row r="16" spans="1:33" x14ac:dyDescent="0.5">
      <c r="A16" s="86" t="s">
        <v>540</v>
      </c>
      <c r="C16" s="275">
        <f>C14/B14-1</f>
        <v>7.9149218458476778E-2</v>
      </c>
      <c r="D16" s="275">
        <f t="shared" ref="D16:F16" si="11">D14/C14-1</f>
        <v>0.12325188258798225</v>
      </c>
      <c r="E16" s="275">
        <f t="shared" si="11"/>
        <v>4.8570255848954247E-3</v>
      </c>
      <c r="F16" s="275">
        <f t="shared" si="11"/>
        <v>-3.6030362856559361E-2</v>
      </c>
      <c r="G16" s="275">
        <f t="shared" ref="G16:H16" si="12">G15/F15-1</f>
        <v>6.9086042210451559E-2</v>
      </c>
      <c r="H16" s="275">
        <f t="shared" si="12"/>
        <v>6.9086042210451559E-2</v>
      </c>
      <c r="I16" s="275">
        <f t="shared" ref="I16" si="13">I15/H15-1</f>
        <v>6.9086042210451559E-2</v>
      </c>
      <c r="J16" s="275">
        <f t="shared" ref="J16" si="14">J15/I15-1</f>
        <v>6.9086042210451559E-2</v>
      </c>
      <c r="K16" s="275">
        <f t="shared" ref="K16" si="15">K15/J15-1</f>
        <v>6.9086042210451559E-2</v>
      </c>
      <c r="W16" s="86"/>
      <c r="X16" s="72"/>
      <c r="Y16" s="72"/>
      <c r="Z16" s="72"/>
      <c r="AA16" s="278"/>
      <c r="AB16" s="72"/>
    </row>
    <row r="17" spans="1:28" x14ac:dyDescent="0.5">
      <c r="W17" s="86"/>
      <c r="X17" s="72"/>
      <c r="Y17" s="72"/>
      <c r="Z17" s="72"/>
      <c r="AA17" s="278"/>
      <c r="AB17" s="72"/>
    </row>
    <row r="18" spans="1:28" ht="25.8" x14ac:dyDescent="0.5">
      <c r="A18" s="279" t="s">
        <v>541</v>
      </c>
      <c r="W18" s="5" t="str">
        <f>W10</f>
        <v>New sales</v>
      </c>
      <c r="X18" s="5">
        <f>X10</f>
        <v>60551.964344757769</v>
      </c>
      <c r="Y18" s="5">
        <f>X18*(1+Y11)</f>
        <v>68015.107944649542</v>
      </c>
      <c r="Z18" s="5">
        <f t="shared" ref="Z18:AB18" si="16">Y18*(1+Z11)</f>
        <v>74556.050303157215</v>
      </c>
      <c r="AA18" s="5">
        <f t="shared" si="16"/>
        <v>80716.430521420669</v>
      </c>
      <c r="AB18" s="5">
        <f t="shared" si="16"/>
        <v>86292.809247500511</v>
      </c>
    </row>
    <row r="19" spans="1:28" s="8" customFormat="1" x14ac:dyDescent="0.5">
      <c r="A19" s="280" t="s">
        <v>301</v>
      </c>
      <c r="B19" s="8">
        <f>S2</f>
        <v>2016</v>
      </c>
      <c r="C19" s="8">
        <f t="shared" ref="C19:F19" si="17">T2</f>
        <v>2017</v>
      </c>
      <c r="D19" s="8">
        <f t="shared" si="17"/>
        <v>2018</v>
      </c>
      <c r="E19" s="8">
        <f t="shared" si="17"/>
        <v>2019</v>
      </c>
      <c r="F19" s="8">
        <f t="shared" si="17"/>
        <v>2020</v>
      </c>
      <c r="G19" s="8">
        <f t="shared" ref="G19" si="18">X2</f>
        <v>2021</v>
      </c>
      <c r="H19" s="8">
        <f t="shared" ref="H19" si="19">Y2</f>
        <v>2022</v>
      </c>
      <c r="I19" s="8">
        <f t="shared" ref="I19" si="20">Z2</f>
        <v>2023</v>
      </c>
      <c r="J19" s="8">
        <f t="shared" ref="J19:K19" si="21">AA2</f>
        <v>2024</v>
      </c>
      <c r="K19" s="8">
        <f t="shared" si="21"/>
        <v>2025</v>
      </c>
    </row>
    <row r="20" spans="1:28" x14ac:dyDescent="0.5">
      <c r="A20" s="280" t="s">
        <v>354</v>
      </c>
      <c r="B20" s="5">
        <f>S3</f>
        <v>48238</v>
      </c>
      <c r="C20" s="5">
        <f t="shared" ref="C20:F20" si="22">T3</f>
        <v>52056</v>
      </c>
      <c r="D20" s="5">
        <f t="shared" si="22"/>
        <v>58472</v>
      </c>
      <c r="E20" s="5">
        <f t="shared" si="22"/>
        <v>58756</v>
      </c>
      <c r="F20" s="5">
        <f t="shared" si="22"/>
        <v>56639</v>
      </c>
    </row>
    <row r="21" spans="1:28" x14ac:dyDescent="0.5">
      <c r="A21" s="280" t="s">
        <v>539</v>
      </c>
      <c r="F21" s="5">
        <f>F20</f>
        <v>56639</v>
      </c>
      <c r="G21" s="277">
        <f>X18</f>
        <v>60551.964344757769</v>
      </c>
      <c r="H21" s="277">
        <f t="shared" ref="H21:K21" si="23">Y18</f>
        <v>68015.107944649542</v>
      </c>
      <c r="I21" s="277">
        <f t="shared" si="23"/>
        <v>74556.050303157215</v>
      </c>
      <c r="J21" s="277">
        <f t="shared" si="23"/>
        <v>80716.430521420669</v>
      </c>
      <c r="K21" s="277">
        <f t="shared" si="23"/>
        <v>86292.809247500511</v>
      </c>
    </row>
    <row r="22" spans="1:28" x14ac:dyDescent="0.5">
      <c r="A22" s="86" t="s">
        <v>540</v>
      </c>
      <c r="C22" s="275">
        <f>C20/B20-1</f>
        <v>7.9149218458476778E-2</v>
      </c>
      <c r="D22" s="275">
        <f t="shared" ref="D22:F22" si="24">D20/C20-1</f>
        <v>0.12325188258798225</v>
      </c>
      <c r="E22" s="275">
        <f t="shared" si="24"/>
        <v>4.8570255848954247E-3</v>
      </c>
      <c r="F22" s="275">
        <f t="shared" si="24"/>
        <v>-3.6030362856559361E-2</v>
      </c>
      <c r="G22" s="275">
        <f>G21/F21-1</f>
        <v>6.9086042210451559E-2</v>
      </c>
      <c r="H22" s="275">
        <f t="shared" ref="H22:K22" si="25">H21/G21-1</f>
        <v>0.12325188258798225</v>
      </c>
      <c r="I22" s="275">
        <f t="shared" si="25"/>
        <v>9.6168962399216795E-2</v>
      </c>
      <c r="J22" s="275">
        <f t="shared" si="25"/>
        <v>8.2627502304834177E-2</v>
      </c>
      <c r="K22" s="275">
        <f t="shared" si="25"/>
        <v>6.9086042210451559E-2</v>
      </c>
    </row>
    <row r="24" spans="1:28" x14ac:dyDescent="0.5">
      <c r="Z24" s="6"/>
    </row>
    <row r="25" spans="1:28" x14ac:dyDescent="0.5">
      <c r="A25" s="86" t="s">
        <v>301</v>
      </c>
      <c r="B25" s="3" t="s">
        <v>302</v>
      </c>
      <c r="C25" s="3" t="s">
        <v>303</v>
      </c>
      <c r="D25" s="3" t="s">
        <v>304</v>
      </c>
      <c r="E25" s="3" t="s">
        <v>305</v>
      </c>
      <c r="F25" s="3" t="s">
        <v>306</v>
      </c>
      <c r="G25" s="3" t="s">
        <v>307</v>
      </c>
      <c r="H25" s="3" t="s">
        <v>308</v>
      </c>
      <c r="I25" s="3" t="s">
        <v>309</v>
      </c>
      <c r="J25" s="3" t="s">
        <v>310</v>
      </c>
      <c r="K25" s="3" t="s">
        <v>311</v>
      </c>
      <c r="L25" s="3" t="s">
        <v>13</v>
      </c>
      <c r="M25" s="6" t="s">
        <v>14</v>
      </c>
      <c r="N25" s="6" t="s">
        <v>15</v>
      </c>
      <c r="O25" s="6" t="s">
        <v>16</v>
      </c>
      <c r="P25" s="6" t="s">
        <v>17</v>
      </c>
      <c r="Q25" s="6" t="s">
        <v>18</v>
      </c>
      <c r="R25" s="6"/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</row>
    <row r="26" spans="1:28" x14ac:dyDescent="0.5">
      <c r="A26" s="86" t="str">
        <f>[2]Financials!A113</f>
        <v>Net Income</v>
      </c>
      <c r="B26" s="5">
        <f>Financial_Statement!C113</f>
        <v>3697</v>
      </c>
      <c r="C26" s="5">
        <f>Financial_Statement!D113</f>
        <v>408</v>
      </c>
      <c r="D26" s="5">
        <f>Financial_Statement!E113</f>
        <v>-903</v>
      </c>
      <c r="E26" s="5">
        <f>Financial_Statement!F113</f>
        <v>2539</v>
      </c>
      <c r="F26" s="5">
        <f>Financial_Statement!G113</f>
        <v>3497</v>
      </c>
      <c r="G26" s="5">
        <f>Financial_Statement!H113</f>
        <v>2398</v>
      </c>
      <c r="H26" s="5">
        <f>Financial_Statement!I113</f>
        <v>6198</v>
      </c>
      <c r="I26" s="5">
        <f>Financial_Statement!J113</f>
        <v>7264</v>
      </c>
      <c r="J26" s="5">
        <f>Financial_Statement!K113</f>
        <v>8329</v>
      </c>
      <c r="K26" s="5">
        <f>Financial_Statement!L113</f>
        <v>7660</v>
      </c>
      <c r="L26" s="5">
        <f>Financial_Statement!M113</f>
        <v>8761</v>
      </c>
      <c r="M26" s="5">
        <f>Financial_Statement!N113</f>
        <v>7074</v>
      </c>
      <c r="N26" s="5">
        <f>Financial_Statement!O113</f>
        <v>-12650</v>
      </c>
      <c r="O26" s="5">
        <f>Financial_Statement!P113</f>
        <v>5113</v>
      </c>
      <c r="P26" s="5">
        <f>Financial_Statement!Q113</f>
        <v>5013</v>
      </c>
      <c r="Q26" s="5">
        <f>Financial_Statement!R113</f>
        <v>4554</v>
      </c>
      <c r="S26" s="5">
        <f>Financial_Statement!S113</f>
        <v>2496</v>
      </c>
      <c r="T26" s="5">
        <f>Financial_Statement!T113</f>
        <v>2526</v>
      </c>
      <c r="U26" s="5">
        <f>Financial_Statement!U113</f>
        <v>5327</v>
      </c>
      <c r="V26" s="5">
        <f>Financial_Statement!V113</f>
        <v>3152</v>
      </c>
      <c r="W26" s="5">
        <f>Financial_Statement!W113</f>
        <v>2844</v>
      </c>
    </row>
    <row r="27" spans="1:28" x14ac:dyDescent="0.5">
      <c r="A27" s="86" t="str">
        <f>[2]Financials!A114</f>
        <v>Cash Dividends</v>
      </c>
      <c r="B27" s="5">
        <f>Financial_Statement!C114</f>
        <v>638</v>
      </c>
      <c r="C27" s="5">
        <f>Financial_Statement!D114</f>
        <v>621</v>
      </c>
      <c r="D27" s="5">
        <f>Financial_Statement!E114</f>
        <v>801</v>
      </c>
      <c r="E27" s="5">
        <f>Financial_Statement!F114</f>
        <v>977</v>
      </c>
      <c r="F27" s="5">
        <f>Financial_Statement!G114</f>
        <v>972</v>
      </c>
      <c r="G27" s="5">
        <f>Financial_Statement!H114</f>
        <v>926</v>
      </c>
      <c r="H27" s="5">
        <f>Financial_Statement!I114</f>
        <v>894</v>
      </c>
      <c r="I27" s="5">
        <f>Financial_Statement!J114</f>
        <v>846</v>
      </c>
      <c r="J27" s="5">
        <f>Financial_Statement!K114</f>
        <v>796</v>
      </c>
      <c r="K27" s="5">
        <f>Financial_Statement!L114</f>
        <v>766</v>
      </c>
      <c r="L27" s="5">
        <f>Financial_Statement!M114</f>
        <v>771</v>
      </c>
      <c r="M27" s="5">
        <f>Financial_Statement!N114</f>
        <v>844</v>
      </c>
      <c r="N27" s="5">
        <f>Financial_Statement!O114</f>
        <v>1015</v>
      </c>
      <c r="O27" s="5">
        <f>Financial_Statement!P114</f>
        <v>1105</v>
      </c>
      <c r="P27" s="5">
        <f>Financial_Statement!Q114</f>
        <v>1184</v>
      </c>
      <c r="Q27" s="5">
        <f>Financial_Statement!R114</f>
        <v>1250</v>
      </c>
      <c r="S27" s="5">
        <f>Financial_Statement!S114</f>
        <v>858</v>
      </c>
      <c r="T27" s="5">
        <f>Financial_Statement!T114</f>
        <v>894</v>
      </c>
      <c r="U27" s="5">
        <f>Financial_Statement!U114</f>
        <v>899</v>
      </c>
      <c r="V27" s="5">
        <f>Financial_Statement!V114</f>
        <v>970</v>
      </c>
      <c r="W27" s="5">
        <f>Financial_Statement!W114</f>
        <v>997</v>
      </c>
    </row>
    <row r="28" spans="1:28" x14ac:dyDescent="0.5">
      <c r="A28" s="280" t="s">
        <v>300</v>
      </c>
      <c r="B28" s="5">
        <f>CORREL(B26:W26,B27:W27)</f>
        <v>-0.12674990237983311</v>
      </c>
    </row>
    <row r="35" spans="1:23" x14ac:dyDescent="0.5">
      <c r="A35" s="86" t="s">
        <v>301</v>
      </c>
      <c r="B35" s="3" t="s">
        <v>302</v>
      </c>
      <c r="C35" s="3" t="s">
        <v>303</v>
      </c>
      <c r="D35" s="3" t="s">
        <v>304</v>
      </c>
      <c r="E35" s="3" t="s">
        <v>305</v>
      </c>
      <c r="F35" s="3" t="s">
        <v>306</v>
      </c>
      <c r="G35" s="3" t="s">
        <v>307</v>
      </c>
      <c r="H35" s="3" t="s">
        <v>308</v>
      </c>
      <c r="I35" s="3" t="s">
        <v>309</v>
      </c>
      <c r="J35" s="3" t="s">
        <v>310</v>
      </c>
      <c r="K35" s="3" t="s">
        <v>311</v>
      </c>
      <c r="L35" s="3" t="s">
        <v>13</v>
      </c>
      <c r="M35" s="3" t="s">
        <v>14</v>
      </c>
      <c r="N35" s="3" t="s">
        <v>15</v>
      </c>
      <c r="O35" s="3" t="s">
        <v>16</v>
      </c>
      <c r="P35" s="3" t="s">
        <v>17</v>
      </c>
      <c r="Q35" s="3" t="s">
        <v>18</v>
      </c>
      <c r="R35" s="3"/>
      <c r="S35" s="3" t="s">
        <v>19</v>
      </c>
      <c r="T35" s="3" t="s">
        <v>20</v>
      </c>
      <c r="U35" s="3" t="s">
        <v>21</v>
      </c>
      <c r="V35" s="3" t="s">
        <v>22</v>
      </c>
      <c r="W35" s="3" t="s">
        <v>23</v>
      </c>
    </row>
    <row r="36" spans="1:23" x14ac:dyDescent="0.5">
      <c r="A36" s="97" t="s">
        <v>498</v>
      </c>
      <c r="B36" s="1">
        <v>1.87</v>
      </c>
      <c r="C36" s="1">
        <v>0.21</v>
      </c>
      <c r="D36" s="1">
        <v>-0.36</v>
      </c>
      <c r="E36" s="1">
        <v>0.83</v>
      </c>
      <c r="F36" s="1">
        <v>1.1599999999999999</v>
      </c>
      <c r="G36" s="1">
        <v>0.83</v>
      </c>
      <c r="H36" s="1">
        <v>2.23</v>
      </c>
      <c r="I36" s="1">
        <v>2.76</v>
      </c>
      <c r="J36" s="1">
        <v>3.35</v>
      </c>
      <c r="K36" s="1">
        <v>3.21</v>
      </c>
      <c r="L36" s="1">
        <v>3.78</v>
      </c>
      <c r="M36" s="1">
        <v>3.38</v>
      </c>
      <c r="N36" s="1">
        <v>-6.41</v>
      </c>
      <c r="O36" s="1">
        <v>2.64</v>
      </c>
      <c r="P36" s="1">
        <v>2.66</v>
      </c>
      <c r="Q36" s="1">
        <v>2.5099999999999998</v>
      </c>
      <c r="R36" s="1"/>
      <c r="S36" s="1">
        <v>1.44</v>
      </c>
      <c r="T36" s="1">
        <v>1.5</v>
      </c>
      <c r="U36" s="1">
        <v>3.3</v>
      </c>
      <c r="V36" s="1">
        <v>2.08</v>
      </c>
      <c r="W36" s="1">
        <v>2.0099999999999998</v>
      </c>
    </row>
    <row r="37" spans="1:23" x14ac:dyDescent="0.5">
      <c r="A37" s="97" t="s">
        <v>499</v>
      </c>
      <c r="B37" s="1">
        <v>0.32</v>
      </c>
      <c r="C37" s="1">
        <v>0.32</v>
      </c>
      <c r="D37" s="1">
        <v>0.32</v>
      </c>
      <c r="E37" s="1">
        <v>0.32</v>
      </c>
      <c r="F37" s="1">
        <v>0.32</v>
      </c>
      <c r="G37" s="1">
        <v>0.32</v>
      </c>
      <c r="H37" s="1">
        <v>0.32</v>
      </c>
      <c r="I37" s="1">
        <v>0.32</v>
      </c>
      <c r="J37" s="1">
        <v>0.32</v>
      </c>
      <c r="K37" s="1">
        <v>0.32</v>
      </c>
      <c r="L37" s="1">
        <v>0.32</v>
      </c>
      <c r="M37" s="1">
        <v>0.4</v>
      </c>
      <c r="N37" s="1">
        <v>0.504</v>
      </c>
      <c r="O37" s="1">
        <v>0.5544</v>
      </c>
      <c r="P37" s="1">
        <v>0.61040000000000005</v>
      </c>
      <c r="Q37" s="1">
        <v>0.67200000000000004</v>
      </c>
      <c r="R37" s="1"/>
      <c r="S37" s="1">
        <v>0.496</v>
      </c>
      <c r="T37" s="1">
        <v>0.53080000000000005</v>
      </c>
      <c r="U37" s="1">
        <v>0.55720000000000003</v>
      </c>
      <c r="V37" s="1">
        <v>0.64080000000000004</v>
      </c>
      <c r="W37" s="1">
        <v>0.70479999999999998</v>
      </c>
    </row>
    <row r="38" spans="1:23" x14ac:dyDescent="0.5">
      <c r="C38" s="7">
        <f>C37/B37-1</f>
        <v>0</v>
      </c>
      <c r="D38" s="7">
        <f t="shared" ref="D38:W38" si="26">D37/C37-1</f>
        <v>0</v>
      </c>
      <c r="E38" s="7">
        <f t="shared" si="26"/>
        <v>0</v>
      </c>
      <c r="F38" s="7">
        <f t="shared" si="26"/>
        <v>0</v>
      </c>
      <c r="G38" s="7">
        <f t="shared" si="26"/>
        <v>0</v>
      </c>
      <c r="H38" s="7">
        <f t="shared" si="26"/>
        <v>0</v>
      </c>
      <c r="I38" s="7">
        <f t="shared" si="26"/>
        <v>0</v>
      </c>
      <c r="J38" s="7">
        <f t="shared" si="26"/>
        <v>0</v>
      </c>
      <c r="K38" s="7">
        <f t="shared" si="26"/>
        <v>0</v>
      </c>
      <c r="L38" s="7">
        <f t="shared" si="26"/>
        <v>0</v>
      </c>
      <c r="M38" s="7">
        <f t="shared" si="26"/>
        <v>0.25</v>
      </c>
      <c r="N38" s="7">
        <f t="shared" si="26"/>
        <v>0.26</v>
      </c>
      <c r="O38" s="7">
        <f t="shared" si="26"/>
        <v>0.10000000000000009</v>
      </c>
      <c r="P38" s="7">
        <f t="shared" si="26"/>
        <v>0.10101010101010099</v>
      </c>
      <c r="Q38" s="7">
        <f t="shared" si="26"/>
        <v>0.10091743119266061</v>
      </c>
      <c r="R38" s="7"/>
      <c r="S38" s="7">
        <f>S37/Q37-1</f>
        <v>-0.26190476190476197</v>
      </c>
      <c r="T38" s="7">
        <f t="shared" si="26"/>
        <v>7.0161290322580783E-2</v>
      </c>
      <c r="U38" s="7">
        <f t="shared" si="26"/>
        <v>4.9736247174076764E-2</v>
      </c>
      <c r="V38" s="7">
        <f t="shared" si="26"/>
        <v>0.15003589375448678</v>
      </c>
      <c r="W38" s="7">
        <f t="shared" si="26"/>
        <v>9.9875156054931136E-2</v>
      </c>
    </row>
    <row r="39" spans="1:23" x14ac:dyDescent="0.5">
      <c r="B39" s="5">
        <f>CORREL(B36:W36,B37:W37)</f>
        <v>7.2384067014271448E-3</v>
      </c>
    </row>
  </sheetData>
  <mergeCells count="2">
    <mergeCell ref="X1:AB1"/>
    <mergeCell ref="S1:W1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C893-064A-4762-A7F7-7A4A5C9ECFC3}">
  <sheetPr>
    <tabColor theme="7"/>
  </sheetPr>
  <dimension ref="A1"/>
  <sheetViews>
    <sheetView showGridLines="0" workbookViewId="0">
      <selection activeCell="G11" sqref="G11"/>
    </sheetView>
  </sheetViews>
  <sheetFormatPr defaultRowHeight="14.4" x14ac:dyDescent="0.55000000000000004"/>
  <cols>
    <col min="1" max="16384" width="8.83984375" style="107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BF1B-9C47-4B26-B1BB-C6945C303451}">
  <dimension ref="A1:V39"/>
  <sheetViews>
    <sheetView topLeftCell="A4" zoomScale="80" zoomScaleNormal="80" workbookViewId="0">
      <selection activeCell="C30" sqref="C30"/>
    </sheetView>
  </sheetViews>
  <sheetFormatPr defaultRowHeight="14.4" x14ac:dyDescent="0.55000000000000004"/>
  <cols>
    <col min="1" max="1" width="49.5234375" bestFit="1" customWidth="1"/>
    <col min="2" max="2" width="25.62890625" bestFit="1" customWidth="1"/>
    <col min="3" max="3" width="17.7890625" bestFit="1" customWidth="1"/>
    <col min="4" max="23" width="12.1015625" bestFit="1" customWidth="1"/>
    <col min="24" max="24" width="5" bestFit="1" customWidth="1"/>
    <col min="256" max="256" width="44.1015625" bestFit="1" customWidth="1"/>
    <col min="257" max="257" width="25.62890625" bestFit="1" customWidth="1"/>
    <col min="258" max="258" width="19.62890625" bestFit="1" customWidth="1"/>
    <col min="259" max="259" width="17.7890625" bestFit="1" customWidth="1"/>
    <col min="260" max="279" width="12.1015625" bestFit="1" customWidth="1"/>
    <col min="280" max="280" width="5" bestFit="1" customWidth="1"/>
    <col min="512" max="512" width="44.1015625" bestFit="1" customWidth="1"/>
    <col min="513" max="513" width="25.62890625" bestFit="1" customWidth="1"/>
    <col min="514" max="514" width="19.62890625" bestFit="1" customWidth="1"/>
    <col min="515" max="515" width="17.7890625" bestFit="1" customWidth="1"/>
    <col min="516" max="535" width="12.1015625" bestFit="1" customWidth="1"/>
    <col min="536" max="536" width="5" bestFit="1" customWidth="1"/>
    <col min="768" max="768" width="44.1015625" bestFit="1" customWidth="1"/>
    <col min="769" max="769" width="25.62890625" bestFit="1" customWidth="1"/>
    <col min="770" max="770" width="19.62890625" bestFit="1" customWidth="1"/>
    <col min="771" max="771" width="17.7890625" bestFit="1" customWidth="1"/>
    <col min="772" max="791" width="12.1015625" bestFit="1" customWidth="1"/>
    <col min="792" max="792" width="5" bestFit="1" customWidth="1"/>
    <col min="1024" max="1024" width="44.1015625" bestFit="1" customWidth="1"/>
    <col min="1025" max="1025" width="25.62890625" bestFit="1" customWidth="1"/>
    <col min="1026" max="1026" width="19.62890625" bestFit="1" customWidth="1"/>
    <col min="1027" max="1027" width="17.7890625" bestFit="1" customWidth="1"/>
    <col min="1028" max="1047" width="12.1015625" bestFit="1" customWidth="1"/>
    <col min="1048" max="1048" width="5" bestFit="1" customWidth="1"/>
    <col min="1280" max="1280" width="44.1015625" bestFit="1" customWidth="1"/>
    <col min="1281" max="1281" width="25.62890625" bestFit="1" customWidth="1"/>
    <col min="1282" max="1282" width="19.62890625" bestFit="1" customWidth="1"/>
    <col min="1283" max="1283" width="17.7890625" bestFit="1" customWidth="1"/>
    <col min="1284" max="1303" width="12.1015625" bestFit="1" customWidth="1"/>
    <col min="1304" max="1304" width="5" bestFit="1" customWidth="1"/>
    <col min="1536" max="1536" width="44.1015625" bestFit="1" customWidth="1"/>
    <col min="1537" max="1537" width="25.62890625" bestFit="1" customWidth="1"/>
    <col min="1538" max="1538" width="19.62890625" bestFit="1" customWidth="1"/>
    <col min="1539" max="1539" width="17.7890625" bestFit="1" customWidth="1"/>
    <col min="1540" max="1559" width="12.1015625" bestFit="1" customWidth="1"/>
    <col min="1560" max="1560" width="5" bestFit="1" customWidth="1"/>
    <col min="1792" max="1792" width="44.1015625" bestFit="1" customWidth="1"/>
    <col min="1793" max="1793" width="25.62890625" bestFit="1" customWidth="1"/>
    <col min="1794" max="1794" width="19.62890625" bestFit="1" customWidth="1"/>
    <col min="1795" max="1795" width="17.7890625" bestFit="1" customWidth="1"/>
    <col min="1796" max="1815" width="12.1015625" bestFit="1" customWidth="1"/>
    <col min="1816" max="1816" width="5" bestFit="1" customWidth="1"/>
    <col min="2048" max="2048" width="44.1015625" bestFit="1" customWidth="1"/>
    <col min="2049" max="2049" width="25.62890625" bestFit="1" customWidth="1"/>
    <col min="2050" max="2050" width="19.62890625" bestFit="1" customWidth="1"/>
    <col min="2051" max="2051" width="17.7890625" bestFit="1" customWidth="1"/>
    <col min="2052" max="2071" width="12.1015625" bestFit="1" customWidth="1"/>
    <col min="2072" max="2072" width="5" bestFit="1" customWidth="1"/>
    <col min="2304" max="2304" width="44.1015625" bestFit="1" customWidth="1"/>
    <col min="2305" max="2305" width="25.62890625" bestFit="1" customWidth="1"/>
    <col min="2306" max="2306" width="19.62890625" bestFit="1" customWidth="1"/>
    <col min="2307" max="2307" width="17.7890625" bestFit="1" customWidth="1"/>
    <col min="2308" max="2327" width="12.1015625" bestFit="1" customWidth="1"/>
    <col min="2328" max="2328" width="5" bestFit="1" customWidth="1"/>
    <col min="2560" max="2560" width="44.1015625" bestFit="1" customWidth="1"/>
    <col min="2561" max="2561" width="25.62890625" bestFit="1" customWidth="1"/>
    <col min="2562" max="2562" width="19.62890625" bestFit="1" customWidth="1"/>
    <col min="2563" max="2563" width="17.7890625" bestFit="1" customWidth="1"/>
    <col min="2564" max="2583" width="12.1015625" bestFit="1" customWidth="1"/>
    <col min="2584" max="2584" width="5" bestFit="1" customWidth="1"/>
    <col min="2816" max="2816" width="44.1015625" bestFit="1" customWidth="1"/>
    <col min="2817" max="2817" width="25.62890625" bestFit="1" customWidth="1"/>
    <col min="2818" max="2818" width="19.62890625" bestFit="1" customWidth="1"/>
    <col min="2819" max="2819" width="17.7890625" bestFit="1" customWidth="1"/>
    <col min="2820" max="2839" width="12.1015625" bestFit="1" customWidth="1"/>
    <col min="2840" max="2840" width="5" bestFit="1" customWidth="1"/>
    <col min="3072" max="3072" width="44.1015625" bestFit="1" customWidth="1"/>
    <col min="3073" max="3073" width="25.62890625" bestFit="1" customWidth="1"/>
    <col min="3074" max="3074" width="19.62890625" bestFit="1" customWidth="1"/>
    <col min="3075" max="3075" width="17.7890625" bestFit="1" customWidth="1"/>
    <col min="3076" max="3095" width="12.1015625" bestFit="1" customWidth="1"/>
    <col min="3096" max="3096" width="5" bestFit="1" customWidth="1"/>
    <col min="3328" max="3328" width="44.1015625" bestFit="1" customWidth="1"/>
    <col min="3329" max="3329" width="25.62890625" bestFit="1" customWidth="1"/>
    <col min="3330" max="3330" width="19.62890625" bestFit="1" customWidth="1"/>
    <col min="3331" max="3331" width="17.7890625" bestFit="1" customWidth="1"/>
    <col min="3332" max="3351" width="12.1015625" bestFit="1" customWidth="1"/>
    <col min="3352" max="3352" width="5" bestFit="1" customWidth="1"/>
    <col min="3584" max="3584" width="44.1015625" bestFit="1" customWidth="1"/>
    <col min="3585" max="3585" width="25.62890625" bestFit="1" customWidth="1"/>
    <col min="3586" max="3586" width="19.62890625" bestFit="1" customWidth="1"/>
    <col min="3587" max="3587" width="17.7890625" bestFit="1" customWidth="1"/>
    <col min="3588" max="3607" width="12.1015625" bestFit="1" customWidth="1"/>
    <col min="3608" max="3608" width="5" bestFit="1" customWidth="1"/>
    <col min="3840" max="3840" width="44.1015625" bestFit="1" customWidth="1"/>
    <col min="3841" max="3841" width="25.62890625" bestFit="1" customWidth="1"/>
    <col min="3842" max="3842" width="19.62890625" bestFit="1" customWidth="1"/>
    <col min="3843" max="3843" width="17.7890625" bestFit="1" customWidth="1"/>
    <col min="3844" max="3863" width="12.1015625" bestFit="1" customWidth="1"/>
    <col min="3864" max="3864" width="5" bestFit="1" customWidth="1"/>
    <col min="4096" max="4096" width="44.1015625" bestFit="1" customWidth="1"/>
    <col min="4097" max="4097" width="25.62890625" bestFit="1" customWidth="1"/>
    <col min="4098" max="4098" width="19.62890625" bestFit="1" customWidth="1"/>
    <col min="4099" max="4099" width="17.7890625" bestFit="1" customWidth="1"/>
    <col min="4100" max="4119" width="12.1015625" bestFit="1" customWidth="1"/>
    <col min="4120" max="4120" width="5" bestFit="1" customWidth="1"/>
    <col min="4352" max="4352" width="44.1015625" bestFit="1" customWidth="1"/>
    <col min="4353" max="4353" width="25.62890625" bestFit="1" customWidth="1"/>
    <col min="4354" max="4354" width="19.62890625" bestFit="1" customWidth="1"/>
    <col min="4355" max="4355" width="17.7890625" bestFit="1" customWidth="1"/>
    <col min="4356" max="4375" width="12.1015625" bestFit="1" customWidth="1"/>
    <col min="4376" max="4376" width="5" bestFit="1" customWidth="1"/>
    <col min="4608" max="4608" width="44.1015625" bestFit="1" customWidth="1"/>
    <col min="4609" max="4609" width="25.62890625" bestFit="1" customWidth="1"/>
    <col min="4610" max="4610" width="19.62890625" bestFit="1" customWidth="1"/>
    <col min="4611" max="4611" width="17.7890625" bestFit="1" customWidth="1"/>
    <col min="4612" max="4631" width="12.1015625" bestFit="1" customWidth="1"/>
    <col min="4632" max="4632" width="5" bestFit="1" customWidth="1"/>
    <col min="4864" max="4864" width="44.1015625" bestFit="1" customWidth="1"/>
    <col min="4865" max="4865" width="25.62890625" bestFit="1" customWidth="1"/>
    <col min="4866" max="4866" width="19.62890625" bestFit="1" customWidth="1"/>
    <col min="4867" max="4867" width="17.7890625" bestFit="1" customWidth="1"/>
    <col min="4868" max="4887" width="12.1015625" bestFit="1" customWidth="1"/>
    <col min="4888" max="4888" width="5" bestFit="1" customWidth="1"/>
    <col min="5120" max="5120" width="44.1015625" bestFit="1" customWidth="1"/>
    <col min="5121" max="5121" width="25.62890625" bestFit="1" customWidth="1"/>
    <col min="5122" max="5122" width="19.62890625" bestFit="1" customWidth="1"/>
    <col min="5123" max="5123" width="17.7890625" bestFit="1" customWidth="1"/>
    <col min="5124" max="5143" width="12.1015625" bestFit="1" customWidth="1"/>
    <col min="5144" max="5144" width="5" bestFit="1" customWidth="1"/>
    <col min="5376" max="5376" width="44.1015625" bestFit="1" customWidth="1"/>
    <col min="5377" max="5377" width="25.62890625" bestFit="1" customWidth="1"/>
    <col min="5378" max="5378" width="19.62890625" bestFit="1" customWidth="1"/>
    <col min="5379" max="5379" width="17.7890625" bestFit="1" customWidth="1"/>
    <col min="5380" max="5399" width="12.1015625" bestFit="1" customWidth="1"/>
    <col min="5400" max="5400" width="5" bestFit="1" customWidth="1"/>
    <col min="5632" max="5632" width="44.1015625" bestFit="1" customWidth="1"/>
    <col min="5633" max="5633" width="25.62890625" bestFit="1" customWidth="1"/>
    <col min="5634" max="5634" width="19.62890625" bestFit="1" customWidth="1"/>
    <col min="5635" max="5635" width="17.7890625" bestFit="1" customWidth="1"/>
    <col min="5636" max="5655" width="12.1015625" bestFit="1" customWidth="1"/>
    <col min="5656" max="5656" width="5" bestFit="1" customWidth="1"/>
    <col min="5888" max="5888" width="44.1015625" bestFit="1" customWidth="1"/>
    <col min="5889" max="5889" width="25.62890625" bestFit="1" customWidth="1"/>
    <col min="5890" max="5890" width="19.62890625" bestFit="1" customWidth="1"/>
    <col min="5891" max="5891" width="17.7890625" bestFit="1" customWidth="1"/>
    <col min="5892" max="5911" width="12.1015625" bestFit="1" customWidth="1"/>
    <col min="5912" max="5912" width="5" bestFit="1" customWidth="1"/>
    <col min="6144" max="6144" width="44.1015625" bestFit="1" customWidth="1"/>
    <col min="6145" max="6145" width="25.62890625" bestFit="1" customWidth="1"/>
    <col min="6146" max="6146" width="19.62890625" bestFit="1" customWidth="1"/>
    <col min="6147" max="6147" width="17.7890625" bestFit="1" customWidth="1"/>
    <col min="6148" max="6167" width="12.1015625" bestFit="1" customWidth="1"/>
    <col min="6168" max="6168" width="5" bestFit="1" customWidth="1"/>
    <col min="6400" max="6400" width="44.1015625" bestFit="1" customWidth="1"/>
    <col min="6401" max="6401" width="25.62890625" bestFit="1" customWidth="1"/>
    <col min="6402" max="6402" width="19.62890625" bestFit="1" customWidth="1"/>
    <col min="6403" max="6403" width="17.7890625" bestFit="1" customWidth="1"/>
    <col min="6404" max="6423" width="12.1015625" bestFit="1" customWidth="1"/>
    <col min="6424" max="6424" width="5" bestFit="1" customWidth="1"/>
    <col min="6656" max="6656" width="44.1015625" bestFit="1" customWidth="1"/>
    <col min="6657" max="6657" width="25.62890625" bestFit="1" customWidth="1"/>
    <col min="6658" max="6658" width="19.62890625" bestFit="1" customWidth="1"/>
    <col min="6659" max="6659" width="17.7890625" bestFit="1" customWidth="1"/>
    <col min="6660" max="6679" width="12.1015625" bestFit="1" customWidth="1"/>
    <col min="6680" max="6680" width="5" bestFit="1" customWidth="1"/>
    <col min="6912" max="6912" width="44.1015625" bestFit="1" customWidth="1"/>
    <col min="6913" max="6913" width="25.62890625" bestFit="1" customWidth="1"/>
    <col min="6914" max="6914" width="19.62890625" bestFit="1" customWidth="1"/>
    <col min="6915" max="6915" width="17.7890625" bestFit="1" customWidth="1"/>
    <col min="6916" max="6935" width="12.1015625" bestFit="1" customWidth="1"/>
    <col min="6936" max="6936" width="5" bestFit="1" customWidth="1"/>
    <col min="7168" max="7168" width="44.1015625" bestFit="1" customWidth="1"/>
    <col min="7169" max="7169" width="25.62890625" bestFit="1" customWidth="1"/>
    <col min="7170" max="7170" width="19.62890625" bestFit="1" customWidth="1"/>
    <col min="7171" max="7171" width="17.7890625" bestFit="1" customWidth="1"/>
    <col min="7172" max="7191" width="12.1015625" bestFit="1" customWidth="1"/>
    <col min="7192" max="7192" width="5" bestFit="1" customWidth="1"/>
    <col min="7424" max="7424" width="44.1015625" bestFit="1" customWidth="1"/>
    <col min="7425" max="7425" width="25.62890625" bestFit="1" customWidth="1"/>
    <col min="7426" max="7426" width="19.62890625" bestFit="1" customWidth="1"/>
    <col min="7427" max="7427" width="17.7890625" bestFit="1" customWidth="1"/>
    <col min="7428" max="7447" width="12.1015625" bestFit="1" customWidth="1"/>
    <col min="7448" max="7448" width="5" bestFit="1" customWidth="1"/>
    <col min="7680" max="7680" width="44.1015625" bestFit="1" customWidth="1"/>
    <col min="7681" max="7681" width="25.62890625" bestFit="1" customWidth="1"/>
    <col min="7682" max="7682" width="19.62890625" bestFit="1" customWidth="1"/>
    <col min="7683" max="7683" width="17.7890625" bestFit="1" customWidth="1"/>
    <col min="7684" max="7703" width="12.1015625" bestFit="1" customWidth="1"/>
    <col min="7704" max="7704" width="5" bestFit="1" customWidth="1"/>
    <col min="7936" max="7936" width="44.1015625" bestFit="1" customWidth="1"/>
    <col min="7937" max="7937" width="25.62890625" bestFit="1" customWidth="1"/>
    <col min="7938" max="7938" width="19.62890625" bestFit="1" customWidth="1"/>
    <col min="7939" max="7939" width="17.7890625" bestFit="1" customWidth="1"/>
    <col min="7940" max="7959" width="12.1015625" bestFit="1" customWidth="1"/>
    <col min="7960" max="7960" width="5" bestFit="1" customWidth="1"/>
    <col min="8192" max="8192" width="44.1015625" bestFit="1" customWidth="1"/>
    <col min="8193" max="8193" width="25.62890625" bestFit="1" customWidth="1"/>
    <col min="8194" max="8194" width="19.62890625" bestFit="1" customWidth="1"/>
    <col min="8195" max="8195" width="17.7890625" bestFit="1" customWidth="1"/>
    <col min="8196" max="8215" width="12.1015625" bestFit="1" customWidth="1"/>
    <col min="8216" max="8216" width="5" bestFit="1" customWidth="1"/>
    <col min="8448" max="8448" width="44.1015625" bestFit="1" customWidth="1"/>
    <col min="8449" max="8449" width="25.62890625" bestFit="1" customWidth="1"/>
    <col min="8450" max="8450" width="19.62890625" bestFit="1" customWidth="1"/>
    <col min="8451" max="8451" width="17.7890625" bestFit="1" customWidth="1"/>
    <col min="8452" max="8471" width="12.1015625" bestFit="1" customWidth="1"/>
    <col min="8472" max="8472" width="5" bestFit="1" customWidth="1"/>
    <col min="8704" max="8704" width="44.1015625" bestFit="1" customWidth="1"/>
    <col min="8705" max="8705" width="25.62890625" bestFit="1" customWidth="1"/>
    <col min="8706" max="8706" width="19.62890625" bestFit="1" customWidth="1"/>
    <col min="8707" max="8707" width="17.7890625" bestFit="1" customWidth="1"/>
    <col min="8708" max="8727" width="12.1015625" bestFit="1" customWidth="1"/>
    <col min="8728" max="8728" width="5" bestFit="1" customWidth="1"/>
    <col min="8960" max="8960" width="44.1015625" bestFit="1" customWidth="1"/>
    <col min="8961" max="8961" width="25.62890625" bestFit="1" customWidth="1"/>
    <col min="8962" max="8962" width="19.62890625" bestFit="1" customWidth="1"/>
    <col min="8963" max="8963" width="17.7890625" bestFit="1" customWidth="1"/>
    <col min="8964" max="8983" width="12.1015625" bestFit="1" customWidth="1"/>
    <col min="8984" max="8984" width="5" bestFit="1" customWidth="1"/>
    <col min="9216" max="9216" width="44.1015625" bestFit="1" customWidth="1"/>
    <col min="9217" max="9217" width="25.62890625" bestFit="1" customWidth="1"/>
    <col min="9218" max="9218" width="19.62890625" bestFit="1" customWidth="1"/>
    <col min="9219" max="9219" width="17.7890625" bestFit="1" customWidth="1"/>
    <col min="9220" max="9239" width="12.1015625" bestFit="1" customWidth="1"/>
    <col min="9240" max="9240" width="5" bestFit="1" customWidth="1"/>
    <col min="9472" max="9472" width="44.1015625" bestFit="1" customWidth="1"/>
    <col min="9473" max="9473" width="25.62890625" bestFit="1" customWidth="1"/>
    <col min="9474" max="9474" width="19.62890625" bestFit="1" customWidth="1"/>
    <col min="9475" max="9475" width="17.7890625" bestFit="1" customWidth="1"/>
    <col min="9476" max="9495" width="12.1015625" bestFit="1" customWidth="1"/>
    <col min="9496" max="9496" width="5" bestFit="1" customWidth="1"/>
    <col min="9728" max="9728" width="44.1015625" bestFit="1" customWidth="1"/>
    <col min="9729" max="9729" width="25.62890625" bestFit="1" customWidth="1"/>
    <col min="9730" max="9730" width="19.62890625" bestFit="1" customWidth="1"/>
    <col min="9731" max="9731" width="17.7890625" bestFit="1" customWidth="1"/>
    <col min="9732" max="9751" width="12.1015625" bestFit="1" customWidth="1"/>
    <col min="9752" max="9752" width="5" bestFit="1" customWidth="1"/>
    <col min="9984" max="9984" width="44.1015625" bestFit="1" customWidth="1"/>
    <col min="9985" max="9985" width="25.62890625" bestFit="1" customWidth="1"/>
    <col min="9986" max="9986" width="19.62890625" bestFit="1" customWidth="1"/>
    <col min="9987" max="9987" width="17.7890625" bestFit="1" customWidth="1"/>
    <col min="9988" max="10007" width="12.1015625" bestFit="1" customWidth="1"/>
    <col min="10008" max="10008" width="5" bestFit="1" customWidth="1"/>
    <col min="10240" max="10240" width="44.1015625" bestFit="1" customWidth="1"/>
    <col min="10241" max="10241" width="25.62890625" bestFit="1" customWidth="1"/>
    <col min="10242" max="10242" width="19.62890625" bestFit="1" customWidth="1"/>
    <col min="10243" max="10243" width="17.7890625" bestFit="1" customWidth="1"/>
    <col min="10244" max="10263" width="12.1015625" bestFit="1" customWidth="1"/>
    <col min="10264" max="10264" width="5" bestFit="1" customWidth="1"/>
    <col min="10496" max="10496" width="44.1015625" bestFit="1" customWidth="1"/>
    <col min="10497" max="10497" width="25.62890625" bestFit="1" customWidth="1"/>
    <col min="10498" max="10498" width="19.62890625" bestFit="1" customWidth="1"/>
    <col min="10499" max="10499" width="17.7890625" bestFit="1" customWidth="1"/>
    <col min="10500" max="10519" width="12.1015625" bestFit="1" customWidth="1"/>
    <col min="10520" max="10520" width="5" bestFit="1" customWidth="1"/>
    <col min="10752" max="10752" width="44.1015625" bestFit="1" customWidth="1"/>
    <col min="10753" max="10753" width="25.62890625" bestFit="1" customWidth="1"/>
    <col min="10754" max="10754" width="19.62890625" bestFit="1" customWidth="1"/>
    <col min="10755" max="10755" width="17.7890625" bestFit="1" customWidth="1"/>
    <col min="10756" max="10775" width="12.1015625" bestFit="1" customWidth="1"/>
    <col min="10776" max="10776" width="5" bestFit="1" customWidth="1"/>
    <col min="11008" max="11008" width="44.1015625" bestFit="1" customWidth="1"/>
    <col min="11009" max="11009" width="25.62890625" bestFit="1" customWidth="1"/>
    <col min="11010" max="11010" width="19.62890625" bestFit="1" customWidth="1"/>
    <col min="11011" max="11011" width="17.7890625" bestFit="1" customWidth="1"/>
    <col min="11012" max="11031" width="12.1015625" bestFit="1" customWidth="1"/>
    <col min="11032" max="11032" width="5" bestFit="1" customWidth="1"/>
    <col min="11264" max="11264" width="44.1015625" bestFit="1" customWidth="1"/>
    <col min="11265" max="11265" width="25.62890625" bestFit="1" customWidth="1"/>
    <col min="11266" max="11266" width="19.62890625" bestFit="1" customWidth="1"/>
    <col min="11267" max="11267" width="17.7890625" bestFit="1" customWidth="1"/>
    <col min="11268" max="11287" width="12.1015625" bestFit="1" customWidth="1"/>
    <col min="11288" max="11288" width="5" bestFit="1" customWidth="1"/>
    <col min="11520" max="11520" width="44.1015625" bestFit="1" customWidth="1"/>
    <col min="11521" max="11521" width="25.62890625" bestFit="1" customWidth="1"/>
    <col min="11522" max="11522" width="19.62890625" bestFit="1" customWidth="1"/>
    <col min="11523" max="11523" width="17.7890625" bestFit="1" customWidth="1"/>
    <col min="11524" max="11543" width="12.1015625" bestFit="1" customWidth="1"/>
    <col min="11544" max="11544" width="5" bestFit="1" customWidth="1"/>
    <col min="11776" max="11776" width="44.1015625" bestFit="1" customWidth="1"/>
    <col min="11777" max="11777" width="25.62890625" bestFit="1" customWidth="1"/>
    <col min="11778" max="11778" width="19.62890625" bestFit="1" customWidth="1"/>
    <col min="11779" max="11779" width="17.7890625" bestFit="1" customWidth="1"/>
    <col min="11780" max="11799" width="12.1015625" bestFit="1" customWidth="1"/>
    <col min="11800" max="11800" width="5" bestFit="1" customWidth="1"/>
    <col min="12032" max="12032" width="44.1015625" bestFit="1" customWidth="1"/>
    <col min="12033" max="12033" width="25.62890625" bestFit="1" customWidth="1"/>
    <col min="12034" max="12034" width="19.62890625" bestFit="1" customWidth="1"/>
    <col min="12035" max="12035" width="17.7890625" bestFit="1" customWidth="1"/>
    <col min="12036" max="12055" width="12.1015625" bestFit="1" customWidth="1"/>
    <col min="12056" max="12056" width="5" bestFit="1" customWidth="1"/>
    <col min="12288" max="12288" width="44.1015625" bestFit="1" customWidth="1"/>
    <col min="12289" max="12289" width="25.62890625" bestFit="1" customWidth="1"/>
    <col min="12290" max="12290" width="19.62890625" bestFit="1" customWidth="1"/>
    <col min="12291" max="12291" width="17.7890625" bestFit="1" customWidth="1"/>
    <col min="12292" max="12311" width="12.1015625" bestFit="1" customWidth="1"/>
    <col min="12312" max="12312" width="5" bestFit="1" customWidth="1"/>
    <col min="12544" max="12544" width="44.1015625" bestFit="1" customWidth="1"/>
    <col min="12545" max="12545" width="25.62890625" bestFit="1" customWidth="1"/>
    <col min="12546" max="12546" width="19.62890625" bestFit="1" customWidth="1"/>
    <col min="12547" max="12547" width="17.7890625" bestFit="1" customWidth="1"/>
    <col min="12548" max="12567" width="12.1015625" bestFit="1" customWidth="1"/>
    <col min="12568" max="12568" width="5" bestFit="1" customWidth="1"/>
    <col min="12800" max="12800" width="44.1015625" bestFit="1" customWidth="1"/>
    <col min="12801" max="12801" width="25.62890625" bestFit="1" customWidth="1"/>
    <col min="12802" max="12802" width="19.62890625" bestFit="1" customWidth="1"/>
    <col min="12803" max="12803" width="17.7890625" bestFit="1" customWidth="1"/>
    <col min="12804" max="12823" width="12.1015625" bestFit="1" customWidth="1"/>
    <col min="12824" max="12824" width="5" bestFit="1" customWidth="1"/>
    <col min="13056" max="13056" width="44.1015625" bestFit="1" customWidth="1"/>
    <col min="13057" max="13057" width="25.62890625" bestFit="1" customWidth="1"/>
    <col min="13058" max="13058" width="19.62890625" bestFit="1" customWidth="1"/>
    <col min="13059" max="13059" width="17.7890625" bestFit="1" customWidth="1"/>
    <col min="13060" max="13079" width="12.1015625" bestFit="1" customWidth="1"/>
    <col min="13080" max="13080" width="5" bestFit="1" customWidth="1"/>
    <col min="13312" max="13312" width="44.1015625" bestFit="1" customWidth="1"/>
    <col min="13313" max="13313" width="25.62890625" bestFit="1" customWidth="1"/>
    <col min="13314" max="13314" width="19.62890625" bestFit="1" customWidth="1"/>
    <col min="13315" max="13315" width="17.7890625" bestFit="1" customWidth="1"/>
    <col min="13316" max="13335" width="12.1015625" bestFit="1" customWidth="1"/>
    <col min="13336" max="13336" width="5" bestFit="1" customWidth="1"/>
    <col min="13568" max="13568" width="44.1015625" bestFit="1" customWidth="1"/>
    <col min="13569" max="13569" width="25.62890625" bestFit="1" customWidth="1"/>
    <col min="13570" max="13570" width="19.62890625" bestFit="1" customWidth="1"/>
    <col min="13571" max="13571" width="17.7890625" bestFit="1" customWidth="1"/>
    <col min="13572" max="13591" width="12.1015625" bestFit="1" customWidth="1"/>
    <col min="13592" max="13592" width="5" bestFit="1" customWidth="1"/>
    <col min="13824" max="13824" width="44.1015625" bestFit="1" customWidth="1"/>
    <col min="13825" max="13825" width="25.62890625" bestFit="1" customWidth="1"/>
    <col min="13826" max="13826" width="19.62890625" bestFit="1" customWidth="1"/>
    <col min="13827" max="13827" width="17.7890625" bestFit="1" customWidth="1"/>
    <col min="13828" max="13847" width="12.1015625" bestFit="1" customWidth="1"/>
    <col min="13848" max="13848" width="5" bestFit="1" customWidth="1"/>
    <col min="14080" max="14080" width="44.1015625" bestFit="1" customWidth="1"/>
    <col min="14081" max="14081" width="25.62890625" bestFit="1" customWidth="1"/>
    <col min="14082" max="14082" width="19.62890625" bestFit="1" customWidth="1"/>
    <col min="14083" max="14083" width="17.7890625" bestFit="1" customWidth="1"/>
    <col min="14084" max="14103" width="12.1015625" bestFit="1" customWidth="1"/>
    <col min="14104" max="14104" width="5" bestFit="1" customWidth="1"/>
    <col min="14336" max="14336" width="44.1015625" bestFit="1" customWidth="1"/>
    <col min="14337" max="14337" width="25.62890625" bestFit="1" customWidth="1"/>
    <col min="14338" max="14338" width="19.62890625" bestFit="1" customWidth="1"/>
    <col min="14339" max="14339" width="17.7890625" bestFit="1" customWidth="1"/>
    <col min="14340" max="14359" width="12.1015625" bestFit="1" customWidth="1"/>
    <col min="14360" max="14360" width="5" bestFit="1" customWidth="1"/>
    <col min="14592" max="14592" width="44.1015625" bestFit="1" customWidth="1"/>
    <col min="14593" max="14593" width="25.62890625" bestFit="1" customWidth="1"/>
    <col min="14594" max="14594" width="19.62890625" bestFit="1" customWidth="1"/>
    <col min="14595" max="14595" width="17.7890625" bestFit="1" customWidth="1"/>
    <col min="14596" max="14615" width="12.1015625" bestFit="1" customWidth="1"/>
    <col min="14616" max="14616" width="5" bestFit="1" customWidth="1"/>
    <col min="14848" max="14848" width="44.1015625" bestFit="1" customWidth="1"/>
    <col min="14849" max="14849" width="25.62890625" bestFit="1" customWidth="1"/>
    <col min="14850" max="14850" width="19.62890625" bestFit="1" customWidth="1"/>
    <col min="14851" max="14851" width="17.7890625" bestFit="1" customWidth="1"/>
    <col min="14852" max="14871" width="12.1015625" bestFit="1" customWidth="1"/>
    <col min="14872" max="14872" width="5" bestFit="1" customWidth="1"/>
    <col min="15104" max="15104" width="44.1015625" bestFit="1" customWidth="1"/>
    <col min="15105" max="15105" width="25.62890625" bestFit="1" customWidth="1"/>
    <col min="15106" max="15106" width="19.62890625" bestFit="1" customWidth="1"/>
    <col min="15107" max="15107" width="17.7890625" bestFit="1" customWidth="1"/>
    <col min="15108" max="15127" width="12.1015625" bestFit="1" customWidth="1"/>
    <col min="15128" max="15128" width="5" bestFit="1" customWidth="1"/>
    <col min="15360" max="15360" width="44.1015625" bestFit="1" customWidth="1"/>
    <col min="15361" max="15361" width="25.62890625" bestFit="1" customWidth="1"/>
    <col min="15362" max="15362" width="19.62890625" bestFit="1" customWidth="1"/>
    <col min="15363" max="15363" width="17.7890625" bestFit="1" customWidth="1"/>
    <col min="15364" max="15383" width="12.1015625" bestFit="1" customWidth="1"/>
    <col min="15384" max="15384" width="5" bestFit="1" customWidth="1"/>
    <col min="15616" max="15616" width="44.1015625" bestFit="1" customWidth="1"/>
    <col min="15617" max="15617" width="25.62890625" bestFit="1" customWidth="1"/>
    <col min="15618" max="15618" width="19.62890625" bestFit="1" customWidth="1"/>
    <col min="15619" max="15619" width="17.7890625" bestFit="1" customWidth="1"/>
    <col min="15620" max="15639" width="12.1015625" bestFit="1" customWidth="1"/>
    <col min="15640" max="15640" width="5" bestFit="1" customWidth="1"/>
    <col min="15872" max="15872" width="44.1015625" bestFit="1" customWidth="1"/>
    <col min="15873" max="15873" width="25.62890625" bestFit="1" customWidth="1"/>
    <col min="15874" max="15874" width="19.62890625" bestFit="1" customWidth="1"/>
    <col min="15875" max="15875" width="17.7890625" bestFit="1" customWidth="1"/>
    <col min="15876" max="15895" width="12.1015625" bestFit="1" customWidth="1"/>
    <col min="15896" max="15896" width="5" bestFit="1" customWidth="1"/>
    <col min="16128" max="16128" width="44.1015625" bestFit="1" customWidth="1"/>
    <col min="16129" max="16129" width="25.62890625" bestFit="1" customWidth="1"/>
    <col min="16130" max="16130" width="19.62890625" bestFit="1" customWidth="1"/>
    <col min="16131" max="16131" width="17.7890625" bestFit="1" customWidth="1"/>
    <col min="16132" max="16151" width="12.1015625" bestFit="1" customWidth="1"/>
    <col min="16152" max="16152" width="5" bestFit="1" customWidth="1"/>
  </cols>
  <sheetData>
    <row r="1" spans="1:22" x14ac:dyDescent="0.55000000000000004">
      <c r="A1" t="s">
        <v>452</v>
      </c>
      <c r="B1" t="s">
        <v>453</v>
      </c>
    </row>
    <row r="2" spans="1:22" x14ac:dyDescent="0.55000000000000004">
      <c r="A2" t="s">
        <v>454</v>
      </c>
      <c r="B2" s="56">
        <v>44274</v>
      </c>
    </row>
    <row r="4" spans="1:22" x14ac:dyDescent="0.55000000000000004">
      <c r="A4" s="89" t="s">
        <v>483</v>
      </c>
    </row>
    <row r="5" spans="1:22" x14ac:dyDescent="0.55000000000000004">
      <c r="A5" t="s">
        <v>455</v>
      </c>
      <c r="B5" t="s">
        <v>456</v>
      </c>
      <c r="C5" t="s">
        <v>457</v>
      </c>
      <c r="D5" t="s">
        <v>458</v>
      </c>
      <c r="E5" t="s">
        <v>459</v>
      </c>
      <c r="F5" t="s">
        <v>460</v>
      </c>
      <c r="G5" t="s">
        <v>461</v>
      </c>
      <c r="H5" t="s">
        <v>462</v>
      </c>
      <c r="I5" t="s">
        <v>463</v>
      </c>
      <c r="J5" t="s">
        <v>464</v>
      </c>
      <c r="K5" t="s">
        <v>465</v>
      </c>
      <c r="L5" t="s">
        <v>466</v>
      </c>
      <c r="M5" t="s">
        <v>467</v>
      </c>
      <c r="N5" t="s">
        <v>468</v>
      </c>
      <c r="O5" t="s">
        <v>469</v>
      </c>
      <c r="P5" t="s">
        <v>470</v>
      </c>
      <c r="Q5" t="s">
        <v>471</v>
      </c>
      <c r="R5" t="s">
        <v>472</v>
      </c>
      <c r="S5" t="s">
        <v>473</v>
      </c>
      <c r="T5" t="s">
        <v>474</v>
      </c>
      <c r="U5" t="s">
        <v>475</v>
      </c>
      <c r="V5" t="s">
        <v>476</v>
      </c>
    </row>
    <row r="6" spans="1:22" x14ac:dyDescent="0.55000000000000004">
      <c r="A6" t="s">
        <v>478</v>
      </c>
      <c r="B6" t="s">
        <v>477</v>
      </c>
      <c r="C6">
        <v>4.1274840114197531</v>
      </c>
      <c r="D6">
        <v>0.99834080031544659</v>
      </c>
      <c r="E6">
        <v>1.7416952430289427</v>
      </c>
      <c r="F6">
        <v>2.8612107720027495</v>
      </c>
      <c r="G6">
        <v>3.7988911226479303</v>
      </c>
      <c r="H6">
        <v>3.5132137959428746</v>
      </c>
      <c r="I6">
        <v>2.8549722982735801</v>
      </c>
      <c r="J6">
        <v>1.876171455230093</v>
      </c>
      <c r="K6">
        <v>-0.13657980424721927</v>
      </c>
      <c r="L6">
        <v>-2.5367570696286208</v>
      </c>
      <c r="M6">
        <v>2.5637665634319831</v>
      </c>
      <c r="N6">
        <v>1.5508355042432385</v>
      </c>
      <c r="O6">
        <v>2.2495458509774267</v>
      </c>
      <c r="P6">
        <v>1.842081070119491</v>
      </c>
      <c r="Q6">
        <v>2.5259734504071076</v>
      </c>
      <c r="R6">
        <v>2.9080218612834301</v>
      </c>
      <c r="S6">
        <v>1.6378384570389244</v>
      </c>
      <c r="T6">
        <v>2.3698007844041626</v>
      </c>
      <c r="U6">
        <v>2.9273257323296775</v>
      </c>
      <c r="V6">
        <v>2.1611762882992309</v>
      </c>
    </row>
    <row r="8" spans="1:22" x14ac:dyDescent="0.55000000000000004">
      <c r="B8" s="88" t="s">
        <v>479</v>
      </c>
      <c r="C8" s="219">
        <f>AVERAGE(C6:V6)/100</f>
        <v>2.09175040937601E-2</v>
      </c>
    </row>
    <row r="9" spans="1:22" s="93" customFormat="1" x14ac:dyDescent="0.55000000000000004">
      <c r="B9" s="94"/>
      <c r="C9" s="95"/>
    </row>
    <row r="10" spans="1:22" s="93" customFormat="1" x14ac:dyDescent="0.55000000000000004">
      <c r="A10" s="93" t="s">
        <v>489</v>
      </c>
      <c r="B10" s="94"/>
      <c r="C10" s="95"/>
    </row>
    <row r="11" spans="1:22" s="93" customFormat="1" x14ac:dyDescent="0.55000000000000004">
      <c r="A11" s="93" t="s">
        <v>494</v>
      </c>
      <c r="B11" s="94" t="s">
        <v>492</v>
      </c>
      <c r="C11" s="95"/>
    </row>
    <row r="12" spans="1:22" s="93" customFormat="1" x14ac:dyDescent="0.55000000000000004">
      <c r="A12" s="93" t="s">
        <v>491</v>
      </c>
      <c r="B12" s="94" t="s">
        <v>490</v>
      </c>
      <c r="C12" s="95"/>
    </row>
    <row r="13" spans="1:22" s="93" customFormat="1" x14ac:dyDescent="0.55000000000000004">
      <c r="A13" s="93" t="s">
        <v>493</v>
      </c>
      <c r="B13" s="94"/>
      <c r="C13" s="95"/>
    </row>
    <row r="14" spans="1:22" s="93" customFormat="1" x14ac:dyDescent="0.55000000000000004">
      <c r="B14" s="94"/>
      <c r="C14" s="95"/>
    </row>
    <row r="15" spans="1:22" s="93" customFormat="1" x14ac:dyDescent="0.55000000000000004">
      <c r="B15" s="94"/>
      <c r="C15" s="95"/>
    </row>
    <row r="17" spans="1:8" x14ac:dyDescent="0.55000000000000004">
      <c r="A17" s="89" t="s">
        <v>484</v>
      </c>
    </row>
    <row r="18" spans="1:8" x14ac:dyDescent="0.55000000000000004">
      <c r="A18" t="s">
        <v>301</v>
      </c>
      <c r="B18" s="90" t="s">
        <v>487</v>
      </c>
      <c r="C18">
        <v>2016</v>
      </c>
      <c r="D18">
        <f>C18+1</f>
        <v>2017</v>
      </c>
      <c r="E18">
        <f>D18+1</f>
        <v>2018</v>
      </c>
      <c r="F18">
        <f>E18+1</f>
        <v>2019</v>
      </c>
      <c r="G18">
        <f>F18+1</f>
        <v>2020</v>
      </c>
    </row>
    <row r="19" spans="1:8" x14ac:dyDescent="0.55000000000000004">
      <c r="A19" t="s">
        <v>485</v>
      </c>
      <c r="B19" t="s">
        <v>486</v>
      </c>
      <c r="C19" s="91">
        <v>0.35</v>
      </c>
      <c r="D19" s="91">
        <v>0.35</v>
      </c>
      <c r="E19" s="92">
        <v>0.23300000000000001</v>
      </c>
      <c r="F19" s="92">
        <v>0.21</v>
      </c>
      <c r="G19" s="92">
        <v>0.21</v>
      </c>
    </row>
    <row r="20" spans="1:8" x14ac:dyDescent="0.55000000000000004">
      <c r="B20" t="s">
        <v>488</v>
      </c>
      <c r="C20" s="96">
        <f>AVERAGE(C19:G19)</f>
        <v>0.27060000000000001</v>
      </c>
    </row>
    <row r="24" spans="1:8" x14ac:dyDescent="0.55000000000000004">
      <c r="B24" t="s">
        <v>497</v>
      </c>
    </row>
    <row r="29" spans="1:8" ht="14.7" thickBot="1" x14ac:dyDescent="0.6">
      <c r="A29" s="288" t="s">
        <v>544</v>
      </c>
    </row>
    <row r="30" spans="1:8" x14ac:dyDescent="0.55000000000000004">
      <c r="B30" s="292" t="s">
        <v>549</v>
      </c>
      <c r="C30" s="293" t="s">
        <v>546</v>
      </c>
      <c r="D30" s="321" t="s">
        <v>539</v>
      </c>
      <c r="E30" s="321"/>
      <c r="F30" s="321"/>
      <c r="G30" s="321"/>
      <c r="H30" s="322"/>
    </row>
    <row r="31" spans="1:8" x14ac:dyDescent="0.55000000000000004">
      <c r="B31" s="294" t="s">
        <v>545</v>
      </c>
      <c r="C31" s="289">
        <f>Proforma!F27</f>
        <v>2020</v>
      </c>
      <c r="D31" s="289">
        <f>Proforma!G27</f>
        <v>2021</v>
      </c>
      <c r="E31" s="289">
        <f>Proforma!H27</f>
        <v>2022</v>
      </c>
      <c r="F31" s="289">
        <f>Proforma!I27</f>
        <v>2023</v>
      </c>
      <c r="G31" s="289">
        <f>Proforma!J27</f>
        <v>2024</v>
      </c>
      <c r="H31" s="295">
        <f>Proforma!K27</f>
        <v>2025</v>
      </c>
    </row>
    <row r="32" spans="1:8" x14ac:dyDescent="0.55000000000000004">
      <c r="B32" s="294" t="s">
        <v>547</v>
      </c>
      <c r="C32" s="289">
        <v>0</v>
      </c>
      <c r="D32" s="289">
        <f>C32+1</f>
        <v>1</v>
      </c>
      <c r="E32" s="289">
        <f t="shared" ref="E32:H32" si="0">D32+1</f>
        <v>2</v>
      </c>
      <c r="F32" s="289">
        <f t="shared" si="0"/>
        <v>3</v>
      </c>
      <c r="G32" s="289">
        <f t="shared" si="0"/>
        <v>4</v>
      </c>
      <c r="H32" s="295">
        <f t="shared" si="0"/>
        <v>5</v>
      </c>
    </row>
    <row r="33" spans="2:8" x14ac:dyDescent="0.55000000000000004">
      <c r="B33" s="296" t="s">
        <v>354</v>
      </c>
      <c r="C33" s="290">
        <f>Proforma!F30</f>
        <v>56639</v>
      </c>
      <c r="D33" s="290">
        <f>Proforma!G30</f>
        <v>60603.73</v>
      </c>
      <c r="E33" s="290">
        <f>Proforma!H30</f>
        <v>64845.991100000007</v>
      </c>
      <c r="F33" s="290">
        <f>Proforma!I30</f>
        <v>69385.210477000015</v>
      </c>
      <c r="G33" s="290">
        <f>Proforma!J30</f>
        <v>74242.175210390022</v>
      </c>
      <c r="H33" s="297">
        <f>Proforma!K30</f>
        <v>79439.127475117333</v>
      </c>
    </row>
    <row r="34" spans="2:8" x14ac:dyDescent="0.55000000000000004">
      <c r="B34" s="296" t="s">
        <v>358</v>
      </c>
      <c r="C34" s="290">
        <f>Proforma!F34</f>
        <v>3940</v>
      </c>
      <c r="D34" s="290">
        <f>Proforma!G34</f>
        <v>4113.2178968310327</v>
      </c>
      <c r="E34" s="290">
        <f>Proforma!H34</f>
        <v>4401.1431496092118</v>
      </c>
      <c r="F34" s="290">
        <f>Proforma!I34</f>
        <v>4709.223170081852</v>
      </c>
      <c r="G34" s="290">
        <f>Proforma!J34</f>
        <v>5038.8687919875811</v>
      </c>
      <c r="H34" s="297">
        <f>Proforma!K34</f>
        <v>5391.5896074267075</v>
      </c>
    </row>
    <row r="35" spans="2:8" x14ac:dyDescent="0.55000000000000004">
      <c r="B35" s="296" t="s">
        <v>363</v>
      </c>
      <c r="C35" s="290">
        <f>Proforma!F40</f>
        <v>997</v>
      </c>
      <c r="D35" s="290">
        <f>Proforma!G40</f>
        <v>842.74212752744268</v>
      </c>
      <c r="E35" s="290">
        <f>Proforma!H40</f>
        <v>904.03703856866798</v>
      </c>
      <c r="F35" s="290">
        <f>Proforma!I40</f>
        <v>969.62259338277636</v>
      </c>
      <c r="G35" s="290">
        <f>Proforma!J40</f>
        <v>1039.7991370338734</v>
      </c>
      <c r="H35" s="297">
        <f>Proforma!K40</f>
        <v>1114.8880387405463</v>
      </c>
    </row>
    <row r="36" spans="2:8" x14ac:dyDescent="0.55000000000000004">
      <c r="B36" s="296" t="s">
        <v>389</v>
      </c>
      <c r="C36" s="291">
        <f>Proforma!D81</f>
        <v>3852.5094000000004</v>
      </c>
      <c r="D36" s="291">
        <f>Proforma!G81</f>
        <v>3880.4421568587018</v>
      </c>
      <c r="E36" s="291">
        <f>Proforma!H81</f>
        <v>4159.7280892297822</v>
      </c>
      <c r="F36" s="291">
        <f>Proforma!I81</f>
        <v>4458.5640368668392</v>
      </c>
      <c r="G36" s="291">
        <f>Proforma!J81</f>
        <v>4778.3185008384935</v>
      </c>
      <c r="H36" s="298">
        <f>Proforma!K81</f>
        <v>5120.4557772881535</v>
      </c>
    </row>
    <row r="37" spans="2:8" x14ac:dyDescent="0.55000000000000004">
      <c r="B37" s="296" t="s">
        <v>548</v>
      </c>
      <c r="C37" s="290">
        <f>Proforma!F52</f>
        <v>34681</v>
      </c>
      <c r="D37" s="290">
        <f>Proforma!G52</f>
        <v>35774.117896831041</v>
      </c>
      <c r="E37" s="290">
        <f>Proforma!H52</f>
        <v>36943.754046440248</v>
      </c>
      <c r="F37" s="290">
        <f>Proforma!I52</f>
        <v>38195.264726522102</v>
      </c>
      <c r="G37" s="290">
        <f>Proforma!J52</f>
        <v>39534.381154209696</v>
      </c>
      <c r="H37" s="297">
        <f>Proforma!K52</f>
        <v>40967.235731835412</v>
      </c>
    </row>
    <row r="38" spans="2:8" x14ac:dyDescent="0.55000000000000004">
      <c r="B38" s="296" t="s">
        <v>374</v>
      </c>
      <c r="C38" s="290">
        <f>Proforma!F57</f>
        <v>36909</v>
      </c>
      <c r="D38" s="290">
        <f>Proforma!G57</f>
        <v>39081.308889571439</v>
      </c>
      <c r="E38" s="290">
        <f>Proforma!H57</f>
        <v>41405.679401412875</v>
      </c>
      <c r="F38" s="290">
        <f>Proforma!I57</f>
        <v>43892.755849083216</v>
      </c>
      <c r="G38" s="290">
        <f>Proforma!J57</f>
        <v>46553.927648090481</v>
      </c>
      <c r="H38" s="297">
        <f>Proforma!K57</f>
        <v>49401.381473028254</v>
      </c>
    </row>
    <row r="39" spans="2:8" ht="14.7" thickBot="1" x14ac:dyDescent="0.6">
      <c r="B39" s="299" t="s">
        <v>377</v>
      </c>
      <c r="C39" s="300">
        <f>Proforma!F61</f>
        <v>-2228</v>
      </c>
      <c r="D39" s="300">
        <f>Proforma!G61</f>
        <v>-3307.1909927403976</v>
      </c>
      <c r="E39" s="300">
        <f>Proforma!H61</f>
        <v>-4461.9253549726254</v>
      </c>
      <c r="F39" s="300">
        <f>Proforma!I61</f>
        <v>-5697.491122561114</v>
      </c>
      <c r="G39" s="300">
        <f>Proforma!J61</f>
        <v>-7019.5464938807872</v>
      </c>
      <c r="H39" s="301">
        <f>Proforma!K61</f>
        <v>-8434.1457411928459</v>
      </c>
    </row>
  </sheetData>
  <mergeCells count="1">
    <mergeCell ref="D30:H30"/>
  </mergeCells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64B7-A549-4E52-89F8-1AD860C07E44}">
  <dimension ref="A1:F1242"/>
  <sheetViews>
    <sheetView topLeftCell="A1225" workbookViewId="0">
      <selection activeCell="G274" sqref="G274"/>
    </sheetView>
  </sheetViews>
  <sheetFormatPr defaultRowHeight="14.4" x14ac:dyDescent="0.55000000000000004"/>
  <cols>
    <col min="2" max="5" width="9.7890625" bestFit="1" customWidth="1"/>
    <col min="6" max="6" width="13.89453125" bestFit="1" customWidth="1"/>
  </cols>
  <sheetData>
    <row r="1" spans="1:5" x14ac:dyDescent="0.55000000000000004">
      <c r="A1" t="s">
        <v>423</v>
      </c>
    </row>
    <row r="2" spans="1:5" x14ac:dyDescent="0.55000000000000004">
      <c r="A2" t="s">
        <v>424</v>
      </c>
      <c r="B2" t="s">
        <v>425</v>
      </c>
    </row>
    <row r="4" spans="1:5" x14ac:dyDescent="0.55000000000000004">
      <c r="B4" t="s">
        <v>426</v>
      </c>
      <c r="C4" t="s">
        <v>427</v>
      </c>
      <c r="D4" t="s">
        <v>428</v>
      </c>
      <c r="E4" t="s">
        <v>429</v>
      </c>
    </row>
    <row r="5" spans="1:5" x14ac:dyDescent="0.55000000000000004">
      <c r="A5">
        <v>192607</v>
      </c>
      <c r="B5">
        <v>2.96</v>
      </c>
      <c r="C5">
        <v>-2.2999999999999998</v>
      </c>
      <c r="D5">
        <v>-2.87</v>
      </c>
      <c r="E5">
        <v>0.22</v>
      </c>
    </row>
    <row r="6" spans="1:5" x14ac:dyDescent="0.55000000000000004">
      <c r="A6">
        <v>192608</v>
      </c>
      <c r="B6">
        <v>2.64</v>
      </c>
      <c r="C6">
        <v>-1.4</v>
      </c>
      <c r="D6">
        <v>4.1900000000000004</v>
      </c>
      <c r="E6">
        <v>0.25</v>
      </c>
    </row>
    <row r="7" spans="1:5" x14ac:dyDescent="0.55000000000000004">
      <c r="A7">
        <v>192609</v>
      </c>
      <c r="B7">
        <v>0.36</v>
      </c>
      <c r="C7">
        <v>-1.32</v>
      </c>
      <c r="D7">
        <v>0.01</v>
      </c>
      <c r="E7">
        <v>0.23</v>
      </c>
    </row>
    <row r="8" spans="1:5" x14ac:dyDescent="0.55000000000000004">
      <c r="A8">
        <v>192610</v>
      </c>
      <c r="B8">
        <v>-3.24</v>
      </c>
      <c r="C8">
        <v>0.04</v>
      </c>
      <c r="D8">
        <v>0.51</v>
      </c>
      <c r="E8">
        <v>0.32</v>
      </c>
    </row>
    <row r="9" spans="1:5" x14ac:dyDescent="0.55000000000000004">
      <c r="A9">
        <v>192611</v>
      </c>
      <c r="B9">
        <v>2.5299999999999998</v>
      </c>
      <c r="C9">
        <v>-0.2</v>
      </c>
      <c r="D9">
        <v>-0.35</v>
      </c>
      <c r="E9">
        <v>0.31</v>
      </c>
    </row>
    <row r="10" spans="1:5" x14ac:dyDescent="0.55000000000000004">
      <c r="A10">
        <v>192612</v>
      </c>
      <c r="B10">
        <v>2.62</v>
      </c>
      <c r="C10">
        <v>-0.04</v>
      </c>
      <c r="D10">
        <v>-0.02</v>
      </c>
      <c r="E10">
        <v>0.28000000000000003</v>
      </c>
    </row>
    <row r="11" spans="1:5" x14ac:dyDescent="0.55000000000000004">
      <c r="A11">
        <v>192701</v>
      </c>
      <c r="B11">
        <v>-0.06</v>
      </c>
      <c r="C11">
        <v>-0.56000000000000005</v>
      </c>
      <c r="D11">
        <v>4.83</v>
      </c>
      <c r="E11">
        <v>0.25</v>
      </c>
    </row>
    <row r="12" spans="1:5" x14ac:dyDescent="0.55000000000000004">
      <c r="A12">
        <v>192702</v>
      </c>
      <c r="B12">
        <v>4.18</v>
      </c>
      <c r="C12">
        <v>-0.1</v>
      </c>
      <c r="D12">
        <v>3.17</v>
      </c>
      <c r="E12">
        <v>0.26</v>
      </c>
    </row>
    <row r="13" spans="1:5" x14ac:dyDescent="0.55000000000000004">
      <c r="A13">
        <v>192703</v>
      </c>
      <c r="B13">
        <v>0.13</v>
      </c>
      <c r="C13">
        <v>-1.6</v>
      </c>
      <c r="D13">
        <v>-2.67</v>
      </c>
      <c r="E13">
        <v>0.3</v>
      </c>
    </row>
    <row r="14" spans="1:5" x14ac:dyDescent="0.55000000000000004">
      <c r="A14">
        <v>192704</v>
      </c>
      <c r="B14">
        <v>0.46</v>
      </c>
      <c r="C14">
        <v>0.43</v>
      </c>
      <c r="D14">
        <v>0.6</v>
      </c>
      <c r="E14">
        <v>0.25</v>
      </c>
    </row>
    <row r="15" spans="1:5" x14ac:dyDescent="0.55000000000000004">
      <c r="A15">
        <v>192705</v>
      </c>
      <c r="B15">
        <v>5.44</v>
      </c>
      <c r="C15">
        <v>1.41</v>
      </c>
      <c r="D15">
        <v>4.93</v>
      </c>
      <c r="E15">
        <v>0.3</v>
      </c>
    </row>
    <row r="16" spans="1:5" x14ac:dyDescent="0.55000000000000004">
      <c r="A16">
        <v>192706</v>
      </c>
      <c r="B16">
        <v>-2.34</v>
      </c>
      <c r="C16">
        <v>0.47</v>
      </c>
      <c r="D16">
        <v>-1.53</v>
      </c>
      <c r="E16">
        <v>0.26</v>
      </c>
    </row>
    <row r="17" spans="1:5" x14ac:dyDescent="0.55000000000000004">
      <c r="A17">
        <v>192707</v>
      </c>
      <c r="B17">
        <v>7.26</v>
      </c>
      <c r="C17">
        <v>-3.23</v>
      </c>
      <c r="D17">
        <v>-1.1599999999999999</v>
      </c>
      <c r="E17">
        <v>0.3</v>
      </c>
    </row>
    <row r="18" spans="1:5" x14ac:dyDescent="0.55000000000000004">
      <c r="A18">
        <v>192708</v>
      </c>
      <c r="B18">
        <v>1.97</v>
      </c>
      <c r="C18">
        <v>-0.72</v>
      </c>
      <c r="D18">
        <v>-3.69</v>
      </c>
      <c r="E18">
        <v>0.28000000000000003</v>
      </c>
    </row>
    <row r="19" spans="1:5" x14ac:dyDescent="0.55000000000000004">
      <c r="A19">
        <v>192709</v>
      </c>
      <c r="B19">
        <v>4.76</v>
      </c>
      <c r="C19">
        <v>-3.57</v>
      </c>
      <c r="D19">
        <v>-0.71</v>
      </c>
      <c r="E19">
        <v>0.21</v>
      </c>
    </row>
    <row r="20" spans="1:5" x14ac:dyDescent="0.55000000000000004">
      <c r="A20">
        <v>192710</v>
      </c>
      <c r="B20">
        <v>-4.3099999999999996</v>
      </c>
      <c r="C20">
        <v>2.13</v>
      </c>
      <c r="D20">
        <v>-4.33</v>
      </c>
      <c r="E20">
        <v>0.25</v>
      </c>
    </row>
    <row r="21" spans="1:5" x14ac:dyDescent="0.55000000000000004">
      <c r="A21">
        <v>192711</v>
      </c>
      <c r="B21">
        <v>6.58</v>
      </c>
      <c r="C21">
        <v>2.76</v>
      </c>
      <c r="D21">
        <v>-0.31</v>
      </c>
      <c r="E21">
        <v>0.21</v>
      </c>
    </row>
    <row r="22" spans="1:5" x14ac:dyDescent="0.55000000000000004">
      <c r="A22">
        <v>192712</v>
      </c>
      <c r="B22">
        <v>2.09</v>
      </c>
      <c r="C22">
        <v>0.93</v>
      </c>
      <c r="D22">
        <v>-1.06</v>
      </c>
      <c r="E22">
        <v>0.22</v>
      </c>
    </row>
    <row r="23" spans="1:5" x14ac:dyDescent="0.55000000000000004">
      <c r="A23">
        <v>192801</v>
      </c>
      <c r="B23">
        <v>-0.68</v>
      </c>
      <c r="C23">
        <v>4.25</v>
      </c>
      <c r="D23">
        <v>-0.72</v>
      </c>
      <c r="E23">
        <v>0.25</v>
      </c>
    </row>
    <row r="24" spans="1:5" x14ac:dyDescent="0.55000000000000004">
      <c r="A24">
        <v>192802</v>
      </c>
      <c r="B24">
        <v>-1.7</v>
      </c>
      <c r="C24">
        <v>-2.0299999999999998</v>
      </c>
      <c r="D24">
        <v>-0.69</v>
      </c>
      <c r="E24">
        <v>0.33</v>
      </c>
    </row>
    <row r="25" spans="1:5" x14ac:dyDescent="0.55000000000000004">
      <c r="A25">
        <v>192803</v>
      </c>
      <c r="B25">
        <v>8.81</v>
      </c>
      <c r="C25">
        <v>-0.26</v>
      </c>
      <c r="D25">
        <v>-1.2</v>
      </c>
      <c r="E25">
        <v>0.28999999999999998</v>
      </c>
    </row>
    <row r="26" spans="1:5" x14ac:dyDescent="0.55000000000000004">
      <c r="A26">
        <v>192804</v>
      </c>
      <c r="B26">
        <v>4.2300000000000004</v>
      </c>
      <c r="C26">
        <v>3.82</v>
      </c>
      <c r="D26">
        <v>3.67</v>
      </c>
      <c r="E26">
        <v>0.22</v>
      </c>
    </row>
    <row r="27" spans="1:5" x14ac:dyDescent="0.55000000000000004">
      <c r="A27">
        <v>192805</v>
      </c>
      <c r="B27">
        <v>1.52</v>
      </c>
      <c r="C27">
        <v>2.98</v>
      </c>
      <c r="D27">
        <v>-3.46</v>
      </c>
      <c r="E27">
        <v>0.32</v>
      </c>
    </row>
    <row r="28" spans="1:5" x14ac:dyDescent="0.55000000000000004">
      <c r="A28">
        <v>192806</v>
      </c>
      <c r="B28">
        <v>-4.8499999999999996</v>
      </c>
      <c r="C28">
        <v>-3.5</v>
      </c>
      <c r="D28">
        <v>-0.06</v>
      </c>
      <c r="E28">
        <v>0.31</v>
      </c>
    </row>
    <row r="29" spans="1:5" x14ac:dyDescent="0.55000000000000004">
      <c r="A29">
        <v>192807</v>
      </c>
      <c r="B29">
        <v>0.62</v>
      </c>
      <c r="C29">
        <v>-1.35</v>
      </c>
      <c r="D29">
        <v>-0.47</v>
      </c>
      <c r="E29">
        <v>0.32</v>
      </c>
    </row>
    <row r="30" spans="1:5" x14ac:dyDescent="0.55000000000000004">
      <c r="A30">
        <v>192808</v>
      </c>
      <c r="B30">
        <v>6.68</v>
      </c>
      <c r="C30">
        <v>-2.0699999999999998</v>
      </c>
      <c r="D30">
        <v>-2.11</v>
      </c>
      <c r="E30">
        <v>0.32</v>
      </c>
    </row>
    <row r="31" spans="1:5" x14ac:dyDescent="0.55000000000000004">
      <c r="A31">
        <v>192809</v>
      </c>
      <c r="B31">
        <v>2.88</v>
      </c>
      <c r="C31">
        <v>2.33</v>
      </c>
      <c r="D31">
        <v>0.99</v>
      </c>
      <c r="E31">
        <v>0.27</v>
      </c>
    </row>
    <row r="32" spans="1:5" x14ac:dyDescent="0.55000000000000004">
      <c r="A32">
        <v>192810</v>
      </c>
      <c r="B32">
        <v>1.33</v>
      </c>
      <c r="C32">
        <v>2.27</v>
      </c>
      <c r="D32">
        <v>-2.2599999999999998</v>
      </c>
      <c r="E32">
        <v>0.41</v>
      </c>
    </row>
    <row r="33" spans="1:5" x14ac:dyDescent="0.55000000000000004">
      <c r="A33">
        <v>192811</v>
      </c>
      <c r="B33">
        <v>11.81</v>
      </c>
      <c r="C33">
        <v>-1.81</v>
      </c>
      <c r="D33">
        <v>2.8</v>
      </c>
      <c r="E33">
        <v>0.38</v>
      </c>
    </row>
    <row r="34" spans="1:5" x14ac:dyDescent="0.55000000000000004">
      <c r="A34">
        <v>192812</v>
      </c>
      <c r="B34">
        <v>0.36</v>
      </c>
      <c r="C34">
        <v>-0.85</v>
      </c>
      <c r="D34">
        <v>-0.6</v>
      </c>
      <c r="E34">
        <v>0.06</v>
      </c>
    </row>
    <row r="35" spans="1:5" x14ac:dyDescent="0.55000000000000004">
      <c r="A35">
        <v>192901</v>
      </c>
      <c r="B35">
        <v>4.66</v>
      </c>
      <c r="C35">
        <v>-3.54</v>
      </c>
      <c r="D35">
        <v>-1.21</v>
      </c>
      <c r="E35">
        <v>0.34</v>
      </c>
    </row>
    <row r="36" spans="1:5" x14ac:dyDescent="0.55000000000000004">
      <c r="A36">
        <v>192902</v>
      </c>
      <c r="B36">
        <v>-0.34</v>
      </c>
      <c r="C36">
        <v>-0.39</v>
      </c>
      <c r="D36">
        <v>1.68</v>
      </c>
      <c r="E36">
        <v>0.36</v>
      </c>
    </row>
    <row r="37" spans="1:5" x14ac:dyDescent="0.55000000000000004">
      <c r="A37">
        <v>192903</v>
      </c>
      <c r="B37">
        <v>-0.89</v>
      </c>
      <c r="C37">
        <v>-4.74</v>
      </c>
      <c r="D37">
        <v>1.61</v>
      </c>
      <c r="E37">
        <v>0.34</v>
      </c>
    </row>
    <row r="38" spans="1:5" x14ac:dyDescent="0.55000000000000004">
      <c r="A38">
        <v>192904</v>
      </c>
      <c r="B38">
        <v>1.43</v>
      </c>
      <c r="C38">
        <v>-1</v>
      </c>
      <c r="D38">
        <v>0.6</v>
      </c>
      <c r="E38">
        <v>0.36</v>
      </c>
    </row>
    <row r="39" spans="1:5" x14ac:dyDescent="0.55000000000000004">
      <c r="A39">
        <v>192905</v>
      </c>
      <c r="B39">
        <v>-6.39</v>
      </c>
      <c r="C39">
        <v>-5.35</v>
      </c>
      <c r="D39">
        <v>-1.4</v>
      </c>
      <c r="E39">
        <v>0.44</v>
      </c>
    </row>
    <row r="40" spans="1:5" x14ac:dyDescent="0.55000000000000004">
      <c r="A40">
        <v>192906</v>
      </c>
      <c r="B40">
        <v>9.6999999999999993</v>
      </c>
      <c r="C40">
        <v>-2.17</v>
      </c>
      <c r="D40">
        <v>-2.76</v>
      </c>
      <c r="E40">
        <v>0.52</v>
      </c>
    </row>
    <row r="41" spans="1:5" x14ac:dyDescent="0.55000000000000004">
      <c r="A41">
        <v>192907</v>
      </c>
      <c r="B41">
        <v>4.46</v>
      </c>
      <c r="C41">
        <v>-3.88</v>
      </c>
      <c r="D41">
        <v>2.66</v>
      </c>
      <c r="E41">
        <v>0.33</v>
      </c>
    </row>
    <row r="42" spans="1:5" x14ac:dyDescent="0.55000000000000004">
      <c r="A42">
        <v>192908</v>
      </c>
      <c r="B42">
        <v>8.18</v>
      </c>
      <c r="C42">
        <v>-9.52</v>
      </c>
      <c r="D42">
        <v>0.06</v>
      </c>
      <c r="E42">
        <v>0.4</v>
      </c>
    </row>
    <row r="43" spans="1:5" x14ac:dyDescent="0.55000000000000004">
      <c r="A43">
        <v>192909</v>
      </c>
      <c r="B43">
        <v>-5.47</v>
      </c>
      <c r="C43">
        <v>1.17</v>
      </c>
      <c r="D43">
        <v>-0.63</v>
      </c>
      <c r="E43">
        <v>0.35</v>
      </c>
    </row>
    <row r="44" spans="1:5" x14ac:dyDescent="0.55000000000000004">
      <c r="A44">
        <v>192910</v>
      </c>
      <c r="B44">
        <v>-20.12</v>
      </c>
      <c r="C44">
        <v>-4.08</v>
      </c>
      <c r="D44">
        <v>7.85</v>
      </c>
      <c r="E44">
        <v>0.46</v>
      </c>
    </row>
    <row r="45" spans="1:5" x14ac:dyDescent="0.55000000000000004">
      <c r="A45">
        <v>192911</v>
      </c>
      <c r="B45">
        <v>-12.74</v>
      </c>
      <c r="C45">
        <v>-1.9</v>
      </c>
      <c r="D45">
        <v>5.33</v>
      </c>
      <c r="E45">
        <v>0.37</v>
      </c>
    </row>
    <row r="46" spans="1:5" x14ac:dyDescent="0.55000000000000004">
      <c r="A46">
        <v>192912</v>
      </c>
      <c r="B46">
        <v>1.33</v>
      </c>
      <c r="C46">
        <v>-4.33</v>
      </c>
      <c r="D46">
        <v>-0.59</v>
      </c>
      <c r="E46">
        <v>0.37</v>
      </c>
    </row>
    <row r="47" spans="1:5" x14ac:dyDescent="0.55000000000000004">
      <c r="A47">
        <v>193001</v>
      </c>
      <c r="B47">
        <v>5.61</v>
      </c>
      <c r="C47">
        <v>3.54</v>
      </c>
      <c r="D47">
        <v>-1.01</v>
      </c>
      <c r="E47">
        <v>0.14000000000000001</v>
      </c>
    </row>
    <row r="48" spans="1:5" x14ac:dyDescent="0.55000000000000004">
      <c r="A48">
        <v>193002</v>
      </c>
      <c r="B48">
        <v>2.5</v>
      </c>
      <c r="C48">
        <v>0.13</v>
      </c>
      <c r="D48">
        <v>0.39</v>
      </c>
      <c r="E48">
        <v>0.3</v>
      </c>
    </row>
    <row r="49" spans="1:5" x14ac:dyDescent="0.55000000000000004">
      <c r="A49">
        <v>193003</v>
      </c>
      <c r="B49">
        <v>7.1</v>
      </c>
      <c r="C49">
        <v>3.43</v>
      </c>
      <c r="D49">
        <v>0.15</v>
      </c>
      <c r="E49">
        <v>0.35</v>
      </c>
    </row>
    <row r="50" spans="1:5" x14ac:dyDescent="0.55000000000000004">
      <c r="A50">
        <v>193004</v>
      </c>
      <c r="B50">
        <v>-2.06</v>
      </c>
      <c r="C50">
        <v>-0.2</v>
      </c>
      <c r="D50">
        <v>-0.84</v>
      </c>
      <c r="E50">
        <v>0.21</v>
      </c>
    </row>
    <row r="51" spans="1:5" x14ac:dyDescent="0.55000000000000004">
      <c r="A51">
        <v>193005</v>
      </c>
      <c r="B51">
        <v>-1.66</v>
      </c>
      <c r="C51">
        <v>-2.04</v>
      </c>
      <c r="D51">
        <v>-0.63</v>
      </c>
      <c r="E51">
        <v>0.26</v>
      </c>
    </row>
    <row r="52" spans="1:5" x14ac:dyDescent="0.55000000000000004">
      <c r="A52">
        <v>193006</v>
      </c>
      <c r="B52">
        <v>-16.27</v>
      </c>
      <c r="C52">
        <v>-3.24</v>
      </c>
      <c r="D52">
        <v>2</v>
      </c>
      <c r="E52">
        <v>0.27</v>
      </c>
    </row>
    <row r="53" spans="1:5" x14ac:dyDescent="0.55000000000000004">
      <c r="A53">
        <v>193007</v>
      </c>
      <c r="B53">
        <v>4.12</v>
      </c>
      <c r="C53">
        <v>-0.37</v>
      </c>
      <c r="D53">
        <v>-1.56</v>
      </c>
      <c r="E53">
        <v>0.2</v>
      </c>
    </row>
    <row r="54" spans="1:5" x14ac:dyDescent="0.55000000000000004">
      <c r="A54">
        <v>193008</v>
      </c>
      <c r="B54">
        <v>0.3</v>
      </c>
      <c r="C54">
        <v>-2.2200000000000002</v>
      </c>
      <c r="D54">
        <v>-0.78</v>
      </c>
      <c r="E54">
        <v>0.09</v>
      </c>
    </row>
    <row r="55" spans="1:5" x14ac:dyDescent="0.55000000000000004">
      <c r="A55">
        <v>193009</v>
      </c>
      <c r="B55">
        <v>-12.75</v>
      </c>
      <c r="C55">
        <v>-2.2200000000000002</v>
      </c>
      <c r="D55">
        <v>-5.27</v>
      </c>
      <c r="E55">
        <v>0.22</v>
      </c>
    </row>
    <row r="56" spans="1:5" x14ac:dyDescent="0.55000000000000004">
      <c r="A56">
        <v>193010</v>
      </c>
      <c r="B56">
        <v>-8.7799999999999994</v>
      </c>
      <c r="C56">
        <v>-0.1</v>
      </c>
      <c r="D56">
        <v>-1.35</v>
      </c>
      <c r="E56">
        <v>0.09</v>
      </c>
    </row>
    <row r="57" spans="1:5" x14ac:dyDescent="0.55000000000000004">
      <c r="A57">
        <v>193011</v>
      </c>
      <c r="B57">
        <v>-3.04</v>
      </c>
      <c r="C57">
        <v>2.21</v>
      </c>
      <c r="D57">
        <v>-3.53</v>
      </c>
      <c r="E57">
        <v>0.13</v>
      </c>
    </row>
    <row r="58" spans="1:5" x14ac:dyDescent="0.55000000000000004">
      <c r="A58">
        <v>193012</v>
      </c>
      <c r="B58">
        <v>-7.83</v>
      </c>
      <c r="C58">
        <v>-4.67</v>
      </c>
      <c r="D58">
        <v>-5.4</v>
      </c>
      <c r="E58">
        <v>0.14000000000000001</v>
      </c>
    </row>
    <row r="59" spans="1:5" x14ac:dyDescent="0.55000000000000004">
      <c r="A59">
        <v>193101</v>
      </c>
      <c r="B59">
        <v>6.24</v>
      </c>
      <c r="C59">
        <v>3.77</v>
      </c>
      <c r="D59">
        <v>7.16</v>
      </c>
      <c r="E59">
        <v>0.15</v>
      </c>
    </row>
    <row r="60" spans="1:5" x14ac:dyDescent="0.55000000000000004">
      <c r="A60">
        <v>193102</v>
      </c>
      <c r="B60">
        <v>10.88</v>
      </c>
      <c r="C60">
        <v>3.38</v>
      </c>
      <c r="D60">
        <v>1.61</v>
      </c>
      <c r="E60">
        <v>0.04</v>
      </c>
    </row>
    <row r="61" spans="1:5" x14ac:dyDescent="0.55000000000000004">
      <c r="A61">
        <v>193103</v>
      </c>
      <c r="B61">
        <v>-6.43</v>
      </c>
      <c r="C61">
        <v>3.07</v>
      </c>
      <c r="D61">
        <v>-3.66</v>
      </c>
      <c r="E61">
        <v>0.13</v>
      </c>
    </row>
    <row r="62" spans="1:5" x14ac:dyDescent="0.55000000000000004">
      <c r="A62">
        <v>193104</v>
      </c>
      <c r="B62">
        <v>-9.98</v>
      </c>
      <c r="C62">
        <v>-4.62</v>
      </c>
      <c r="D62">
        <v>-3.94</v>
      </c>
      <c r="E62">
        <v>0.08</v>
      </c>
    </row>
    <row r="63" spans="1:5" x14ac:dyDescent="0.55000000000000004">
      <c r="A63">
        <v>193105</v>
      </c>
      <c r="B63">
        <v>-13.24</v>
      </c>
      <c r="C63">
        <v>5.17</v>
      </c>
      <c r="D63">
        <v>-6.58</v>
      </c>
      <c r="E63">
        <v>0.09</v>
      </c>
    </row>
    <row r="64" spans="1:5" x14ac:dyDescent="0.55000000000000004">
      <c r="A64">
        <v>193106</v>
      </c>
      <c r="B64">
        <v>13.9</v>
      </c>
      <c r="C64">
        <v>-5.38</v>
      </c>
      <c r="D64">
        <v>11.31</v>
      </c>
      <c r="E64">
        <v>0.08</v>
      </c>
    </row>
    <row r="65" spans="1:5" x14ac:dyDescent="0.55000000000000004">
      <c r="A65">
        <v>193107</v>
      </c>
      <c r="B65">
        <v>-6.62</v>
      </c>
      <c r="C65">
        <v>1.43</v>
      </c>
      <c r="D65">
        <v>-2.1</v>
      </c>
      <c r="E65">
        <v>0.06</v>
      </c>
    </row>
    <row r="66" spans="1:5" x14ac:dyDescent="0.55000000000000004">
      <c r="A66">
        <v>193108</v>
      </c>
      <c r="B66">
        <v>0.41</v>
      </c>
      <c r="C66">
        <v>-1.97</v>
      </c>
      <c r="D66">
        <v>-1.49</v>
      </c>
      <c r="E66">
        <v>0.03</v>
      </c>
    </row>
    <row r="67" spans="1:5" x14ac:dyDescent="0.55000000000000004">
      <c r="A67">
        <v>193109</v>
      </c>
      <c r="B67">
        <v>-29.13</v>
      </c>
      <c r="C67">
        <v>0.56000000000000005</v>
      </c>
      <c r="D67">
        <v>-6.75</v>
      </c>
      <c r="E67">
        <v>0.03</v>
      </c>
    </row>
    <row r="68" spans="1:5" x14ac:dyDescent="0.55000000000000004">
      <c r="A68">
        <v>193110</v>
      </c>
      <c r="B68">
        <v>8.0399999999999991</v>
      </c>
      <c r="C68">
        <v>-1.87</v>
      </c>
      <c r="D68">
        <v>1.7</v>
      </c>
      <c r="E68">
        <v>0.1</v>
      </c>
    </row>
    <row r="69" spans="1:5" x14ac:dyDescent="0.55000000000000004">
      <c r="A69">
        <v>193111</v>
      </c>
      <c r="B69">
        <v>-9.08</v>
      </c>
      <c r="C69">
        <v>4.3</v>
      </c>
      <c r="D69">
        <v>-5.05</v>
      </c>
      <c r="E69">
        <v>0.17</v>
      </c>
    </row>
    <row r="70" spans="1:5" x14ac:dyDescent="0.55000000000000004">
      <c r="A70">
        <v>193112</v>
      </c>
      <c r="B70">
        <v>-13.53</v>
      </c>
      <c r="C70">
        <v>-0.56000000000000005</v>
      </c>
      <c r="D70">
        <v>-8.86</v>
      </c>
      <c r="E70">
        <v>0.12</v>
      </c>
    </row>
    <row r="71" spans="1:5" x14ac:dyDescent="0.55000000000000004">
      <c r="A71">
        <v>193201</v>
      </c>
      <c r="B71">
        <v>-1.58</v>
      </c>
      <c r="C71">
        <v>3.94</v>
      </c>
      <c r="D71">
        <v>9.0399999999999991</v>
      </c>
      <c r="E71">
        <v>0.23</v>
      </c>
    </row>
    <row r="72" spans="1:5" x14ac:dyDescent="0.55000000000000004">
      <c r="A72">
        <v>193202</v>
      </c>
      <c r="B72">
        <v>5.46</v>
      </c>
      <c r="C72">
        <v>-2.77</v>
      </c>
      <c r="D72">
        <v>-1.45</v>
      </c>
      <c r="E72">
        <v>0.23</v>
      </c>
    </row>
    <row r="73" spans="1:5" x14ac:dyDescent="0.55000000000000004">
      <c r="A73">
        <v>193203</v>
      </c>
      <c r="B73">
        <v>-11.21</v>
      </c>
      <c r="C73">
        <v>2.27</v>
      </c>
      <c r="D73">
        <v>-2.3199999999999998</v>
      </c>
      <c r="E73">
        <v>0.16</v>
      </c>
    </row>
    <row r="74" spans="1:5" x14ac:dyDescent="0.55000000000000004">
      <c r="A74">
        <v>193204</v>
      </c>
      <c r="B74">
        <v>-17.96</v>
      </c>
      <c r="C74">
        <v>1.44</v>
      </c>
      <c r="D74">
        <v>1.42</v>
      </c>
      <c r="E74">
        <v>0.11</v>
      </c>
    </row>
    <row r="75" spans="1:5" x14ac:dyDescent="0.55000000000000004">
      <c r="A75">
        <v>193205</v>
      </c>
      <c r="B75">
        <v>-20.51</v>
      </c>
      <c r="C75">
        <v>3.91</v>
      </c>
      <c r="D75">
        <v>-2.99</v>
      </c>
      <c r="E75">
        <v>0.06</v>
      </c>
    </row>
    <row r="76" spans="1:5" x14ac:dyDescent="0.55000000000000004">
      <c r="A76">
        <v>193206</v>
      </c>
      <c r="B76">
        <v>-0.7</v>
      </c>
      <c r="C76">
        <v>0.34</v>
      </c>
      <c r="D76">
        <v>5.3</v>
      </c>
      <c r="E76">
        <v>0.02</v>
      </c>
    </row>
    <row r="77" spans="1:5" x14ac:dyDescent="0.55000000000000004">
      <c r="A77">
        <v>193207</v>
      </c>
      <c r="B77">
        <v>33.840000000000003</v>
      </c>
      <c r="C77">
        <v>-4.4400000000000004</v>
      </c>
      <c r="D77">
        <v>35.46</v>
      </c>
      <c r="E77">
        <v>0.03</v>
      </c>
    </row>
    <row r="78" spans="1:5" x14ac:dyDescent="0.55000000000000004">
      <c r="A78">
        <v>193208</v>
      </c>
      <c r="B78">
        <v>37.06</v>
      </c>
      <c r="C78">
        <v>14.29</v>
      </c>
      <c r="D78">
        <v>33.03</v>
      </c>
      <c r="E78">
        <v>0.03</v>
      </c>
    </row>
    <row r="79" spans="1:5" x14ac:dyDescent="0.55000000000000004">
      <c r="A79">
        <v>193209</v>
      </c>
      <c r="B79">
        <v>-2.94</v>
      </c>
      <c r="C79">
        <v>-2.44</v>
      </c>
      <c r="D79">
        <v>-6.82</v>
      </c>
      <c r="E79">
        <v>0.03</v>
      </c>
    </row>
    <row r="80" spans="1:5" x14ac:dyDescent="0.55000000000000004">
      <c r="A80">
        <v>193210</v>
      </c>
      <c r="B80">
        <v>-13.17</v>
      </c>
      <c r="C80">
        <v>-2.76</v>
      </c>
      <c r="D80">
        <v>-10.050000000000001</v>
      </c>
      <c r="E80">
        <v>0.02</v>
      </c>
    </row>
    <row r="81" spans="1:5" x14ac:dyDescent="0.55000000000000004">
      <c r="A81">
        <v>193211</v>
      </c>
      <c r="B81">
        <v>-5.88</v>
      </c>
      <c r="C81">
        <v>2.08</v>
      </c>
      <c r="D81">
        <v>-13.28</v>
      </c>
      <c r="E81">
        <v>0.02</v>
      </c>
    </row>
    <row r="82" spans="1:5" x14ac:dyDescent="0.55000000000000004">
      <c r="A82">
        <v>193212</v>
      </c>
      <c r="B82">
        <v>4.4000000000000004</v>
      </c>
      <c r="C82">
        <v>-8.27</v>
      </c>
      <c r="D82">
        <v>-8.17</v>
      </c>
      <c r="E82">
        <v>0.01</v>
      </c>
    </row>
    <row r="83" spans="1:5" x14ac:dyDescent="0.55000000000000004">
      <c r="A83">
        <v>193301</v>
      </c>
      <c r="B83">
        <v>1.25</v>
      </c>
      <c r="C83">
        <v>0.69</v>
      </c>
      <c r="D83">
        <v>6.23</v>
      </c>
      <c r="E83">
        <v>0.01</v>
      </c>
    </row>
    <row r="84" spans="1:5" x14ac:dyDescent="0.55000000000000004">
      <c r="A84">
        <v>193302</v>
      </c>
      <c r="B84">
        <v>-15.24</v>
      </c>
      <c r="C84">
        <v>-2.75</v>
      </c>
      <c r="D84">
        <v>-2.73</v>
      </c>
      <c r="E84">
        <v>-0.03</v>
      </c>
    </row>
    <row r="85" spans="1:5" x14ac:dyDescent="0.55000000000000004">
      <c r="A85">
        <v>193303</v>
      </c>
      <c r="B85">
        <v>3.29</v>
      </c>
      <c r="C85">
        <v>3.9</v>
      </c>
      <c r="D85">
        <v>7.38</v>
      </c>
      <c r="E85">
        <v>0.04</v>
      </c>
    </row>
    <row r="86" spans="1:5" x14ac:dyDescent="0.55000000000000004">
      <c r="A86">
        <v>193304</v>
      </c>
      <c r="B86">
        <v>38.85</v>
      </c>
      <c r="C86">
        <v>4.5599999999999996</v>
      </c>
      <c r="D86">
        <v>17.43</v>
      </c>
      <c r="E86">
        <v>0.1</v>
      </c>
    </row>
    <row r="87" spans="1:5" x14ac:dyDescent="0.55000000000000004">
      <c r="A87">
        <v>193305</v>
      </c>
      <c r="B87">
        <v>21.43</v>
      </c>
      <c r="C87">
        <v>36.700000000000003</v>
      </c>
      <c r="D87">
        <v>19.03</v>
      </c>
      <c r="E87">
        <v>0.04</v>
      </c>
    </row>
    <row r="88" spans="1:5" x14ac:dyDescent="0.55000000000000004">
      <c r="A88">
        <v>193306</v>
      </c>
      <c r="B88">
        <v>13.11</v>
      </c>
      <c r="C88">
        <v>8.56</v>
      </c>
      <c r="D88">
        <v>-2.0499999999999998</v>
      </c>
      <c r="E88">
        <v>0.02</v>
      </c>
    </row>
    <row r="89" spans="1:5" x14ac:dyDescent="0.55000000000000004">
      <c r="A89">
        <v>193307</v>
      </c>
      <c r="B89">
        <v>-9.6300000000000008</v>
      </c>
      <c r="C89">
        <v>-1.01</v>
      </c>
      <c r="D89">
        <v>3.27</v>
      </c>
      <c r="E89">
        <v>0.02</v>
      </c>
    </row>
    <row r="90" spans="1:5" x14ac:dyDescent="0.55000000000000004">
      <c r="A90">
        <v>193308</v>
      </c>
      <c r="B90">
        <v>12.05</v>
      </c>
      <c r="C90">
        <v>-5.45</v>
      </c>
      <c r="D90">
        <v>2.96</v>
      </c>
      <c r="E90">
        <v>0.03</v>
      </c>
    </row>
    <row r="91" spans="1:5" x14ac:dyDescent="0.55000000000000004">
      <c r="A91">
        <v>193309</v>
      </c>
      <c r="B91">
        <v>-10.65</v>
      </c>
      <c r="C91">
        <v>-0.32</v>
      </c>
      <c r="D91">
        <v>-11.77</v>
      </c>
      <c r="E91">
        <v>0.02</v>
      </c>
    </row>
    <row r="92" spans="1:5" x14ac:dyDescent="0.55000000000000004">
      <c r="A92">
        <v>193310</v>
      </c>
      <c r="B92">
        <v>-8.36</v>
      </c>
      <c r="C92">
        <v>-0.08</v>
      </c>
      <c r="D92">
        <v>-8.4600000000000009</v>
      </c>
      <c r="E92">
        <v>0.01</v>
      </c>
    </row>
    <row r="93" spans="1:5" x14ac:dyDescent="0.55000000000000004">
      <c r="A93">
        <v>193311</v>
      </c>
      <c r="B93">
        <v>9.9700000000000006</v>
      </c>
      <c r="C93">
        <v>-6.48</v>
      </c>
      <c r="D93">
        <v>2.33</v>
      </c>
      <c r="E93">
        <v>0.02</v>
      </c>
    </row>
    <row r="94" spans="1:5" x14ac:dyDescent="0.55000000000000004">
      <c r="A94">
        <v>193312</v>
      </c>
      <c r="B94">
        <v>1.83</v>
      </c>
      <c r="C94">
        <v>0.66</v>
      </c>
      <c r="D94">
        <v>-1.53</v>
      </c>
      <c r="E94">
        <v>0.02</v>
      </c>
    </row>
    <row r="95" spans="1:5" x14ac:dyDescent="0.55000000000000004">
      <c r="A95">
        <v>193401</v>
      </c>
      <c r="B95">
        <v>12.6</v>
      </c>
      <c r="C95">
        <v>12.53</v>
      </c>
      <c r="D95">
        <v>15.54</v>
      </c>
      <c r="E95">
        <v>0.05</v>
      </c>
    </row>
    <row r="96" spans="1:5" x14ac:dyDescent="0.55000000000000004">
      <c r="A96">
        <v>193402</v>
      </c>
      <c r="B96">
        <v>-2.5</v>
      </c>
      <c r="C96">
        <v>5.19</v>
      </c>
      <c r="D96">
        <v>2.12</v>
      </c>
      <c r="E96">
        <v>0.02</v>
      </c>
    </row>
    <row r="97" spans="1:5" x14ac:dyDescent="0.55000000000000004">
      <c r="A97">
        <v>193403</v>
      </c>
      <c r="B97">
        <v>0.09</v>
      </c>
      <c r="C97">
        <v>2.5099999999999998</v>
      </c>
      <c r="D97">
        <v>-2.73</v>
      </c>
      <c r="E97">
        <v>0.02</v>
      </c>
    </row>
    <row r="98" spans="1:5" x14ac:dyDescent="0.55000000000000004">
      <c r="A98">
        <v>193404</v>
      </c>
      <c r="B98">
        <v>-1.79</v>
      </c>
      <c r="C98">
        <v>2.8</v>
      </c>
      <c r="D98">
        <v>-3.75</v>
      </c>
      <c r="E98">
        <v>0.01</v>
      </c>
    </row>
    <row r="99" spans="1:5" x14ac:dyDescent="0.55000000000000004">
      <c r="A99">
        <v>193405</v>
      </c>
      <c r="B99">
        <v>-7.25</v>
      </c>
      <c r="C99">
        <v>-0.26</v>
      </c>
      <c r="D99">
        <v>-5.91</v>
      </c>
      <c r="E99">
        <v>0.01</v>
      </c>
    </row>
    <row r="100" spans="1:5" x14ac:dyDescent="0.55000000000000004">
      <c r="A100">
        <v>193406</v>
      </c>
      <c r="B100">
        <v>2.64</v>
      </c>
      <c r="C100">
        <v>-2.14</v>
      </c>
      <c r="D100">
        <v>-2.92</v>
      </c>
      <c r="E100">
        <v>0.01</v>
      </c>
    </row>
    <row r="101" spans="1:5" x14ac:dyDescent="0.55000000000000004">
      <c r="A101">
        <v>193407</v>
      </c>
      <c r="B101">
        <v>-10.96</v>
      </c>
      <c r="C101">
        <v>-6.92</v>
      </c>
      <c r="D101">
        <v>-10.64</v>
      </c>
      <c r="E101">
        <v>0.01</v>
      </c>
    </row>
    <row r="102" spans="1:5" x14ac:dyDescent="0.55000000000000004">
      <c r="A102">
        <v>193408</v>
      </c>
      <c r="B102">
        <v>5.58</v>
      </c>
      <c r="C102">
        <v>5.39</v>
      </c>
      <c r="D102">
        <v>0.45</v>
      </c>
      <c r="E102">
        <v>0.01</v>
      </c>
    </row>
    <row r="103" spans="1:5" x14ac:dyDescent="0.55000000000000004">
      <c r="A103">
        <v>193409</v>
      </c>
      <c r="B103">
        <v>-0.23</v>
      </c>
      <c r="C103">
        <v>-1.5</v>
      </c>
      <c r="D103">
        <v>-1.22</v>
      </c>
      <c r="E103">
        <v>0.01</v>
      </c>
    </row>
    <row r="104" spans="1:5" x14ac:dyDescent="0.55000000000000004">
      <c r="A104">
        <v>193410</v>
      </c>
      <c r="B104">
        <v>-1.66</v>
      </c>
      <c r="C104">
        <v>1.25</v>
      </c>
      <c r="D104">
        <v>-5.1100000000000003</v>
      </c>
      <c r="E104">
        <v>0.01</v>
      </c>
    </row>
    <row r="105" spans="1:5" x14ac:dyDescent="0.55000000000000004">
      <c r="A105">
        <v>193411</v>
      </c>
      <c r="B105">
        <v>8.33</v>
      </c>
      <c r="C105">
        <v>6.5</v>
      </c>
      <c r="D105">
        <v>-2.2400000000000002</v>
      </c>
      <c r="E105">
        <v>0.01</v>
      </c>
    </row>
    <row r="106" spans="1:5" x14ac:dyDescent="0.55000000000000004">
      <c r="A106">
        <v>193412</v>
      </c>
      <c r="B106">
        <v>0.36</v>
      </c>
      <c r="C106">
        <v>3.06</v>
      </c>
      <c r="D106">
        <v>-3.2</v>
      </c>
      <c r="E106">
        <v>0.01</v>
      </c>
    </row>
    <row r="107" spans="1:5" x14ac:dyDescent="0.55000000000000004">
      <c r="A107">
        <v>193501</v>
      </c>
      <c r="B107">
        <v>-3.45</v>
      </c>
      <c r="C107">
        <v>1.1000000000000001</v>
      </c>
      <c r="D107">
        <v>-1.86</v>
      </c>
      <c r="E107">
        <v>0.01</v>
      </c>
    </row>
    <row r="108" spans="1:5" x14ac:dyDescent="0.55000000000000004">
      <c r="A108">
        <v>193502</v>
      </c>
      <c r="B108">
        <v>-1.94</v>
      </c>
      <c r="C108">
        <v>0.41</v>
      </c>
      <c r="D108">
        <v>-7.27</v>
      </c>
      <c r="E108">
        <v>0.02</v>
      </c>
    </row>
    <row r="109" spans="1:5" x14ac:dyDescent="0.55000000000000004">
      <c r="A109">
        <v>193503</v>
      </c>
      <c r="B109">
        <v>-3.68</v>
      </c>
      <c r="C109">
        <v>-3.57</v>
      </c>
      <c r="D109">
        <v>-5.0999999999999996</v>
      </c>
      <c r="E109">
        <v>0.01</v>
      </c>
    </row>
    <row r="110" spans="1:5" x14ac:dyDescent="0.55000000000000004">
      <c r="A110">
        <v>193504</v>
      </c>
      <c r="B110">
        <v>9.06</v>
      </c>
      <c r="C110">
        <v>-1.51</v>
      </c>
      <c r="D110">
        <v>4.3499999999999996</v>
      </c>
      <c r="E110">
        <v>0.01</v>
      </c>
    </row>
    <row r="111" spans="1:5" x14ac:dyDescent="0.55000000000000004">
      <c r="A111">
        <v>193505</v>
      </c>
      <c r="B111">
        <v>3.47</v>
      </c>
      <c r="C111">
        <v>-3.38</v>
      </c>
      <c r="D111">
        <v>2.56</v>
      </c>
      <c r="E111">
        <v>0.01</v>
      </c>
    </row>
    <row r="112" spans="1:5" x14ac:dyDescent="0.55000000000000004">
      <c r="A112">
        <v>193506</v>
      </c>
      <c r="B112">
        <v>5.93</v>
      </c>
      <c r="C112">
        <v>-2.5099999999999998</v>
      </c>
      <c r="D112">
        <v>-1.65</v>
      </c>
      <c r="E112">
        <v>0.01</v>
      </c>
    </row>
    <row r="113" spans="1:5" x14ac:dyDescent="0.55000000000000004">
      <c r="A113">
        <v>193507</v>
      </c>
      <c r="B113">
        <v>7.51</v>
      </c>
      <c r="C113">
        <v>1.47</v>
      </c>
      <c r="D113">
        <v>6.86</v>
      </c>
      <c r="E113">
        <v>0.01</v>
      </c>
    </row>
    <row r="114" spans="1:5" x14ac:dyDescent="0.55000000000000004">
      <c r="A114">
        <v>193508</v>
      </c>
      <c r="B114">
        <v>2.65</v>
      </c>
      <c r="C114">
        <v>6.28</v>
      </c>
      <c r="D114">
        <v>5.7</v>
      </c>
      <c r="E114">
        <v>0.01</v>
      </c>
    </row>
    <row r="115" spans="1:5" x14ac:dyDescent="0.55000000000000004">
      <c r="A115">
        <v>193509</v>
      </c>
      <c r="B115">
        <v>2.63</v>
      </c>
      <c r="C115">
        <v>1.57</v>
      </c>
      <c r="D115">
        <v>-4.05</v>
      </c>
      <c r="E115">
        <v>0.01</v>
      </c>
    </row>
    <row r="116" spans="1:5" x14ac:dyDescent="0.55000000000000004">
      <c r="A116">
        <v>193510</v>
      </c>
      <c r="B116">
        <v>7.03</v>
      </c>
      <c r="C116">
        <v>2.64</v>
      </c>
      <c r="D116">
        <v>-2.33</v>
      </c>
      <c r="E116">
        <v>0.01</v>
      </c>
    </row>
    <row r="117" spans="1:5" x14ac:dyDescent="0.55000000000000004">
      <c r="A117">
        <v>193511</v>
      </c>
      <c r="B117">
        <v>4.88</v>
      </c>
      <c r="C117">
        <v>4.28</v>
      </c>
      <c r="D117">
        <v>11.91</v>
      </c>
      <c r="E117">
        <v>0.02</v>
      </c>
    </row>
    <row r="118" spans="1:5" x14ac:dyDescent="0.55000000000000004">
      <c r="A118">
        <v>193512</v>
      </c>
      <c r="B118">
        <v>4.5599999999999996</v>
      </c>
      <c r="C118">
        <v>0.23</v>
      </c>
      <c r="D118">
        <v>1.07</v>
      </c>
      <c r="E118">
        <v>0.01</v>
      </c>
    </row>
    <row r="119" spans="1:5" x14ac:dyDescent="0.55000000000000004">
      <c r="A119">
        <v>193601</v>
      </c>
      <c r="B119">
        <v>6.89</v>
      </c>
      <c r="C119">
        <v>5.14</v>
      </c>
      <c r="D119">
        <v>10.51</v>
      </c>
      <c r="E119">
        <v>0.01</v>
      </c>
    </row>
    <row r="120" spans="1:5" x14ac:dyDescent="0.55000000000000004">
      <c r="A120">
        <v>193602</v>
      </c>
      <c r="B120">
        <v>2.4900000000000002</v>
      </c>
      <c r="C120">
        <v>1.1399999999999999</v>
      </c>
      <c r="D120">
        <v>5.04</v>
      </c>
      <c r="E120">
        <v>0.01</v>
      </c>
    </row>
    <row r="121" spans="1:5" x14ac:dyDescent="0.55000000000000004">
      <c r="A121">
        <v>193603</v>
      </c>
      <c r="B121">
        <v>0.99</v>
      </c>
      <c r="C121">
        <v>0.65</v>
      </c>
      <c r="D121">
        <v>-1.66</v>
      </c>
      <c r="E121">
        <v>0.02</v>
      </c>
    </row>
    <row r="122" spans="1:5" x14ac:dyDescent="0.55000000000000004">
      <c r="A122">
        <v>193604</v>
      </c>
      <c r="B122">
        <v>-8.14</v>
      </c>
      <c r="C122">
        <v>-6.04</v>
      </c>
      <c r="D122">
        <v>-2.08</v>
      </c>
      <c r="E122">
        <v>0.02</v>
      </c>
    </row>
    <row r="123" spans="1:5" x14ac:dyDescent="0.55000000000000004">
      <c r="A123">
        <v>193605</v>
      </c>
      <c r="B123">
        <v>5.19</v>
      </c>
      <c r="C123">
        <v>0.83</v>
      </c>
      <c r="D123">
        <v>2.63</v>
      </c>
      <c r="E123">
        <v>0.02</v>
      </c>
    </row>
    <row r="124" spans="1:5" x14ac:dyDescent="0.55000000000000004">
      <c r="A124">
        <v>193606</v>
      </c>
      <c r="B124">
        <v>2.4</v>
      </c>
      <c r="C124">
        <v>-3.26</v>
      </c>
      <c r="D124">
        <v>-1.2</v>
      </c>
      <c r="E124">
        <v>0.03</v>
      </c>
    </row>
    <row r="125" spans="1:5" x14ac:dyDescent="0.55000000000000004">
      <c r="A125">
        <v>193607</v>
      </c>
      <c r="B125">
        <v>6.67</v>
      </c>
      <c r="C125">
        <v>1.1399999999999999</v>
      </c>
      <c r="D125">
        <v>2.56</v>
      </c>
      <c r="E125">
        <v>0.01</v>
      </c>
    </row>
    <row r="126" spans="1:5" x14ac:dyDescent="0.55000000000000004">
      <c r="A126">
        <v>193608</v>
      </c>
      <c r="B126">
        <v>0.99</v>
      </c>
      <c r="C126">
        <v>0.72</v>
      </c>
      <c r="D126">
        <v>3.99</v>
      </c>
      <c r="E126">
        <v>0.02</v>
      </c>
    </row>
    <row r="127" spans="1:5" x14ac:dyDescent="0.55000000000000004">
      <c r="A127">
        <v>193609</v>
      </c>
      <c r="B127">
        <v>0.98</v>
      </c>
      <c r="C127">
        <v>3.07</v>
      </c>
      <c r="D127">
        <v>0.88</v>
      </c>
      <c r="E127">
        <v>0.01</v>
      </c>
    </row>
    <row r="128" spans="1:5" x14ac:dyDescent="0.55000000000000004">
      <c r="A128">
        <v>193610</v>
      </c>
      <c r="B128">
        <v>7.12</v>
      </c>
      <c r="C128">
        <v>-2.39</v>
      </c>
      <c r="D128">
        <v>2.52</v>
      </c>
      <c r="E128">
        <v>0.02</v>
      </c>
    </row>
    <row r="129" spans="1:5" x14ac:dyDescent="0.55000000000000004">
      <c r="A129">
        <v>193611</v>
      </c>
      <c r="B129">
        <v>3.27</v>
      </c>
      <c r="C129">
        <v>9.01</v>
      </c>
      <c r="D129">
        <v>-0.92</v>
      </c>
      <c r="E129">
        <v>0.01</v>
      </c>
    </row>
    <row r="130" spans="1:5" x14ac:dyDescent="0.55000000000000004">
      <c r="A130">
        <v>193612</v>
      </c>
      <c r="B130">
        <v>0.21</v>
      </c>
      <c r="C130">
        <v>3.61</v>
      </c>
      <c r="D130">
        <v>3.96</v>
      </c>
      <c r="E130">
        <v>0</v>
      </c>
    </row>
    <row r="131" spans="1:5" x14ac:dyDescent="0.55000000000000004">
      <c r="A131">
        <v>193701</v>
      </c>
      <c r="B131">
        <v>3.35</v>
      </c>
      <c r="C131">
        <v>4.3099999999999996</v>
      </c>
      <c r="D131">
        <v>2.61</v>
      </c>
      <c r="E131">
        <v>0.01</v>
      </c>
    </row>
    <row r="132" spans="1:5" x14ac:dyDescent="0.55000000000000004">
      <c r="A132">
        <v>193702</v>
      </c>
      <c r="B132">
        <v>1.0900000000000001</v>
      </c>
      <c r="C132">
        <v>1.23</v>
      </c>
      <c r="D132">
        <v>5.05</v>
      </c>
      <c r="E132">
        <v>0.02</v>
      </c>
    </row>
    <row r="133" spans="1:5" x14ac:dyDescent="0.55000000000000004">
      <c r="A133">
        <v>193703</v>
      </c>
      <c r="B133">
        <v>-0.27</v>
      </c>
      <c r="C133">
        <v>-1.78</v>
      </c>
      <c r="D133">
        <v>6.39</v>
      </c>
      <c r="E133">
        <v>0.01</v>
      </c>
    </row>
    <row r="134" spans="1:5" x14ac:dyDescent="0.55000000000000004">
      <c r="A134">
        <v>193704</v>
      </c>
      <c r="B134">
        <v>-7.36</v>
      </c>
      <c r="C134">
        <v>-3.77</v>
      </c>
      <c r="D134">
        <v>-3.61</v>
      </c>
      <c r="E134">
        <v>0.03</v>
      </c>
    </row>
    <row r="135" spans="1:5" x14ac:dyDescent="0.55000000000000004">
      <c r="A135">
        <v>193705</v>
      </c>
      <c r="B135">
        <v>-0.83</v>
      </c>
      <c r="C135">
        <v>-0.66</v>
      </c>
      <c r="D135">
        <v>-3.49</v>
      </c>
      <c r="E135">
        <v>0.06</v>
      </c>
    </row>
    <row r="136" spans="1:5" x14ac:dyDescent="0.55000000000000004">
      <c r="A136">
        <v>193706</v>
      </c>
      <c r="B136">
        <v>-4.21</v>
      </c>
      <c r="C136">
        <v>-3.65</v>
      </c>
      <c r="D136">
        <v>-3.21</v>
      </c>
      <c r="E136">
        <v>0.03</v>
      </c>
    </row>
    <row r="137" spans="1:5" x14ac:dyDescent="0.55000000000000004">
      <c r="A137">
        <v>193707</v>
      </c>
      <c r="B137">
        <v>8.91</v>
      </c>
      <c r="C137">
        <v>0.85</v>
      </c>
      <c r="D137">
        <v>0.82</v>
      </c>
      <c r="E137">
        <v>0.03</v>
      </c>
    </row>
    <row r="138" spans="1:5" x14ac:dyDescent="0.55000000000000004">
      <c r="A138">
        <v>193708</v>
      </c>
      <c r="B138">
        <v>-4.8600000000000003</v>
      </c>
      <c r="C138">
        <v>0.42</v>
      </c>
      <c r="D138">
        <v>-2.25</v>
      </c>
      <c r="E138">
        <v>0.02</v>
      </c>
    </row>
    <row r="139" spans="1:5" x14ac:dyDescent="0.55000000000000004">
      <c r="A139">
        <v>193709</v>
      </c>
      <c r="B139">
        <v>-13.61</v>
      </c>
      <c r="C139">
        <v>-6.89</v>
      </c>
      <c r="D139">
        <v>-4.57</v>
      </c>
      <c r="E139">
        <v>0.04</v>
      </c>
    </row>
    <row r="140" spans="1:5" x14ac:dyDescent="0.55000000000000004">
      <c r="A140">
        <v>193710</v>
      </c>
      <c r="B140">
        <v>-9.61</v>
      </c>
      <c r="C140">
        <v>0.45</v>
      </c>
      <c r="D140">
        <v>-1.62</v>
      </c>
      <c r="E140">
        <v>0.02</v>
      </c>
    </row>
    <row r="141" spans="1:5" x14ac:dyDescent="0.55000000000000004">
      <c r="A141">
        <v>193711</v>
      </c>
      <c r="B141">
        <v>-8.31</v>
      </c>
      <c r="C141">
        <v>-3.65</v>
      </c>
      <c r="D141">
        <v>0.2</v>
      </c>
      <c r="E141">
        <v>0.02</v>
      </c>
    </row>
    <row r="142" spans="1:5" x14ac:dyDescent="0.55000000000000004">
      <c r="A142">
        <v>193712</v>
      </c>
      <c r="B142">
        <v>-4.24</v>
      </c>
      <c r="C142">
        <v>-7.76</v>
      </c>
      <c r="D142">
        <v>-0.39</v>
      </c>
      <c r="E142">
        <v>0</v>
      </c>
    </row>
    <row r="143" spans="1:5" x14ac:dyDescent="0.55000000000000004">
      <c r="A143">
        <v>193801</v>
      </c>
      <c r="B143">
        <v>0.49</v>
      </c>
      <c r="C143">
        <v>4.97</v>
      </c>
      <c r="D143">
        <v>-1.6</v>
      </c>
      <c r="E143">
        <v>0</v>
      </c>
    </row>
    <row r="144" spans="1:5" x14ac:dyDescent="0.55000000000000004">
      <c r="A144">
        <v>193802</v>
      </c>
      <c r="B144">
        <v>5.84</v>
      </c>
      <c r="C144">
        <v>0.35</v>
      </c>
      <c r="D144">
        <v>-2.02</v>
      </c>
      <c r="E144">
        <v>0</v>
      </c>
    </row>
    <row r="145" spans="1:5" x14ac:dyDescent="0.55000000000000004">
      <c r="A145">
        <v>193803</v>
      </c>
      <c r="B145">
        <v>-23.82</v>
      </c>
      <c r="C145">
        <v>-4.24</v>
      </c>
      <c r="D145">
        <v>-3.52</v>
      </c>
      <c r="E145">
        <v>-0.01</v>
      </c>
    </row>
    <row r="146" spans="1:5" x14ac:dyDescent="0.55000000000000004">
      <c r="A146">
        <v>193804</v>
      </c>
      <c r="B146">
        <v>14.51</v>
      </c>
      <c r="C146">
        <v>6.37</v>
      </c>
      <c r="D146">
        <v>0.18</v>
      </c>
      <c r="E146">
        <v>0.01</v>
      </c>
    </row>
    <row r="147" spans="1:5" x14ac:dyDescent="0.55000000000000004">
      <c r="A147">
        <v>193805</v>
      </c>
      <c r="B147">
        <v>-3.83</v>
      </c>
      <c r="C147">
        <v>-2.4700000000000002</v>
      </c>
      <c r="D147">
        <v>-0.28000000000000003</v>
      </c>
      <c r="E147">
        <v>0</v>
      </c>
    </row>
    <row r="148" spans="1:5" x14ac:dyDescent="0.55000000000000004">
      <c r="A148">
        <v>193806</v>
      </c>
      <c r="B148">
        <v>23.87</v>
      </c>
      <c r="C148">
        <v>4.05</v>
      </c>
      <c r="D148">
        <v>0.3</v>
      </c>
      <c r="E148">
        <v>0</v>
      </c>
    </row>
    <row r="149" spans="1:5" x14ac:dyDescent="0.55000000000000004">
      <c r="A149">
        <v>193807</v>
      </c>
      <c r="B149">
        <v>7.34</v>
      </c>
      <c r="C149">
        <v>6.66</v>
      </c>
      <c r="D149">
        <v>2.1800000000000002</v>
      </c>
      <c r="E149">
        <v>-0.01</v>
      </c>
    </row>
    <row r="150" spans="1:5" x14ac:dyDescent="0.55000000000000004">
      <c r="A150">
        <v>193808</v>
      </c>
      <c r="B150">
        <v>-2.67</v>
      </c>
      <c r="C150">
        <v>-2.44</v>
      </c>
      <c r="D150">
        <v>-4.72</v>
      </c>
      <c r="E150">
        <v>0</v>
      </c>
    </row>
    <row r="151" spans="1:5" x14ac:dyDescent="0.55000000000000004">
      <c r="A151">
        <v>193809</v>
      </c>
      <c r="B151">
        <v>0.81</v>
      </c>
      <c r="C151">
        <v>-2.72</v>
      </c>
      <c r="D151">
        <v>-1.62</v>
      </c>
      <c r="E151">
        <v>0.02</v>
      </c>
    </row>
    <row r="152" spans="1:5" x14ac:dyDescent="0.55000000000000004">
      <c r="A152">
        <v>193810</v>
      </c>
      <c r="B152">
        <v>7.8</v>
      </c>
      <c r="C152">
        <v>5.83</v>
      </c>
      <c r="D152">
        <v>5.01</v>
      </c>
      <c r="E152">
        <v>0.01</v>
      </c>
    </row>
    <row r="153" spans="1:5" x14ac:dyDescent="0.55000000000000004">
      <c r="A153">
        <v>193811</v>
      </c>
      <c r="B153">
        <v>-1.72</v>
      </c>
      <c r="C153">
        <v>-2.56</v>
      </c>
      <c r="D153">
        <v>-1.23</v>
      </c>
      <c r="E153">
        <v>-0.06</v>
      </c>
    </row>
    <row r="154" spans="1:5" x14ac:dyDescent="0.55000000000000004">
      <c r="A154">
        <v>193812</v>
      </c>
      <c r="B154">
        <v>4.1900000000000004</v>
      </c>
      <c r="C154">
        <v>-1.8</v>
      </c>
      <c r="D154">
        <v>0.5</v>
      </c>
      <c r="E154">
        <v>0</v>
      </c>
    </row>
    <row r="155" spans="1:5" x14ac:dyDescent="0.55000000000000004">
      <c r="A155">
        <v>193901</v>
      </c>
      <c r="B155">
        <v>-5.96</v>
      </c>
      <c r="C155">
        <v>-1.56</v>
      </c>
      <c r="D155">
        <v>-3.92</v>
      </c>
      <c r="E155">
        <v>-0.01</v>
      </c>
    </row>
    <row r="156" spans="1:5" x14ac:dyDescent="0.55000000000000004">
      <c r="A156">
        <v>193902</v>
      </c>
      <c r="B156">
        <v>3.51</v>
      </c>
      <c r="C156">
        <v>0.63</v>
      </c>
      <c r="D156">
        <v>2.95</v>
      </c>
      <c r="E156">
        <v>0.01</v>
      </c>
    </row>
    <row r="157" spans="1:5" x14ac:dyDescent="0.55000000000000004">
      <c r="A157">
        <v>193903</v>
      </c>
      <c r="B157">
        <v>-11.99</v>
      </c>
      <c r="C157">
        <v>-4.76</v>
      </c>
      <c r="D157">
        <v>-8.2899999999999991</v>
      </c>
      <c r="E157">
        <v>-0.01</v>
      </c>
    </row>
    <row r="158" spans="1:5" x14ac:dyDescent="0.55000000000000004">
      <c r="A158">
        <v>193904</v>
      </c>
      <c r="B158">
        <v>-0.18</v>
      </c>
      <c r="C158">
        <v>1.66</v>
      </c>
      <c r="D158">
        <v>-0.3</v>
      </c>
      <c r="E158">
        <v>0</v>
      </c>
    </row>
    <row r="159" spans="1:5" x14ac:dyDescent="0.55000000000000004">
      <c r="A159">
        <v>193905</v>
      </c>
      <c r="B159">
        <v>6.8</v>
      </c>
      <c r="C159">
        <v>2.81</v>
      </c>
      <c r="D159">
        <v>0.47</v>
      </c>
      <c r="E159">
        <v>0.01</v>
      </c>
    </row>
    <row r="160" spans="1:5" x14ac:dyDescent="0.55000000000000004">
      <c r="A160">
        <v>193906</v>
      </c>
      <c r="B160">
        <v>-5.31</v>
      </c>
      <c r="C160">
        <v>-1.02</v>
      </c>
      <c r="D160">
        <v>-5.41</v>
      </c>
      <c r="E160">
        <v>0.01</v>
      </c>
    </row>
    <row r="161" spans="1:5" x14ac:dyDescent="0.55000000000000004">
      <c r="A161">
        <v>193907</v>
      </c>
      <c r="B161">
        <v>10.24</v>
      </c>
      <c r="C161">
        <v>4.32</v>
      </c>
      <c r="D161">
        <v>-0.03</v>
      </c>
      <c r="E161">
        <v>0</v>
      </c>
    </row>
    <row r="162" spans="1:5" x14ac:dyDescent="0.55000000000000004">
      <c r="A162">
        <v>193908</v>
      </c>
      <c r="B162">
        <v>-6.68</v>
      </c>
      <c r="C162">
        <v>-4.6100000000000003</v>
      </c>
      <c r="D162">
        <v>-2.42</v>
      </c>
      <c r="E162">
        <v>-0.01</v>
      </c>
    </row>
    <row r="163" spans="1:5" x14ac:dyDescent="0.55000000000000004">
      <c r="A163">
        <v>193909</v>
      </c>
      <c r="B163">
        <v>16.88</v>
      </c>
      <c r="C163">
        <v>20.23</v>
      </c>
      <c r="D163">
        <v>22.22</v>
      </c>
      <c r="E163">
        <v>0.01</v>
      </c>
    </row>
    <row r="164" spans="1:5" x14ac:dyDescent="0.55000000000000004">
      <c r="A164">
        <v>193910</v>
      </c>
      <c r="B164">
        <v>-0.53</v>
      </c>
      <c r="C164">
        <v>-0.01</v>
      </c>
      <c r="D164">
        <v>-4.8899999999999997</v>
      </c>
      <c r="E164">
        <v>0</v>
      </c>
    </row>
    <row r="165" spans="1:5" x14ac:dyDescent="0.55000000000000004">
      <c r="A165">
        <v>193911</v>
      </c>
      <c r="B165">
        <v>-3.62</v>
      </c>
      <c r="C165">
        <v>-5.07</v>
      </c>
      <c r="D165">
        <v>-6.46</v>
      </c>
      <c r="E165">
        <v>0</v>
      </c>
    </row>
    <row r="166" spans="1:5" x14ac:dyDescent="0.55000000000000004">
      <c r="A166">
        <v>193912</v>
      </c>
      <c r="B166">
        <v>3.03</v>
      </c>
      <c r="C166">
        <v>0.79</v>
      </c>
      <c r="D166">
        <v>-4.0599999999999996</v>
      </c>
      <c r="E166">
        <v>0</v>
      </c>
    </row>
    <row r="167" spans="1:5" x14ac:dyDescent="0.55000000000000004">
      <c r="A167">
        <v>194001</v>
      </c>
      <c r="B167">
        <v>-2.41</v>
      </c>
      <c r="C167">
        <v>0.24</v>
      </c>
      <c r="D167">
        <v>-0.77</v>
      </c>
      <c r="E167">
        <v>0</v>
      </c>
    </row>
    <row r="168" spans="1:5" x14ac:dyDescent="0.55000000000000004">
      <c r="A168">
        <v>194002</v>
      </c>
      <c r="B168">
        <v>1.44</v>
      </c>
      <c r="C168">
        <v>2.5099999999999998</v>
      </c>
      <c r="D168">
        <v>-0.32</v>
      </c>
      <c r="E168">
        <v>0</v>
      </c>
    </row>
    <row r="169" spans="1:5" x14ac:dyDescent="0.55000000000000004">
      <c r="A169">
        <v>194003</v>
      </c>
      <c r="B169">
        <v>2.0499999999999998</v>
      </c>
      <c r="C169">
        <v>1.25</v>
      </c>
      <c r="D169">
        <v>-1.27</v>
      </c>
      <c r="E169">
        <v>0</v>
      </c>
    </row>
    <row r="170" spans="1:5" x14ac:dyDescent="0.55000000000000004">
      <c r="A170">
        <v>194004</v>
      </c>
      <c r="B170">
        <v>0.22</v>
      </c>
      <c r="C170">
        <v>3.92</v>
      </c>
      <c r="D170">
        <v>-0.13</v>
      </c>
      <c r="E170">
        <v>0</v>
      </c>
    </row>
    <row r="171" spans="1:5" x14ac:dyDescent="0.55000000000000004">
      <c r="A171">
        <v>194005</v>
      </c>
      <c r="B171">
        <v>-21.95</v>
      </c>
      <c r="C171">
        <v>-6.66</v>
      </c>
      <c r="D171">
        <v>-3.69</v>
      </c>
      <c r="E171">
        <v>-0.02</v>
      </c>
    </row>
    <row r="172" spans="1:5" x14ac:dyDescent="0.55000000000000004">
      <c r="A172">
        <v>194006</v>
      </c>
      <c r="B172">
        <v>6.67</v>
      </c>
      <c r="C172">
        <v>-2.13</v>
      </c>
      <c r="D172">
        <v>4.63</v>
      </c>
      <c r="E172">
        <v>0</v>
      </c>
    </row>
    <row r="173" spans="1:5" x14ac:dyDescent="0.55000000000000004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 x14ac:dyDescent="0.55000000000000004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 x14ac:dyDescent="0.55000000000000004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 x14ac:dyDescent="0.55000000000000004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 x14ac:dyDescent="0.55000000000000004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 x14ac:dyDescent="0.55000000000000004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 x14ac:dyDescent="0.55000000000000004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 x14ac:dyDescent="0.55000000000000004">
      <c r="A180">
        <v>194102</v>
      </c>
      <c r="B180">
        <v>-1.43</v>
      </c>
      <c r="C180">
        <v>-1.57</v>
      </c>
      <c r="D180">
        <v>0.89</v>
      </c>
      <c r="E180">
        <v>-0.01</v>
      </c>
    </row>
    <row r="181" spans="1:5" x14ac:dyDescent="0.55000000000000004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 x14ac:dyDescent="0.55000000000000004">
      <c r="A182">
        <v>194104</v>
      </c>
      <c r="B182">
        <v>-5.46</v>
      </c>
      <c r="C182">
        <v>-1.69</v>
      </c>
      <c r="D182">
        <v>3.41</v>
      </c>
      <c r="E182">
        <v>-0.01</v>
      </c>
    </row>
    <row r="183" spans="1:5" x14ac:dyDescent="0.55000000000000004">
      <c r="A183">
        <v>194105</v>
      </c>
      <c r="B183">
        <v>1.39</v>
      </c>
      <c r="C183">
        <v>-0.66</v>
      </c>
      <c r="D183">
        <v>0.6</v>
      </c>
      <c r="E183">
        <v>0</v>
      </c>
    </row>
    <row r="184" spans="1:5" x14ac:dyDescent="0.55000000000000004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 x14ac:dyDescent="0.55000000000000004">
      <c r="A185">
        <v>194107</v>
      </c>
      <c r="B185">
        <v>5.87</v>
      </c>
      <c r="C185">
        <v>5.7</v>
      </c>
      <c r="D185">
        <v>7.25</v>
      </c>
      <c r="E185">
        <v>0.03</v>
      </c>
    </row>
    <row r="186" spans="1:5" x14ac:dyDescent="0.55000000000000004">
      <c r="A186">
        <v>194108</v>
      </c>
      <c r="B186">
        <v>-0.17</v>
      </c>
      <c r="C186">
        <v>-0.41</v>
      </c>
      <c r="D186">
        <v>-1.1000000000000001</v>
      </c>
      <c r="E186">
        <v>0.01</v>
      </c>
    </row>
    <row r="187" spans="1:5" x14ac:dyDescent="0.55000000000000004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 x14ac:dyDescent="0.55000000000000004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 x14ac:dyDescent="0.55000000000000004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 x14ac:dyDescent="0.55000000000000004">
      <c r="A190">
        <v>194112</v>
      </c>
      <c r="B190">
        <v>-4.87</v>
      </c>
      <c r="C190">
        <v>-2.98</v>
      </c>
      <c r="D190">
        <v>-5.94</v>
      </c>
      <c r="E190">
        <v>0.01</v>
      </c>
    </row>
    <row r="191" spans="1:5" x14ac:dyDescent="0.55000000000000004">
      <c r="A191">
        <v>194201</v>
      </c>
      <c r="B191">
        <v>0.79</v>
      </c>
      <c r="C191">
        <v>7.52</v>
      </c>
      <c r="D191">
        <v>10.1</v>
      </c>
      <c r="E191">
        <v>0.02</v>
      </c>
    </row>
    <row r="192" spans="1:5" x14ac:dyDescent="0.55000000000000004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 x14ac:dyDescent="0.55000000000000004">
      <c r="A193">
        <v>194203</v>
      </c>
      <c r="B193">
        <v>-6.58</v>
      </c>
      <c r="C193">
        <v>1.78</v>
      </c>
      <c r="D193">
        <v>-0.62</v>
      </c>
      <c r="E193">
        <v>0.01</v>
      </c>
    </row>
    <row r="194" spans="1:5" x14ac:dyDescent="0.55000000000000004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 x14ac:dyDescent="0.55000000000000004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 x14ac:dyDescent="0.55000000000000004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 x14ac:dyDescent="0.55000000000000004">
      <c r="A197">
        <v>194207</v>
      </c>
      <c r="B197">
        <v>3.51</v>
      </c>
      <c r="C197">
        <v>-0.16</v>
      </c>
      <c r="D197">
        <v>2.4</v>
      </c>
      <c r="E197">
        <v>0.03</v>
      </c>
    </row>
    <row r="198" spans="1:5" x14ac:dyDescent="0.55000000000000004">
      <c r="A198">
        <v>194208</v>
      </c>
      <c r="B198">
        <v>1.8</v>
      </c>
      <c r="C198">
        <v>-0.09</v>
      </c>
      <c r="D198">
        <v>1.33</v>
      </c>
      <c r="E198">
        <v>0.03</v>
      </c>
    </row>
    <row r="199" spans="1:5" x14ac:dyDescent="0.55000000000000004">
      <c r="A199">
        <v>194209</v>
      </c>
      <c r="B199">
        <v>2.61</v>
      </c>
      <c r="C199">
        <v>0.66</v>
      </c>
      <c r="D199">
        <v>2.39</v>
      </c>
      <c r="E199">
        <v>0.03</v>
      </c>
    </row>
    <row r="200" spans="1:5" x14ac:dyDescent="0.55000000000000004">
      <c r="A200">
        <v>194210</v>
      </c>
      <c r="B200">
        <v>6.82</v>
      </c>
      <c r="C200">
        <v>1.82</v>
      </c>
      <c r="D200">
        <v>6.47</v>
      </c>
      <c r="E200">
        <v>0.03</v>
      </c>
    </row>
    <row r="201" spans="1:5" x14ac:dyDescent="0.55000000000000004">
      <c r="A201">
        <v>194211</v>
      </c>
      <c r="B201">
        <v>0.15</v>
      </c>
      <c r="C201">
        <v>-1.54</v>
      </c>
      <c r="D201">
        <v>-4.24</v>
      </c>
      <c r="E201">
        <v>0.03</v>
      </c>
    </row>
    <row r="202" spans="1:5" x14ac:dyDescent="0.55000000000000004">
      <c r="A202">
        <v>194212</v>
      </c>
      <c r="B202">
        <v>5.12</v>
      </c>
      <c r="C202">
        <v>-2.4900000000000002</v>
      </c>
      <c r="D202">
        <v>0.56000000000000005</v>
      </c>
      <c r="E202">
        <v>0.03</v>
      </c>
    </row>
    <row r="203" spans="1:5" x14ac:dyDescent="0.55000000000000004">
      <c r="A203">
        <v>194301</v>
      </c>
      <c r="B203">
        <v>7.13</v>
      </c>
      <c r="C203">
        <v>8.7799999999999994</v>
      </c>
      <c r="D203">
        <v>8.23</v>
      </c>
      <c r="E203">
        <v>0.03</v>
      </c>
    </row>
    <row r="204" spans="1:5" x14ac:dyDescent="0.55000000000000004">
      <c r="A204">
        <v>194302</v>
      </c>
      <c r="B204">
        <v>6.15</v>
      </c>
      <c r="C204">
        <v>4.84</v>
      </c>
      <c r="D204">
        <v>6.51</v>
      </c>
      <c r="E204">
        <v>0.03</v>
      </c>
    </row>
    <row r="205" spans="1:5" x14ac:dyDescent="0.55000000000000004">
      <c r="A205">
        <v>194303</v>
      </c>
      <c r="B205">
        <v>6.01</v>
      </c>
      <c r="C205">
        <v>5.03</v>
      </c>
      <c r="D205">
        <v>5.48</v>
      </c>
      <c r="E205">
        <v>0.03</v>
      </c>
    </row>
    <row r="206" spans="1:5" x14ac:dyDescent="0.55000000000000004">
      <c r="A206">
        <v>194304</v>
      </c>
      <c r="B206">
        <v>0.81</v>
      </c>
      <c r="C206">
        <v>2.06</v>
      </c>
      <c r="D206">
        <v>5.86</v>
      </c>
      <c r="E206">
        <v>0.03</v>
      </c>
    </row>
    <row r="207" spans="1:5" x14ac:dyDescent="0.55000000000000004">
      <c r="A207">
        <v>194305</v>
      </c>
      <c r="B207">
        <v>5.74</v>
      </c>
      <c r="C207">
        <v>4.41</v>
      </c>
      <c r="D207">
        <v>3.28</v>
      </c>
      <c r="E207">
        <v>0.03</v>
      </c>
    </row>
    <row r="208" spans="1:5" x14ac:dyDescent="0.55000000000000004">
      <c r="A208">
        <v>194306</v>
      </c>
      <c r="B208">
        <v>1.82</v>
      </c>
      <c r="C208">
        <v>-1.06</v>
      </c>
      <c r="D208">
        <v>-0.74</v>
      </c>
      <c r="E208">
        <v>0.03</v>
      </c>
    </row>
    <row r="209" spans="1:5" x14ac:dyDescent="0.55000000000000004">
      <c r="A209">
        <v>194307</v>
      </c>
      <c r="B209">
        <v>-4.7699999999999996</v>
      </c>
      <c r="C209">
        <v>-2.41</v>
      </c>
      <c r="D209">
        <v>-2.27</v>
      </c>
      <c r="E209">
        <v>0.03</v>
      </c>
    </row>
    <row r="210" spans="1:5" x14ac:dyDescent="0.55000000000000004">
      <c r="A210">
        <v>194308</v>
      </c>
      <c r="B210">
        <v>1.3</v>
      </c>
      <c r="C210">
        <v>-0.62</v>
      </c>
      <c r="D210">
        <v>-0.47</v>
      </c>
      <c r="E210">
        <v>0.03</v>
      </c>
    </row>
    <row r="211" spans="1:5" x14ac:dyDescent="0.55000000000000004">
      <c r="A211">
        <v>194309</v>
      </c>
      <c r="B211">
        <v>2.4</v>
      </c>
      <c r="C211">
        <v>1.28</v>
      </c>
      <c r="D211">
        <v>1.43</v>
      </c>
      <c r="E211">
        <v>0.03</v>
      </c>
    </row>
    <row r="212" spans="1:5" x14ac:dyDescent="0.55000000000000004">
      <c r="A212">
        <v>194310</v>
      </c>
      <c r="B212">
        <v>-1.1499999999999999</v>
      </c>
      <c r="C212">
        <v>0.57999999999999996</v>
      </c>
      <c r="D212">
        <v>1.65</v>
      </c>
      <c r="E212">
        <v>0.03</v>
      </c>
    </row>
    <row r="213" spans="1:5" x14ac:dyDescent="0.55000000000000004">
      <c r="A213">
        <v>194311</v>
      </c>
      <c r="B213">
        <v>-5.91</v>
      </c>
      <c r="C213">
        <v>-1.64</v>
      </c>
      <c r="D213">
        <v>-4.04</v>
      </c>
      <c r="E213">
        <v>0.03</v>
      </c>
    </row>
    <row r="214" spans="1:5" x14ac:dyDescent="0.55000000000000004">
      <c r="A214">
        <v>194312</v>
      </c>
      <c r="B214">
        <v>6.36</v>
      </c>
      <c r="C214">
        <v>3.34</v>
      </c>
      <c r="D214">
        <v>3.22</v>
      </c>
      <c r="E214">
        <v>0.03</v>
      </c>
    </row>
    <row r="215" spans="1:5" x14ac:dyDescent="0.55000000000000004">
      <c r="A215">
        <v>194401</v>
      </c>
      <c r="B215">
        <v>1.74</v>
      </c>
      <c r="C215">
        <v>2.56</v>
      </c>
      <c r="D215">
        <v>2.17</v>
      </c>
      <c r="E215">
        <v>0.03</v>
      </c>
    </row>
    <row r="216" spans="1:5" x14ac:dyDescent="0.55000000000000004">
      <c r="A216">
        <v>194402</v>
      </c>
      <c r="B216">
        <v>0.37</v>
      </c>
      <c r="C216">
        <v>-0.1</v>
      </c>
      <c r="D216">
        <v>0.83</v>
      </c>
      <c r="E216">
        <v>0.03</v>
      </c>
    </row>
    <row r="217" spans="1:5" x14ac:dyDescent="0.55000000000000004">
      <c r="A217">
        <v>194403</v>
      </c>
      <c r="B217">
        <v>2.46</v>
      </c>
      <c r="C217">
        <v>1.71</v>
      </c>
      <c r="D217">
        <v>3.43</v>
      </c>
      <c r="E217">
        <v>0.02</v>
      </c>
    </row>
    <row r="218" spans="1:5" x14ac:dyDescent="0.55000000000000004">
      <c r="A218">
        <v>194404</v>
      </c>
      <c r="B218">
        <v>-1.69</v>
      </c>
      <c r="C218">
        <v>-1.35</v>
      </c>
      <c r="D218">
        <v>-1.1299999999999999</v>
      </c>
      <c r="E218">
        <v>0.03</v>
      </c>
    </row>
    <row r="219" spans="1:5" x14ac:dyDescent="0.55000000000000004">
      <c r="A219">
        <v>194405</v>
      </c>
      <c r="B219">
        <v>5.07</v>
      </c>
      <c r="C219">
        <v>1.67</v>
      </c>
      <c r="D219">
        <v>1.02</v>
      </c>
      <c r="E219">
        <v>0.03</v>
      </c>
    </row>
    <row r="220" spans="1:5" x14ac:dyDescent="0.55000000000000004">
      <c r="A220">
        <v>194406</v>
      </c>
      <c r="B220">
        <v>5.49</v>
      </c>
      <c r="C220">
        <v>4.04</v>
      </c>
      <c r="D220">
        <v>1.82</v>
      </c>
      <c r="E220">
        <v>0.03</v>
      </c>
    </row>
    <row r="221" spans="1:5" x14ac:dyDescent="0.55000000000000004">
      <c r="A221">
        <v>194407</v>
      </c>
      <c r="B221">
        <v>-1.49</v>
      </c>
      <c r="C221">
        <v>0.55000000000000004</v>
      </c>
      <c r="D221">
        <v>-0.43</v>
      </c>
      <c r="E221">
        <v>0.03</v>
      </c>
    </row>
    <row r="222" spans="1:5" x14ac:dyDescent="0.55000000000000004">
      <c r="A222">
        <v>194408</v>
      </c>
      <c r="B222">
        <v>1.57</v>
      </c>
      <c r="C222">
        <v>2.41</v>
      </c>
      <c r="D222">
        <v>-1.63</v>
      </c>
      <c r="E222">
        <v>0.03</v>
      </c>
    </row>
    <row r="223" spans="1:5" x14ac:dyDescent="0.55000000000000004">
      <c r="A223">
        <v>194409</v>
      </c>
      <c r="B223">
        <v>0.01</v>
      </c>
      <c r="C223">
        <v>0.47</v>
      </c>
      <c r="D223">
        <v>-1.21</v>
      </c>
      <c r="E223">
        <v>0.02</v>
      </c>
    </row>
    <row r="224" spans="1:5" x14ac:dyDescent="0.55000000000000004">
      <c r="A224">
        <v>194410</v>
      </c>
      <c r="B224">
        <v>0.16</v>
      </c>
      <c r="C224">
        <v>-0.14000000000000001</v>
      </c>
      <c r="D224">
        <v>-0.34</v>
      </c>
      <c r="E224">
        <v>0.03</v>
      </c>
    </row>
    <row r="225" spans="1:5" x14ac:dyDescent="0.55000000000000004">
      <c r="A225">
        <v>194411</v>
      </c>
      <c r="B225">
        <v>1.71</v>
      </c>
      <c r="C225">
        <v>0.37</v>
      </c>
      <c r="D225">
        <v>2.31</v>
      </c>
      <c r="E225">
        <v>0.03</v>
      </c>
    </row>
    <row r="226" spans="1:5" x14ac:dyDescent="0.55000000000000004">
      <c r="A226">
        <v>194412</v>
      </c>
      <c r="B226">
        <v>4.03</v>
      </c>
      <c r="C226">
        <v>2.2400000000000002</v>
      </c>
      <c r="D226">
        <v>5.91</v>
      </c>
      <c r="E226">
        <v>0.02</v>
      </c>
    </row>
    <row r="227" spans="1:5" x14ac:dyDescent="0.55000000000000004">
      <c r="A227">
        <v>194501</v>
      </c>
      <c r="B227">
        <v>2.0099999999999998</v>
      </c>
      <c r="C227">
        <v>2.44</v>
      </c>
      <c r="D227">
        <v>0.71</v>
      </c>
      <c r="E227">
        <v>0.03</v>
      </c>
    </row>
    <row r="228" spans="1:5" x14ac:dyDescent="0.55000000000000004">
      <c r="A228">
        <v>194502</v>
      </c>
      <c r="B228">
        <v>6.23</v>
      </c>
      <c r="C228">
        <v>1.56</v>
      </c>
      <c r="D228">
        <v>4.4000000000000004</v>
      </c>
      <c r="E228">
        <v>0.02</v>
      </c>
    </row>
    <row r="229" spans="1:5" x14ac:dyDescent="0.55000000000000004">
      <c r="A229">
        <v>194503</v>
      </c>
      <c r="B229">
        <v>-3.89</v>
      </c>
      <c r="C229">
        <v>-1.61</v>
      </c>
      <c r="D229">
        <v>-1.78</v>
      </c>
      <c r="E229">
        <v>0.02</v>
      </c>
    </row>
    <row r="230" spans="1:5" x14ac:dyDescent="0.55000000000000004">
      <c r="A230">
        <v>194504</v>
      </c>
      <c r="B230">
        <v>7.8</v>
      </c>
      <c r="C230">
        <v>0.32</v>
      </c>
      <c r="D230">
        <v>3.21</v>
      </c>
      <c r="E230">
        <v>0.03</v>
      </c>
    </row>
    <row r="231" spans="1:5" x14ac:dyDescent="0.55000000000000004">
      <c r="A231">
        <v>194505</v>
      </c>
      <c r="B231">
        <v>1.73</v>
      </c>
      <c r="C231">
        <v>1.51</v>
      </c>
      <c r="D231">
        <v>0.35</v>
      </c>
      <c r="E231">
        <v>0.03</v>
      </c>
    </row>
    <row r="232" spans="1:5" x14ac:dyDescent="0.55000000000000004">
      <c r="A232">
        <v>194506</v>
      </c>
      <c r="B232">
        <v>0.39</v>
      </c>
      <c r="C232">
        <v>3.1</v>
      </c>
      <c r="D232">
        <v>4.32</v>
      </c>
      <c r="E232">
        <v>0.02</v>
      </c>
    </row>
    <row r="233" spans="1:5" x14ac:dyDescent="0.55000000000000004">
      <c r="A233">
        <v>194507</v>
      </c>
      <c r="B233">
        <v>-2.17</v>
      </c>
      <c r="C233">
        <v>-1.46</v>
      </c>
      <c r="D233">
        <v>-2.71</v>
      </c>
      <c r="E233">
        <v>0.03</v>
      </c>
    </row>
    <row r="234" spans="1:5" x14ac:dyDescent="0.55000000000000004">
      <c r="A234">
        <v>194508</v>
      </c>
      <c r="B234">
        <v>6.2</v>
      </c>
      <c r="C234">
        <v>1.61</v>
      </c>
      <c r="D234">
        <v>-4.4000000000000004</v>
      </c>
      <c r="E234">
        <v>0.03</v>
      </c>
    </row>
    <row r="235" spans="1:5" x14ac:dyDescent="0.55000000000000004">
      <c r="A235">
        <v>194509</v>
      </c>
      <c r="B235">
        <v>4.7699999999999996</v>
      </c>
      <c r="C235">
        <v>1.71</v>
      </c>
      <c r="D235">
        <v>0.48</v>
      </c>
      <c r="E235">
        <v>0.03</v>
      </c>
    </row>
    <row r="236" spans="1:5" x14ac:dyDescent="0.55000000000000004">
      <c r="A236">
        <v>194510</v>
      </c>
      <c r="B236">
        <v>3.89</v>
      </c>
      <c r="C236">
        <v>2.46</v>
      </c>
      <c r="D236">
        <v>2.25</v>
      </c>
      <c r="E236">
        <v>0.03</v>
      </c>
    </row>
    <row r="237" spans="1:5" x14ac:dyDescent="0.55000000000000004">
      <c r="A237">
        <v>194511</v>
      </c>
      <c r="B237">
        <v>5.39</v>
      </c>
      <c r="C237">
        <v>4.16</v>
      </c>
      <c r="D237">
        <v>4.34</v>
      </c>
      <c r="E237">
        <v>0.02</v>
      </c>
    </row>
    <row r="238" spans="1:5" x14ac:dyDescent="0.55000000000000004">
      <c r="A238">
        <v>194512</v>
      </c>
      <c r="B238">
        <v>1.2</v>
      </c>
      <c r="C238">
        <v>2.12</v>
      </c>
      <c r="D238">
        <v>-2.3199999999999998</v>
      </c>
      <c r="E238">
        <v>0.03</v>
      </c>
    </row>
    <row r="239" spans="1:5" x14ac:dyDescent="0.55000000000000004">
      <c r="A239">
        <v>194601</v>
      </c>
      <c r="B239">
        <v>6.24</v>
      </c>
      <c r="C239">
        <v>4.0199999999999996</v>
      </c>
      <c r="D239">
        <v>2.21</v>
      </c>
      <c r="E239">
        <v>0.03</v>
      </c>
    </row>
    <row r="240" spans="1:5" x14ac:dyDescent="0.55000000000000004">
      <c r="A240">
        <v>194602</v>
      </c>
      <c r="B240">
        <v>-5.83</v>
      </c>
      <c r="C240">
        <v>-0.73</v>
      </c>
      <c r="D240">
        <v>-1.27</v>
      </c>
      <c r="E240">
        <v>0.03</v>
      </c>
    </row>
    <row r="241" spans="1:5" x14ac:dyDescent="0.55000000000000004">
      <c r="A241">
        <v>194603</v>
      </c>
      <c r="B241">
        <v>5.87</v>
      </c>
      <c r="C241">
        <v>0.31</v>
      </c>
      <c r="D241">
        <v>-0.36</v>
      </c>
      <c r="E241">
        <v>0.03</v>
      </c>
    </row>
    <row r="242" spans="1:5" x14ac:dyDescent="0.55000000000000004">
      <c r="A242">
        <v>194604</v>
      </c>
      <c r="B242">
        <v>4.2300000000000004</v>
      </c>
      <c r="C242">
        <v>2.37</v>
      </c>
      <c r="D242">
        <v>0.45</v>
      </c>
      <c r="E242">
        <v>0.03</v>
      </c>
    </row>
    <row r="243" spans="1:5" x14ac:dyDescent="0.55000000000000004">
      <c r="A243">
        <v>194605</v>
      </c>
      <c r="B243">
        <v>3.93</v>
      </c>
      <c r="C243">
        <v>1.46</v>
      </c>
      <c r="D243">
        <v>1.0900000000000001</v>
      </c>
      <c r="E243">
        <v>0.03</v>
      </c>
    </row>
    <row r="244" spans="1:5" x14ac:dyDescent="0.55000000000000004">
      <c r="A244">
        <v>194606</v>
      </c>
      <c r="B244">
        <v>-3.89</v>
      </c>
      <c r="C244">
        <v>-1.53</v>
      </c>
      <c r="D244">
        <v>-0.59</v>
      </c>
      <c r="E244">
        <v>0.03</v>
      </c>
    </row>
    <row r="245" spans="1:5" x14ac:dyDescent="0.55000000000000004">
      <c r="A245">
        <v>194607</v>
      </c>
      <c r="B245">
        <v>-2.69</v>
      </c>
      <c r="C245">
        <v>-2.06</v>
      </c>
      <c r="D245">
        <v>0.04</v>
      </c>
      <c r="E245">
        <v>0.03</v>
      </c>
    </row>
    <row r="246" spans="1:5" x14ac:dyDescent="0.55000000000000004">
      <c r="A246">
        <v>194608</v>
      </c>
      <c r="B246">
        <v>-6.44</v>
      </c>
      <c r="C246">
        <v>-1.78</v>
      </c>
      <c r="D246">
        <v>0.6</v>
      </c>
      <c r="E246">
        <v>0.03</v>
      </c>
    </row>
    <row r="247" spans="1:5" x14ac:dyDescent="0.55000000000000004">
      <c r="A247">
        <v>194609</v>
      </c>
      <c r="B247">
        <v>-10.17</v>
      </c>
      <c r="C247">
        <v>-4.41</v>
      </c>
      <c r="D247">
        <v>-1.96</v>
      </c>
      <c r="E247">
        <v>0.03</v>
      </c>
    </row>
    <row r="248" spans="1:5" x14ac:dyDescent="0.55000000000000004">
      <c r="A248">
        <v>194610</v>
      </c>
      <c r="B248">
        <v>-1.44</v>
      </c>
      <c r="C248">
        <v>0.09</v>
      </c>
      <c r="D248">
        <v>3.44</v>
      </c>
      <c r="E248">
        <v>0.03</v>
      </c>
    </row>
    <row r="249" spans="1:5" x14ac:dyDescent="0.55000000000000004">
      <c r="A249">
        <v>194611</v>
      </c>
      <c r="B249">
        <v>-0.01</v>
      </c>
      <c r="C249">
        <v>-0.4</v>
      </c>
      <c r="D249">
        <v>1.52</v>
      </c>
      <c r="E249">
        <v>0.03</v>
      </c>
    </row>
    <row r="250" spans="1:5" x14ac:dyDescent="0.55000000000000004">
      <c r="A250">
        <v>194612</v>
      </c>
      <c r="B250">
        <v>4.96</v>
      </c>
      <c r="C250">
        <v>0.06</v>
      </c>
      <c r="D250">
        <v>-1.38</v>
      </c>
      <c r="E250">
        <v>0.03</v>
      </c>
    </row>
    <row r="251" spans="1:5" x14ac:dyDescent="0.55000000000000004">
      <c r="A251">
        <v>194701</v>
      </c>
      <c r="B251">
        <v>1.25</v>
      </c>
      <c r="C251">
        <v>2.1800000000000002</v>
      </c>
      <c r="D251">
        <v>-0.73</v>
      </c>
      <c r="E251">
        <v>0.03</v>
      </c>
    </row>
    <row r="252" spans="1:5" x14ac:dyDescent="0.55000000000000004">
      <c r="A252">
        <v>194702</v>
      </c>
      <c r="B252">
        <v>-1.08</v>
      </c>
      <c r="C252">
        <v>0.68</v>
      </c>
      <c r="D252">
        <v>0.14000000000000001</v>
      </c>
      <c r="E252">
        <v>0.03</v>
      </c>
    </row>
    <row r="253" spans="1:5" x14ac:dyDescent="0.55000000000000004">
      <c r="A253">
        <v>194703</v>
      </c>
      <c r="B253">
        <v>-1.67</v>
      </c>
      <c r="C253">
        <v>-1.61</v>
      </c>
      <c r="D253">
        <v>0.61</v>
      </c>
      <c r="E253">
        <v>0.03</v>
      </c>
    </row>
    <row r="254" spans="1:5" x14ac:dyDescent="0.55000000000000004">
      <c r="A254">
        <v>194704</v>
      </c>
      <c r="B254">
        <v>-4.8</v>
      </c>
      <c r="C254">
        <v>-3.97</v>
      </c>
      <c r="D254">
        <v>0.85</v>
      </c>
      <c r="E254">
        <v>0.03</v>
      </c>
    </row>
    <row r="255" spans="1:5" x14ac:dyDescent="0.55000000000000004">
      <c r="A255">
        <v>194705</v>
      </c>
      <c r="B255">
        <v>-0.97</v>
      </c>
      <c r="C255">
        <v>-3.26</v>
      </c>
      <c r="D255">
        <v>0.34</v>
      </c>
      <c r="E255">
        <v>0.03</v>
      </c>
    </row>
    <row r="256" spans="1:5" x14ac:dyDescent="0.55000000000000004">
      <c r="A256">
        <v>194706</v>
      </c>
      <c r="B256">
        <v>5.29</v>
      </c>
      <c r="C256">
        <v>-0.31</v>
      </c>
      <c r="D256">
        <v>-0.6</v>
      </c>
      <c r="E256">
        <v>0.03</v>
      </c>
    </row>
    <row r="257" spans="1:5" x14ac:dyDescent="0.55000000000000004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 x14ac:dyDescent="0.55000000000000004">
      <c r="A258">
        <v>194708</v>
      </c>
      <c r="B258">
        <v>-1.74</v>
      </c>
      <c r="C258">
        <v>0.3</v>
      </c>
      <c r="D258">
        <v>0.16</v>
      </c>
      <c r="E258">
        <v>0.03</v>
      </c>
    </row>
    <row r="259" spans="1:5" x14ac:dyDescent="0.55000000000000004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 x14ac:dyDescent="0.55000000000000004">
      <c r="A260">
        <v>194710</v>
      </c>
      <c r="B260">
        <v>2.4700000000000002</v>
      </c>
      <c r="C260">
        <v>0.51</v>
      </c>
      <c r="D260">
        <v>0.08</v>
      </c>
      <c r="E260">
        <v>0.06</v>
      </c>
    </row>
    <row r="261" spans="1:5" x14ac:dyDescent="0.55000000000000004">
      <c r="A261">
        <v>194711</v>
      </c>
      <c r="B261">
        <v>-1.97</v>
      </c>
      <c r="C261">
        <v>-1.74</v>
      </c>
      <c r="D261">
        <v>1.06</v>
      </c>
      <c r="E261">
        <v>0.06</v>
      </c>
    </row>
    <row r="262" spans="1:5" x14ac:dyDescent="0.55000000000000004">
      <c r="A262">
        <v>194712</v>
      </c>
      <c r="B262">
        <v>3</v>
      </c>
      <c r="C262">
        <v>-2.48</v>
      </c>
      <c r="D262">
        <v>3.69</v>
      </c>
      <c r="E262">
        <v>0.08</v>
      </c>
    </row>
    <row r="263" spans="1:5" x14ac:dyDescent="0.55000000000000004">
      <c r="A263">
        <v>194801</v>
      </c>
      <c r="B263">
        <v>-3.93</v>
      </c>
      <c r="C263">
        <v>2.4900000000000002</v>
      </c>
      <c r="D263">
        <v>1.38</v>
      </c>
      <c r="E263">
        <v>7.0000000000000007E-2</v>
      </c>
    </row>
    <row r="264" spans="1:5" x14ac:dyDescent="0.55000000000000004">
      <c r="A264">
        <v>194802</v>
      </c>
      <c r="B264">
        <v>-4.38</v>
      </c>
      <c r="C264">
        <v>-1.71</v>
      </c>
      <c r="D264">
        <v>7.0000000000000007E-2</v>
      </c>
      <c r="E264">
        <v>7.0000000000000007E-2</v>
      </c>
    </row>
    <row r="265" spans="1:5" x14ac:dyDescent="0.55000000000000004">
      <c r="A265">
        <v>194803</v>
      </c>
      <c r="B265">
        <v>8.07</v>
      </c>
      <c r="C265">
        <v>0.13</v>
      </c>
      <c r="D265">
        <v>4.49</v>
      </c>
      <c r="E265">
        <v>0.09</v>
      </c>
    </row>
    <row r="266" spans="1:5" x14ac:dyDescent="0.55000000000000004">
      <c r="A266">
        <v>194804</v>
      </c>
      <c r="B266">
        <v>3.65</v>
      </c>
      <c r="C266">
        <v>-1.66</v>
      </c>
      <c r="D266">
        <v>4.0999999999999996</v>
      </c>
      <c r="E266">
        <v>0.08</v>
      </c>
    </row>
    <row r="267" spans="1:5" x14ac:dyDescent="0.55000000000000004">
      <c r="A267">
        <v>194805</v>
      </c>
      <c r="B267">
        <v>7.3</v>
      </c>
      <c r="C267">
        <v>0.93</v>
      </c>
      <c r="D267">
        <v>-1.23</v>
      </c>
      <c r="E267">
        <v>0.08</v>
      </c>
    </row>
    <row r="268" spans="1:5" x14ac:dyDescent="0.55000000000000004">
      <c r="A268">
        <v>194806</v>
      </c>
      <c r="B268">
        <v>-0.1</v>
      </c>
      <c r="C268">
        <v>-1.86</v>
      </c>
      <c r="D268">
        <v>2.75</v>
      </c>
      <c r="E268">
        <v>0.09</v>
      </c>
    </row>
    <row r="269" spans="1:5" x14ac:dyDescent="0.55000000000000004">
      <c r="A269">
        <v>194807</v>
      </c>
      <c r="B269">
        <v>-5.09</v>
      </c>
      <c r="C269">
        <v>-0.32</v>
      </c>
      <c r="D269">
        <v>7.0000000000000007E-2</v>
      </c>
      <c r="E269">
        <v>0.08</v>
      </c>
    </row>
    <row r="270" spans="1:5" x14ac:dyDescent="0.55000000000000004">
      <c r="A270">
        <v>194808</v>
      </c>
      <c r="B270">
        <v>0.25</v>
      </c>
      <c r="C270">
        <v>-1.1000000000000001</v>
      </c>
      <c r="D270">
        <v>0.27</v>
      </c>
      <c r="E270">
        <v>0.09</v>
      </c>
    </row>
    <row r="271" spans="1:5" x14ac:dyDescent="0.55000000000000004">
      <c r="A271">
        <v>194809</v>
      </c>
      <c r="B271">
        <v>-2.97</v>
      </c>
      <c r="C271">
        <v>-1.23</v>
      </c>
      <c r="D271">
        <v>-1.79</v>
      </c>
      <c r="E271">
        <v>0.04</v>
      </c>
    </row>
    <row r="272" spans="1:5" x14ac:dyDescent="0.55000000000000004">
      <c r="A272">
        <v>194810</v>
      </c>
      <c r="B272">
        <v>5.96</v>
      </c>
      <c r="C272">
        <v>-1.5</v>
      </c>
      <c r="D272">
        <v>0.56000000000000005</v>
      </c>
      <c r="E272">
        <v>0.04</v>
      </c>
    </row>
    <row r="273" spans="1:5" x14ac:dyDescent="0.55000000000000004">
      <c r="A273">
        <v>194811</v>
      </c>
      <c r="B273">
        <v>-9.3000000000000007</v>
      </c>
      <c r="C273">
        <v>-0.62</v>
      </c>
      <c r="D273">
        <v>-4.1399999999999997</v>
      </c>
      <c r="E273">
        <v>0.04</v>
      </c>
    </row>
    <row r="274" spans="1:5" x14ac:dyDescent="0.55000000000000004">
      <c r="A274">
        <v>194812</v>
      </c>
      <c r="B274">
        <v>3.26</v>
      </c>
      <c r="C274">
        <v>-2.8</v>
      </c>
      <c r="D274">
        <v>-1.94</v>
      </c>
      <c r="E274">
        <v>0.04</v>
      </c>
    </row>
    <row r="275" spans="1:5" x14ac:dyDescent="0.55000000000000004">
      <c r="A275">
        <v>194901</v>
      </c>
      <c r="B275">
        <v>0.23</v>
      </c>
      <c r="C275">
        <v>1.81</v>
      </c>
      <c r="D275">
        <v>1.17</v>
      </c>
      <c r="E275">
        <v>0.1</v>
      </c>
    </row>
    <row r="276" spans="1:5" x14ac:dyDescent="0.55000000000000004">
      <c r="A276">
        <v>194902</v>
      </c>
      <c r="B276">
        <v>-2.93</v>
      </c>
      <c r="C276">
        <v>-1.89</v>
      </c>
      <c r="D276">
        <v>-0.91</v>
      </c>
      <c r="E276">
        <v>0.09</v>
      </c>
    </row>
    <row r="277" spans="1:5" x14ac:dyDescent="0.55000000000000004">
      <c r="A277">
        <v>194903</v>
      </c>
      <c r="B277">
        <v>4.04</v>
      </c>
      <c r="C277">
        <v>2.48</v>
      </c>
      <c r="D277">
        <v>1.34</v>
      </c>
      <c r="E277">
        <v>0.1</v>
      </c>
    </row>
    <row r="278" spans="1:5" x14ac:dyDescent="0.55000000000000004">
      <c r="A278">
        <v>194904</v>
      </c>
      <c r="B278">
        <v>-1.87</v>
      </c>
      <c r="C278">
        <v>-0.89</v>
      </c>
      <c r="D278">
        <v>-1.18</v>
      </c>
      <c r="E278">
        <v>0.09</v>
      </c>
    </row>
    <row r="279" spans="1:5" x14ac:dyDescent="0.55000000000000004">
      <c r="A279">
        <v>194905</v>
      </c>
      <c r="B279">
        <v>-2.94</v>
      </c>
      <c r="C279">
        <v>-0.77</v>
      </c>
      <c r="D279">
        <v>-2.42</v>
      </c>
      <c r="E279">
        <v>0.1</v>
      </c>
    </row>
    <row r="280" spans="1:5" x14ac:dyDescent="0.55000000000000004">
      <c r="A280">
        <v>194906</v>
      </c>
      <c r="B280">
        <v>0.1</v>
      </c>
      <c r="C280">
        <v>-0.88</v>
      </c>
      <c r="D280">
        <v>-1.76</v>
      </c>
      <c r="E280">
        <v>0.1</v>
      </c>
    </row>
    <row r="281" spans="1:5" x14ac:dyDescent="0.55000000000000004">
      <c r="A281">
        <v>194907</v>
      </c>
      <c r="B281">
        <v>5.54</v>
      </c>
      <c r="C281">
        <v>0.56999999999999995</v>
      </c>
      <c r="D281">
        <v>0.38</v>
      </c>
      <c r="E281">
        <v>0.09</v>
      </c>
    </row>
    <row r="282" spans="1:5" x14ac:dyDescent="0.55000000000000004">
      <c r="A282">
        <v>194908</v>
      </c>
      <c r="B282">
        <v>2.6</v>
      </c>
      <c r="C282">
        <v>0.13</v>
      </c>
      <c r="D282">
        <v>-0.56999999999999995</v>
      </c>
      <c r="E282">
        <v>0.09</v>
      </c>
    </row>
    <row r="283" spans="1:5" x14ac:dyDescent="0.55000000000000004">
      <c r="A283">
        <v>194909</v>
      </c>
      <c r="B283">
        <v>3.09</v>
      </c>
      <c r="C283">
        <v>1.05</v>
      </c>
      <c r="D283">
        <v>0.23</v>
      </c>
      <c r="E283">
        <v>0.09</v>
      </c>
    </row>
    <row r="284" spans="1:5" x14ac:dyDescent="0.55000000000000004">
      <c r="A284">
        <v>194910</v>
      </c>
      <c r="B284">
        <v>3.14</v>
      </c>
      <c r="C284">
        <v>1.03</v>
      </c>
      <c r="D284">
        <v>-0.49</v>
      </c>
      <c r="E284">
        <v>0.09</v>
      </c>
    </row>
    <row r="285" spans="1:5" x14ac:dyDescent="0.55000000000000004">
      <c r="A285">
        <v>194911</v>
      </c>
      <c r="B285">
        <v>1.82</v>
      </c>
      <c r="C285">
        <v>-0.93</v>
      </c>
      <c r="D285">
        <v>-0.91</v>
      </c>
      <c r="E285">
        <v>0.08</v>
      </c>
    </row>
    <row r="286" spans="1:5" x14ac:dyDescent="0.55000000000000004">
      <c r="A286">
        <v>194912</v>
      </c>
      <c r="B286">
        <v>5.13</v>
      </c>
      <c r="C286">
        <v>2.0699999999999998</v>
      </c>
      <c r="D286">
        <v>1.75</v>
      </c>
      <c r="E286">
        <v>0.09</v>
      </c>
    </row>
    <row r="287" spans="1:5" x14ac:dyDescent="0.55000000000000004">
      <c r="A287">
        <v>195001</v>
      </c>
      <c r="B287">
        <v>1.7</v>
      </c>
      <c r="C287">
        <v>3.36</v>
      </c>
      <c r="D287">
        <v>0.14000000000000001</v>
      </c>
      <c r="E287">
        <v>0.09</v>
      </c>
    </row>
    <row r="288" spans="1:5" x14ac:dyDescent="0.55000000000000004">
      <c r="A288">
        <v>195002</v>
      </c>
      <c r="B288">
        <v>1.48</v>
      </c>
      <c r="C288">
        <v>0.04</v>
      </c>
      <c r="D288">
        <v>-0.81</v>
      </c>
      <c r="E288">
        <v>0.09</v>
      </c>
    </row>
    <row r="289" spans="1:5" x14ac:dyDescent="0.55000000000000004">
      <c r="A289">
        <v>195003</v>
      </c>
      <c r="B289">
        <v>1.26</v>
      </c>
      <c r="C289">
        <v>-1.41</v>
      </c>
      <c r="D289">
        <v>-2.77</v>
      </c>
      <c r="E289">
        <v>0.1</v>
      </c>
    </row>
    <row r="290" spans="1:5" x14ac:dyDescent="0.55000000000000004">
      <c r="A290">
        <v>195004</v>
      </c>
      <c r="B290">
        <v>3.94</v>
      </c>
      <c r="C290">
        <v>1.99</v>
      </c>
      <c r="D290">
        <v>1.34</v>
      </c>
      <c r="E290">
        <v>0.09</v>
      </c>
    </row>
    <row r="291" spans="1:5" x14ac:dyDescent="0.55000000000000004">
      <c r="A291">
        <v>195005</v>
      </c>
      <c r="B291">
        <v>4.3099999999999996</v>
      </c>
      <c r="C291">
        <v>-2.12</v>
      </c>
      <c r="D291">
        <v>0.46</v>
      </c>
      <c r="E291">
        <v>0.1</v>
      </c>
    </row>
    <row r="292" spans="1:5" x14ac:dyDescent="0.55000000000000004">
      <c r="A292">
        <v>195006</v>
      </c>
      <c r="B292">
        <v>-5.94</v>
      </c>
      <c r="C292">
        <v>-2.38</v>
      </c>
      <c r="D292">
        <v>-0.78</v>
      </c>
      <c r="E292">
        <v>0.1</v>
      </c>
    </row>
    <row r="293" spans="1:5" x14ac:dyDescent="0.55000000000000004">
      <c r="A293">
        <v>195007</v>
      </c>
      <c r="B293">
        <v>1.36</v>
      </c>
      <c r="C293">
        <v>0.51</v>
      </c>
      <c r="D293">
        <v>13.66</v>
      </c>
      <c r="E293">
        <v>0.1</v>
      </c>
    </row>
    <row r="294" spans="1:5" x14ac:dyDescent="0.55000000000000004">
      <c r="A294">
        <v>195008</v>
      </c>
      <c r="B294">
        <v>4.8499999999999996</v>
      </c>
      <c r="C294">
        <v>0.73</v>
      </c>
      <c r="D294">
        <v>-1.41</v>
      </c>
      <c r="E294">
        <v>0.1</v>
      </c>
    </row>
    <row r="295" spans="1:5" x14ac:dyDescent="0.55000000000000004">
      <c r="A295">
        <v>195009</v>
      </c>
      <c r="B295">
        <v>4.8099999999999996</v>
      </c>
      <c r="C295">
        <v>0.56999999999999995</v>
      </c>
      <c r="D295">
        <v>-1.1100000000000001</v>
      </c>
      <c r="E295">
        <v>0.1</v>
      </c>
    </row>
    <row r="296" spans="1:5" x14ac:dyDescent="0.55000000000000004">
      <c r="A296">
        <v>195010</v>
      </c>
      <c r="B296">
        <v>-0.18</v>
      </c>
      <c r="C296">
        <v>-0.57999999999999996</v>
      </c>
      <c r="D296">
        <v>1.44</v>
      </c>
      <c r="E296">
        <v>0.12</v>
      </c>
    </row>
    <row r="297" spans="1:5" x14ac:dyDescent="0.55000000000000004">
      <c r="A297">
        <v>195011</v>
      </c>
      <c r="B297">
        <v>2.76</v>
      </c>
      <c r="C297">
        <v>-0.84</v>
      </c>
      <c r="D297">
        <v>3.17</v>
      </c>
      <c r="E297">
        <v>0.11</v>
      </c>
    </row>
    <row r="298" spans="1:5" x14ac:dyDescent="0.55000000000000004">
      <c r="A298">
        <v>195012</v>
      </c>
      <c r="B298">
        <v>5.54</v>
      </c>
      <c r="C298">
        <v>1.49</v>
      </c>
      <c r="D298">
        <v>7.23</v>
      </c>
      <c r="E298">
        <v>0.11</v>
      </c>
    </row>
    <row r="299" spans="1:5" x14ac:dyDescent="0.55000000000000004">
      <c r="A299">
        <v>195101</v>
      </c>
      <c r="B299">
        <v>5.7</v>
      </c>
      <c r="C299">
        <v>1.73</v>
      </c>
      <c r="D299">
        <v>3.72</v>
      </c>
      <c r="E299">
        <v>0.13</v>
      </c>
    </row>
    <row r="300" spans="1:5" x14ac:dyDescent="0.55000000000000004">
      <c r="A300">
        <v>195102</v>
      </c>
      <c r="B300">
        <v>1.41</v>
      </c>
      <c r="C300">
        <v>0.09</v>
      </c>
      <c r="D300">
        <v>-2.83</v>
      </c>
      <c r="E300">
        <v>0.1</v>
      </c>
    </row>
    <row r="301" spans="1:5" x14ac:dyDescent="0.55000000000000004">
      <c r="A301">
        <v>195103</v>
      </c>
      <c r="B301">
        <v>-2.15</v>
      </c>
      <c r="C301">
        <v>-0.64</v>
      </c>
      <c r="D301">
        <v>-4.22</v>
      </c>
      <c r="E301">
        <v>0.11</v>
      </c>
    </row>
    <row r="302" spans="1:5" x14ac:dyDescent="0.55000000000000004">
      <c r="A302">
        <v>195104</v>
      </c>
      <c r="B302">
        <v>4.8600000000000003</v>
      </c>
      <c r="C302">
        <v>-1.49</v>
      </c>
      <c r="D302">
        <v>3.28</v>
      </c>
      <c r="E302">
        <v>0.13</v>
      </c>
    </row>
    <row r="303" spans="1:5" x14ac:dyDescent="0.55000000000000004">
      <c r="A303">
        <v>195105</v>
      </c>
      <c r="B303">
        <v>-2.34</v>
      </c>
      <c r="C303">
        <v>-0.01</v>
      </c>
      <c r="D303">
        <v>-1.33</v>
      </c>
      <c r="E303">
        <v>0.12</v>
      </c>
    </row>
    <row r="304" spans="1:5" x14ac:dyDescent="0.55000000000000004">
      <c r="A304">
        <v>195106</v>
      </c>
      <c r="B304">
        <v>-2.62</v>
      </c>
      <c r="C304">
        <v>-1.95</v>
      </c>
      <c r="D304">
        <v>-3.96</v>
      </c>
      <c r="E304">
        <v>0.12</v>
      </c>
    </row>
    <row r="305" spans="1:5" x14ac:dyDescent="0.55000000000000004">
      <c r="A305">
        <v>195107</v>
      </c>
      <c r="B305">
        <v>6.94</v>
      </c>
      <c r="C305">
        <v>-1.99</v>
      </c>
      <c r="D305">
        <v>2.0099999999999998</v>
      </c>
      <c r="E305">
        <v>0.13</v>
      </c>
    </row>
    <row r="306" spans="1:5" x14ac:dyDescent="0.55000000000000004">
      <c r="A306">
        <v>195108</v>
      </c>
      <c r="B306">
        <v>4.2699999999999996</v>
      </c>
      <c r="C306">
        <v>0.99</v>
      </c>
      <c r="D306">
        <v>-0.16</v>
      </c>
      <c r="E306">
        <v>0.13</v>
      </c>
    </row>
    <row r="307" spans="1:5" x14ac:dyDescent="0.55000000000000004">
      <c r="A307">
        <v>195109</v>
      </c>
      <c r="B307">
        <v>0.7</v>
      </c>
      <c r="C307">
        <v>1.9</v>
      </c>
      <c r="D307">
        <v>0.59</v>
      </c>
      <c r="E307">
        <v>0.12</v>
      </c>
    </row>
    <row r="308" spans="1:5" x14ac:dyDescent="0.55000000000000004">
      <c r="A308">
        <v>195110</v>
      </c>
      <c r="B308">
        <v>-2.5299999999999998</v>
      </c>
      <c r="C308">
        <v>-0.23</v>
      </c>
      <c r="D308">
        <v>0.25</v>
      </c>
      <c r="E308">
        <v>0.16</v>
      </c>
    </row>
    <row r="309" spans="1:5" x14ac:dyDescent="0.55000000000000004">
      <c r="A309">
        <v>195111</v>
      </c>
      <c r="B309">
        <v>0.56999999999999995</v>
      </c>
      <c r="C309">
        <v>-0.28999999999999998</v>
      </c>
      <c r="D309">
        <v>-0.06</v>
      </c>
      <c r="E309">
        <v>0.11</v>
      </c>
    </row>
    <row r="310" spans="1:5" x14ac:dyDescent="0.55000000000000004">
      <c r="A310">
        <v>195112</v>
      </c>
      <c r="B310">
        <v>3.33</v>
      </c>
      <c r="C310">
        <v>-2.25</v>
      </c>
      <c r="D310">
        <v>-1.55</v>
      </c>
      <c r="E310">
        <v>0.12</v>
      </c>
    </row>
    <row r="311" spans="1:5" x14ac:dyDescent="0.55000000000000004">
      <c r="A311">
        <v>195201</v>
      </c>
      <c r="B311">
        <v>1.45</v>
      </c>
      <c r="C311">
        <v>-0.61</v>
      </c>
      <c r="D311">
        <v>1.54</v>
      </c>
      <c r="E311">
        <v>0.15</v>
      </c>
    </row>
    <row r="312" spans="1:5" x14ac:dyDescent="0.55000000000000004">
      <c r="A312">
        <v>195202</v>
      </c>
      <c r="B312">
        <v>-2.62</v>
      </c>
      <c r="C312">
        <v>0.79</v>
      </c>
      <c r="D312">
        <v>-0.6</v>
      </c>
      <c r="E312">
        <v>0.12</v>
      </c>
    </row>
    <row r="313" spans="1:5" x14ac:dyDescent="0.55000000000000004">
      <c r="A313">
        <v>195203</v>
      </c>
      <c r="B313">
        <v>4.4400000000000004</v>
      </c>
      <c r="C313">
        <v>-2.99</v>
      </c>
      <c r="D313">
        <v>2.16</v>
      </c>
      <c r="E313">
        <v>0.11</v>
      </c>
    </row>
    <row r="314" spans="1:5" x14ac:dyDescent="0.55000000000000004">
      <c r="A314">
        <v>195204</v>
      </c>
      <c r="B314">
        <v>-4.97</v>
      </c>
      <c r="C314">
        <v>0.48</v>
      </c>
      <c r="D314">
        <v>-0.1</v>
      </c>
      <c r="E314">
        <v>0.12</v>
      </c>
    </row>
    <row r="315" spans="1:5" x14ac:dyDescent="0.55000000000000004">
      <c r="A315">
        <v>195205</v>
      </c>
      <c r="B315">
        <v>3.2</v>
      </c>
      <c r="C315">
        <v>-1.01</v>
      </c>
      <c r="D315">
        <v>7.0000000000000007E-2</v>
      </c>
      <c r="E315">
        <v>0.13</v>
      </c>
    </row>
    <row r="316" spans="1:5" x14ac:dyDescent="0.55000000000000004">
      <c r="A316">
        <v>195206</v>
      </c>
      <c r="B316">
        <v>3.83</v>
      </c>
      <c r="C316">
        <v>-1.61</v>
      </c>
      <c r="D316">
        <v>1.23</v>
      </c>
      <c r="E316">
        <v>0.15</v>
      </c>
    </row>
    <row r="317" spans="1:5" x14ac:dyDescent="0.55000000000000004">
      <c r="A317">
        <v>195207</v>
      </c>
      <c r="B317">
        <v>0.91</v>
      </c>
      <c r="C317">
        <v>-0.4</v>
      </c>
      <c r="D317">
        <v>-0.33</v>
      </c>
      <c r="E317">
        <v>0.15</v>
      </c>
    </row>
    <row r="318" spans="1:5" x14ac:dyDescent="0.55000000000000004">
      <c r="A318">
        <v>195208</v>
      </c>
      <c r="B318">
        <v>-0.76</v>
      </c>
      <c r="C318">
        <v>1.1499999999999999</v>
      </c>
      <c r="D318">
        <v>7.0000000000000007E-2</v>
      </c>
      <c r="E318">
        <v>0.15</v>
      </c>
    </row>
    <row r="319" spans="1:5" x14ac:dyDescent="0.55000000000000004">
      <c r="A319">
        <v>195209</v>
      </c>
      <c r="B319">
        <v>-2.0299999999999998</v>
      </c>
      <c r="C319">
        <v>1.1200000000000001</v>
      </c>
      <c r="D319">
        <v>-1.44</v>
      </c>
      <c r="E319">
        <v>0.16</v>
      </c>
    </row>
    <row r="320" spans="1:5" x14ac:dyDescent="0.55000000000000004">
      <c r="A320">
        <v>195210</v>
      </c>
      <c r="B320">
        <v>-0.66</v>
      </c>
      <c r="C320">
        <v>-1.02</v>
      </c>
      <c r="D320">
        <v>-0.54</v>
      </c>
      <c r="E320">
        <v>0.14000000000000001</v>
      </c>
    </row>
    <row r="321" spans="1:5" x14ac:dyDescent="0.55000000000000004">
      <c r="A321">
        <v>195211</v>
      </c>
      <c r="B321">
        <v>5.94</v>
      </c>
      <c r="C321">
        <v>-0.72</v>
      </c>
      <c r="D321">
        <v>0.99</v>
      </c>
      <c r="E321">
        <v>0.1</v>
      </c>
    </row>
    <row r="322" spans="1:5" x14ac:dyDescent="0.55000000000000004">
      <c r="A322">
        <v>195212</v>
      </c>
      <c r="B322">
        <v>2.93</v>
      </c>
      <c r="C322">
        <v>-1.48</v>
      </c>
      <c r="D322">
        <v>0.2</v>
      </c>
      <c r="E322">
        <v>0.16</v>
      </c>
    </row>
    <row r="323" spans="1:5" x14ac:dyDescent="0.55000000000000004">
      <c r="A323">
        <v>195301</v>
      </c>
      <c r="B323">
        <v>-0.34</v>
      </c>
      <c r="C323">
        <v>3.55</v>
      </c>
      <c r="D323">
        <v>1.34</v>
      </c>
      <c r="E323">
        <v>0.16</v>
      </c>
    </row>
    <row r="324" spans="1:5" x14ac:dyDescent="0.55000000000000004">
      <c r="A324">
        <v>195302</v>
      </c>
      <c r="B324">
        <v>-0.27</v>
      </c>
      <c r="C324">
        <v>2.16</v>
      </c>
      <c r="D324">
        <v>-0.09</v>
      </c>
      <c r="E324">
        <v>0.14000000000000001</v>
      </c>
    </row>
    <row r="325" spans="1:5" x14ac:dyDescent="0.55000000000000004">
      <c r="A325">
        <v>195303</v>
      </c>
      <c r="B325">
        <v>-1.43</v>
      </c>
      <c r="C325">
        <v>-0.18</v>
      </c>
      <c r="D325">
        <v>-0.84</v>
      </c>
      <c r="E325">
        <v>0.18</v>
      </c>
    </row>
    <row r="326" spans="1:5" x14ac:dyDescent="0.55000000000000004">
      <c r="A326">
        <v>195304</v>
      </c>
      <c r="B326">
        <v>-2.83</v>
      </c>
      <c r="C326">
        <v>0.27</v>
      </c>
      <c r="D326">
        <v>1.54</v>
      </c>
      <c r="E326">
        <v>0.16</v>
      </c>
    </row>
    <row r="327" spans="1:5" x14ac:dyDescent="0.55000000000000004">
      <c r="A327">
        <v>195305</v>
      </c>
      <c r="B327">
        <v>0.52</v>
      </c>
      <c r="C327">
        <v>-7.0000000000000007E-2</v>
      </c>
      <c r="D327">
        <v>0.24</v>
      </c>
      <c r="E327">
        <v>0.17</v>
      </c>
    </row>
    <row r="328" spans="1:5" x14ac:dyDescent="0.55000000000000004">
      <c r="A328">
        <v>195306</v>
      </c>
      <c r="B328">
        <v>-1.89</v>
      </c>
      <c r="C328">
        <v>-1.85</v>
      </c>
      <c r="D328">
        <v>-0.51</v>
      </c>
      <c r="E328">
        <v>0.18</v>
      </c>
    </row>
    <row r="329" spans="1:5" x14ac:dyDescent="0.55000000000000004">
      <c r="A329">
        <v>195307</v>
      </c>
      <c r="B329">
        <v>2.4</v>
      </c>
      <c r="C329">
        <v>-1.05</v>
      </c>
      <c r="D329">
        <v>-0.23</v>
      </c>
      <c r="E329">
        <v>0.15</v>
      </c>
    </row>
    <row r="330" spans="1:5" x14ac:dyDescent="0.55000000000000004">
      <c r="A330">
        <v>195308</v>
      </c>
      <c r="B330">
        <v>-4.5199999999999996</v>
      </c>
      <c r="C330">
        <v>0.36</v>
      </c>
      <c r="D330">
        <v>-3.54</v>
      </c>
      <c r="E330">
        <v>0.17</v>
      </c>
    </row>
    <row r="331" spans="1:5" x14ac:dyDescent="0.55000000000000004">
      <c r="A331">
        <v>195309</v>
      </c>
      <c r="B331">
        <v>0.2</v>
      </c>
      <c r="C331">
        <v>-0.85</v>
      </c>
      <c r="D331">
        <v>-2.42</v>
      </c>
      <c r="E331">
        <v>0.16</v>
      </c>
    </row>
    <row r="332" spans="1:5" x14ac:dyDescent="0.55000000000000004">
      <c r="A332">
        <v>195310</v>
      </c>
      <c r="B332">
        <v>4.5999999999999996</v>
      </c>
      <c r="C332">
        <v>-1.37</v>
      </c>
      <c r="D332">
        <v>-0.2</v>
      </c>
      <c r="E332">
        <v>0.13</v>
      </c>
    </row>
    <row r="333" spans="1:5" x14ac:dyDescent="0.55000000000000004">
      <c r="A333">
        <v>195311</v>
      </c>
      <c r="B333">
        <v>2.83</v>
      </c>
      <c r="C333">
        <v>-1.3</v>
      </c>
      <c r="D333">
        <v>-0.16</v>
      </c>
      <c r="E333">
        <v>0.08</v>
      </c>
    </row>
    <row r="334" spans="1:5" x14ac:dyDescent="0.55000000000000004">
      <c r="A334">
        <v>195312</v>
      </c>
      <c r="B334">
        <v>0.03</v>
      </c>
      <c r="C334">
        <v>-0.85</v>
      </c>
      <c r="D334">
        <v>-2.82</v>
      </c>
      <c r="E334">
        <v>0.13</v>
      </c>
    </row>
    <row r="335" spans="1:5" x14ac:dyDescent="0.55000000000000004">
      <c r="A335">
        <v>195401</v>
      </c>
      <c r="B335">
        <v>5.13</v>
      </c>
      <c r="C335">
        <v>0.47</v>
      </c>
      <c r="D335">
        <v>3.49</v>
      </c>
      <c r="E335">
        <v>0.11</v>
      </c>
    </row>
    <row r="336" spans="1:5" x14ac:dyDescent="0.55000000000000004">
      <c r="A336">
        <v>195402</v>
      </c>
      <c r="B336">
        <v>1.67</v>
      </c>
      <c r="C336">
        <v>-0.17</v>
      </c>
      <c r="D336">
        <v>-0.28999999999999998</v>
      </c>
      <c r="E336">
        <v>7.0000000000000007E-2</v>
      </c>
    </row>
    <row r="337" spans="1:5" x14ac:dyDescent="0.55000000000000004">
      <c r="A337">
        <v>195403</v>
      </c>
      <c r="B337">
        <v>3.65</v>
      </c>
      <c r="C337">
        <v>-0.49</v>
      </c>
      <c r="D337">
        <v>-1.45</v>
      </c>
      <c r="E337">
        <v>0.08</v>
      </c>
    </row>
    <row r="338" spans="1:5" x14ac:dyDescent="0.55000000000000004">
      <c r="A338">
        <v>195404</v>
      </c>
      <c r="B338">
        <v>4.2699999999999996</v>
      </c>
      <c r="C338">
        <v>-3.48</v>
      </c>
      <c r="D338">
        <v>-0.37</v>
      </c>
      <c r="E338">
        <v>0.09</v>
      </c>
    </row>
    <row r="339" spans="1:5" x14ac:dyDescent="0.55000000000000004">
      <c r="A339">
        <v>195405</v>
      </c>
      <c r="B339">
        <v>3.09</v>
      </c>
      <c r="C339">
        <v>0.39</v>
      </c>
      <c r="D339">
        <v>2.46</v>
      </c>
      <c r="E339">
        <v>0.05</v>
      </c>
    </row>
    <row r="340" spans="1:5" x14ac:dyDescent="0.55000000000000004">
      <c r="A340">
        <v>195406</v>
      </c>
      <c r="B340">
        <v>1.07</v>
      </c>
      <c r="C340">
        <v>0.4</v>
      </c>
      <c r="D340">
        <v>-0.01</v>
      </c>
      <c r="E340">
        <v>0.06</v>
      </c>
    </row>
    <row r="341" spans="1:5" x14ac:dyDescent="0.55000000000000004">
      <c r="A341">
        <v>195407</v>
      </c>
      <c r="B341">
        <v>4.99</v>
      </c>
      <c r="C341">
        <v>1.05</v>
      </c>
      <c r="D341">
        <v>4.16</v>
      </c>
      <c r="E341">
        <v>0.05</v>
      </c>
    </row>
    <row r="342" spans="1:5" x14ac:dyDescent="0.55000000000000004">
      <c r="A342">
        <v>195408</v>
      </c>
      <c r="B342">
        <v>-2.34</v>
      </c>
      <c r="C342">
        <v>2.68</v>
      </c>
      <c r="D342">
        <v>-1.39</v>
      </c>
      <c r="E342">
        <v>0.05</v>
      </c>
    </row>
    <row r="343" spans="1:5" x14ac:dyDescent="0.55000000000000004">
      <c r="A343">
        <v>195409</v>
      </c>
      <c r="B343">
        <v>6.39</v>
      </c>
      <c r="C343">
        <v>-2.5499999999999998</v>
      </c>
      <c r="D343">
        <v>0.69</v>
      </c>
      <c r="E343">
        <v>0.09</v>
      </c>
    </row>
    <row r="344" spans="1:5" x14ac:dyDescent="0.55000000000000004">
      <c r="A344">
        <v>195410</v>
      </c>
      <c r="B344">
        <v>-1.67</v>
      </c>
      <c r="C344">
        <v>0.6</v>
      </c>
      <c r="D344">
        <v>0.68</v>
      </c>
      <c r="E344">
        <v>7.0000000000000007E-2</v>
      </c>
    </row>
    <row r="345" spans="1:5" x14ac:dyDescent="0.55000000000000004">
      <c r="A345">
        <v>195411</v>
      </c>
      <c r="B345">
        <v>9.3800000000000008</v>
      </c>
      <c r="C345">
        <v>-2.64</v>
      </c>
      <c r="D345">
        <v>4.3899999999999997</v>
      </c>
      <c r="E345">
        <v>0.06</v>
      </c>
    </row>
    <row r="346" spans="1:5" x14ac:dyDescent="0.55000000000000004">
      <c r="A346">
        <v>195412</v>
      </c>
      <c r="B346">
        <v>5.48</v>
      </c>
      <c r="C346">
        <v>2.17</v>
      </c>
      <c r="D346">
        <v>5.65</v>
      </c>
      <c r="E346">
        <v>0.08</v>
      </c>
    </row>
    <row r="347" spans="1:5" x14ac:dyDescent="0.55000000000000004">
      <c r="A347">
        <v>195501</v>
      </c>
      <c r="B347">
        <v>0.6</v>
      </c>
      <c r="C347">
        <v>0.27</v>
      </c>
      <c r="D347">
        <v>2.14</v>
      </c>
      <c r="E347">
        <v>0.08</v>
      </c>
    </row>
    <row r="348" spans="1:5" x14ac:dyDescent="0.55000000000000004">
      <c r="A348">
        <v>195502</v>
      </c>
      <c r="B348">
        <v>3.02</v>
      </c>
      <c r="C348">
        <v>1.56</v>
      </c>
      <c r="D348">
        <v>0.59</v>
      </c>
      <c r="E348">
        <v>0.09</v>
      </c>
    </row>
    <row r="349" spans="1:5" x14ac:dyDescent="0.55000000000000004">
      <c r="A349">
        <v>195503</v>
      </c>
      <c r="B349">
        <v>-0.16</v>
      </c>
      <c r="C349">
        <v>-0.67</v>
      </c>
      <c r="D349">
        <v>1.97</v>
      </c>
      <c r="E349">
        <v>0.1</v>
      </c>
    </row>
    <row r="350" spans="1:5" x14ac:dyDescent="0.55000000000000004">
      <c r="A350">
        <v>195504</v>
      </c>
      <c r="B350">
        <v>3.11</v>
      </c>
      <c r="C350">
        <v>-1.72</v>
      </c>
      <c r="D350">
        <v>0.68</v>
      </c>
      <c r="E350">
        <v>0.1</v>
      </c>
    </row>
    <row r="351" spans="1:5" x14ac:dyDescent="0.55000000000000004">
      <c r="A351">
        <v>195505</v>
      </c>
      <c r="B351">
        <v>0.93</v>
      </c>
      <c r="C351">
        <v>-0.24</v>
      </c>
      <c r="D351">
        <v>-0.96</v>
      </c>
      <c r="E351">
        <v>0.14000000000000001</v>
      </c>
    </row>
    <row r="352" spans="1:5" x14ac:dyDescent="0.55000000000000004">
      <c r="A352">
        <v>195506</v>
      </c>
      <c r="B352">
        <v>6.55</v>
      </c>
      <c r="C352">
        <v>-4.6100000000000003</v>
      </c>
      <c r="D352">
        <v>1.84</v>
      </c>
      <c r="E352">
        <v>0.1</v>
      </c>
    </row>
    <row r="353" spans="1:5" x14ac:dyDescent="0.55000000000000004">
      <c r="A353">
        <v>195507</v>
      </c>
      <c r="B353">
        <v>1.9</v>
      </c>
      <c r="C353">
        <v>-1.1599999999999999</v>
      </c>
      <c r="D353">
        <v>0.34</v>
      </c>
      <c r="E353">
        <v>0.1</v>
      </c>
    </row>
    <row r="354" spans="1:5" x14ac:dyDescent="0.55000000000000004">
      <c r="A354">
        <v>195508</v>
      </c>
      <c r="B354">
        <v>0.21</v>
      </c>
      <c r="C354">
        <v>-0.44</v>
      </c>
      <c r="D354">
        <v>0.72</v>
      </c>
      <c r="E354">
        <v>0.16</v>
      </c>
    </row>
    <row r="355" spans="1:5" x14ac:dyDescent="0.55000000000000004">
      <c r="A355">
        <v>195509</v>
      </c>
      <c r="B355">
        <v>-0.36</v>
      </c>
      <c r="C355">
        <v>0.28000000000000003</v>
      </c>
      <c r="D355">
        <v>-0.99</v>
      </c>
      <c r="E355">
        <v>0.16</v>
      </c>
    </row>
    <row r="356" spans="1:5" x14ac:dyDescent="0.55000000000000004">
      <c r="A356">
        <v>195510</v>
      </c>
      <c r="B356">
        <v>-2.68</v>
      </c>
      <c r="C356">
        <v>1.51</v>
      </c>
      <c r="D356">
        <v>-0.16</v>
      </c>
      <c r="E356">
        <v>0.18</v>
      </c>
    </row>
    <row r="357" spans="1:5" x14ac:dyDescent="0.55000000000000004">
      <c r="A357">
        <v>195511</v>
      </c>
      <c r="B357">
        <v>7.03</v>
      </c>
      <c r="C357">
        <v>-2.2000000000000002</v>
      </c>
      <c r="D357">
        <v>0.32</v>
      </c>
      <c r="E357">
        <v>0.17</v>
      </c>
    </row>
    <row r="358" spans="1:5" x14ac:dyDescent="0.55000000000000004">
      <c r="A358">
        <v>195512</v>
      </c>
      <c r="B358">
        <v>1.49</v>
      </c>
      <c r="C358">
        <v>2.12</v>
      </c>
      <c r="D358">
        <v>-2.29</v>
      </c>
      <c r="E358">
        <v>0.18</v>
      </c>
    </row>
    <row r="359" spans="1:5" x14ac:dyDescent="0.55000000000000004">
      <c r="A359">
        <v>195601</v>
      </c>
      <c r="B359">
        <v>-3.03</v>
      </c>
      <c r="C359">
        <v>0.4</v>
      </c>
      <c r="D359">
        <v>0.94</v>
      </c>
      <c r="E359">
        <v>0.22</v>
      </c>
    </row>
    <row r="360" spans="1:5" x14ac:dyDescent="0.55000000000000004">
      <c r="A360">
        <v>195602</v>
      </c>
      <c r="B360">
        <v>3.77</v>
      </c>
      <c r="C360">
        <v>-0.98</v>
      </c>
      <c r="D360">
        <v>-0.43</v>
      </c>
      <c r="E360">
        <v>0.19</v>
      </c>
    </row>
    <row r="361" spans="1:5" x14ac:dyDescent="0.55000000000000004">
      <c r="A361">
        <v>195603</v>
      </c>
      <c r="B361">
        <v>6.64</v>
      </c>
      <c r="C361">
        <v>-2.14</v>
      </c>
      <c r="D361">
        <v>-0.5</v>
      </c>
      <c r="E361">
        <v>0.15</v>
      </c>
    </row>
    <row r="362" spans="1:5" x14ac:dyDescent="0.55000000000000004">
      <c r="A362">
        <v>195604</v>
      </c>
      <c r="B362">
        <v>0.28000000000000003</v>
      </c>
      <c r="C362">
        <v>0.04</v>
      </c>
      <c r="D362">
        <v>-0.25</v>
      </c>
      <c r="E362">
        <v>0.19</v>
      </c>
    </row>
    <row r="363" spans="1:5" x14ac:dyDescent="0.55000000000000004">
      <c r="A363">
        <v>195605</v>
      </c>
      <c r="B363">
        <v>-5.2</v>
      </c>
      <c r="C363">
        <v>1.46</v>
      </c>
      <c r="D363">
        <v>-1.31</v>
      </c>
      <c r="E363">
        <v>0.23</v>
      </c>
    </row>
    <row r="364" spans="1:5" x14ac:dyDescent="0.55000000000000004">
      <c r="A364">
        <v>195606</v>
      </c>
      <c r="B364">
        <v>3.48</v>
      </c>
      <c r="C364">
        <v>-1.48</v>
      </c>
      <c r="D364">
        <v>-1.1299999999999999</v>
      </c>
      <c r="E364">
        <v>0.2</v>
      </c>
    </row>
    <row r="365" spans="1:5" x14ac:dyDescent="0.55000000000000004">
      <c r="A365">
        <v>195607</v>
      </c>
      <c r="B365">
        <v>4.84</v>
      </c>
      <c r="C365">
        <v>-1.67</v>
      </c>
      <c r="D365">
        <v>-0.05</v>
      </c>
      <c r="E365">
        <v>0.22</v>
      </c>
    </row>
    <row r="366" spans="1:5" x14ac:dyDescent="0.55000000000000004">
      <c r="A366">
        <v>195608</v>
      </c>
      <c r="B366">
        <v>-3.18</v>
      </c>
      <c r="C366">
        <v>1.9</v>
      </c>
      <c r="D366">
        <v>-0.72</v>
      </c>
      <c r="E366">
        <v>0.17</v>
      </c>
    </row>
    <row r="367" spans="1:5" x14ac:dyDescent="0.55000000000000004">
      <c r="A367">
        <v>195609</v>
      </c>
      <c r="B367">
        <v>-5.14</v>
      </c>
      <c r="C367">
        <v>1.57</v>
      </c>
      <c r="D367">
        <v>1.77</v>
      </c>
      <c r="E367">
        <v>0.18</v>
      </c>
    </row>
    <row r="368" spans="1:5" x14ac:dyDescent="0.55000000000000004">
      <c r="A368">
        <v>195610</v>
      </c>
      <c r="B368">
        <v>0.52</v>
      </c>
      <c r="C368">
        <v>-0.09</v>
      </c>
      <c r="D368">
        <v>-0.06</v>
      </c>
      <c r="E368">
        <v>0.25</v>
      </c>
    </row>
    <row r="369" spans="1:5" x14ac:dyDescent="0.55000000000000004">
      <c r="A369">
        <v>195611</v>
      </c>
      <c r="B369">
        <v>0.36</v>
      </c>
      <c r="C369">
        <v>-0.22</v>
      </c>
      <c r="D369">
        <v>1.77</v>
      </c>
      <c r="E369">
        <v>0.2</v>
      </c>
    </row>
    <row r="370" spans="1:5" x14ac:dyDescent="0.55000000000000004">
      <c r="A370">
        <v>195612</v>
      </c>
      <c r="B370">
        <v>3.16</v>
      </c>
      <c r="C370">
        <v>-0.02</v>
      </c>
      <c r="D370">
        <v>-2.16</v>
      </c>
      <c r="E370">
        <v>0.24</v>
      </c>
    </row>
    <row r="371" spans="1:5" x14ac:dyDescent="0.55000000000000004">
      <c r="A371">
        <v>195701</v>
      </c>
      <c r="B371">
        <v>-3.58</v>
      </c>
      <c r="C371">
        <v>3.37</v>
      </c>
      <c r="D371">
        <v>2.82</v>
      </c>
      <c r="E371">
        <v>0.27</v>
      </c>
    </row>
    <row r="372" spans="1:5" x14ac:dyDescent="0.55000000000000004">
      <c r="A372">
        <v>195702</v>
      </c>
      <c r="B372">
        <v>-2.06</v>
      </c>
      <c r="C372">
        <v>-0.72</v>
      </c>
      <c r="D372">
        <v>-0.72</v>
      </c>
      <c r="E372">
        <v>0.24</v>
      </c>
    </row>
    <row r="373" spans="1:5" x14ac:dyDescent="0.55000000000000004">
      <c r="A373">
        <v>195703</v>
      </c>
      <c r="B373">
        <v>2.13</v>
      </c>
      <c r="C373">
        <v>0.27</v>
      </c>
      <c r="D373">
        <v>-0.46</v>
      </c>
      <c r="E373">
        <v>0.23</v>
      </c>
    </row>
    <row r="374" spans="1:5" x14ac:dyDescent="0.55000000000000004">
      <c r="A374">
        <v>195704</v>
      </c>
      <c r="B374">
        <v>4.26</v>
      </c>
      <c r="C374">
        <v>-1.61</v>
      </c>
      <c r="D374">
        <v>-1.47</v>
      </c>
      <c r="E374">
        <v>0.25</v>
      </c>
    </row>
    <row r="375" spans="1:5" x14ac:dyDescent="0.55000000000000004">
      <c r="A375">
        <v>195705</v>
      </c>
      <c r="B375">
        <v>3.45</v>
      </c>
      <c r="C375">
        <v>-1.05</v>
      </c>
      <c r="D375">
        <v>-2.1</v>
      </c>
      <c r="E375">
        <v>0.26</v>
      </c>
    </row>
    <row r="376" spans="1:5" x14ac:dyDescent="0.55000000000000004">
      <c r="A376">
        <v>195706</v>
      </c>
      <c r="B376">
        <v>-0.74</v>
      </c>
      <c r="C376">
        <v>0.55000000000000004</v>
      </c>
      <c r="D376">
        <v>0.03</v>
      </c>
      <c r="E376">
        <v>0.24</v>
      </c>
    </row>
    <row r="377" spans="1:5" x14ac:dyDescent="0.55000000000000004">
      <c r="A377">
        <v>195707</v>
      </c>
      <c r="B377">
        <v>0.66</v>
      </c>
      <c r="C377">
        <v>-0.77</v>
      </c>
      <c r="D377">
        <v>0.42</v>
      </c>
      <c r="E377">
        <v>0.3</v>
      </c>
    </row>
    <row r="378" spans="1:5" x14ac:dyDescent="0.55000000000000004">
      <c r="A378">
        <v>195708</v>
      </c>
      <c r="B378">
        <v>-5.1100000000000003</v>
      </c>
      <c r="C378">
        <v>0.05</v>
      </c>
      <c r="D378">
        <v>-0.42</v>
      </c>
      <c r="E378">
        <v>0.25</v>
      </c>
    </row>
    <row r="379" spans="1:5" x14ac:dyDescent="0.55000000000000004">
      <c r="A379">
        <v>195709</v>
      </c>
      <c r="B379">
        <v>-5.98</v>
      </c>
      <c r="C379">
        <v>0.06</v>
      </c>
      <c r="D379">
        <v>0.91</v>
      </c>
      <c r="E379">
        <v>0.26</v>
      </c>
    </row>
    <row r="380" spans="1:5" x14ac:dyDescent="0.55000000000000004">
      <c r="A380">
        <v>195710</v>
      </c>
      <c r="B380">
        <v>-4.32</v>
      </c>
      <c r="C380">
        <v>-2.5299999999999998</v>
      </c>
      <c r="D380">
        <v>-1.83</v>
      </c>
      <c r="E380">
        <v>0.28999999999999998</v>
      </c>
    </row>
    <row r="381" spans="1:5" x14ac:dyDescent="0.55000000000000004">
      <c r="A381">
        <v>195711</v>
      </c>
      <c r="B381">
        <v>2.2999999999999998</v>
      </c>
      <c r="C381">
        <v>0.37</v>
      </c>
      <c r="D381">
        <v>-2.89</v>
      </c>
      <c r="E381">
        <v>0.28000000000000003</v>
      </c>
    </row>
    <row r="382" spans="1:5" x14ac:dyDescent="0.55000000000000004">
      <c r="A382">
        <v>195712</v>
      </c>
      <c r="B382">
        <v>-3.91</v>
      </c>
      <c r="C382">
        <v>-0.98</v>
      </c>
      <c r="D382">
        <v>-1.61</v>
      </c>
      <c r="E382">
        <v>0.24</v>
      </c>
    </row>
    <row r="383" spans="1:5" x14ac:dyDescent="0.55000000000000004">
      <c r="A383">
        <v>195801</v>
      </c>
      <c r="B383">
        <v>4.66</v>
      </c>
      <c r="C383">
        <v>4.38</v>
      </c>
      <c r="D383">
        <v>4.1900000000000004</v>
      </c>
      <c r="E383">
        <v>0.28000000000000003</v>
      </c>
    </row>
    <row r="384" spans="1:5" x14ac:dyDescent="0.55000000000000004">
      <c r="A384">
        <v>195802</v>
      </c>
      <c r="B384">
        <v>-1.52</v>
      </c>
      <c r="C384">
        <v>0.68</v>
      </c>
      <c r="D384">
        <v>0.37</v>
      </c>
      <c r="E384">
        <v>0.12</v>
      </c>
    </row>
    <row r="385" spans="1:5" x14ac:dyDescent="0.55000000000000004">
      <c r="A385">
        <v>195803</v>
      </c>
      <c r="B385">
        <v>3.27</v>
      </c>
      <c r="C385">
        <v>0.65</v>
      </c>
      <c r="D385">
        <v>-0.96</v>
      </c>
      <c r="E385">
        <v>0.09</v>
      </c>
    </row>
    <row r="386" spans="1:5" x14ac:dyDescent="0.55000000000000004">
      <c r="A386">
        <v>195804</v>
      </c>
      <c r="B386">
        <v>3.09</v>
      </c>
      <c r="C386">
        <v>-0.65</v>
      </c>
      <c r="D386">
        <v>1.64</v>
      </c>
      <c r="E386">
        <v>0.08</v>
      </c>
    </row>
    <row r="387" spans="1:5" x14ac:dyDescent="0.55000000000000004">
      <c r="A387">
        <v>195805</v>
      </c>
      <c r="B387">
        <v>2.31</v>
      </c>
      <c r="C387">
        <v>2.19</v>
      </c>
      <c r="D387">
        <v>-0.25</v>
      </c>
      <c r="E387">
        <v>0.11</v>
      </c>
    </row>
    <row r="388" spans="1:5" x14ac:dyDescent="0.55000000000000004">
      <c r="A388">
        <v>195806</v>
      </c>
      <c r="B388">
        <v>2.93</v>
      </c>
      <c r="C388">
        <v>-0.19</v>
      </c>
      <c r="D388">
        <v>0.4</v>
      </c>
      <c r="E388">
        <v>0.03</v>
      </c>
    </row>
    <row r="389" spans="1:5" x14ac:dyDescent="0.55000000000000004">
      <c r="A389">
        <v>195807</v>
      </c>
      <c r="B389">
        <v>4.3899999999999997</v>
      </c>
      <c r="C389">
        <v>0.52</v>
      </c>
      <c r="D389">
        <v>3.04</v>
      </c>
      <c r="E389">
        <v>7.0000000000000007E-2</v>
      </c>
    </row>
    <row r="390" spans="1:5" x14ac:dyDescent="0.55000000000000004">
      <c r="A390">
        <v>195808</v>
      </c>
      <c r="B390">
        <v>1.91</v>
      </c>
      <c r="C390">
        <v>1.17</v>
      </c>
      <c r="D390">
        <v>0.36</v>
      </c>
      <c r="E390">
        <v>0.04</v>
      </c>
    </row>
    <row r="391" spans="1:5" x14ac:dyDescent="0.55000000000000004">
      <c r="A391">
        <v>195809</v>
      </c>
      <c r="B391">
        <v>4.66</v>
      </c>
      <c r="C391">
        <v>0.13</v>
      </c>
      <c r="D391">
        <v>2.85</v>
      </c>
      <c r="E391">
        <v>0.19</v>
      </c>
    </row>
    <row r="392" spans="1:5" x14ac:dyDescent="0.55000000000000004">
      <c r="A392">
        <v>195810</v>
      </c>
      <c r="B392">
        <v>2.5299999999999998</v>
      </c>
      <c r="C392">
        <v>1.1100000000000001</v>
      </c>
      <c r="D392">
        <v>-1.18</v>
      </c>
      <c r="E392">
        <v>0.18</v>
      </c>
    </row>
    <row r="393" spans="1:5" x14ac:dyDescent="0.55000000000000004">
      <c r="A393">
        <v>195811</v>
      </c>
      <c r="B393">
        <v>3.01</v>
      </c>
      <c r="C393">
        <v>2</v>
      </c>
      <c r="D393">
        <v>-1.19</v>
      </c>
      <c r="E393">
        <v>0.11</v>
      </c>
    </row>
    <row r="394" spans="1:5" x14ac:dyDescent="0.55000000000000004">
      <c r="A394">
        <v>195812</v>
      </c>
      <c r="B394">
        <v>5.15</v>
      </c>
      <c r="C394">
        <v>-2.04</v>
      </c>
      <c r="D394">
        <v>-0.01</v>
      </c>
      <c r="E394">
        <v>0.22</v>
      </c>
    </row>
    <row r="395" spans="1:5" x14ac:dyDescent="0.55000000000000004">
      <c r="A395">
        <v>195901</v>
      </c>
      <c r="B395">
        <v>0.71</v>
      </c>
      <c r="C395">
        <v>3.01</v>
      </c>
      <c r="D395">
        <v>2.96</v>
      </c>
      <c r="E395">
        <v>0.21</v>
      </c>
    </row>
    <row r="396" spans="1:5" x14ac:dyDescent="0.55000000000000004">
      <c r="A396">
        <v>195902</v>
      </c>
      <c r="B396">
        <v>0.95</v>
      </c>
      <c r="C396">
        <v>1.51</v>
      </c>
      <c r="D396">
        <v>1.1000000000000001</v>
      </c>
      <c r="E396">
        <v>0.19</v>
      </c>
    </row>
    <row r="397" spans="1:5" x14ac:dyDescent="0.55000000000000004">
      <c r="A397">
        <v>195903</v>
      </c>
      <c r="B397">
        <v>0.28000000000000003</v>
      </c>
      <c r="C397">
        <v>1.5</v>
      </c>
      <c r="D397">
        <v>-0.38</v>
      </c>
      <c r="E397">
        <v>0.22</v>
      </c>
    </row>
    <row r="398" spans="1:5" x14ac:dyDescent="0.55000000000000004">
      <c r="A398">
        <v>195904</v>
      </c>
      <c r="B398">
        <v>3.66</v>
      </c>
      <c r="C398">
        <v>-0.55000000000000004</v>
      </c>
      <c r="D398">
        <v>-1.33</v>
      </c>
      <c r="E398">
        <v>0.2</v>
      </c>
    </row>
    <row r="399" spans="1:5" x14ac:dyDescent="0.55000000000000004">
      <c r="A399">
        <v>195905</v>
      </c>
      <c r="B399">
        <v>1.73</v>
      </c>
      <c r="C399">
        <v>-2.1</v>
      </c>
      <c r="D399">
        <v>1.7</v>
      </c>
      <c r="E399">
        <v>0.22</v>
      </c>
    </row>
    <row r="400" spans="1:5" x14ac:dyDescent="0.55000000000000004">
      <c r="A400">
        <v>195906</v>
      </c>
      <c r="B400">
        <v>-0.25</v>
      </c>
      <c r="C400">
        <v>0.65</v>
      </c>
      <c r="D400">
        <v>1.35</v>
      </c>
      <c r="E400">
        <v>0.25</v>
      </c>
    </row>
    <row r="401" spans="1:5" x14ac:dyDescent="0.55000000000000004">
      <c r="A401">
        <v>195907</v>
      </c>
      <c r="B401">
        <v>3.17</v>
      </c>
      <c r="C401">
        <v>-0.3</v>
      </c>
      <c r="D401">
        <v>0.23</v>
      </c>
      <c r="E401">
        <v>0.25</v>
      </c>
    </row>
    <row r="402" spans="1:5" x14ac:dyDescent="0.55000000000000004">
      <c r="A402">
        <v>195908</v>
      </c>
      <c r="B402">
        <v>-1.39</v>
      </c>
      <c r="C402">
        <v>-0.76</v>
      </c>
      <c r="D402">
        <v>0.45</v>
      </c>
      <c r="E402">
        <v>0.19</v>
      </c>
    </row>
    <row r="403" spans="1:5" x14ac:dyDescent="0.55000000000000004">
      <c r="A403">
        <v>195909</v>
      </c>
      <c r="B403">
        <v>-4.8</v>
      </c>
      <c r="C403">
        <v>-0.09</v>
      </c>
      <c r="D403">
        <v>0.55000000000000004</v>
      </c>
      <c r="E403">
        <v>0.31</v>
      </c>
    </row>
    <row r="404" spans="1:5" x14ac:dyDescent="0.55000000000000004">
      <c r="A404">
        <v>195910</v>
      </c>
      <c r="B404">
        <v>1.28</v>
      </c>
      <c r="C404">
        <v>1.45</v>
      </c>
      <c r="D404">
        <v>-2.1</v>
      </c>
      <c r="E404">
        <v>0.3</v>
      </c>
    </row>
    <row r="405" spans="1:5" x14ac:dyDescent="0.55000000000000004">
      <c r="A405">
        <v>195911</v>
      </c>
      <c r="B405">
        <v>1.6</v>
      </c>
      <c r="C405">
        <v>1.24</v>
      </c>
      <c r="D405">
        <v>-3.22</v>
      </c>
      <c r="E405">
        <v>0.26</v>
      </c>
    </row>
    <row r="406" spans="1:5" x14ac:dyDescent="0.55000000000000004">
      <c r="A406">
        <v>195912</v>
      </c>
      <c r="B406">
        <v>2.4500000000000002</v>
      </c>
      <c r="C406">
        <v>-0.57999999999999996</v>
      </c>
      <c r="D406">
        <v>-7.0000000000000007E-2</v>
      </c>
      <c r="E406">
        <v>0.34</v>
      </c>
    </row>
    <row r="407" spans="1:5" x14ac:dyDescent="0.55000000000000004">
      <c r="A407">
        <v>196001</v>
      </c>
      <c r="B407">
        <v>-6.98</v>
      </c>
      <c r="C407">
        <v>2.08</v>
      </c>
      <c r="D407">
        <v>2.79</v>
      </c>
      <c r="E407">
        <v>0.33</v>
      </c>
    </row>
    <row r="408" spans="1:5" x14ac:dyDescent="0.55000000000000004">
      <c r="A408">
        <v>196002</v>
      </c>
      <c r="B408">
        <v>1.17</v>
      </c>
      <c r="C408">
        <v>0.51</v>
      </c>
      <c r="D408">
        <v>-1.93</v>
      </c>
      <c r="E408">
        <v>0.28999999999999998</v>
      </c>
    </row>
    <row r="409" spans="1:5" x14ac:dyDescent="0.55000000000000004">
      <c r="A409">
        <v>196003</v>
      </c>
      <c r="B409">
        <v>-1.63</v>
      </c>
      <c r="C409">
        <v>-0.49</v>
      </c>
      <c r="D409">
        <v>-2.94</v>
      </c>
      <c r="E409">
        <v>0.35</v>
      </c>
    </row>
    <row r="410" spans="1:5" x14ac:dyDescent="0.55000000000000004">
      <c r="A410">
        <v>196004</v>
      </c>
      <c r="B410">
        <v>-1.71</v>
      </c>
      <c r="C410">
        <v>0.32</v>
      </c>
      <c r="D410">
        <v>-2.29</v>
      </c>
      <c r="E410">
        <v>0.19</v>
      </c>
    </row>
    <row r="411" spans="1:5" x14ac:dyDescent="0.55000000000000004">
      <c r="A411">
        <v>196005</v>
      </c>
      <c r="B411">
        <v>3.12</v>
      </c>
      <c r="C411">
        <v>1.22</v>
      </c>
      <c r="D411">
        <v>-3.7</v>
      </c>
      <c r="E411">
        <v>0.27</v>
      </c>
    </row>
    <row r="412" spans="1:5" x14ac:dyDescent="0.55000000000000004">
      <c r="A412">
        <v>196006</v>
      </c>
      <c r="B412">
        <v>2.08</v>
      </c>
      <c r="C412">
        <v>-0.22</v>
      </c>
      <c r="D412">
        <v>-0.34</v>
      </c>
      <c r="E412">
        <v>0.24</v>
      </c>
    </row>
    <row r="413" spans="1:5" x14ac:dyDescent="0.55000000000000004">
      <c r="A413">
        <v>196007</v>
      </c>
      <c r="B413">
        <v>-2.37</v>
      </c>
      <c r="C413">
        <v>-0.52</v>
      </c>
      <c r="D413">
        <v>2.0299999999999998</v>
      </c>
      <c r="E413">
        <v>0.13</v>
      </c>
    </row>
    <row r="414" spans="1:5" x14ac:dyDescent="0.55000000000000004">
      <c r="A414">
        <v>196008</v>
      </c>
      <c r="B414">
        <v>3.01</v>
      </c>
      <c r="C414">
        <v>0.87</v>
      </c>
      <c r="D414">
        <v>-0.18</v>
      </c>
      <c r="E414">
        <v>0.17</v>
      </c>
    </row>
    <row r="415" spans="1:5" x14ac:dyDescent="0.55000000000000004">
      <c r="A415">
        <v>196009</v>
      </c>
      <c r="B415">
        <v>-5.99</v>
      </c>
      <c r="C415">
        <v>-1.1100000000000001</v>
      </c>
      <c r="D415">
        <v>1.65</v>
      </c>
      <c r="E415">
        <v>0.16</v>
      </c>
    </row>
    <row r="416" spans="1:5" x14ac:dyDescent="0.55000000000000004">
      <c r="A416">
        <v>196010</v>
      </c>
      <c r="B416">
        <v>-0.71</v>
      </c>
      <c r="C416">
        <v>-4.07</v>
      </c>
      <c r="D416">
        <v>2.86</v>
      </c>
      <c r="E416">
        <v>0.22</v>
      </c>
    </row>
    <row r="417" spans="1:5" x14ac:dyDescent="0.55000000000000004">
      <c r="A417">
        <v>196011</v>
      </c>
      <c r="B417">
        <v>4.6900000000000004</v>
      </c>
      <c r="C417">
        <v>0.37</v>
      </c>
      <c r="D417">
        <v>-2.37</v>
      </c>
      <c r="E417">
        <v>0.13</v>
      </c>
    </row>
    <row r="418" spans="1:5" x14ac:dyDescent="0.55000000000000004">
      <c r="A418">
        <v>196012</v>
      </c>
      <c r="B418">
        <v>4.71</v>
      </c>
      <c r="C418">
        <v>-1.57</v>
      </c>
      <c r="D418">
        <v>-0.76</v>
      </c>
      <c r="E418">
        <v>0.16</v>
      </c>
    </row>
    <row r="419" spans="1:5" x14ac:dyDescent="0.55000000000000004">
      <c r="A419">
        <v>196101</v>
      </c>
      <c r="B419">
        <v>6.2</v>
      </c>
      <c r="C419">
        <v>0.66</v>
      </c>
      <c r="D419">
        <v>3.66</v>
      </c>
      <c r="E419">
        <v>0.19</v>
      </c>
    </row>
    <row r="420" spans="1:5" x14ac:dyDescent="0.55000000000000004">
      <c r="A420">
        <v>196102</v>
      </c>
      <c r="B420">
        <v>3.57</v>
      </c>
      <c r="C420">
        <v>3.92</v>
      </c>
      <c r="D420">
        <v>-0.64</v>
      </c>
      <c r="E420">
        <v>0.14000000000000001</v>
      </c>
    </row>
    <row r="421" spans="1:5" x14ac:dyDescent="0.55000000000000004">
      <c r="A421">
        <v>196103</v>
      </c>
      <c r="B421">
        <v>2.89</v>
      </c>
      <c r="C421">
        <v>3.28</v>
      </c>
      <c r="D421">
        <v>-0.7</v>
      </c>
      <c r="E421">
        <v>0.2</v>
      </c>
    </row>
    <row r="422" spans="1:5" x14ac:dyDescent="0.55000000000000004">
      <c r="A422">
        <v>196104</v>
      </c>
      <c r="B422">
        <v>0.28999999999999998</v>
      </c>
      <c r="C422">
        <v>0.05</v>
      </c>
      <c r="D422">
        <v>2.15</v>
      </c>
      <c r="E422">
        <v>0.17</v>
      </c>
    </row>
    <row r="423" spans="1:5" x14ac:dyDescent="0.55000000000000004">
      <c r="A423">
        <v>196105</v>
      </c>
      <c r="B423">
        <v>2.4</v>
      </c>
      <c r="C423">
        <v>2.02</v>
      </c>
      <c r="D423">
        <v>0.37</v>
      </c>
      <c r="E423">
        <v>0.18</v>
      </c>
    </row>
    <row r="424" spans="1:5" x14ac:dyDescent="0.55000000000000004">
      <c r="A424">
        <v>196106</v>
      </c>
      <c r="B424">
        <v>-3.08</v>
      </c>
      <c r="C424">
        <v>-2.4900000000000002</v>
      </c>
      <c r="D424">
        <v>-0.11</v>
      </c>
      <c r="E424">
        <v>0.2</v>
      </c>
    </row>
    <row r="425" spans="1:5" x14ac:dyDescent="0.55000000000000004">
      <c r="A425">
        <v>196107</v>
      </c>
      <c r="B425">
        <v>2.83</v>
      </c>
      <c r="C425">
        <v>-1.88</v>
      </c>
      <c r="D425">
        <v>-0.09</v>
      </c>
      <c r="E425">
        <v>0.18</v>
      </c>
    </row>
    <row r="426" spans="1:5" x14ac:dyDescent="0.55000000000000004">
      <c r="A426">
        <v>196108</v>
      </c>
      <c r="B426">
        <v>2.57</v>
      </c>
      <c r="C426">
        <v>-1.75</v>
      </c>
      <c r="D426">
        <v>-0.28000000000000003</v>
      </c>
      <c r="E426">
        <v>0.14000000000000001</v>
      </c>
    </row>
    <row r="427" spans="1:5" x14ac:dyDescent="0.55000000000000004">
      <c r="A427">
        <v>196109</v>
      </c>
      <c r="B427">
        <v>-2.15</v>
      </c>
      <c r="C427">
        <v>-1.06</v>
      </c>
      <c r="D427">
        <v>-0.61</v>
      </c>
      <c r="E427">
        <v>0.17</v>
      </c>
    </row>
    <row r="428" spans="1:5" x14ac:dyDescent="0.55000000000000004">
      <c r="A428">
        <v>196110</v>
      </c>
      <c r="B428">
        <v>2.57</v>
      </c>
      <c r="C428">
        <v>-1.63</v>
      </c>
      <c r="D428">
        <v>0.15</v>
      </c>
      <c r="E428">
        <v>0.19</v>
      </c>
    </row>
    <row r="429" spans="1:5" x14ac:dyDescent="0.55000000000000004">
      <c r="A429">
        <v>196111</v>
      </c>
      <c r="B429">
        <v>4.45</v>
      </c>
      <c r="C429">
        <v>1.26</v>
      </c>
      <c r="D429">
        <v>-1.23</v>
      </c>
      <c r="E429">
        <v>0.15</v>
      </c>
    </row>
    <row r="430" spans="1:5" x14ac:dyDescent="0.55000000000000004">
      <c r="A430">
        <v>196112</v>
      </c>
      <c r="B430">
        <v>-0.18</v>
      </c>
      <c r="C430">
        <v>-0.82</v>
      </c>
      <c r="D430">
        <v>1.79</v>
      </c>
      <c r="E430">
        <v>0.19</v>
      </c>
    </row>
    <row r="431" spans="1:5" x14ac:dyDescent="0.55000000000000004">
      <c r="A431">
        <v>196201</v>
      </c>
      <c r="B431">
        <v>-3.87</v>
      </c>
      <c r="C431">
        <v>1.77</v>
      </c>
      <c r="D431">
        <v>5.13</v>
      </c>
      <c r="E431">
        <v>0.24</v>
      </c>
    </row>
    <row r="432" spans="1:5" x14ac:dyDescent="0.55000000000000004">
      <c r="A432">
        <v>196202</v>
      </c>
      <c r="B432">
        <v>1.81</v>
      </c>
      <c r="C432">
        <v>-1.1499999999999999</v>
      </c>
      <c r="D432">
        <v>0.82</v>
      </c>
      <c r="E432">
        <v>0.2</v>
      </c>
    </row>
    <row r="433" spans="1:5" x14ac:dyDescent="0.55000000000000004">
      <c r="A433">
        <v>196203</v>
      </c>
      <c r="B433">
        <v>-0.68</v>
      </c>
      <c r="C433">
        <v>0.53</v>
      </c>
      <c r="D433">
        <v>-1.38</v>
      </c>
      <c r="E433">
        <v>0.2</v>
      </c>
    </row>
    <row r="434" spans="1:5" x14ac:dyDescent="0.55000000000000004">
      <c r="A434">
        <v>196204</v>
      </c>
      <c r="B434">
        <v>-6.59</v>
      </c>
      <c r="C434">
        <v>-0.71</v>
      </c>
      <c r="D434">
        <v>0.03</v>
      </c>
      <c r="E434">
        <v>0.22</v>
      </c>
    </row>
    <row r="435" spans="1:5" x14ac:dyDescent="0.55000000000000004">
      <c r="A435">
        <v>196205</v>
      </c>
      <c r="B435">
        <v>-8.65</v>
      </c>
      <c r="C435">
        <v>-3.34</v>
      </c>
      <c r="D435">
        <v>2.77</v>
      </c>
      <c r="E435">
        <v>0.24</v>
      </c>
    </row>
    <row r="436" spans="1:5" x14ac:dyDescent="0.55000000000000004">
      <c r="A436">
        <v>196206</v>
      </c>
      <c r="B436">
        <v>-8.4700000000000006</v>
      </c>
      <c r="C436">
        <v>-0.57999999999999996</v>
      </c>
      <c r="D436">
        <v>2.5499999999999998</v>
      </c>
      <c r="E436">
        <v>0.2</v>
      </c>
    </row>
    <row r="437" spans="1:5" x14ac:dyDescent="0.55000000000000004">
      <c r="A437">
        <v>196207</v>
      </c>
      <c r="B437">
        <v>6.28</v>
      </c>
      <c r="C437">
        <v>1.51</v>
      </c>
      <c r="D437">
        <v>-3.4</v>
      </c>
      <c r="E437">
        <v>0.27</v>
      </c>
    </row>
    <row r="438" spans="1:5" x14ac:dyDescent="0.55000000000000004">
      <c r="A438">
        <v>196208</v>
      </c>
      <c r="B438">
        <v>2.13</v>
      </c>
      <c r="C438">
        <v>1.22</v>
      </c>
      <c r="D438">
        <v>-1.17</v>
      </c>
      <c r="E438">
        <v>0.23</v>
      </c>
    </row>
    <row r="439" spans="1:5" x14ac:dyDescent="0.55000000000000004">
      <c r="A439">
        <v>196209</v>
      </c>
      <c r="B439">
        <v>-5.22</v>
      </c>
      <c r="C439">
        <v>-2.4500000000000002</v>
      </c>
      <c r="D439">
        <v>1.26</v>
      </c>
      <c r="E439">
        <v>0.21</v>
      </c>
    </row>
    <row r="440" spans="1:5" x14ac:dyDescent="0.55000000000000004">
      <c r="A440">
        <v>196210</v>
      </c>
      <c r="B440">
        <v>-0.05</v>
      </c>
      <c r="C440">
        <v>-3.97</v>
      </c>
      <c r="D440">
        <v>1.3</v>
      </c>
      <c r="E440">
        <v>0.25</v>
      </c>
    </row>
    <row r="441" spans="1:5" x14ac:dyDescent="0.55000000000000004">
      <c r="A441">
        <v>196211</v>
      </c>
      <c r="B441">
        <v>10.87</v>
      </c>
      <c r="C441">
        <v>2.63</v>
      </c>
      <c r="D441">
        <v>0.96</v>
      </c>
      <c r="E441">
        <v>0.2</v>
      </c>
    </row>
    <row r="442" spans="1:5" x14ac:dyDescent="0.55000000000000004">
      <c r="A442">
        <v>196212</v>
      </c>
      <c r="B442">
        <v>1.01</v>
      </c>
      <c r="C442">
        <v>-3.81</v>
      </c>
      <c r="D442">
        <v>0.35</v>
      </c>
      <c r="E442">
        <v>0.23</v>
      </c>
    </row>
    <row r="443" spans="1:5" x14ac:dyDescent="0.55000000000000004">
      <c r="A443">
        <v>196301</v>
      </c>
      <c r="B443">
        <v>4.93</v>
      </c>
      <c r="C443">
        <v>3.07</v>
      </c>
      <c r="D443">
        <v>2.2200000000000002</v>
      </c>
      <c r="E443">
        <v>0.25</v>
      </c>
    </row>
    <row r="444" spans="1:5" x14ac:dyDescent="0.55000000000000004">
      <c r="A444">
        <v>196302</v>
      </c>
      <c r="B444">
        <v>-2.38</v>
      </c>
      <c r="C444">
        <v>0.5</v>
      </c>
      <c r="D444">
        <v>2.17</v>
      </c>
      <c r="E444">
        <v>0.23</v>
      </c>
    </row>
    <row r="445" spans="1:5" x14ac:dyDescent="0.55000000000000004">
      <c r="A445">
        <v>196303</v>
      </c>
      <c r="B445">
        <v>3.08</v>
      </c>
      <c r="C445">
        <v>-2.6</v>
      </c>
      <c r="D445">
        <v>2.0699999999999998</v>
      </c>
      <c r="E445">
        <v>0.23</v>
      </c>
    </row>
    <row r="446" spans="1:5" x14ac:dyDescent="0.55000000000000004">
      <c r="A446">
        <v>196304</v>
      </c>
      <c r="B446">
        <v>4.51</v>
      </c>
      <c r="C446">
        <v>-1.31</v>
      </c>
      <c r="D446">
        <v>0.99</v>
      </c>
      <c r="E446">
        <v>0.25</v>
      </c>
    </row>
    <row r="447" spans="1:5" x14ac:dyDescent="0.55000000000000004">
      <c r="A447">
        <v>196305</v>
      </c>
      <c r="B447">
        <v>1.76</v>
      </c>
      <c r="C447">
        <v>1.1200000000000001</v>
      </c>
      <c r="D447">
        <v>2.5299999999999998</v>
      </c>
      <c r="E447">
        <v>0.24</v>
      </c>
    </row>
    <row r="448" spans="1:5" x14ac:dyDescent="0.55000000000000004">
      <c r="A448">
        <v>196306</v>
      </c>
      <c r="B448">
        <v>-2</v>
      </c>
      <c r="C448">
        <v>-0.28999999999999998</v>
      </c>
      <c r="D448">
        <v>0.75</v>
      </c>
      <c r="E448">
        <v>0.23</v>
      </c>
    </row>
    <row r="449" spans="1:5" x14ac:dyDescent="0.55000000000000004">
      <c r="A449">
        <v>196307</v>
      </c>
      <c r="B449">
        <v>-0.39</v>
      </c>
      <c r="C449">
        <v>-0.49</v>
      </c>
      <c r="D449">
        <v>-0.94</v>
      </c>
      <c r="E449">
        <v>0.27</v>
      </c>
    </row>
    <row r="450" spans="1:5" x14ac:dyDescent="0.55000000000000004">
      <c r="A450">
        <v>196308</v>
      </c>
      <c r="B450">
        <v>5.07</v>
      </c>
      <c r="C450">
        <v>-1.02</v>
      </c>
      <c r="D450">
        <v>1.82</v>
      </c>
      <c r="E450">
        <v>0.25</v>
      </c>
    </row>
    <row r="451" spans="1:5" x14ac:dyDescent="0.55000000000000004">
      <c r="A451">
        <v>196309</v>
      </c>
      <c r="B451">
        <v>-1.57</v>
      </c>
      <c r="C451">
        <v>-0.31</v>
      </c>
      <c r="D451">
        <v>0.17</v>
      </c>
      <c r="E451">
        <v>0.27</v>
      </c>
    </row>
    <row r="452" spans="1:5" x14ac:dyDescent="0.55000000000000004">
      <c r="A452">
        <v>196310</v>
      </c>
      <c r="B452">
        <v>2.5299999999999998</v>
      </c>
      <c r="C452">
        <v>-0.56999999999999995</v>
      </c>
      <c r="D452">
        <v>-0.04</v>
      </c>
      <c r="E452">
        <v>0.28999999999999998</v>
      </c>
    </row>
    <row r="453" spans="1:5" x14ac:dyDescent="0.55000000000000004">
      <c r="A453">
        <v>196311</v>
      </c>
      <c r="B453">
        <v>-0.85</v>
      </c>
      <c r="C453">
        <v>-1.1499999999999999</v>
      </c>
      <c r="D453">
        <v>1.7</v>
      </c>
      <c r="E453">
        <v>0.27</v>
      </c>
    </row>
    <row r="454" spans="1:5" x14ac:dyDescent="0.55000000000000004">
      <c r="A454">
        <v>196312</v>
      </c>
      <c r="B454">
        <v>1.83</v>
      </c>
      <c r="C454">
        <v>-2.0099999999999998</v>
      </c>
      <c r="D454">
        <v>-0.06</v>
      </c>
      <c r="E454">
        <v>0.28999999999999998</v>
      </c>
    </row>
    <row r="455" spans="1:5" x14ac:dyDescent="0.55000000000000004">
      <c r="A455">
        <v>196401</v>
      </c>
      <c r="B455">
        <v>2.2400000000000002</v>
      </c>
      <c r="C455">
        <v>-0.18</v>
      </c>
      <c r="D455">
        <v>1.53</v>
      </c>
      <c r="E455">
        <v>0.3</v>
      </c>
    </row>
    <row r="456" spans="1:5" x14ac:dyDescent="0.55000000000000004">
      <c r="A456">
        <v>196402</v>
      </c>
      <c r="B456">
        <v>1.54</v>
      </c>
      <c r="C456">
        <v>0.08</v>
      </c>
      <c r="D456">
        <v>2.86</v>
      </c>
      <c r="E456">
        <v>0.26</v>
      </c>
    </row>
    <row r="457" spans="1:5" x14ac:dyDescent="0.55000000000000004">
      <c r="A457">
        <v>196403</v>
      </c>
      <c r="B457">
        <v>1.41</v>
      </c>
      <c r="C457">
        <v>0.94</v>
      </c>
      <c r="D457">
        <v>3.37</v>
      </c>
      <c r="E457">
        <v>0.31</v>
      </c>
    </row>
    <row r="458" spans="1:5" x14ac:dyDescent="0.55000000000000004">
      <c r="A458">
        <v>196404</v>
      </c>
      <c r="B458">
        <v>0.1</v>
      </c>
      <c r="C458">
        <v>-1.32</v>
      </c>
      <c r="D458">
        <v>-0.66</v>
      </c>
      <c r="E458">
        <v>0.28999999999999998</v>
      </c>
    </row>
    <row r="459" spans="1:5" x14ac:dyDescent="0.55000000000000004">
      <c r="A459">
        <v>196405</v>
      </c>
      <c r="B459">
        <v>1.42</v>
      </c>
      <c r="C459">
        <v>-0.94</v>
      </c>
      <c r="D459">
        <v>1.99</v>
      </c>
      <c r="E459">
        <v>0.26</v>
      </c>
    </row>
    <row r="460" spans="1:5" x14ac:dyDescent="0.55000000000000004">
      <c r="A460">
        <v>196406</v>
      </c>
      <c r="B460">
        <v>1.27</v>
      </c>
      <c r="C460">
        <v>-0.27</v>
      </c>
      <c r="D460">
        <v>0.72</v>
      </c>
      <c r="E460">
        <v>0.3</v>
      </c>
    </row>
    <row r="461" spans="1:5" x14ac:dyDescent="0.55000000000000004">
      <c r="A461">
        <v>196407</v>
      </c>
      <c r="B461">
        <v>1.74</v>
      </c>
      <c r="C461">
        <v>0.26</v>
      </c>
      <c r="D461">
        <v>0.73</v>
      </c>
      <c r="E461">
        <v>0.3</v>
      </c>
    </row>
    <row r="462" spans="1:5" x14ac:dyDescent="0.55000000000000004">
      <c r="A462">
        <v>196408</v>
      </c>
      <c r="B462">
        <v>-1.44</v>
      </c>
      <c r="C462">
        <v>0.11</v>
      </c>
      <c r="D462">
        <v>7.0000000000000007E-2</v>
      </c>
      <c r="E462">
        <v>0.28000000000000003</v>
      </c>
    </row>
    <row r="463" spans="1:5" x14ac:dyDescent="0.55000000000000004">
      <c r="A463">
        <v>196409</v>
      </c>
      <c r="B463">
        <v>2.69</v>
      </c>
      <c r="C463">
        <v>-0.53</v>
      </c>
      <c r="D463">
        <v>1.72</v>
      </c>
      <c r="E463">
        <v>0.28000000000000003</v>
      </c>
    </row>
    <row r="464" spans="1:5" x14ac:dyDescent="0.55000000000000004">
      <c r="A464">
        <v>196410</v>
      </c>
      <c r="B464">
        <v>0.59</v>
      </c>
      <c r="C464">
        <v>0.42</v>
      </c>
      <c r="D464">
        <v>1.1499999999999999</v>
      </c>
      <c r="E464">
        <v>0.28999999999999998</v>
      </c>
    </row>
    <row r="465" spans="1:5" x14ac:dyDescent="0.55000000000000004">
      <c r="A465">
        <v>196411</v>
      </c>
      <c r="B465">
        <v>0</v>
      </c>
      <c r="C465">
        <v>0.6</v>
      </c>
      <c r="D465">
        <v>-1.95</v>
      </c>
      <c r="E465">
        <v>0.28999999999999998</v>
      </c>
    </row>
    <row r="466" spans="1:5" x14ac:dyDescent="0.55000000000000004">
      <c r="A466">
        <v>196412</v>
      </c>
      <c r="B466">
        <v>0.03</v>
      </c>
      <c r="C466">
        <v>-0.26</v>
      </c>
      <c r="D466">
        <v>-2.52</v>
      </c>
      <c r="E466">
        <v>0.31</v>
      </c>
    </row>
    <row r="467" spans="1:5" x14ac:dyDescent="0.55000000000000004">
      <c r="A467">
        <v>196501</v>
      </c>
      <c r="B467">
        <v>3.54</v>
      </c>
      <c r="C467">
        <v>2.72</v>
      </c>
      <c r="D467">
        <v>0.16</v>
      </c>
      <c r="E467">
        <v>0.28000000000000003</v>
      </c>
    </row>
    <row r="468" spans="1:5" x14ac:dyDescent="0.55000000000000004">
      <c r="A468">
        <v>196502</v>
      </c>
      <c r="B468">
        <v>0.44</v>
      </c>
      <c r="C468">
        <v>3.5</v>
      </c>
      <c r="D468">
        <v>0.16</v>
      </c>
      <c r="E468">
        <v>0.3</v>
      </c>
    </row>
    <row r="469" spans="1:5" x14ac:dyDescent="0.55000000000000004">
      <c r="A469">
        <v>196503</v>
      </c>
      <c r="B469">
        <v>-1.34</v>
      </c>
      <c r="C469">
        <v>1.81</v>
      </c>
      <c r="D469">
        <v>1.05</v>
      </c>
      <c r="E469">
        <v>0.36</v>
      </c>
    </row>
    <row r="470" spans="1:5" x14ac:dyDescent="0.55000000000000004">
      <c r="A470">
        <v>196504</v>
      </c>
      <c r="B470">
        <v>3.11</v>
      </c>
      <c r="C470">
        <v>1.2</v>
      </c>
      <c r="D470">
        <v>0.68</v>
      </c>
      <c r="E470">
        <v>0.31</v>
      </c>
    </row>
    <row r="471" spans="1:5" x14ac:dyDescent="0.55000000000000004">
      <c r="A471">
        <v>196505</v>
      </c>
      <c r="B471">
        <v>-0.77</v>
      </c>
      <c r="C471">
        <v>0.06</v>
      </c>
      <c r="D471">
        <v>-1.63</v>
      </c>
      <c r="E471">
        <v>0.31</v>
      </c>
    </row>
    <row r="472" spans="1:5" x14ac:dyDescent="0.55000000000000004">
      <c r="A472">
        <v>196506</v>
      </c>
      <c r="B472">
        <v>-5.51</v>
      </c>
      <c r="C472">
        <v>-4.3600000000000003</v>
      </c>
      <c r="D472">
        <v>0.56000000000000005</v>
      </c>
      <c r="E472">
        <v>0.35</v>
      </c>
    </row>
    <row r="473" spans="1:5" x14ac:dyDescent="0.55000000000000004">
      <c r="A473">
        <v>196507</v>
      </c>
      <c r="B473">
        <v>1.43</v>
      </c>
      <c r="C473">
        <v>0.87</v>
      </c>
      <c r="D473">
        <v>2.1800000000000002</v>
      </c>
      <c r="E473">
        <v>0.31</v>
      </c>
    </row>
    <row r="474" spans="1:5" x14ac:dyDescent="0.55000000000000004">
      <c r="A474">
        <v>196508</v>
      </c>
      <c r="B474">
        <v>2.73</v>
      </c>
      <c r="C474">
        <v>2.81</v>
      </c>
      <c r="D474">
        <v>-0.96</v>
      </c>
      <c r="E474">
        <v>0.33</v>
      </c>
    </row>
    <row r="475" spans="1:5" x14ac:dyDescent="0.55000000000000004">
      <c r="A475">
        <v>196509</v>
      </c>
      <c r="B475">
        <v>2.86</v>
      </c>
      <c r="C475">
        <v>0.62</v>
      </c>
      <c r="D475">
        <v>-0.09</v>
      </c>
      <c r="E475">
        <v>0.31</v>
      </c>
    </row>
    <row r="476" spans="1:5" x14ac:dyDescent="0.55000000000000004">
      <c r="A476">
        <v>196510</v>
      </c>
      <c r="B476">
        <v>2.6</v>
      </c>
      <c r="C476">
        <v>2.4700000000000002</v>
      </c>
      <c r="D476">
        <v>1.54</v>
      </c>
      <c r="E476">
        <v>0.31</v>
      </c>
    </row>
    <row r="477" spans="1:5" x14ac:dyDescent="0.55000000000000004">
      <c r="A477">
        <v>196511</v>
      </c>
      <c r="B477">
        <v>-0.03</v>
      </c>
      <c r="C477">
        <v>4.68</v>
      </c>
      <c r="D477">
        <v>0.21</v>
      </c>
      <c r="E477">
        <v>0.35</v>
      </c>
    </row>
    <row r="478" spans="1:5" x14ac:dyDescent="0.55000000000000004">
      <c r="A478">
        <v>196512</v>
      </c>
      <c r="B478">
        <v>1.01</v>
      </c>
      <c r="C478">
        <v>2.08</v>
      </c>
      <c r="D478">
        <v>1.96</v>
      </c>
      <c r="E478">
        <v>0.33</v>
      </c>
    </row>
    <row r="479" spans="1:5" x14ac:dyDescent="0.55000000000000004">
      <c r="A479">
        <v>196601</v>
      </c>
      <c r="B479">
        <v>0.72</v>
      </c>
      <c r="C479">
        <v>3.88</v>
      </c>
      <c r="D479">
        <v>3.51</v>
      </c>
      <c r="E479">
        <v>0.38</v>
      </c>
    </row>
    <row r="480" spans="1:5" x14ac:dyDescent="0.55000000000000004">
      <c r="A480">
        <v>196602</v>
      </c>
      <c r="B480">
        <v>-1.21</v>
      </c>
      <c r="C480">
        <v>4.54</v>
      </c>
      <c r="D480">
        <v>0.27</v>
      </c>
      <c r="E480">
        <v>0.35</v>
      </c>
    </row>
    <row r="481" spans="1:5" x14ac:dyDescent="0.55000000000000004">
      <c r="A481">
        <v>196603</v>
      </c>
      <c r="B481">
        <v>-2.5099999999999998</v>
      </c>
      <c r="C481">
        <v>0.94</v>
      </c>
      <c r="D481">
        <v>-2.0699999999999998</v>
      </c>
      <c r="E481">
        <v>0.38</v>
      </c>
    </row>
    <row r="482" spans="1:5" x14ac:dyDescent="0.55000000000000004">
      <c r="A482">
        <v>196604</v>
      </c>
      <c r="B482">
        <v>2.14</v>
      </c>
      <c r="C482">
        <v>3.45</v>
      </c>
      <c r="D482">
        <v>-0.54</v>
      </c>
      <c r="E482">
        <v>0.34</v>
      </c>
    </row>
    <row r="483" spans="1:5" x14ac:dyDescent="0.55000000000000004">
      <c r="A483">
        <v>196605</v>
      </c>
      <c r="B483">
        <v>-5.66</v>
      </c>
      <c r="C483">
        <v>-4.68</v>
      </c>
      <c r="D483">
        <v>-1.57</v>
      </c>
      <c r="E483">
        <v>0.41</v>
      </c>
    </row>
    <row r="484" spans="1:5" x14ac:dyDescent="0.55000000000000004">
      <c r="A484">
        <v>196606</v>
      </c>
      <c r="B484">
        <v>-1.44</v>
      </c>
      <c r="C484">
        <v>1.02</v>
      </c>
      <c r="D484">
        <v>0.5</v>
      </c>
      <c r="E484">
        <v>0.38</v>
      </c>
    </row>
    <row r="485" spans="1:5" x14ac:dyDescent="0.55000000000000004">
      <c r="A485">
        <v>196607</v>
      </c>
      <c r="B485">
        <v>-1.63</v>
      </c>
      <c r="C485">
        <v>-0.46</v>
      </c>
      <c r="D485">
        <v>0.99</v>
      </c>
      <c r="E485">
        <v>0.35</v>
      </c>
    </row>
    <row r="486" spans="1:5" x14ac:dyDescent="0.55000000000000004">
      <c r="A486">
        <v>196608</v>
      </c>
      <c r="B486">
        <v>-7.91</v>
      </c>
      <c r="C486">
        <v>-3.22</v>
      </c>
      <c r="D486">
        <v>0.44</v>
      </c>
      <c r="E486">
        <v>0.41</v>
      </c>
    </row>
    <row r="487" spans="1:5" x14ac:dyDescent="0.55000000000000004">
      <c r="A487">
        <v>196609</v>
      </c>
      <c r="B487">
        <v>-1.06</v>
      </c>
      <c r="C487">
        <v>-1.06</v>
      </c>
      <c r="D487">
        <v>0.49</v>
      </c>
      <c r="E487">
        <v>0.4</v>
      </c>
    </row>
    <row r="488" spans="1:5" x14ac:dyDescent="0.55000000000000004">
      <c r="A488">
        <v>196610</v>
      </c>
      <c r="B488">
        <v>3.86</v>
      </c>
      <c r="C488">
        <v>-6.62</v>
      </c>
      <c r="D488">
        <v>2.86</v>
      </c>
      <c r="E488">
        <v>0.45</v>
      </c>
    </row>
    <row r="489" spans="1:5" x14ac:dyDescent="0.55000000000000004">
      <c r="A489">
        <v>196611</v>
      </c>
      <c r="B489">
        <v>1.4</v>
      </c>
      <c r="C489">
        <v>4.2300000000000004</v>
      </c>
      <c r="D489">
        <v>-4.53</v>
      </c>
      <c r="E489">
        <v>0.4</v>
      </c>
    </row>
    <row r="490" spans="1:5" x14ac:dyDescent="0.55000000000000004">
      <c r="A490">
        <v>196612</v>
      </c>
      <c r="B490">
        <v>0.13</v>
      </c>
      <c r="C490">
        <v>1.95</v>
      </c>
      <c r="D490">
        <v>-1.28</v>
      </c>
      <c r="E490">
        <v>0.4</v>
      </c>
    </row>
    <row r="491" spans="1:5" x14ac:dyDescent="0.55000000000000004">
      <c r="A491">
        <v>196701</v>
      </c>
      <c r="B491">
        <v>8.15</v>
      </c>
      <c r="C491">
        <v>8.25</v>
      </c>
      <c r="D491">
        <v>2.4500000000000002</v>
      </c>
      <c r="E491">
        <v>0.43</v>
      </c>
    </row>
    <row r="492" spans="1:5" x14ac:dyDescent="0.55000000000000004">
      <c r="A492">
        <v>196702</v>
      </c>
      <c r="B492">
        <v>0.78</v>
      </c>
      <c r="C492">
        <v>3.31</v>
      </c>
      <c r="D492">
        <v>-2.15</v>
      </c>
      <c r="E492">
        <v>0.36</v>
      </c>
    </row>
    <row r="493" spans="1:5" x14ac:dyDescent="0.55000000000000004">
      <c r="A493">
        <v>196703</v>
      </c>
      <c r="B493">
        <v>3.99</v>
      </c>
      <c r="C493">
        <v>1.54</v>
      </c>
      <c r="D493">
        <v>0.46</v>
      </c>
      <c r="E493">
        <v>0.39</v>
      </c>
    </row>
    <row r="494" spans="1:5" x14ac:dyDescent="0.55000000000000004">
      <c r="A494">
        <v>196704</v>
      </c>
      <c r="B494">
        <v>3.89</v>
      </c>
      <c r="C494">
        <v>0.63</v>
      </c>
      <c r="D494">
        <v>-2.52</v>
      </c>
      <c r="E494">
        <v>0.32</v>
      </c>
    </row>
    <row r="495" spans="1:5" x14ac:dyDescent="0.55000000000000004">
      <c r="A495">
        <v>196705</v>
      </c>
      <c r="B495">
        <v>-4.33</v>
      </c>
      <c r="C495">
        <v>1.95</v>
      </c>
      <c r="D495">
        <v>0.99</v>
      </c>
      <c r="E495">
        <v>0.33</v>
      </c>
    </row>
    <row r="496" spans="1:5" x14ac:dyDescent="0.55000000000000004">
      <c r="A496">
        <v>196706</v>
      </c>
      <c r="B496">
        <v>2.41</v>
      </c>
      <c r="C496">
        <v>5.95</v>
      </c>
      <c r="D496">
        <v>0.95</v>
      </c>
      <c r="E496">
        <v>0.27</v>
      </c>
    </row>
    <row r="497" spans="1:5" x14ac:dyDescent="0.55000000000000004">
      <c r="A497">
        <v>196707</v>
      </c>
      <c r="B497">
        <v>4.58</v>
      </c>
      <c r="C497">
        <v>3.02</v>
      </c>
      <c r="D497">
        <v>2.8</v>
      </c>
      <c r="E497">
        <v>0.31</v>
      </c>
    </row>
    <row r="498" spans="1:5" x14ac:dyDescent="0.55000000000000004">
      <c r="A498">
        <v>196708</v>
      </c>
      <c r="B498">
        <v>-0.89</v>
      </c>
      <c r="C498">
        <v>0.47</v>
      </c>
      <c r="D498">
        <v>1.39</v>
      </c>
      <c r="E498">
        <v>0.31</v>
      </c>
    </row>
    <row r="499" spans="1:5" x14ac:dyDescent="0.55000000000000004">
      <c r="A499">
        <v>196709</v>
      </c>
      <c r="B499">
        <v>3.11</v>
      </c>
      <c r="C499">
        <v>3.11</v>
      </c>
      <c r="D499">
        <v>-2.48</v>
      </c>
      <c r="E499">
        <v>0.32</v>
      </c>
    </row>
    <row r="500" spans="1:5" x14ac:dyDescent="0.55000000000000004">
      <c r="A500">
        <v>196710</v>
      </c>
      <c r="B500">
        <v>-3.09</v>
      </c>
      <c r="C500">
        <v>1.42</v>
      </c>
      <c r="D500">
        <v>-3.38</v>
      </c>
      <c r="E500">
        <v>0.39</v>
      </c>
    </row>
    <row r="501" spans="1:5" x14ac:dyDescent="0.55000000000000004">
      <c r="A501">
        <v>196711</v>
      </c>
      <c r="B501">
        <v>0.37</v>
      </c>
      <c r="C501">
        <v>0.21</v>
      </c>
      <c r="D501">
        <v>-1.7</v>
      </c>
      <c r="E501">
        <v>0.36</v>
      </c>
    </row>
    <row r="502" spans="1:5" x14ac:dyDescent="0.55000000000000004">
      <c r="A502">
        <v>196712</v>
      </c>
      <c r="B502">
        <v>3.05</v>
      </c>
      <c r="C502">
        <v>5.74</v>
      </c>
      <c r="D502">
        <v>-0.45</v>
      </c>
      <c r="E502">
        <v>0.33</v>
      </c>
    </row>
    <row r="503" spans="1:5" x14ac:dyDescent="0.55000000000000004">
      <c r="A503">
        <v>196801</v>
      </c>
      <c r="B503">
        <v>-4.0599999999999996</v>
      </c>
      <c r="C503">
        <v>3.88</v>
      </c>
      <c r="D503">
        <v>4.79</v>
      </c>
      <c r="E503">
        <v>0.4</v>
      </c>
    </row>
    <row r="504" spans="1:5" x14ac:dyDescent="0.55000000000000004">
      <c r="A504">
        <v>196802</v>
      </c>
      <c r="B504">
        <v>-3.75</v>
      </c>
      <c r="C504">
        <v>-2.96</v>
      </c>
      <c r="D504">
        <v>1.18</v>
      </c>
      <c r="E504">
        <v>0.39</v>
      </c>
    </row>
    <row r="505" spans="1:5" x14ac:dyDescent="0.55000000000000004">
      <c r="A505">
        <v>196803</v>
      </c>
      <c r="B505">
        <v>0.2</v>
      </c>
      <c r="C505">
        <v>-1.28</v>
      </c>
      <c r="D505">
        <v>-0.62</v>
      </c>
      <c r="E505">
        <v>0.38</v>
      </c>
    </row>
    <row r="506" spans="1:5" x14ac:dyDescent="0.55000000000000004">
      <c r="A506">
        <v>196804</v>
      </c>
      <c r="B506">
        <v>9.0500000000000007</v>
      </c>
      <c r="C506">
        <v>5.77</v>
      </c>
      <c r="D506">
        <v>-1.1399999999999999</v>
      </c>
      <c r="E506">
        <v>0.43</v>
      </c>
    </row>
    <row r="507" spans="1:5" x14ac:dyDescent="0.55000000000000004">
      <c r="A507">
        <v>196805</v>
      </c>
      <c r="B507">
        <v>2.2799999999999998</v>
      </c>
      <c r="C507">
        <v>6.42</v>
      </c>
      <c r="D507">
        <v>0.86</v>
      </c>
      <c r="E507">
        <v>0.45</v>
      </c>
    </row>
    <row r="508" spans="1:5" x14ac:dyDescent="0.55000000000000004">
      <c r="A508">
        <v>196806</v>
      </c>
      <c r="B508">
        <v>0.69</v>
      </c>
      <c r="C508">
        <v>-0.18</v>
      </c>
      <c r="D508">
        <v>0.68</v>
      </c>
      <c r="E508">
        <v>0.43</v>
      </c>
    </row>
    <row r="509" spans="1:5" x14ac:dyDescent="0.55000000000000004">
      <c r="A509">
        <v>196807</v>
      </c>
      <c r="B509">
        <v>-2.72</v>
      </c>
      <c r="C509">
        <v>-1.3</v>
      </c>
      <c r="D509">
        <v>5.41</v>
      </c>
      <c r="E509">
        <v>0.48</v>
      </c>
    </row>
    <row r="510" spans="1:5" x14ac:dyDescent="0.55000000000000004">
      <c r="A510">
        <v>196808</v>
      </c>
      <c r="B510">
        <v>1.34</v>
      </c>
      <c r="C510">
        <v>2.35</v>
      </c>
      <c r="D510">
        <v>1.01</v>
      </c>
      <c r="E510">
        <v>0.42</v>
      </c>
    </row>
    <row r="511" spans="1:5" x14ac:dyDescent="0.55000000000000004">
      <c r="A511">
        <v>196809</v>
      </c>
      <c r="B511">
        <v>4.03</v>
      </c>
      <c r="C511">
        <v>2.76</v>
      </c>
      <c r="D511">
        <v>0.33</v>
      </c>
      <c r="E511">
        <v>0.43</v>
      </c>
    </row>
    <row r="512" spans="1:5" x14ac:dyDescent="0.55000000000000004">
      <c r="A512">
        <v>196810</v>
      </c>
      <c r="B512">
        <v>0.42</v>
      </c>
      <c r="C512">
        <v>-0.48</v>
      </c>
      <c r="D512">
        <v>2.85</v>
      </c>
      <c r="E512">
        <v>0.44</v>
      </c>
    </row>
    <row r="513" spans="1:5" x14ac:dyDescent="0.55000000000000004">
      <c r="A513">
        <v>196811</v>
      </c>
      <c r="B513">
        <v>5.43</v>
      </c>
      <c r="C513">
        <v>2.35</v>
      </c>
      <c r="D513">
        <v>-0.9</v>
      </c>
      <c r="E513">
        <v>0.42</v>
      </c>
    </row>
    <row r="514" spans="1:5" x14ac:dyDescent="0.55000000000000004">
      <c r="A514">
        <v>196812</v>
      </c>
      <c r="B514">
        <v>-3.94</v>
      </c>
      <c r="C514">
        <v>3.43</v>
      </c>
      <c r="D514">
        <v>0</v>
      </c>
      <c r="E514">
        <v>0.43</v>
      </c>
    </row>
    <row r="515" spans="1:5" x14ac:dyDescent="0.55000000000000004">
      <c r="A515">
        <v>196901</v>
      </c>
      <c r="B515">
        <v>-1.25</v>
      </c>
      <c r="C515">
        <v>-0.77</v>
      </c>
      <c r="D515">
        <v>1.66</v>
      </c>
      <c r="E515">
        <v>0.53</v>
      </c>
    </row>
    <row r="516" spans="1:5" x14ac:dyDescent="0.55000000000000004">
      <c r="A516">
        <v>196902</v>
      </c>
      <c r="B516">
        <v>-5.84</v>
      </c>
      <c r="C516">
        <v>-3.9</v>
      </c>
      <c r="D516">
        <v>0.86</v>
      </c>
      <c r="E516">
        <v>0.46</v>
      </c>
    </row>
    <row r="517" spans="1:5" x14ac:dyDescent="0.55000000000000004">
      <c r="A517">
        <v>196903</v>
      </c>
      <c r="B517">
        <v>2.64</v>
      </c>
      <c r="C517">
        <v>-0.26</v>
      </c>
      <c r="D517">
        <v>-0.52</v>
      </c>
      <c r="E517">
        <v>0.46</v>
      </c>
    </row>
    <row r="518" spans="1:5" x14ac:dyDescent="0.55000000000000004">
      <c r="A518">
        <v>196904</v>
      </c>
      <c r="B518">
        <v>1.46</v>
      </c>
      <c r="C518">
        <v>-0.87</v>
      </c>
      <c r="D518">
        <v>-0.03</v>
      </c>
      <c r="E518">
        <v>0.53</v>
      </c>
    </row>
    <row r="519" spans="1:5" x14ac:dyDescent="0.55000000000000004">
      <c r="A519">
        <v>196905</v>
      </c>
      <c r="B519">
        <v>-0.1</v>
      </c>
      <c r="C519">
        <v>-0.26</v>
      </c>
      <c r="D519">
        <v>0.71</v>
      </c>
      <c r="E519">
        <v>0.48</v>
      </c>
    </row>
    <row r="520" spans="1:5" x14ac:dyDescent="0.55000000000000004">
      <c r="A520">
        <v>196906</v>
      </c>
      <c r="B520">
        <v>-7.18</v>
      </c>
      <c r="C520">
        <v>-5.39</v>
      </c>
      <c r="D520">
        <v>-1.1000000000000001</v>
      </c>
      <c r="E520">
        <v>0.51</v>
      </c>
    </row>
    <row r="521" spans="1:5" x14ac:dyDescent="0.55000000000000004">
      <c r="A521">
        <v>196907</v>
      </c>
      <c r="B521">
        <v>-7</v>
      </c>
      <c r="C521">
        <v>-3.2</v>
      </c>
      <c r="D521">
        <v>1.22</v>
      </c>
      <c r="E521">
        <v>0.53</v>
      </c>
    </row>
    <row r="522" spans="1:5" x14ac:dyDescent="0.55000000000000004">
      <c r="A522">
        <v>196908</v>
      </c>
      <c r="B522">
        <v>4.68</v>
      </c>
      <c r="C522">
        <v>0.93</v>
      </c>
      <c r="D522">
        <v>-3.83</v>
      </c>
      <c r="E522">
        <v>0.5</v>
      </c>
    </row>
    <row r="523" spans="1:5" x14ac:dyDescent="0.55000000000000004">
      <c r="A523">
        <v>196909</v>
      </c>
      <c r="B523">
        <v>-2.98</v>
      </c>
      <c r="C523">
        <v>1.18</v>
      </c>
      <c r="D523">
        <v>-3.27</v>
      </c>
      <c r="E523">
        <v>0.62</v>
      </c>
    </row>
    <row r="524" spans="1:5" x14ac:dyDescent="0.55000000000000004">
      <c r="A524">
        <v>196910</v>
      </c>
      <c r="B524">
        <v>5.0599999999999996</v>
      </c>
      <c r="C524">
        <v>3.84</v>
      </c>
      <c r="D524">
        <v>-3.04</v>
      </c>
      <c r="E524">
        <v>0.6</v>
      </c>
    </row>
    <row r="525" spans="1:5" x14ac:dyDescent="0.55000000000000004">
      <c r="A525">
        <v>196911</v>
      </c>
      <c r="B525">
        <v>-3.79</v>
      </c>
      <c r="C525">
        <v>-2.54</v>
      </c>
      <c r="D525">
        <v>-1.1499999999999999</v>
      </c>
      <c r="E525">
        <v>0.52</v>
      </c>
    </row>
    <row r="526" spans="1:5" x14ac:dyDescent="0.55000000000000004">
      <c r="A526">
        <v>196912</v>
      </c>
      <c r="B526">
        <v>-2.63</v>
      </c>
      <c r="C526">
        <v>-3.65</v>
      </c>
      <c r="D526">
        <v>-3</v>
      </c>
      <c r="E526">
        <v>0.64</v>
      </c>
    </row>
    <row r="527" spans="1:5" x14ac:dyDescent="0.55000000000000004">
      <c r="A527">
        <v>197001</v>
      </c>
      <c r="B527">
        <v>-8.1</v>
      </c>
      <c r="C527">
        <v>2.91</v>
      </c>
      <c r="D527">
        <v>3.15</v>
      </c>
      <c r="E527">
        <v>0.6</v>
      </c>
    </row>
    <row r="528" spans="1:5" x14ac:dyDescent="0.55000000000000004">
      <c r="A528">
        <v>197002</v>
      </c>
      <c r="B528">
        <v>5.13</v>
      </c>
      <c r="C528">
        <v>-2.41</v>
      </c>
      <c r="D528">
        <v>4.0199999999999996</v>
      </c>
      <c r="E528">
        <v>0.62</v>
      </c>
    </row>
    <row r="529" spans="1:5" x14ac:dyDescent="0.55000000000000004">
      <c r="A529">
        <v>197003</v>
      </c>
      <c r="B529">
        <v>-1.06</v>
      </c>
      <c r="C529">
        <v>-2.3199999999999998</v>
      </c>
      <c r="D529">
        <v>4.09</v>
      </c>
      <c r="E529">
        <v>0.56999999999999995</v>
      </c>
    </row>
    <row r="530" spans="1:5" x14ac:dyDescent="0.55000000000000004">
      <c r="A530">
        <v>197004</v>
      </c>
      <c r="B530">
        <v>-11</v>
      </c>
      <c r="C530">
        <v>-6.09</v>
      </c>
      <c r="D530">
        <v>6.21</v>
      </c>
      <c r="E530">
        <v>0.5</v>
      </c>
    </row>
    <row r="531" spans="1:5" x14ac:dyDescent="0.55000000000000004">
      <c r="A531">
        <v>197005</v>
      </c>
      <c r="B531">
        <v>-6.92</v>
      </c>
      <c r="C531">
        <v>-4.54</v>
      </c>
      <c r="D531">
        <v>3.43</v>
      </c>
      <c r="E531">
        <v>0.53</v>
      </c>
    </row>
    <row r="532" spans="1:5" x14ac:dyDescent="0.55000000000000004">
      <c r="A532">
        <v>197006</v>
      </c>
      <c r="B532">
        <v>-5.79</v>
      </c>
      <c r="C532">
        <v>-2.14</v>
      </c>
      <c r="D532">
        <v>0.6</v>
      </c>
      <c r="E532">
        <v>0.57999999999999996</v>
      </c>
    </row>
    <row r="533" spans="1:5" x14ac:dyDescent="0.55000000000000004">
      <c r="A533">
        <v>197007</v>
      </c>
      <c r="B533">
        <v>6.93</v>
      </c>
      <c r="C533">
        <v>-0.55000000000000004</v>
      </c>
      <c r="D533">
        <v>1.01</v>
      </c>
      <c r="E533">
        <v>0.52</v>
      </c>
    </row>
    <row r="534" spans="1:5" x14ac:dyDescent="0.55000000000000004">
      <c r="A534">
        <v>197008</v>
      </c>
      <c r="B534">
        <v>4.49</v>
      </c>
      <c r="C534">
        <v>1.53</v>
      </c>
      <c r="D534">
        <v>1.02</v>
      </c>
      <c r="E534">
        <v>0.53</v>
      </c>
    </row>
    <row r="535" spans="1:5" x14ac:dyDescent="0.55000000000000004">
      <c r="A535">
        <v>197009</v>
      </c>
      <c r="B535">
        <v>4.18</v>
      </c>
      <c r="C535">
        <v>8.56</v>
      </c>
      <c r="D535">
        <v>-5.63</v>
      </c>
      <c r="E535">
        <v>0.54</v>
      </c>
    </row>
    <row r="536" spans="1:5" x14ac:dyDescent="0.55000000000000004">
      <c r="A536">
        <v>197010</v>
      </c>
      <c r="B536">
        <v>-2.2799999999999998</v>
      </c>
      <c r="C536">
        <v>-4.28</v>
      </c>
      <c r="D536">
        <v>0.25</v>
      </c>
      <c r="E536">
        <v>0.46</v>
      </c>
    </row>
    <row r="537" spans="1:5" x14ac:dyDescent="0.55000000000000004">
      <c r="A537">
        <v>197011</v>
      </c>
      <c r="B537">
        <v>4.5999999999999996</v>
      </c>
      <c r="C537">
        <v>-4.07</v>
      </c>
      <c r="D537">
        <v>1.67</v>
      </c>
      <c r="E537">
        <v>0.46</v>
      </c>
    </row>
    <row r="538" spans="1:5" x14ac:dyDescent="0.55000000000000004">
      <c r="A538">
        <v>197012</v>
      </c>
      <c r="B538">
        <v>5.72</v>
      </c>
      <c r="C538">
        <v>3</v>
      </c>
      <c r="D538">
        <v>0.86</v>
      </c>
      <c r="E538">
        <v>0.42</v>
      </c>
    </row>
    <row r="539" spans="1:5" x14ac:dyDescent="0.55000000000000004">
      <c r="A539">
        <v>197101</v>
      </c>
      <c r="B539">
        <v>4.84</v>
      </c>
      <c r="C539">
        <v>7.37</v>
      </c>
      <c r="D539">
        <v>1.33</v>
      </c>
      <c r="E539">
        <v>0.38</v>
      </c>
    </row>
    <row r="540" spans="1:5" x14ac:dyDescent="0.55000000000000004">
      <c r="A540">
        <v>197102</v>
      </c>
      <c r="B540">
        <v>1.41</v>
      </c>
      <c r="C540">
        <v>1.86</v>
      </c>
      <c r="D540">
        <v>-1.22</v>
      </c>
      <c r="E540">
        <v>0.33</v>
      </c>
    </row>
    <row r="541" spans="1:5" x14ac:dyDescent="0.55000000000000004">
      <c r="A541">
        <v>197103</v>
      </c>
      <c r="B541">
        <v>4.13</v>
      </c>
      <c r="C541">
        <v>2.5</v>
      </c>
      <c r="D541">
        <v>-4.0599999999999996</v>
      </c>
      <c r="E541">
        <v>0.3</v>
      </c>
    </row>
    <row r="542" spans="1:5" x14ac:dyDescent="0.55000000000000004">
      <c r="A542">
        <v>197104</v>
      </c>
      <c r="B542">
        <v>3.15</v>
      </c>
      <c r="C542">
        <v>-0.5</v>
      </c>
      <c r="D542">
        <v>0.71</v>
      </c>
      <c r="E542">
        <v>0.28000000000000003</v>
      </c>
    </row>
    <row r="543" spans="1:5" x14ac:dyDescent="0.55000000000000004">
      <c r="A543">
        <v>197105</v>
      </c>
      <c r="B543">
        <v>-3.98</v>
      </c>
      <c r="C543">
        <v>-1.1100000000000001</v>
      </c>
      <c r="D543">
        <v>-1.48</v>
      </c>
      <c r="E543">
        <v>0.28999999999999998</v>
      </c>
    </row>
    <row r="544" spans="1:5" x14ac:dyDescent="0.55000000000000004">
      <c r="A544">
        <v>197106</v>
      </c>
      <c r="B544">
        <v>-0.1</v>
      </c>
      <c r="C544">
        <v>-1.43</v>
      </c>
      <c r="D544">
        <v>-1.82</v>
      </c>
      <c r="E544">
        <v>0.37</v>
      </c>
    </row>
    <row r="545" spans="1:5" x14ac:dyDescent="0.55000000000000004">
      <c r="A545">
        <v>197107</v>
      </c>
      <c r="B545">
        <v>-4.5</v>
      </c>
      <c r="C545">
        <v>-1.5</v>
      </c>
      <c r="D545">
        <v>0.17</v>
      </c>
      <c r="E545">
        <v>0.4</v>
      </c>
    </row>
    <row r="546" spans="1:5" x14ac:dyDescent="0.55000000000000004">
      <c r="A546">
        <v>197108</v>
      </c>
      <c r="B546">
        <v>3.79</v>
      </c>
      <c r="C546">
        <v>-0.18</v>
      </c>
      <c r="D546">
        <v>2.56</v>
      </c>
      <c r="E546">
        <v>0.47</v>
      </c>
    </row>
    <row r="547" spans="1:5" x14ac:dyDescent="0.55000000000000004">
      <c r="A547">
        <v>197109</v>
      </c>
      <c r="B547">
        <v>-0.85</v>
      </c>
      <c r="C547">
        <v>0.43</v>
      </c>
      <c r="D547">
        <v>-2.89</v>
      </c>
      <c r="E547">
        <v>0.37</v>
      </c>
    </row>
    <row r="548" spans="1:5" x14ac:dyDescent="0.55000000000000004">
      <c r="A548">
        <v>197110</v>
      </c>
      <c r="B548">
        <v>-4.42</v>
      </c>
      <c r="C548">
        <v>-1.8</v>
      </c>
      <c r="D548">
        <v>-0.37</v>
      </c>
      <c r="E548">
        <v>0.37</v>
      </c>
    </row>
    <row r="549" spans="1:5" x14ac:dyDescent="0.55000000000000004">
      <c r="A549">
        <v>197111</v>
      </c>
      <c r="B549">
        <v>-0.46</v>
      </c>
      <c r="C549">
        <v>-2.8</v>
      </c>
      <c r="D549">
        <v>-1.73</v>
      </c>
      <c r="E549">
        <v>0.37</v>
      </c>
    </row>
    <row r="550" spans="1:5" x14ac:dyDescent="0.55000000000000004">
      <c r="A550">
        <v>197112</v>
      </c>
      <c r="B550">
        <v>8.7100000000000009</v>
      </c>
      <c r="C550">
        <v>3.29</v>
      </c>
      <c r="D550">
        <v>-0.41</v>
      </c>
      <c r="E550">
        <v>0.37</v>
      </c>
    </row>
    <row r="551" spans="1:5" x14ac:dyDescent="0.55000000000000004">
      <c r="A551">
        <v>197201</v>
      </c>
      <c r="B551">
        <v>2.4900000000000002</v>
      </c>
      <c r="C551">
        <v>6.07</v>
      </c>
      <c r="D551">
        <v>1.93</v>
      </c>
      <c r="E551">
        <v>0.28999999999999998</v>
      </c>
    </row>
    <row r="552" spans="1:5" x14ac:dyDescent="0.55000000000000004">
      <c r="A552">
        <v>197202</v>
      </c>
      <c r="B552">
        <v>2.87</v>
      </c>
      <c r="C552">
        <v>1.4</v>
      </c>
      <c r="D552">
        <v>-2.8</v>
      </c>
      <c r="E552">
        <v>0.25</v>
      </c>
    </row>
    <row r="553" spans="1:5" x14ac:dyDescent="0.55000000000000004">
      <c r="A553">
        <v>197203</v>
      </c>
      <c r="B553">
        <v>0.63</v>
      </c>
      <c r="C553">
        <v>-0.3</v>
      </c>
      <c r="D553">
        <v>-1.68</v>
      </c>
      <c r="E553">
        <v>0.27</v>
      </c>
    </row>
    <row r="554" spans="1:5" x14ac:dyDescent="0.55000000000000004">
      <c r="A554">
        <v>197204</v>
      </c>
      <c r="B554">
        <v>0.28999999999999998</v>
      </c>
      <c r="C554">
        <v>0.01</v>
      </c>
      <c r="D554">
        <v>0.24</v>
      </c>
      <c r="E554">
        <v>0.28999999999999998</v>
      </c>
    </row>
    <row r="555" spans="1:5" x14ac:dyDescent="0.55000000000000004">
      <c r="A555">
        <v>197205</v>
      </c>
      <c r="B555">
        <v>1.25</v>
      </c>
      <c r="C555">
        <v>-2.74</v>
      </c>
      <c r="D555">
        <v>-2.73</v>
      </c>
      <c r="E555">
        <v>0.3</v>
      </c>
    </row>
    <row r="556" spans="1:5" x14ac:dyDescent="0.55000000000000004">
      <c r="A556">
        <v>197206</v>
      </c>
      <c r="B556">
        <v>-2.4300000000000002</v>
      </c>
      <c r="C556">
        <v>0.34</v>
      </c>
      <c r="D556">
        <v>-2.6</v>
      </c>
      <c r="E556">
        <v>0.28999999999999998</v>
      </c>
    </row>
    <row r="557" spans="1:5" x14ac:dyDescent="0.55000000000000004">
      <c r="A557">
        <v>197207</v>
      </c>
      <c r="B557">
        <v>-0.8</v>
      </c>
      <c r="C557">
        <v>-2.86</v>
      </c>
      <c r="D557">
        <v>0.71</v>
      </c>
      <c r="E557">
        <v>0.31</v>
      </c>
    </row>
    <row r="558" spans="1:5" x14ac:dyDescent="0.55000000000000004">
      <c r="A558">
        <v>197208</v>
      </c>
      <c r="B558">
        <v>3.26</v>
      </c>
      <c r="C558">
        <v>-4.07</v>
      </c>
      <c r="D558">
        <v>4.6399999999999997</v>
      </c>
      <c r="E558">
        <v>0.28999999999999998</v>
      </c>
    </row>
    <row r="559" spans="1:5" x14ac:dyDescent="0.55000000000000004">
      <c r="A559">
        <v>197209</v>
      </c>
      <c r="B559">
        <v>-1.1399999999999999</v>
      </c>
      <c r="C559">
        <v>-2.67</v>
      </c>
      <c r="D559">
        <v>0.51</v>
      </c>
      <c r="E559">
        <v>0.34</v>
      </c>
    </row>
    <row r="560" spans="1:5" x14ac:dyDescent="0.55000000000000004">
      <c r="A560">
        <v>197210</v>
      </c>
      <c r="B560">
        <v>0.52</v>
      </c>
      <c r="C560">
        <v>-2.72</v>
      </c>
      <c r="D560">
        <v>1.3</v>
      </c>
      <c r="E560">
        <v>0.4</v>
      </c>
    </row>
    <row r="561" spans="1:5" x14ac:dyDescent="0.55000000000000004">
      <c r="A561">
        <v>197211</v>
      </c>
      <c r="B561">
        <v>4.5999999999999996</v>
      </c>
      <c r="C561">
        <v>-1.1200000000000001</v>
      </c>
      <c r="D561">
        <v>4.82</v>
      </c>
      <c r="E561">
        <v>0.37</v>
      </c>
    </row>
    <row r="562" spans="1:5" x14ac:dyDescent="0.55000000000000004">
      <c r="A562">
        <v>197212</v>
      </c>
      <c r="B562">
        <v>0.62</v>
      </c>
      <c r="C562">
        <v>-1.87</v>
      </c>
      <c r="D562">
        <v>-2.2400000000000002</v>
      </c>
      <c r="E562">
        <v>0.37</v>
      </c>
    </row>
    <row r="563" spans="1:5" x14ac:dyDescent="0.55000000000000004">
      <c r="A563">
        <v>197301</v>
      </c>
      <c r="B563">
        <v>-3.29</v>
      </c>
      <c r="C563">
        <v>-3.47</v>
      </c>
      <c r="D563">
        <v>2.67</v>
      </c>
      <c r="E563">
        <v>0.44</v>
      </c>
    </row>
    <row r="564" spans="1:5" x14ac:dyDescent="0.55000000000000004">
      <c r="A564">
        <v>197302</v>
      </c>
      <c r="B564">
        <v>-4.8499999999999996</v>
      </c>
      <c r="C564">
        <v>-3.99</v>
      </c>
      <c r="D564">
        <v>1.71</v>
      </c>
      <c r="E564">
        <v>0.41</v>
      </c>
    </row>
    <row r="565" spans="1:5" x14ac:dyDescent="0.55000000000000004">
      <c r="A565">
        <v>197303</v>
      </c>
      <c r="B565">
        <v>-1.3</v>
      </c>
      <c r="C565">
        <v>-2.81</v>
      </c>
      <c r="D565">
        <v>2.73</v>
      </c>
      <c r="E565">
        <v>0.46</v>
      </c>
    </row>
    <row r="566" spans="1:5" x14ac:dyDescent="0.55000000000000004">
      <c r="A566">
        <v>197304</v>
      </c>
      <c r="B566">
        <v>-5.68</v>
      </c>
      <c r="C566">
        <v>-3.96</v>
      </c>
      <c r="D566">
        <v>5.62</v>
      </c>
      <c r="E566">
        <v>0.52</v>
      </c>
    </row>
    <row r="567" spans="1:5" x14ac:dyDescent="0.55000000000000004">
      <c r="A567">
        <v>197305</v>
      </c>
      <c r="B567">
        <v>-2.94</v>
      </c>
      <c r="C567">
        <v>-6.13</v>
      </c>
      <c r="D567">
        <v>0.25</v>
      </c>
      <c r="E567">
        <v>0.51</v>
      </c>
    </row>
    <row r="568" spans="1:5" x14ac:dyDescent="0.55000000000000004">
      <c r="A568">
        <v>197306</v>
      </c>
      <c r="B568">
        <v>-1.56</v>
      </c>
      <c r="C568">
        <v>-2.93</v>
      </c>
      <c r="D568">
        <v>1.37</v>
      </c>
      <c r="E568">
        <v>0.51</v>
      </c>
    </row>
    <row r="569" spans="1:5" x14ac:dyDescent="0.55000000000000004">
      <c r="A569">
        <v>197307</v>
      </c>
      <c r="B569">
        <v>5.05</v>
      </c>
      <c r="C569">
        <v>7.97</v>
      </c>
      <c r="D569">
        <v>-5.32</v>
      </c>
      <c r="E569">
        <v>0.64</v>
      </c>
    </row>
    <row r="570" spans="1:5" x14ac:dyDescent="0.55000000000000004">
      <c r="A570">
        <v>197308</v>
      </c>
      <c r="B570">
        <v>-3.82</v>
      </c>
      <c r="C570">
        <v>-2.12</v>
      </c>
      <c r="D570">
        <v>1.32</v>
      </c>
      <c r="E570">
        <v>0.7</v>
      </c>
    </row>
    <row r="571" spans="1:5" x14ac:dyDescent="0.55000000000000004">
      <c r="A571">
        <v>197309</v>
      </c>
      <c r="B571">
        <v>4.75</v>
      </c>
      <c r="C571">
        <v>3.07</v>
      </c>
      <c r="D571">
        <v>2.0099999999999998</v>
      </c>
      <c r="E571">
        <v>0.68</v>
      </c>
    </row>
    <row r="572" spans="1:5" x14ac:dyDescent="0.55000000000000004">
      <c r="A572">
        <v>197310</v>
      </c>
      <c r="B572">
        <v>-0.83</v>
      </c>
      <c r="C572">
        <v>-0.4</v>
      </c>
      <c r="D572">
        <v>2.0299999999999998</v>
      </c>
      <c r="E572">
        <v>0.65</v>
      </c>
    </row>
    <row r="573" spans="1:5" x14ac:dyDescent="0.55000000000000004">
      <c r="A573">
        <v>197311</v>
      </c>
      <c r="B573">
        <v>-12.75</v>
      </c>
      <c r="C573">
        <v>-7.65</v>
      </c>
      <c r="D573">
        <v>3.91</v>
      </c>
      <c r="E573">
        <v>0.56000000000000005</v>
      </c>
    </row>
    <row r="574" spans="1:5" x14ac:dyDescent="0.55000000000000004">
      <c r="A574">
        <v>197312</v>
      </c>
      <c r="B574">
        <v>0.61</v>
      </c>
      <c r="C574">
        <v>-5.25</v>
      </c>
      <c r="D574">
        <v>3.9</v>
      </c>
      <c r="E574">
        <v>0.64</v>
      </c>
    </row>
    <row r="575" spans="1:5" x14ac:dyDescent="0.55000000000000004">
      <c r="A575">
        <v>197401</v>
      </c>
      <c r="B575">
        <v>-0.17</v>
      </c>
      <c r="C575">
        <v>9.66</v>
      </c>
      <c r="D575">
        <v>5.99</v>
      </c>
      <c r="E575">
        <v>0.63</v>
      </c>
    </row>
    <row r="576" spans="1:5" x14ac:dyDescent="0.55000000000000004">
      <c r="A576">
        <v>197402</v>
      </c>
      <c r="B576">
        <v>-0.47</v>
      </c>
      <c r="C576">
        <v>-0.13</v>
      </c>
      <c r="D576">
        <v>2.86</v>
      </c>
      <c r="E576">
        <v>0.57999999999999996</v>
      </c>
    </row>
    <row r="577" spans="1:5" x14ac:dyDescent="0.55000000000000004">
      <c r="A577">
        <v>197403</v>
      </c>
      <c r="B577">
        <v>-2.81</v>
      </c>
      <c r="C577">
        <v>2.59</v>
      </c>
      <c r="D577">
        <v>-0.28000000000000003</v>
      </c>
      <c r="E577">
        <v>0.56000000000000005</v>
      </c>
    </row>
    <row r="578" spans="1:5" x14ac:dyDescent="0.55000000000000004">
      <c r="A578">
        <v>197404</v>
      </c>
      <c r="B578">
        <v>-5.29</v>
      </c>
      <c r="C578">
        <v>-0.71</v>
      </c>
      <c r="D578">
        <v>0.95</v>
      </c>
      <c r="E578">
        <v>0.75</v>
      </c>
    </row>
    <row r="579" spans="1:5" x14ac:dyDescent="0.55000000000000004">
      <c r="A579">
        <v>197405</v>
      </c>
      <c r="B579">
        <v>-4.68</v>
      </c>
      <c r="C579">
        <v>-3.03</v>
      </c>
      <c r="D579">
        <v>-2.08</v>
      </c>
      <c r="E579">
        <v>0.75</v>
      </c>
    </row>
    <row r="580" spans="1:5" x14ac:dyDescent="0.55000000000000004">
      <c r="A580">
        <v>197406</v>
      </c>
      <c r="B580">
        <v>-2.83</v>
      </c>
      <c r="C580">
        <v>-0.16</v>
      </c>
      <c r="D580">
        <v>0.78</v>
      </c>
      <c r="E580">
        <v>0.6</v>
      </c>
    </row>
    <row r="581" spans="1:5" x14ac:dyDescent="0.55000000000000004">
      <c r="A581">
        <v>197407</v>
      </c>
      <c r="B581">
        <v>-8.0500000000000007</v>
      </c>
      <c r="C581">
        <v>0.92</v>
      </c>
      <c r="D581">
        <v>5.14</v>
      </c>
      <c r="E581">
        <v>0.7</v>
      </c>
    </row>
    <row r="582" spans="1:5" x14ac:dyDescent="0.55000000000000004">
      <c r="A582">
        <v>197408</v>
      </c>
      <c r="B582">
        <v>-9.35</v>
      </c>
      <c r="C582">
        <v>-0.68</v>
      </c>
      <c r="D582">
        <v>2.5</v>
      </c>
      <c r="E582">
        <v>0.6</v>
      </c>
    </row>
    <row r="583" spans="1:5" x14ac:dyDescent="0.55000000000000004">
      <c r="A583">
        <v>197409</v>
      </c>
      <c r="B583">
        <v>-11.77</v>
      </c>
      <c r="C583">
        <v>0.27</v>
      </c>
      <c r="D583">
        <v>5.49</v>
      </c>
      <c r="E583">
        <v>0.81</v>
      </c>
    </row>
    <row r="584" spans="1:5" x14ac:dyDescent="0.55000000000000004">
      <c r="A584">
        <v>197410</v>
      </c>
      <c r="B584">
        <v>16.100000000000001</v>
      </c>
      <c r="C584">
        <v>-3.51</v>
      </c>
      <c r="D584">
        <v>-9.99</v>
      </c>
      <c r="E584">
        <v>0.51</v>
      </c>
    </row>
    <row r="585" spans="1:5" x14ac:dyDescent="0.55000000000000004">
      <c r="A585">
        <v>197411</v>
      </c>
      <c r="B585">
        <v>-4.51</v>
      </c>
      <c r="C585">
        <v>-1.17</v>
      </c>
      <c r="D585">
        <v>-0.16</v>
      </c>
      <c r="E585">
        <v>0.54</v>
      </c>
    </row>
    <row r="586" spans="1:5" x14ac:dyDescent="0.55000000000000004">
      <c r="A586">
        <v>197412</v>
      </c>
      <c r="B586">
        <v>-3.45</v>
      </c>
      <c r="C586">
        <v>-4.84</v>
      </c>
      <c r="D586">
        <v>0</v>
      </c>
      <c r="E586">
        <v>0.7</v>
      </c>
    </row>
    <row r="587" spans="1:5" x14ac:dyDescent="0.55000000000000004">
      <c r="A587">
        <v>197501</v>
      </c>
      <c r="B587">
        <v>13.66</v>
      </c>
      <c r="C587">
        <v>11.01</v>
      </c>
      <c r="D587">
        <v>8.44</v>
      </c>
      <c r="E587">
        <v>0.57999999999999996</v>
      </c>
    </row>
    <row r="588" spans="1:5" x14ac:dyDescent="0.55000000000000004">
      <c r="A588">
        <v>197502</v>
      </c>
      <c r="B588">
        <v>5.56</v>
      </c>
      <c r="C588">
        <v>0.16</v>
      </c>
      <c r="D588">
        <v>-4.5599999999999996</v>
      </c>
      <c r="E588">
        <v>0.43</v>
      </c>
    </row>
    <row r="589" spans="1:5" x14ac:dyDescent="0.55000000000000004">
      <c r="A589">
        <v>197503</v>
      </c>
      <c r="B589">
        <v>2.66</v>
      </c>
      <c r="C589">
        <v>3.75</v>
      </c>
      <c r="D589">
        <v>2.4900000000000002</v>
      </c>
      <c r="E589">
        <v>0.41</v>
      </c>
    </row>
    <row r="590" spans="1:5" x14ac:dyDescent="0.55000000000000004">
      <c r="A590">
        <v>197504</v>
      </c>
      <c r="B590">
        <v>4.2300000000000004</v>
      </c>
      <c r="C590">
        <v>-0.54</v>
      </c>
      <c r="D590">
        <v>-1.1100000000000001</v>
      </c>
      <c r="E590">
        <v>0.44</v>
      </c>
    </row>
    <row r="591" spans="1:5" x14ac:dyDescent="0.55000000000000004">
      <c r="A591">
        <v>197505</v>
      </c>
      <c r="B591">
        <v>5.19</v>
      </c>
      <c r="C591">
        <v>3.83</v>
      </c>
      <c r="D591">
        <v>-4.0199999999999996</v>
      </c>
      <c r="E591">
        <v>0.44</v>
      </c>
    </row>
    <row r="592" spans="1:5" x14ac:dyDescent="0.55000000000000004">
      <c r="A592">
        <v>197506</v>
      </c>
      <c r="B592">
        <v>4.83</v>
      </c>
      <c r="C592">
        <v>0.76</v>
      </c>
      <c r="D592">
        <v>1.32</v>
      </c>
      <c r="E592">
        <v>0.41</v>
      </c>
    </row>
    <row r="593" spans="1:5" x14ac:dyDescent="0.55000000000000004">
      <c r="A593">
        <v>197507</v>
      </c>
      <c r="B593">
        <v>-6.59</v>
      </c>
      <c r="C593">
        <v>2.69</v>
      </c>
      <c r="D593">
        <v>1.7</v>
      </c>
      <c r="E593">
        <v>0.48</v>
      </c>
    </row>
    <row r="594" spans="1:5" x14ac:dyDescent="0.55000000000000004">
      <c r="A594">
        <v>197508</v>
      </c>
      <c r="B594">
        <v>-2.85</v>
      </c>
      <c r="C594">
        <v>-3.2</v>
      </c>
      <c r="D594">
        <v>-0.95</v>
      </c>
      <c r="E594">
        <v>0.48</v>
      </c>
    </row>
    <row r="595" spans="1:5" x14ac:dyDescent="0.55000000000000004">
      <c r="A595">
        <v>197509</v>
      </c>
      <c r="B595">
        <v>-4.26</v>
      </c>
      <c r="C595">
        <v>-0.12</v>
      </c>
      <c r="D595">
        <v>0.34</v>
      </c>
      <c r="E595">
        <v>0.53</v>
      </c>
    </row>
    <row r="596" spans="1:5" x14ac:dyDescent="0.55000000000000004">
      <c r="A596">
        <v>197510</v>
      </c>
      <c r="B596">
        <v>5.31</v>
      </c>
      <c r="C596">
        <v>-4.04</v>
      </c>
      <c r="D596">
        <v>0.34</v>
      </c>
      <c r="E596">
        <v>0.56000000000000005</v>
      </c>
    </row>
    <row r="597" spans="1:5" x14ac:dyDescent="0.55000000000000004">
      <c r="A597">
        <v>197511</v>
      </c>
      <c r="B597">
        <v>2.64</v>
      </c>
      <c r="C597">
        <v>-1.19</v>
      </c>
      <c r="D597">
        <v>1.96</v>
      </c>
      <c r="E597">
        <v>0.41</v>
      </c>
    </row>
    <row r="598" spans="1:5" x14ac:dyDescent="0.55000000000000004">
      <c r="A598">
        <v>197512</v>
      </c>
      <c r="B598">
        <v>-1.6</v>
      </c>
      <c r="C598">
        <v>-0.75</v>
      </c>
      <c r="D598">
        <v>1.74</v>
      </c>
      <c r="E598">
        <v>0.48</v>
      </c>
    </row>
    <row r="599" spans="1:5" x14ac:dyDescent="0.55000000000000004">
      <c r="A599">
        <v>197601</v>
      </c>
      <c r="B599">
        <v>12.16</v>
      </c>
      <c r="C599">
        <v>4.82</v>
      </c>
      <c r="D599">
        <v>8.65</v>
      </c>
      <c r="E599">
        <v>0.47</v>
      </c>
    </row>
    <row r="600" spans="1:5" x14ac:dyDescent="0.55000000000000004">
      <c r="A600">
        <v>197602</v>
      </c>
      <c r="B600">
        <v>0.32</v>
      </c>
      <c r="C600">
        <v>7.03</v>
      </c>
      <c r="D600">
        <v>5.85</v>
      </c>
      <c r="E600">
        <v>0.34</v>
      </c>
    </row>
    <row r="601" spans="1:5" x14ac:dyDescent="0.55000000000000004">
      <c r="A601">
        <v>197603</v>
      </c>
      <c r="B601">
        <v>2.3199999999999998</v>
      </c>
      <c r="C601">
        <v>-1.1499999999999999</v>
      </c>
      <c r="D601">
        <v>-0.08</v>
      </c>
      <c r="E601">
        <v>0.4</v>
      </c>
    </row>
    <row r="602" spans="1:5" x14ac:dyDescent="0.55000000000000004">
      <c r="A602">
        <v>197604</v>
      </c>
      <c r="B602">
        <v>-1.49</v>
      </c>
      <c r="C602">
        <v>-0.03</v>
      </c>
      <c r="D602">
        <v>-0.14000000000000001</v>
      </c>
      <c r="E602">
        <v>0.42</v>
      </c>
    </row>
    <row r="603" spans="1:5" x14ac:dyDescent="0.55000000000000004">
      <c r="A603">
        <v>197605</v>
      </c>
      <c r="B603">
        <v>-1.34</v>
      </c>
      <c r="C603">
        <v>-1.25</v>
      </c>
      <c r="D603">
        <v>-1.3</v>
      </c>
      <c r="E603">
        <v>0.37</v>
      </c>
    </row>
    <row r="604" spans="1:5" x14ac:dyDescent="0.55000000000000004">
      <c r="A604">
        <v>197606</v>
      </c>
      <c r="B604">
        <v>4.05</v>
      </c>
      <c r="C604">
        <v>-1.35</v>
      </c>
      <c r="D604">
        <v>0.65</v>
      </c>
      <c r="E604">
        <v>0.43</v>
      </c>
    </row>
    <row r="605" spans="1:5" x14ac:dyDescent="0.55000000000000004">
      <c r="A605">
        <v>197607</v>
      </c>
      <c r="B605">
        <v>-1.07</v>
      </c>
      <c r="C605">
        <v>0.28999999999999998</v>
      </c>
      <c r="D605">
        <v>1.69</v>
      </c>
      <c r="E605">
        <v>0.47</v>
      </c>
    </row>
    <row r="606" spans="1:5" x14ac:dyDescent="0.55000000000000004">
      <c r="A606">
        <v>197608</v>
      </c>
      <c r="B606">
        <v>-0.56000000000000005</v>
      </c>
      <c r="C606">
        <v>-2.02</v>
      </c>
      <c r="D606">
        <v>0.81</v>
      </c>
      <c r="E606">
        <v>0.42</v>
      </c>
    </row>
    <row r="607" spans="1:5" x14ac:dyDescent="0.55000000000000004">
      <c r="A607">
        <v>197609</v>
      </c>
      <c r="B607">
        <v>2.0699999999999998</v>
      </c>
      <c r="C607">
        <v>0</v>
      </c>
      <c r="D607">
        <v>-0.24</v>
      </c>
      <c r="E607">
        <v>0.44</v>
      </c>
    </row>
    <row r="608" spans="1:5" x14ac:dyDescent="0.55000000000000004">
      <c r="A608">
        <v>197610</v>
      </c>
      <c r="B608">
        <v>-2.42</v>
      </c>
      <c r="C608">
        <v>0.25</v>
      </c>
      <c r="D608">
        <v>-0.15</v>
      </c>
      <c r="E608">
        <v>0.41</v>
      </c>
    </row>
    <row r="609" spans="1:5" x14ac:dyDescent="0.55000000000000004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 x14ac:dyDescent="0.55000000000000004">
      <c r="A610">
        <v>197612</v>
      </c>
      <c r="B610">
        <v>5.65</v>
      </c>
      <c r="C610">
        <v>3</v>
      </c>
      <c r="D610">
        <v>2.2000000000000002</v>
      </c>
      <c r="E610">
        <v>0.4</v>
      </c>
    </row>
    <row r="611" spans="1:5" x14ac:dyDescent="0.55000000000000004">
      <c r="A611">
        <v>197701</v>
      </c>
      <c r="B611">
        <v>-4.05</v>
      </c>
      <c r="C611">
        <v>4.7699999999999996</v>
      </c>
      <c r="D611">
        <v>4.25</v>
      </c>
      <c r="E611">
        <v>0.36</v>
      </c>
    </row>
    <row r="612" spans="1:5" x14ac:dyDescent="0.55000000000000004">
      <c r="A612">
        <v>197702</v>
      </c>
      <c r="B612">
        <v>-1.94</v>
      </c>
      <c r="C612">
        <v>1.08</v>
      </c>
      <c r="D612">
        <v>0.52</v>
      </c>
      <c r="E612">
        <v>0.35</v>
      </c>
    </row>
    <row r="613" spans="1:5" x14ac:dyDescent="0.55000000000000004">
      <c r="A613">
        <v>197703</v>
      </c>
      <c r="B613">
        <v>-1.37</v>
      </c>
      <c r="C613">
        <v>1</v>
      </c>
      <c r="D613">
        <v>1.06</v>
      </c>
      <c r="E613">
        <v>0.38</v>
      </c>
    </row>
    <row r="614" spans="1:5" x14ac:dyDescent="0.55000000000000004">
      <c r="A614">
        <v>197704</v>
      </c>
      <c r="B614">
        <v>0.15</v>
      </c>
      <c r="C614">
        <v>-0.11</v>
      </c>
      <c r="D614">
        <v>3.44</v>
      </c>
      <c r="E614">
        <v>0.38</v>
      </c>
    </row>
    <row r="615" spans="1:5" x14ac:dyDescent="0.55000000000000004">
      <c r="A615">
        <v>197705</v>
      </c>
      <c r="B615">
        <v>-1.45</v>
      </c>
      <c r="C615">
        <v>1.17</v>
      </c>
      <c r="D615">
        <v>0.84</v>
      </c>
      <c r="E615">
        <v>0.37</v>
      </c>
    </row>
    <row r="616" spans="1:5" x14ac:dyDescent="0.55000000000000004">
      <c r="A616">
        <v>197706</v>
      </c>
      <c r="B616">
        <v>4.71</v>
      </c>
      <c r="C616">
        <v>2.14</v>
      </c>
      <c r="D616">
        <v>-0.68</v>
      </c>
      <c r="E616">
        <v>0.4</v>
      </c>
    </row>
    <row r="617" spans="1:5" x14ac:dyDescent="0.55000000000000004">
      <c r="A617">
        <v>197707</v>
      </c>
      <c r="B617">
        <v>-1.69</v>
      </c>
      <c r="C617">
        <v>2.11</v>
      </c>
      <c r="D617">
        <v>-0.6</v>
      </c>
      <c r="E617">
        <v>0.42</v>
      </c>
    </row>
    <row r="618" spans="1:5" x14ac:dyDescent="0.55000000000000004">
      <c r="A618">
        <v>197708</v>
      </c>
      <c r="B618">
        <v>-1.75</v>
      </c>
      <c r="C618">
        <v>1.52</v>
      </c>
      <c r="D618">
        <v>-2.76</v>
      </c>
      <c r="E618">
        <v>0.44</v>
      </c>
    </row>
    <row r="619" spans="1:5" x14ac:dyDescent="0.55000000000000004">
      <c r="A619">
        <v>197709</v>
      </c>
      <c r="B619">
        <v>-0.27</v>
      </c>
      <c r="C619">
        <v>1.45</v>
      </c>
      <c r="D619">
        <v>-0.51</v>
      </c>
      <c r="E619">
        <v>0.43</v>
      </c>
    </row>
    <row r="620" spans="1:5" x14ac:dyDescent="0.55000000000000004">
      <c r="A620">
        <v>197710</v>
      </c>
      <c r="B620">
        <v>-4.38</v>
      </c>
      <c r="C620">
        <v>1.26</v>
      </c>
      <c r="D620">
        <v>1.73</v>
      </c>
      <c r="E620">
        <v>0.49</v>
      </c>
    </row>
    <row r="621" spans="1:5" x14ac:dyDescent="0.55000000000000004">
      <c r="A621">
        <v>197711</v>
      </c>
      <c r="B621">
        <v>4</v>
      </c>
      <c r="C621">
        <v>3.72</v>
      </c>
      <c r="D621">
        <v>0.28999999999999998</v>
      </c>
      <c r="E621">
        <v>0.5</v>
      </c>
    </row>
    <row r="622" spans="1:5" x14ac:dyDescent="0.55000000000000004">
      <c r="A622">
        <v>197712</v>
      </c>
      <c r="B622">
        <v>0.27</v>
      </c>
      <c r="C622">
        <v>1.35</v>
      </c>
      <c r="D622">
        <v>-0.38</v>
      </c>
      <c r="E622">
        <v>0.49</v>
      </c>
    </row>
    <row r="623" spans="1:5" x14ac:dyDescent="0.55000000000000004">
      <c r="A623">
        <v>197801</v>
      </c>
      <c r="B623">
        <v>-6.01</v>
      </c>
      <c r="C623">
        <v>2.21</v>
      </c>
      <c r="D623">
        <v>3.31</v>
      </c>
      <c r="E623">
        <v>0.49</v>
      </c>
    </row>
    <row r="624" spans="1:5" x14ac:dyDescent="0.55000000000000004">
      <c r="A624">
        <v>197802</v>
      </c>
      <c r="B624">
        <v>-1.38</v>
      </c>
      <c r="C624">
        <v>3.59</v>
      </c>
      <c r="D624">
        <v>0.71</v>
      </c>
      <c r="E624">
        <v>0.46</v>
      </c>
    </row>
    <row r="625" spans="1:5" x14ac:dyDescent="0.55000000000000004">
      <c r="A625">
        <v>197803</v>
      </c>
      <c r="B625">
        <v>2.85</v>
      </c>
      <c r="C625">
        <v>3.48</v>
      </c>
      <c r="D625">
        <v>1.23</v>
      </c>
      <c r="E625">
        <v>0.53</v>
      </c>
    </row>
    <row r="626" spans="1:5" x14ac:dyDescent="0.55000000000000004">
      <c r="A626">
        <v>197804</v>
      </c>
      <c r="B626">
        <v>7.88</v>
      </c>
      <c r="C626">
        <v>0.41</v>
      </c>
      <c r="D626">
        <v>-3.56</v>
      </c>
      <c r="E626">
        <v>0.54</v>
      </c>
    </row>
    <row r="627" spans="1:5" x14ac:dyDescent="0.55000000000000004">
      <c r="A627">
        <v>197805</v>
      </c>
      <c r="B627">
        <v>1.76</v>
      </c>
      <c r="C627">
        <v>4.5599999999999996</v>
      </c>
      <c r="D627">
        <v>-0.59</v>
      </c>
      <c r="E627">
        <v>0.51</v>
      </c>
    </row>
    <row r="628" spans="1:5" x14ac:dyDescent="0.55000000000000004">
      <c r="A628">
        <v>197806</v>
      </c>
      <c r="B628">
        <v>-1.69</v>
      </c>
      <c r="C628">
        <v>1.69</v>
      </c>
      <c r="D628">
        <v>0.55000000000000004</v>
      </c>
      <c r="E628">
        <v>0.54</v>
      </c>
    </row>
    <row r="629" spans="1:5" x14ac:dyDescent="0.55000000000000004">
      <c r="A629">
        <v>197807</v>
      </c>
      <c r="B629">
        <v>5.1100000000000003</v>
      </c>
      <c r="C629">
        <v>0.26</v>
      </c>
      <c r="D629">
        <v>-1.08</v>
      </c>
      <c r="E629">
        <v>0.56000000000000005</v>
      </c>
    </row>
    <row r="630" spans="1:5" x14ac:dyDescent="0.55000000000000004">
      <c r="A630">
        <v>197808</v>
      </c>
      <c r="B630">
        <v>3.75</v>
      </c>
      <c r="C630">
        <v>5.0599999999999996</v>
      </c>
      <c r="D630">
        <v>-0.56999999999999995</v>
      </c>
      <c r="E630">
        <v>0.56000000000000005</v>
      </c>
    </row>
    <row r="631" spans="1:5" x14ac:dyDescent="0.55000000000000004">
      <c r="A631">
        <v>197809</v>
      </c>
      <c r="B631">
        <v>-1.43</v>
      </c>
      <c r="C631">
        <v>-0.4</v>
      </c>
      <c r="D631">
        <v>1.87</v>
      </c>
      <c r="E631">
        <v>0.62</v>
      </c>
    </row>
    <row r="632" spans="1:5" x14ac:dyDescent="0.55000000000000004">
      <c r="A632">
        <v>197810</v>
      </c>
      <c r="B632">
        <v>-11.91</v>
      </c>
      <c r="C632">
        <v>-9.8800000000000008</v>
      </c>
      <c r="D632">
        <v>1.4</v>
      </c>
      <c r="E632">
        <v>0.68</v>
      </c>
    </row>
    <row r="633" spans="1:5" x14ac:dyDescent="0.55000000000000004">
      <c r="A633">
        <v>197811</v>
      </c>
      <c r="B633">
        <v>2.71</v>
      </c>
      <c r="C633">
        <v>3.01</v>
      </c>
      <c r="D633">
        <v>-2.19</v>
      </c>
      <c r="E633">
        <v>0.7</v>
      </c>
    </row>
    <row r="634" spans="1:5" x14ac:dyDescent="0.55000000000000004">
      <c r="A634">
        <v>197812</v>
      </c>
      <c r="B634">
        <v>0.88</v>
      </c>
      <c r="C634">
        <v>1.25</v>
      </c>
      <c r="D634">
        <v>-2.17</v>
      </c>
      <c r="E634">
        <v>0.78</v>
      </c>
    </row>
    <row r="635" spans="1:5" x14ac:dyDescent="0.55000000000000004">
      <c r="A635">
        <v>197901</v>
      </c>
      <c r="B635">
        <v>4.2300000000000004</v>
      </c>
      <c r="C635">
        <v>3.66</v>
      </c>
      <c r="D635">
        <v>2.29</v>
      </c>
      <c r="E635">
        <v>0.77</v>
      </c>
    </row>
    <row r="636" spans="1:5" x14ac:dyDescent="0.55000000000000004">
      <c r="A636">
        <v>197902</v>
      </c>
      <c r="B636">
        <v>-3.56</v>
      </c>
      <c r="C636">
        <v>0.45</v>
      </c>
      <c r="D636">
        <v>1.1599999999999999</v>
      </c>
      <c r="E636">
        <v>0.73</v>
      </c>
    </row>
    <row r="637" spans="1:5" x14ac:dyDescent="0.55000000000000004">
      <c r="A637">
        <v>197903</v>
      </c>
      <c r="B637">
        <v>5.68</v>
      </c>
      <c r="C637">
        <v>3.19</v>
      </c>
      <c r="D637">
        <v>-0.69</v>
      </c>
      <c r="E637">
        <v>0.81</v>
      </c>
    </row>
    <row r="638" spans="1:5" x14ac:dyDescent="0.55000000000000004">
      <c r="A638">
        <v>197904</v>
      </c>
      <c r="B638">
        <v>-0.06</v>
      </c>
      <c r="C638">
        <v>2.1800000000000002</v>
      </c>
      <c r="D638">
        <v>1</v>
      </c>
      <c r="E638">
        <v>0.8</v>
      </c>
    </row>
    <row r="639" spans="1:5" x14ac:dyDescent="0.55000000000000004">
      <c r="A639">
        <v>197905</v>
      </c>
      <c r="B639">
        <v>-2.21</v>
      </c>
      <c r="C639">
        <v>0.16</v>
      </c>
      <c r="D639">
        <v>1.3</v>
      </c>
      <c r="E639">
        <v>0.82</v>
      </c>
    </row>
    <row r="640" spans="1:5" x14ac:dyDescent="0.55000000000000004">
      <c r="A640">
        <v>197906</v>
      </c>
      <c r="B640">
        <v>3.85</v>
      </c>
      <c r="C640">
        <v>1.17</v>
      </c>
      <c r="D640">
        <v>1.45</v>
      </c>
      <c r="E640">
        <v>0.81</v>
      </c>
    </row>
    <row r="641" spans="1:5" x14ac:dyDescent="0.55000000000000004">
      <c r="A641">
        <v>197907</v>
      </c>
      <c r="B641">
        <v>0.82</v>
      </c>
      <c r="C641">
        <v>1.26</v>
      </c>
      <c r="D641">
        <v>1.75</v>
      </c>
      <c r="E641">
        <v>0.77</v>
      </c>
    </row>
    <row r="642" spans="1:5" x14ac:dyDescent="0.55000000000000004">
      <c r="A642">
        <v>197908</v>
      </c>
      <c r="B642">
        <v>5.53</v>
      </c>
      <c r="C642">
        <v>2.09</v>
      </c>
      <c r="D642">
        <v>-1.52</v>
      </c>
      <c r="E642">
        <v>0.77</v>
      </c>
    </row>
    <row r="643" spans="1:5" x14ac:dyDescent="0.55000000000000004">
      <c r="A643">
        <v>197909</v>
      </c>
      <c r="B643">
        <v>-0.82</v>
      </c>
      <c r="C643">
        <v>-0.25</v>
      </c>
      <c r="D643">
        <v>-0.87</v>
      </c>
      <c r="E643">
        <v>0.83</v>
      </c>
    </row>
    <row r="644" spans="1:5" x14ac:dyDescent="0.55000000000000004">
      <c r="A644">
        <v>197910</v>
      </c>
      <c r="B644">
        <v>-8.1</v>
      </c>
      <c r="C644">
        <v>-3.35</v>
      </c>
      <c r="D644">
        <v>-1.81</v>
      </c>
      <c r="E644">
        <v>0.87</v>
      </c>
    </row>
    <row r="645" spans="1:5" x14ac:dyDescent="0.55000000000000004">
      <c r="A645">
        <v>197911</v>
      </c>
      <c r="B645">
        <v>5.21</v>
      </c>
      <c r="C645">
        <v>2.76</v>
      </c>
      <c r="D645">
        <v>-3.38</v>
      </c>
      <c r="E645">
        <v>0.99</v>
      </c>
    </row>
    <row r="646" spans="1:5" x14ac:dyDescent="0.55000000000000004">
      <c r="A646">
        <v>197912</v>
      </c>
      <c r="B646">
        <v>1.79</v>
      </c>
      <c r="C646">
        <v>4.1900000000000004</v>
      </c>
      <c r="D646">
        <v>-2.04</v>
      </c>
      <c r="E646">
        <v>0.95</v>
      </c>
    </row>
    <row r="647" spans="1:5" x14ac:dyDescent="0.55000000000000004">
      <c r="A647">
        <v>198001</v>
      </c>
      <c r="B647">
        <v>5.51</v>
      </c>
      <c r="C647">
        <v>1.65</v>
      </c>
      <c r="D647">
        <v>1.72</v>
      </c>
      <c r="E647">
        <v>0.8</v>
      </c>
    </row>
    <row r="648" spans="1:5" x14ac:dyDescent="0.55000000000000004">
      <c r="A648">
        <v>198002</v>
      </c>
      <c r="B648">
        <v>-1.22</v>
      </c>
      <c r="C648">
        <v>-1.83</v>
      </c>
      <c r="D648">
        <v>0.66</v>
      </c>
      <c r="E648">
        <v>0.89</v>
      </c>
    </row>
    <row r="649" spans="1:5" x14ac:dyDescent="0.55000000000000004">
      <c r="A649">
        <v>198003</v>
      </c>
      <c r="B649">
        <v>-12.9</v>
      </c>
      <c r="C649">
        <v>-6.65</v>
      </c>
      <c r="D649">
        <v>-1.02</v>
      </c>
      <c r="E649">
        <v>1.21</v>
      </c>
    </row>
    <row r="650" spans="1:5" x14ac:dyDescent="0.55000000000000004">
      <c r="A650">
        <v>198004</v>
      </c>
      <c r="B650">
        <v>3.97</v>
      </c>
      <c r="C650">
        <v>0.96</v>
      </c>
      <c r="D650">
        <v>1.01</v>
      </c>
      <c r="E650">
        <v>1.26</v>
      </c>
    </row>
    <row r="651" spans="1:5" x14ac:dyDescent="0.55000000000000004">
      <c r="A651">
        <v>198005</v>
      </c>
      <c r="B651">
        <v>5.26</v>
      </c>
      <c r="C651">
        <v>2.16</v>
      </c>
      <c r="D651">
        <v>0.38</v>
      </c>
      <c r="E651">
        <v>0.81</v>
      </c>
    </row>
    <row r="652" spans="1:5" x14ac:dyDescent="0.55000000000000004">
      <c r="A652">
        <v>198006</v>
      </c>
      <c r="B652">
        <v>3.06</v>
      </c>
      <c r="C652">
        <v>1.66</v>
      </c>
      <c r="D652">
        <v>-0.85</v>
      </c>
      <c r="E652">
        <v>0.61</v>
      </c>
    </row>
    <row r="653" spans="1:5" x14ac:dyDescent="0.55000000000000004">
      <c r="A653">
        <v>198007</v>
      </c>
      <c r="B653">
        <v>6.49</v>
      </c>
      <c r="C653">
        <v>4.25</v>
      </c>
      <c r="D653">
        <v>-6.29</v>
      </c>
      <c r="E653">
        <v>0.53</v>
      </c>
    </row>
    <row r="654" spans="1:5" x14ac:dyDescent="0.55000000000000004">
      <c r="A654">
        <v>198008</v>
      </c>
      <c r="B654">
        <v>1.8</v>
      </c>
      <c r="C654">
        <v>3.91</v>
      </c>
      <c r="D654">
        <v>-2.64</v>
      </c>
      <c r="E654">
        <v>0.64</v>
      </c>
    </row>
    <row r="655" spans="1:5" x14ac:dyDescent="0.55000000000000004">
      <c r="A655">
        <v>198009</v>
      </c>
      <c r="B655">
        <v>2.19</v>
      </c>
      <c r="C655">
        <v>0.87</v>
      </c>
      <c r="D655">
        <v>-4.7699999999999996</v>
      </c>
      <c r="E655">
        <v>0.75</v>
      </c>
    </row>
    <row r="656" spans="1:5" x14ac:dyDescent="0.55000000000000004">
      <c r="A656">
        <v>198010</v>
      </c>
      <c r="B656">
        <v>1.06</v>
      </c>
      <c r="C656">
        <v>2.48</v>
      </c>
      <c r="D656">
        <v>-2.77</v>
      </c>
      <c r="E656">
        <v>0.95</v>
      </c>
    </row>
    <row r="657" spans="1:5" x14ac:dyDescent="0.55000000000000004">
      <c r="A657">
        <v>198011</v>
      </c>
      <c r="B657">
        <v>9.59</v>
      </c>
      <c r="C657">
        <v>-3.46</v>
      </c>
      <c r="D657">
        <v>-8.36</v>
      </c>
      <c r="E657">
        <v>0.96</v>
      </c>
    </row>
    <row r="658" spans="1:5" x14ac:dyDescent="0.55000000000000004">
      <c r="A658">
        <v>198012</v>
      </c>
      <c r="B658">
        <v>-4.5199999999999996</v>
      </c>
      <c r="C658">
        <v>-0.27</v>
      </c>
      <c r="D658">
        <v>2.73</v>
      </c>
      <c r="E658">
        <v>1.31</v>
      </c>
    </row>
    <row r="659" spans="1:5" x14ac:dyDescent="0.55000000000000004">
      <c r="A659">
        <v>198101</v>
      </c>
      <c r="B659">
        <v>-5.04</v>
      </c>
      <c r="C659">
        <v>3.01</v>
      </c>
      <c r="D659">
        <v>6.83</v>
      </c>
      <c r="E659">
        <v>1.04</v>
      </c>
    </row>
    <row r="660" spans="1:5" x14ac:dyDescent="0.55000000000000004">
      <c r="A660">
        <v>198102</v>
      </c>
      <c r="B660">
        <v>0.56999999999999995</v>
      </c>
      <c r="C660">
        <v>-0.32</v>
      </c>
      <c r="D660">
        <v>1</v>
      </c>
      <c r="E660">
        <v>1.07</v>
      </c>
    </row>
    <row r="661" spans="1:5" x14ac:dyDescent="0.55000000000000004">
      <c r="A661">
        <v>198103</v>
      </c>
      <c r="B661">
        <v>3.56</v>
      </c>
      <c r="C661">
        <v>3.58</v>
      </c>
      <c r="D661">
        <v>0.69</v>
      </c>
      <c r="E661">
        <v>1.21</v>
      </c>
    </row>
    <row r="662" spans="1:5" x14ac:dyDescent="0.55000000000000004">
      <c r="A662">
        <v>198104</v>
      </c>
      <c r="B662">
        <v>-2.11</v>
      </c>
      <c r="C662">
        <v>4.42</v>
      </c>
      <c r="D662">
        <v>2.29</v>
      </c>
      <c r="E662">
        <v>1.08</v>
      </c>
    </row>
    <row r="663" spans="1:5" x14ac:dyDescent="0.55000000000000004">
      <c r="A663">
        <v>198105</v>
      </c>
      <c r="B663">
        <v>0.11</v>
      </c>
      <c r="C663">
        <v>2</v>
      </c>
      <c r="D663">
        <v>-0.47</v>
      </c>
      <c r="E663">
        <v>1.1499999999999999</v>
      </c>
    </row>
    <row r="664" spans="1:5" x14ac:dyDescent="0.55000000000000004">
      <c r="A664">
        <v>198106</v>
      </c>
      <c r="B664">
        <v>-2.36</v>
      </c>
      <c r="C664">
        <v>-0.83</v>
      </c>
      <c r="D664">
        <v>5.0999999999999996</v>
      </c>
      <c r="E664">
        <v>1.35</v>
      </c>
    </row>
    <row r="665" spans="1:5" x14ac:dyDescent="0.55000000000000004">
      <c r="A665">
        <v>198107</v>
      </c>
      <c r="B665">
        <v>-1.54</v>
      </c>
      <c r="C665">
        <v>-2.1800000000000002</v>
      </c>
      <c r="D665">
        <v>-0.68</v>
      </c>
      <c r="E665">
        <v>1.24</v>
      </c>
    </row>
    <row r="666" spans="1:5" x14ac:dyDescent="0.55000000000000004">
      <c r="A666">
        <v>198108</v>
      </c>
      <c r="B666">
        <v>-7.04</v>
      </c>
      <c r="C666">
        <v>-1.96</v>
      </c>
      <c r="D666">
        <v>4.84</v>
      </c>
      <c r="E666">
        <v>1.28</v>
      </c>
    </row>
    <row r="667" spans="1:5" x14ac:dyDescent="0.55000000000000004">
      <c r="A667">
        <v>198109</v>
      </c>
      <c r="B667">
        <v>-7.17</v>
      </c>
      <c r="C667">
        <v>-2.66</v>
      </c>
      <c r="D667">
        <v>5.2</v>
      </c>
      <c r="E667">
        <v>1.24</v>
      </c>
    </row>
    <row r="668" spans="1:5" x14ac:dyDescent="0.55000000000000004">
      <c r="A668">
        <v>198110</v>
      </c>
      <c r="B668">
        <v>4.92</v>
      </c>
      <c r="C668">
        <v>2.14</v>
      </c>
      <c r="D668">
        <v>-4.22</v>
      </c>
      <c r="E668">
        <v>1.21</v>
      </c>
    </row>
    <row r="669" spans="1:5" x14ac:dyDescent="0.55000000000000004">
      <c r="A669">
        <v>198111</v>
      </c>
      <c r="B669">
        <v>3.36</v>
      </c>
      <c r="C669">
        <v>-0.97</v>
      </c>
      <c r="D669">
        <v>1.89</v>
      </c>
      <c r="E669">
        <v>1.07</v>
      </c>
    </row>
    <row r="670" spans="1:5" x14ac:dyDescent="0.55000000000000004">
      <c r="A670">
        <v>198112</v>
      </c>
      <c r="B670">
        <v>-3.65</v>
      </c>
      <c r="C670">
        <v>1.17</v>
      </c>
      <c r="D670">
        <v>0.75</v>
      </c>
      <c r="E670">
        <v>0.87</v>
      </c>
    </row>
    <row r="671" spans="1:5" x14ac:dyDescent="0.55000000000000004">
      <c r="A671">
        <v>198201</v>
      </c>
      <c r="B671">
        <v>-3.24</v>
      </c>
      <c r="C671">
        <v>-1.29</v>
      </c>
      <c r="D671">
        <v>3.19</v>
      </c>
      <c r="E671">
        <v>0.8</v>
      </c>
    </row>
    <row r="672" spans="1:5" x14ac:dyDescent="0.55000000000000004">
      <c r="A672">
        <v>198202</v>
      </c>
      <c r="B672">
        <v>-5.86</v>
      </c>
      <c r="C672">
        <v>0.48</v>
      </c>
      <c r="D672">
        <v>6.1</v>
      </c>
      <c r="E672">
        <v>0.92</v>
      </c>
    </row>
    <row r="673" spans="1:5" x14ac:dyDescent="0.55000000000000004">
      <c r="A673">
        <v>198203</v>
      </c>
      <c r="B673">
        <v>-1.87</v>
      </c>
      <c r="C673">
        <v>-0.2</v>
      </c>
      <c r="D673">
        <v>3.79</v>
      </c>
      <c r="E673">
        <v>0.98</v>
      </c>
    </row>
    <row r="674" spans="1:5" x14ac:dyDescent="0.55000000000000004">
      <c r="A674">
        <v>198204</v>
      </c>
      <c r="B674">
        <v>3.27</v>
      </c>
      <c r="C674">
        <v>1.51</v>
      </c>
      <c r="D674">
        <v>-2.77</v>
      </c>
      <c r="E674">
        <v>1.1299999999999999</v>
      </c>
    </row>
    <row r="675" spans="1:5" x14ac:dyDescent="0.55000000000000004">
      <c r="A675">
        <v>198205</v>
      </c>
      <c r="B675">
        <v>-3.99</v>
      </c>
      <c r="C675">
        <v>0.47</v>
      </c>
      <c r="D675">
        <v>1.8</v>
      </c>
      <c r="E675">
        <v>1.06</v>
      </c>
    </row>
    <row r="676" spans="1:5" x14ac:dyDescent="0.55000000000000004">
      <c r="A676">
        <v>198206</v>
      </c>
      <c r="B676">
        <v>-3.09</v>
      </c>
      <c r="C676">
        <v>-0.4</v>
      </c>
      <c r="D676">
        <v>1.54</v>
      </c>
      <c r="E676">
        <v>0.96</v>
      </c>
    </row>
    <row r="677" spans="1:5" x14ac:dyDescent="0.55000000000000004">
      <c r="A677">
        <v>198207</v>
      </c>
      <c r="B677">
        <v>-3.19</v>
      </c>
      <c r="C677">
        <v>0.82</v>
      </c>
      <c r="D677">
        <v>0.12</v>
      </c>
      <c r="E677">
        <v>1.05</v>
      </c>
    </row>
    <row r="678" spans="1:5" x14ac:dyDescent="0.55000000000000004">
      <c r="A678">
        <v>198208</v>
      </c>
      <c r="B678">
        <v>11.14</v>
      </c>
      <c r="C678">
        <v>-4.09</v>
      </c>
      <c r="D678">
        <v>1</v>
      </c>
      <c r="E678">
        <v>0.76</v>
      </c>
    </row>
    <row r="679" spans="1:5" x14ac:dyDescent="0.55000000000000004">
      <c r="A679">
        <v>198209</v>
      </c>
      <c r="B679">
        <v>1.29</v>
      </c>
      <c r="C679">
        <v>2.89</v>
      </c>
      <c r="D679">
        <v>0.33</v>
      </c>
      <c r="E679">
        <v>0.51</v>
      </c>
    </row>
    <row r="680" spans="1:5" x14ac:dyDescent="0.55000000000000004">
      <c r="A680">
        <v>198210</v>
      </c>
      <c r="B680">
        <v>11.3</v>
      </c>
      <c r="C680">
        <v>2.35</v>
      </c>
      <c r="D680">
        <v>-3.73</v>
      </c>
      <c r="E680">
        <v>0.59</v>
      </c>
    </row>
    <row r="681" spans="1:5" x14ac:dyDescent="0.55000000000000004">
      <c r="A681">
        <v>198211</v>
      </c>
      <c r="B681">
        <v>4.67</v>
      </c>
      <c r="C681">
        <v>4.7699999999999996</v>
      </c>
      <c r="D681">
        <v>-1.89</v>
      </c>
      <c r="E681">
        <v>0.63</v>
      </c>
    </row>
    <row r="682" spans="1:5" x14ac:dyDescent="0.55000000000000004">
      <c r="A682">
        <v>198212</v>
      </c>
      <c r="B682">
        <v>0.55000000000000004</v>
      </c>
      <c r="C682">
        <v>-0.19</v>
      </c>
      <c r="D682">
        <v>-0.03</v>
      </c>
      <c r="E682">
        <v>0.67</v>
      </c>
    </row>
    <row r="683" spans="1:5" x14ac:dyDescent="0.55000000000000004">
      <c r="A683">
        <v>198301</v>
      </c>
      <c r="B683">
        <v>3.6</v>
      </c>
      <c r="C683">
        <v>2.7</v>
      </c>
      <c r="D683">
        <v>-0.81</v>
      </c>
      <c r="E683">
        <v>0.69</v>
      </c>
    </row>
    <row r="684" spans="1:5" x14ac:dyDescent="0.55000000000000004">
      <c r="A684">
        <v>198302</v>
      </c>
      <c r="B684">
        <v>2.59</v>
      </c>
      <c r="C684">
        <v>3.24</v>
      </c>
      <c r="D684">
        <v>0.7</v>
      </c>
      <c r="E684">
        <v>0.62</v>
      </c>
    </row>
    <row r="685" spans="1:5" x14ac:dyDescent="0.55000000000000004">
      <c r="A685">
        <v>198303</v>
      </c>
      <c r="B685">
        <v>2.82</v>
      </c>
      <c r="C685">
        <v>1.76</v>
      </c>
      <c r="D685">
        <v>2.0499999999999998</v>
      </c>
      <c r="E685">
        <v>0.63</v>
      </c>
    </row>
    <row r="686" spans="1:5" x14ac:dyDescent="0.55000000000000004">
      <c r="A686">
        <v>198304</v>
      </c>
      <c r="B686">
        <v>6.67</v>
      </c>
      <c r="C686">
        <v>0.52</v>
      </c>
      <c r="D686">
        <v>0.56000000000000005</v>
      </c>
      <c r="E686">
        <v>0.71</v>
      </c>
    </row>
    <row r="687" spans="1:5" x14ac:dyDescent="0.55000000000000004">
      <c r="A687">
        <v>198305</v>
      </c>
      <c r="B687">
        <v>0.52</v>
      </c>
      <c r="C687">
        <v>6.15</v>
      </c>
      <c r="D687">
        <v>-1.42</v>
      </c>
      <c r="E687">
        <v>0.69</v>
      </c>
    </row>
    <row r="688" spans="1:5" x14ac:dyDescent="0.55000000000000004">
      <c r="A688">
        <v>198306</v>
      </c>
      <c r="B688">
        <v>3.07</v>
      </c>
      <c r="C688">
        <v>0.89</v>
      </c>
      <c r="D688">
        <v>-3.93</v>
      </c>
      <c r="E688">
        <v>0.67</v>
      </c>
    </row>
    <row r="689" spans="1:5" x14ac:dyDescent="0.55000000000000004">
      <c r="A689">
        <v>198307</v>
      </c>
      <c r="B689">
        <v>-4.07</v>
      </c>
      <c r="C689">
        <v>1.46</v>
      </c>
      <c r="D689">
        <v>5.61</v>
      </c>
      <c r="E689">
        <v>0.74</v>
      </c>
    </row>
    <row r="690" spans="1:5" x14ac:dyDescent="0.55000000000000004">
      <c r="A690">
        <v>198308</v>
      </c>
      <c r="B690">
        <v>-0.5</v>
      </c>
      <c r="C690">
        <v>-4.3</v>
      </c>
      <c r="D690">
        <v>5.56</v>
      </c>
      <c r="E690">
        <v>0.76</v>
      </c>
    </row>
    <row r="691" spans="1:5" x14ac:dyDescent="0.55000000000000004">
      <c r="A691">
        <v>198309</v>
      </c>
      <c r="B691">
        <v>0.91</v>
      </c>
      <c r="C691">
        <v>0.56000000000000005</v>
      </c>
      <c r="D691">
        <v>1.08</v>
      </c>
      <c r="E691">
        <v>0.76</v>
      </c>
    </row>
    <row r="692" spans="1:5" x14ac:dyDescent="0.55000000000000004">
      <c r="A692">
        <v>198310</v>
      </c>
      <c r="B692">
        <v>-3.44</v>
      </c>
      <c r="C692">
        <v>-3.6</v>
      </c>
      <c r="D692">
        <v>5.07</v>
      </c>
      <c r="E692">
        <v>0.76</v>
      </c>
    </row>
    <row r="693" spans="1:5" x14ac:dyDescent="0.55000000000000004">
      <c r="A693">
        <v>198311</v>
      </c>
      <c r="B693">
        <v>2.16</v>
      </c>
      <c r="C693">
        <v>2.0299999999999998</v>
      </c>
      <c r="D693">
        <v>-0.64</v>
      </c>
      <c r="E693">
        <v>0.7</v>
      </c>
    </row>
    <row r="694" spans="1:5" x14ac:dyDescent="0.55000000000000004">
      <c r="A694">
        <v>198312</v>
      </c>
      <c r="B694">
        <v>-1.78</v>
      </c>
      <c r="C694">
        <v>-0.28999999999999998</v>
      </c>
      <c r="D694">
        <v>1.68</v>
      </c>
      <c r="E694">
        <v>0.73</v>
      </c>
    </row>
    <row r="695" spans="1:5" x14ac:dyDescent="0.55000000000000004">
      <c r="A695">
        <v>198401</v>
      </c>
      <c r="B695">
        <v>-1.92</v>
      </c>
      <c r="C695">
        <v>-0.43</v>
      </c>
      <c r="D695">
        <v>7.62</v>
      </c>
      <c r="E695">
        <v>0.76</v>
      </c>
    </row>
    <row r="696" spans="1:5" x14ac:dyDescent="0.55000000000000004">
      <c r="A696">
        <v>198402</v>
      </c>
      <c r="B696">
        <v>-4.82</v>
      </c>
      <c r="C696">
        <v>-1.71</v>
      </c>
      <c r="D696">
        <v>3.36</v>
      </c>
      <c r="E696">
        <v>0.71</v>
      </c>
    </row>
    <row r="697" spans="1:5" x14ac:dyDescent="0.55000000000000004">
      <c r="A697">
        <v>198403</v>
      </c>
      <c r="B697">
        <v>0.63</v>
      </c>
      <c r="C697">
        <v>0.08</v>
      </c>
      <c r="D697">
        <v>0.51</v>
      </c>
      <c r="E697">
        <v>0.73</v>
      </c>
    </row>
    <row r="698" spans="1:5" x14ac:dyDescent="0.55000000000000004">
      <c r="A698">
        <v>198404</v>
      </c>
      <c r="B698">
        <v>-0.51</v>
      </c>
      <c r="C698">
        <v>-1.21</v>
      </c>
      <c r="D698">
        <v>1.27</v>
      </c>
      <c r="E698">
        <v>0.81</v>
      </c>
    </row>
    <row r="699" spans="1:5" x14ac:dyDescent="0.55000000000000004">
      <c r="A699">
        <v>198405</v>
      </c>
      <c r="B699">
        <v>-5.97</v>
      </c>
      <c r="C699">
        <v>0.03</v>
      </c>
      <c r="D699">
        <v>0.26</v>
      </c>
      <c r="E699">
        <v>0.78</v>
      </c>
    </row>
    <row r="700" spans="1:5" x14ac:dyDescent="0.55000000000000004">
      <c r="A700">
        <v>198406</v>
      </c>
      <c r="B700">
        <v>1.82</v>
      </c>
      <c r="C700">
        <v>-0.32</v>
      </c>
      <c r="D700">
        <v>-2.62</v>
      </c>
      <c r="E700">
        <v>0.75</v>
      </c>
    </row>
    <row r="701" spans="1:5" x14ac:dyDescent="0.55000000000000004">
      <c r="A701">
        <v>198407</v>
      </c>
      <c r="B701">
        <v>-2.74</v>
      </c>
      <c r="C701">
        <v>-2.2200000000000002</v>
      </c>
      <c r="D701">
        <v>0.48</v>
      </c>
      <c r="E701">
        <v>0.82</v>
      </c>
    </row>
    <row r="702" spans="1:5" x14ac:dyDescent="0.55000000000000004">
      <c r="A702">
        <v>198408</v>
      </c>
      <c r="B702">
        <v>10.28</v>
      </c>
      <c r="C702">
        <v>-0.27</v>
      </c>
      <c r="D702">
        <v>-1.82</v>
      </c>
      <c r="E702">
        <v>0.83</v>
      </c>
    </row>
    <row r="703" spans="1:5" x14ac:dyDescent="0.55000000000000004">
      <c r="A703">
        <v>198409</v>
      </c>
      <c r="B703">
        <v>-0.8</v>
      </c>
      <c r="C703">
        <v>0.2</v>
      </c>
      <c r="D703">
        <v>5.32</v>
      </c>
      <c r="E703">
        <v>0.86</v>
      </c>
    </row>
    <row r="704" spans="1:5" x14ac:dyDescent="0.55000000000000004">
      <c r="A704">
        <v>198410</v>
      </c>
      <c r="B704">
        <v>-0.84</v>
      </c>
      <c r="C704">
        <v>-1.2</v>
      </c>
      <c r="D704">
        <v>0.51</v>
      </c>
      <c r="E704">
        <v>1</v>
      </c>
    </row>
    <row r="705" spans="1:5" x14ac:dyDescent="0.55000000000000004">
      <c r="A705">
        <v>198411</v>
      </c>
      <c r="B705">
        <v>-1.76</v>
      </c>
      <c r="C705">
        <v>-0.63</v>
      </c>
      <c r="D705">
        <v>4.08</v>
      </c>
      <c r="E705">
        <v>0.73</v>
      </c>
    </row>
    <row r="706" spans="1:5" x14ac:dyDescent="0.55000000000000004">
      <c r="A706">
        <v>198412</v>
      </c>
      <c r="B706">
        <v>1.84</v>
      </c>
      <c r="C706">
        <v>-0.6</v>
      </c>
      <c r="D706">
        <v>-0.2</v>
      </c>
      <c r="E706">
        <v>0.64</v>
      </c>
    </row>
    <row r="707" spans="1:5" x14ac:dyDescent="0.55000000000000004">
      <c r="A707">
        <v>198501</v>
      </c>
      <c r="B707">
        <v>7.99</v>
      </c>
      <c r="C707">
        <v>3.29</v>
      </c>
      <c r="D707">
        <v>-5.41</v>
      </c>
      <c r="E707">
        <v>0.65</v>
      </c>
    </row>
    <row r="708" spans="1:5" x14ac:dyDescent="0.55000000000000004">
      <c r="A708">
        <v>198502</v>
      </c>
      <c r="B708">
        <v>1.22</v>
      </c>
      <c r="C708">
        <v>0.76</v>
      </c>
      <c r="D708">
        <v>-0.13</v>
      </c>
      <c r="E708">
        <v>0.57999999999999996</v>
      </c>
    </row>
    <row r="709" spans="1:5" x14ac:dyDescent="0.55000000000000004">
      <c r="A709">
        <v>198503</v>
      </c>
      <c r="B709">
        <v>-0.84</v>
      </c>
      <c r="C709">
        <v>-1.1499999999999999</v>
      </c>
      <c r="D709">
        <v>4.0999999999999996</v>
      </c>
      <c r="E709">
        <v>0.62</v>
      </c>
    </row>
    <row r="710" spans="1:5" x14ac:dyDescent="0.55000000000000004">
      <c r="A710">
        <v>198504</v>
      </c>
      <c r="B710">
        <v>-0.96</v>
      </c>
      <c r="C710">
        <v>0.14000000000000001</v>
      </c>
      <c r="D710">
        <v>3.72</v>
      </c>
      <c r="E710">
        <v>0.72</v>
      </c>
    </row>
    <row r="711" spans="1:5" x14ac:dyDescent="0.55000000000000004">
      <c r="A711">
        <v>198505</v>
      </c>
      <c r="B711">
        <v>5.09</v>
      </c>
      <c r="C711">
        <v>-2.25</v>
      </c>
      <c r="D711">
        <v>-0.92</v>
      </c>
      <c r="E711">
        <v>0.66</v>
      </c>
    </row>
    <row r="712" spans="1:5" x14ac:dyDescent="0.55000000000000004">
      <c r="A712">
        <v>198506</v>
      </c>
      <c r="B712">
        <v>1.27</v>
      </c>
      <c r="C712">
        <v>0.5</v>
      </c>
      <c r="D712">
        <v>0.5</v>
      </c>
      <c r="E712">
        <v>0.55000000000000004</v>
      </c>
    </row>
    <row r="713" spans="1:5" x14ac:dyDescent="0.55000000000000004">
      <c r="A713">
        <v>198507</v>
      </c>
      <c r="B713">
        <v>-0.74</v>
      </c>
      <c r="C713">
        <v>2.84</v>
      </c>
      <c r="D713">
        <v>-1.68</v>
      </c>
      <c r="E713">
        <v>0.62</v>
      </c>
    </row>
    <row r="714" spans="1:5" x14ac:dyDescent="0.55000000000000004">
      <c r="A714">
        <v>198508</v>
      </c>
      <c r="B714">
        <v>-1.02</v>
      </c>
      <c r="C714">
        <v>-0.33</v>
      </c>
      <c r="D714">
        <v>2.3199999999999998</v>
      </c>
      <c r="E714">
        <v>0.55000000000000004</v>
      </c>
    </row>
    <row r="715" spans="1:5" x14ac:dyDescent="0.55000000000000004">
      <c r="A715">
        <v>198509</v>
      </c>
      <c r="B715">
        <v>-4.54</v>
      </c>
      <c r="C715">
        <v>-1.59</v>
      </c>
      <c r="D715">
        <v>1.31</v>
      </c>
      <c r="E715">
        <v>0.6</v>
      </c>
    </row>
    <row r="716" spans="1:5" x14ac:dyDescent="0.55000000000000004">
      <c r="A716">
        <v>198510</v>
      </c>
      <c r="B716">
        <v>4.0199999999999996</v>
      </c>
      <c r="C716">
        <v>-1.57</v>
      </c>
      <c r="D716">
        <v>0.78</v>
      </c>
      <c r="E716">
        <v>0.65</v>
      </c>
    </row>
    <row r="717" spans="1:5" x14ac:dyDescent="0.55000000000000004">
      <c r="A717">
        <v>198511</v>
      </c>
      <c r="B717">
        <v>6.48</v>
      </c>
      <c r="C717">
        <v>0.22</v>
      </c>
      <c r="D717">
        <v>-2.88</v>
      </c>
      <c r="E717">
        <v>0.61</v>
      </c>
    </row>
    <row r="718" spans="1:5" x14ac:dyDescent="0.55000000000000004">
      <c r="A718">
        <v>198512</v>
      </c>
      <c r="B718">
        <v>3.88</v>
      </c>
      <c r="C718">
        <v>-0.49</v>
      </c>
      <c r="D718">
        <v>-1.52</v>
      </c>
      <c r="E718">
        <v>0.65</v>
      </c>
    </row>
    <row r="719" spans="1:5" x14ac:dyDescent="0.55000000000000004">
      <c r="A719">
        <v>198601</v>
      </c>
      <c r="B719">
        <v>0.65</v>
      </c>
      <c r="C719">
        <v>1.22</v>
      </c>
      <c r="D719">
        <v>0.52</v>
      </c>
      <c r="E719">
        <v>0.56000000000000005</v>
      </c>
    </row>
    <row r="720" spans="1:5" x14ac:dyDescent="0.55000000000000004">
      <c r="A720">
        <v>198602</v>
      </c>
      <c r="B720">
        <v>7.13</v>
      </c>
      <c r="C720">
        <v>-0.62</v>
      </c>
      <c r="D720">
        <v>-0.85</v>
      </c>
      <c r="E720">
        <v>0.53</v>
      </c>
    </row>
    <row r="721" spans="1:5" x14ac:dyDescent="0.55000000000000004">
      <c r="A721">
        <v>198603</v>
      </c>
      <c r="B721">
        <v>4.88</v>
      </c>
      <c r="C721">
        <v>-0.52</v>
      </c>
      <c r="D721">
        <v>-0.44</v>
      </c>
      <c r="E721">
        <v>0.6</v>
      </c>
    </row>
    <row r="722" spans="1:5" x14ac:dyDescent="0.55000000000000004">
      <c r="A722">
        <v>198604</v>
      </c>
      <c r="B722">
        <v>-1.31</v>
      </c>
      <c r="C722">
        <v>2.85</v>
      </c>
      <c r="D722">
        <v>-2.86</v>
      </c>
      <c r="E722">
        <v>0.52</v>
      </c>
    </row>
    <row r="723" spans="1:5" x14ac:dyDescent="0.55000000000000004">
      <c r="A723">
        <v>198605</v>
      </c>
      <c r="B723">
        <v>4.62</v>
      </c>
      <c r="C723">
        <v>-1.32</v>
      </c>
      <c r="D723">
        <v>-0.14000000000000001</v>
      </c>
      <c r="E723">
        <v>0.49</v>
      </c>
    </row>
    <row r="724" spans="1:5" x14ac:dyDescent="0.55000000000000004">
      <c r="A724">
        <v>198606</v>
      </c>
      <c r="B724">
        <v>1.03</v>
      </c>
      <c r="C724">
        <v>-0.93</v>
      </c>
      <c r="D724">
        <v>1.36</v>
      </c>
      <c r="E724">
        <v>0.52</v>
      </c>
    </row>
    <row r="725" spans="1:5" x14ac:dyDescent="0.55000000000000004">
      <c r="A725">
        <v>198607</v>
      </c>
      <c r="B725">
        <v>-6.45</v>
      </c>
      <c r="C725">
        <v>-3.39</v>
      </c>
      <c r="D725">
        <v>4.76</v>
      </c>
      <c r="E725">
        <v>0.52</v>
      </c>
    </row>
    <row r="726" spans="1:5" x14ac:dyDescent="0.55000000000000004">
      <c r="A726">
        <v>198608</v>
      </c>
      <c r="B726">
        <v>6.07</v>
      </c>
      <c r="C726">
        <v>-4.2</v>
      </c>
      <c r="D726">
        <v>3.5</v>
      </c>
      <c r="E726">
        <v>0.46</v>
      </c>
    </row>
    <row r="727" spans="1:5" x14ac:dyDescent="0.55000000000000004">
      <c r="A727">
        <v>198609</v>
      </c>
      <c r="B727">
        <v>-8.6</v>
      </c>
      <c r="C727">
        <v>2.2599999999999998</v>
      </c>
      <c r="D727">
        <v>3.16</v>
      </c>
      <c r="E727">
        <v>0.45</v>
      </c>
    </row>
    <row r="728" spans="1:5" x14ac:dyDescent="0.55000000000000004">
      <c r="A728">
        <v>198610</v>
      </c>
      <c r="B728">
        <v>4.66</v>
      </c>
      <c r="C728">
        <v>-2.48</v>
      </c>
      <c r="D728">
        <v>-1.37</v>
      </c>
      <c r="E728">
        <v>0.46</v>
      </c>
    </row>
    <row r="729" spans="1:5" x14ac:dyDescent="0.55000000000000004">
      <c r="A729">
        <v>198611</v>
      </c>
      <c r="B729">
        <v>1.17</v>
      </c>
      <c r="C729">
        <v>-1.92</v>
      </c>
      <c r="D729">
        <v>-0.13</v>
      </c>
      <c r="E729">
        <v>0.39</v>
      </c>
    </row>
    <row r="730" spans="1:5" x14ac:dyDescent="0.55000000000000004">
      <c r="A730">
        <v>198612</v>
      </c>
      <c r="B730">
        <v>-3.27</v>
      </c>
      <c r="C730">
        <v>0.09</v>
      </c>
      <c r="D730">
        <v>0.27</v>
      </c>
      <c r="E730">
        <v>0.49</v>
      </c>
    </row>
    <row r="731" spans="1:5" x14ac:dyDescent="0.55000000000000004">
      <c r="A731">
        <v>198701</v>
      </c>
      <c r="B731">
        <v>12.47</v>
      </c>
      <c r="C731">
        <v>-1.83</v>
      </c>
      <c r="D731">
        <v>-3.26</v>
      </c>
      <c r="E731">
        <v>0.42</v>
      </c>
    </row>
    <row r="732" spans="1:5" x14ac:dyDescent="0.55000000000000004">
      <c r="A732">
        <v>198702</v>
      </c>
      <c r="B732">
        <v>4.3899999999999997</v>
      </c>
      <c r="C732">
        <v>3.49</v>
      </c>
      <c r="D732">
        <v>-5.97</v>
      </c>
      <c r="E732">
        <v>0.43</v>
      </c>
    </row>
    <row r="733" spans="1:5" x14ac:dyDescent="0.55000000000000004">
      <c r="A733">
        <v>198703</v>
      </c>
      <c r="B733">
        <v>1.64</v>
      </c>
      <c r="C733">
        <v>0.39</v>
      </c>
      <c r="D733">
        <v>1.62</v>
      </c>
      <c r="E733">
        <v>0.47</v>
      </c>
    </row>
    <row r="734" spans="1:5" x14ac:dyDescent="0.55000000000000004">
      <c r="A734">
        <v>198704</v>
      </c>
      <c r="B734">
        <v>-2.11</v>
      </c>
      <c r="C734">
        <v>-1.7</v>
      </c>
      <c r="D734">
        <v>-0.34</v>
      </c>
      <c r="E734">
        <v>0.44</v>
      </c>
    </row>
    <row r="735" spans="1:5" x14ac:dyDescent="0.55000000000000004">
      <c r="A735">
        <v>198705</v>
      </c>
      <c r="B735">
        <v>0.11</v>
      </c>
      <c r="C735">
        <v>-0.53</v>
      </c>
      <c r="D735">
        <v>0.22</v>
      </c>
      <c r="E735">
        <v>0.38</v>
      </c>
    </row>
    <row r="736" spans="1:5" x14ac:dyDescent="0.55000000000000004">
      <c r="A736">
        <v>198706</v>
      </c>
      <c r="B736">
        <v>3.94</v>
      </c>
      <c r="C736">
        <v>-2.1800000000000002</v>
      </c>
      <c r="D736">
        <v>1.01</v>
      </c>
      <c r="E736">
        <v>0.48</v>
      </c>
    </row>
    <row r="737" spans="1:5" x14ac:dyDescent="0.55000000000000004">
      <c r="A737">
        <v>198707</v>
      </c>
      <c r="B737">
        <v>3.85</v>
      </c>
      <c r="C737">
        <v>-0.67</v>
      </c>
      <c r="D737">
        <v>0.67</v>
      </c>
      <c r="E737">
        <v>0.46</v>
      </c>
    </row>
    <row r="738" spans="1:5" x14ac:dyDescent="0.55000000000000004">
      <c r="A738">
        <v>198708</v>
      </c>
      <c r="B738">
        <v>3.52</v>
      </c>
      <c r="C738">
        <v>-0.72</v>
      </c>
      <c r="D738">
        <v>-0.92</v>
      </c>
      <c r="E738">
        <v>0.47</v>
      </c>
    </row>
    <row r="739" spans="1:5" x14ac:dyDescent="0.55000000000000004">
      <c r="A739">
        <v>198709</v>
      </c>
      <c r="B739">
        <v>-2.59</v>
      </c>
      <c r="C739">
        <v>0.52</v>
      </c>
      <c r="D739">
        <v>0.27</v>
      </c>
      <c r="E739">
        <v>0.45</v>
      </c>
    </row>
    <row r="740" spans="1:5" x14ac:dyDescent="0.55000000000000004">
      <c r="A740">
        <v>198710</v>
      </c>
      <c r="B740">
        <v>-23.24</v>
      </c>
      <c r="C740">
        <v>-8.41</v>
      </c>
      <c r="D740">
        <v>4.2</v>
      </c>
      <c r="E740">
        <v>0.6</v>
      </c>
    </row>
    <row r="741" spans="1:5" x14ac:dyDescent="0.55000000000000004">
      <c r="A741">
        <v>198711</v>
      </c>
      <c r="B741">
        <v>-7.77</v>
      </c>
      <c r="C741">
        <v>2.78</v>
      </c>
      <c r="D741">
        <v>3.13</v>
      </c>
      <c r="E741">
        <v>0.35</v>
      </c>
    </row>
    <row r="742" spans="1:5" x14ac:dyDescent="0.55000000000000004">
      <c r="A742">
        <v>198712</v>
      </c>
      <c r="B742">
        <v>6.81</v>
      </c>
      <c r="C742">
        <v>0.13</v>
      </c>
      <c r="D742">
        <v>-4.45</v>
      </c>
      <c r="E742">
        <v>0.39</v>
      </c>
    </row>
    <row r="743" spans="1:5" x14ac:dyDescent="0.55000000000000004">
      <c r="A743">
        <v>198801</v>
      </c>
      <c r="B743">
        <v>4.21</v>
      </c>
      <c r="C743">
        <v>-0.78</v>
      </c>
      <c r="D743">
        <v>4.99</v>
      </c>
      <c r="E743">
        <v>0.28999999999999998</v>
      </c>
    </row>
    <row r="744" spans="1:5" x14ac:dyDescent="0.55000000000000004">
      <c r="A744">
        <v>198802</v>
      </c>
      <c r="B744">
        <v>4.75</v>
      </c>
      <c r="C744">
        <v>3.35</v>
      </c>
      <c r="D744">
        <v>-1.62</v>
      </c>
      <c r="E744">
        <v>0.46</v>
      </c>
    </row>
    <row r="745" spans="1:5" x14ac:dyDescent="0.55000000000000004">
      <c r="A745">
        <v>198803</v>
      </c>
      <c r="B745">
        <v>-2.27</v>
      </c>
      <c r="C745">
        <v>6.15</v>
      </c>
      <c r="D745">
        <v>0.72</v>
      </c>
      <c r="E745">
        <v>0.44</v>
      </c>
    </row>
    <row r="746" spans="1:5" x14ac:dyDescent="0.55000000000000004">
      <c r="A746">
        <v>198804</v>
      </c>
      <c r="B746">
        <v>0.56000000000000005</v>
      </c>
      <c r="C746">
        <v>0.96</v>
      </c>
      <c r="D746">
        <v>1.7</v>
      </c>
      <c r="E746">
        <v>0.46</v>
      </c>
    </row>
    <row r="747" spans="1:5" x14ac:dyDescent="0.55000000000000004">
      <c r="A747">
        <v>198805</v>
      </c>
      <c r="B747">
        <v>-0.28999999999999998</v>
      </c>
      <c r="C747">
        <v>-2.64</v>
      </c>
      <c r="D747">
        <v>2.33</v>
      </c>
      <c r="E747">
        <v>0.51</v>
      </c>
    </row>
    <row r="748" spans="1:5" x14ac:dyDescent="0.55000000000000004">
      <c r="A748">
        <v>198806</v>
      </c>
      <c r="B748">
        <v>4.79</v>
      </c>
      <c r="C748">
        <v>2.17</v>
      </c>
      <c r="D748">
        <v>-1.0900000000000001</v>
      </c>
      <c r="E748">
        <v>0.49</v>
      </c>
    </row>
    <row r="749" spans="1:5" x14ac:dyDescent="0.55000000000000004">
      <c r="A749">
        <v>198807</v>
      </c>
      <c r="B749">
        <v>-1.25</v>
      </c>
      <c r="C749">
        <v>-0.22</v>
      </c>
      <c r="D749">
        <v>2.2000000000000002</v>
      </c>
      <c r="E749">
        <v>0.51</v>
      </c>
    </row>
    <row r="750" spans="1:5" x14ac:dyDescent="0.55000000000000004">
      <c r="A750">
        <v>198808</v>
      </c>
      <c r="B750">
        <v>-3.31</v>
      </c>
      <c r="C750">
        <v>0.06</v>
      </c>
      <c r="D750">
        <v>2.12</v>
      </c>
      <c r="E750">
        <v>0.59</v>
      </c>
    </row>
    <row r="751" spans="1:5" x14ac:dyDescent="0.55000000000000004">
      <c r="A751">
        <v>198809</v>
      </c>
      <c r="B751">
        <v>3.3</v>
      </c>
      <c r="C751">
        <v>-1.26</v>
      </c>
      <c r="D751">
        <v>-0.68</v>
      </c>
      <c r="E751">
        <v>0.62</v>
      </c>
    </row>
    <row r="752" spans="1:5" x14ac:dyDescent="0.55000000000000004">
      <c r="A752">
        <v>198810</v>
      </c>
      <c r="B752">
        <v>1.1499999999999999</v>
      </c>
      <c r="C752">
        <v>-2.9</v>
      </c>
      <c r="D752">
        <v>1.7</v>
      </c>
      <c r="E752">
        <v>0.61</v>
      </c>
    </row>
    <row r="753" spans="1:5" x14ac:dyDescent="0.55000000000000004">
      <c r="A753">
        <v>198811</v>
      </c>
      <c r="B753">
        <v>-2.29</v>
      </c>
      <c r="C753">
        <v>-1.73</v>
      </c>
      <c r="D753">
        <v>1.3</v>
      </c>
      <c r="E753">
        <v>0.56999999999999995</v>
      </c>
    </row>
    <row r="754" spans="1:5" x14ac:dyDescent="0.55000000000000004">
      <c r="A754">
        <v>198812</v>
      </c>
      <c r="B754">
        <v>1.49</v>
      </c>
      <c r="C754">
        <v>1.94</v>
      </c>
      <c r="D754">
        <v>-1.54</v>
      </c>
      <c r="E754">
        <v>0.63</v>
      </c>
    </row>
    <row r="755" spans="1:5" x14ac:dyDescent="0.55000000000000004">
      <c r="A755">
        <v>198901</v>
      </c>
      <c r="B755">
        <v>6.1</v>
      </c>
      <c r="C755">
        <v>-2.14</v>
      </c>
      <c r="D755">
        <v>0.49</v>
      </c>
      <c r="E755">
        <v>0.55000000000000004</v>
      </c>
    </row>
    <row r="756" spans="1:5" x14ac:dyDescent="0.55000000000000004">
      <c r="A756">
        <v>198902</v>
      </c>
      <c r="B756">
        <v>-2.25</v>
      </c>
      <c r="C756">
        <v>2.77</v>
      </c>
      <c r="D756">
        <v>0.9</v>
      </c>
      <c r="E756">
        <v>0.61</v>
      </c>
    </row>
    <row r="757" spans="1:5" x14ac:dyDescent="0.55000000000000004">
      <c r="A757">
        <v>198903</v>
      </c>
      <c r="B757">
        <v>1.57</v>
      </c>
      <c r="C757">
        <v>0.74</v>
      </c>
      <c r="D757">
        <v>0.47</v>
      </c>
      <c r="E757">
        <v>0.67</v>
      </c>
    </row>
    <row r="758" spans="1:5" x14ac:dyDescent="0.55000000000000004">
      <c r="A758">
        <v>198904</v>
      </c>
      <c r="B758">
        <v>4.33</v>
      </c>
      <c r="C758">
        <v>-0.57999999999999996</v>
      </c>
      <c r="D758">
        <v>-1.42</v>
      </c>
      <c r="E758">
        <v>0.67</v>
      </c>
    </row>
    <row r="759" spans="1:5" x14ac:dyDescent="0.55000000000000004">
      <c r="A759">
        <v>198905</v>
      </c>
      <c r="B759">
        <v>3.35</v>
      </c>
      <c r="C759">
        <v>-0.05</v>
      </c>
      <c r="D759">
        <v>-0.9</v>
      </c>
      <c r="E759">
        <v>0.79</v>
      </c>
    </row>
    <row r="760" spans="1:5" x14ac:dyDescent="0.55000000000000004">
      <c r="A760">
        <v>198906</v>
      </c>
      <c r="B760">
        <v>-1.35</v>
      </c>
      <c r="C760">
        <v>-1</v>
      </c>
      <c r="D760">
        <v>2.27</v>
      </c>
      <c r="E760">
        <v>0.71</v>
      </c>
    </row>
    <row r="761" spans="1:5" x14ac:dyDescent="0.55000000000000004">
      <c r="A761">
        <v>198907</v>
      </c>
      <c r="B761">
        <v>7.2</v>
      </c>
      <c r="C761">
        <v>-4.03</v>
      </c>
      <c r="D761">
        <v>-2.79</v>
      </c>
      <c r="E761">
        <v>0.7</v>
      </c>
    </row>
    <row r="762" spans="1:5" x14ac:dyDescent="0.55000000000000004">
      <c r="A762">
        <v>198908</v>
      </c>
      <c r="B762">
        <v>1.44</v>
      </c>
      <c r="C762">
        <v>0.51</v>
      </c>
      <c r="D762">
        <v>0.63</v>
      </c>
      <c r="E762">
        <v>0.74</v>
      </c>
    </row>
    <row r="763" spans="1:5" x14ac:dyDescent="0.55000000000000004">
      <c r="A763">
        <v>198909</v>
      </c>
      <c r="B763">
        <v>-0.76</v>
      </c>
      <c r="C763">
        <v>0.25</v>
      </c>
      <c r="D763">
        <v>-1.25</v>
      </c>
      <c r="E763">
        <v>0.65</v>
      </c>
    </row>
    <row r="764" spans="1:5" x14ac:dyDescent="0.55000000000000004">
      <c r="A764">
        <v>198910</v>
      </c>
      <c r="B764">
        <v>-3.67</v>
      </c>
      <c r="C764">
        <v>-3.25</v>
      </c>
      <c r="D764">
        <v>-1.07</v>
      </c>
      <c r="E764">
        <v>0.68</v>
      </c>
    </row>
    <row r="765" spans="1:5" x14ac:dyDescent="0.55000000000000004">
      <c r="A765">
        <v>198911</v>
      </c>
      <c r="B765">
        <v>1.03</v>
      </c>
      <c r="C765">
        <v>-1.27</v>
      </c>
      <c r="D765">
        <v>-1.07</v>
      </c>
      <c r="E765">
        <v>0.69</v>
      </c>
    </row>
    <row r="766" spans="1:5" x14ac:dyDescent="0.55000000000000004">
      <c r="A766">
        <v>198912</v>
      </c>
      <c r="B766">
        <v>1.1599999999999999</v>
      </c>
      <c r="C766">
        <v>-2.4</v>
      </c>
      <c r="D766">
        <v>0.21</v>
      </c>
      <c r="E766">
        <v>0.61</v>
      </c>
    </row>
    <row r="767" spans="1:5" x14ac:dyDescent="0.55000000000000004">
      <c r="A767">
        <v>199001</v>
      </c>
      <c r="B767">
        <v>-7.85</v>
      </c>
      <c r="C767">
        <v>-1.26</v>
      </c>
      <c r="D767">
        <v>0.78</v>
      </c>
      <c r="E767">
        <v>0.56999999999999995</v>
      </c>
    </row>
    <row r="768" spans="1:5" x14ac:dyDescent="0.55000000000000004">
      <c r="A768">
        <v>199002</v>
      </c>
      <c r="B768">
        <v>1.1100000000000001</v>
      </c>
      <c r="C768">
        <v>1.02</v>
      </c>
      <c r="D768">
        <v>0.65</v>
      </c>
      <c r="E768">
        <v>0.56999999999999995</v>
      </c>
    </row>
    <row r="769" spans="1:5" x14ac:dyDescent="0.55000000000000004">
      <c r="A769">
        <v>199003</v>
      </c>
      <c r="B769">
        <v>1.83</v>
      </c>
      <c r="C769">
        <v>1.55</v>
      </c>
      <c r="D769">
        <v>-3.03</v>
      </c>
      <c r="E769">
        <v>0.64</v>
      </c>
    </row>
    <row r="770" spans="1:5" x14ac:dyDescent="0.55000000000000004">
      <c r="A770">
        <v>199004</v>
      </c>
      <c r="B770">
        <v>-3.36</v>
      </c>
      <c r="C770">
        <v>-0.5</v>
      </c>
      <c r="D770">
        <v>-2.4700000000000002</v>
      </c>
      <c r="E770">
        <v>0.69</v>
      </c>
    </row>
    <row r="771" spans="1:5" x14ac:dyDescent="0.55000000000000004">
      <c r="A771">
        <v>199005</v>
      </c>
      <c r="B771">
        <v>8.42</v>
      </c>
      <c r="C771">
        <v>-2.56</v>
      </c>
      <c r="D771">
        <v>-3.89</v>
      </c>
      <c r="E771">
        <v>0.68</v>
      </c>
    </row>
    <row r="772" spans="1:5" x14ac:dyDescent="0.55000000000000004">
      <c r="A772">
        <v>199006</v>
      </c>
      <c r="B772">
        <v>-1.0900000000000001</v>
      </c>
      <c r="C772">
        <v>1.42</v>
      </c>
      <c r="D772">
        <v>-1.99</v>
      </c>
      <c r="E772">
        <v>0.63</v>
      </c>
    </row>
    <row r="773" spans="1:5" x14ac:dyDescent="0.55000000000000004">
      <c r="A773">
        <v>199007</v>
      </c>
      <c r="B773">
        <v>-1.9</v>
      </c>
      <c r="C773">
        <v>-3.2</v>
      </c>
      <c r="D773">
        <v>-0.11</v>
      </c>
      <c r="E773">
        <v>0.68</v>
      </c>
    </row>
    <row r="774" spans="1:5" x14ac:dyDescent="0.55000000000000004">
      <c r="A774">
        <v>199008</v>
      </c>
      <c r="B774">
        <v>-10.15</v>
      </c>
      <c r="C774">
        <v>-3.57</v>
      </c>
      <c r="D774">
        <v>1.63</v>
      </c>
      <c r="E774">
        <v>0.66</v>
      </c>
    </row>
    <row r="775" spans="1:5" x14ac:dyDescent="0.55000000000000004">
      <c r="A775">
        <v>199009</v>
      </c>
      <c r="B775">
        <v>-6.12</v>
      </c>
      <c r="C775">
        <v>-3.68</v>
      </c>
      <c r="D775">
        <v>0.71</v>
      </c>
      <c r="E775">
        <v>0.6</v>
      </c>
    </row>
    <row r="776" spans="1:5" x14ac:dyDescent="0.55000000000000004">
      <c r="A776">
        <v>199010</v>
      </c>
      <c r="B776">
        <v>-1.92</v>
      </c>
      <c r="C776">
        <v>-5.55</v>
      </c>
      <c r="D776">
        <v>0.19</v>
      </c>
      <c r="E776">
        <v>0.68</v>
      </c>
    </row>
    <row r="777" spans="1:5" x14ac:dyDescent="0.55000000000000004">
      <c r="A777">
        <v>199011</v>
      </c>
      <c r="B777">
        <v>6.35</v>
      </c>
      <c r="C777">
        <v>0.36</v>
      </c>
      <c r="D777">
        <v>-3.21</v>
      </c>
      <c r="E777">
        <v>0.56999999999999995</v>
      </c>
    </row>
    <row r="778" spans="1:5" x14ac:dyDescent="0.55000000000000004">
      <c r="A778">
        <v>199012</v>
      </c>
      <c r="B778">
        <v>2.46</v>
      </c>
      <c r="C778">
        <v>0.75</v>
      </c>
      <c r="D778">
        <v>-1.72</v>
      </c>
      <c r="E778">
        <v>0.6</v>
      </c>
    </row>
    <row r="779" spans="1:5" x14ac:dyDescent="0.55000000000000004">
      <c r="A779">
        <v>199101</v>
      </c>
      <c r="B779">
        <v>4.6900000000000004</v>
      </c>
      <c r="C779">
        <v>3.76</v>
      </c>
      <c r="D779">
        <v>-1.74</v>
      </c>
      <c r="E779">
        <v>0.52</v>
      </c>
    </row>
    <row r="780" spans="1:5" x14ac:dyDescent="0.55000000000000004">
      <c r="A780">
        <v>199102</v>
      </c>
      <c r="B780">
        <v>7.19</v>
      </c>
      <c r="C780">
        <v>3.96</v>
      </c>
      <c r="D780">
        <v>-0.55000000000000004</v>
      </c>
      <c r="E780">
        <v>0.48</v>
      </c>
    </row>
    <row r="781" spans="1:5" x14ac:dyDescent="0.55000000000000004">
      <c r="A781">
        <v>199103</v>
      </c>
      <c r="B781">
        <v>2.65</v>
      </c>
      <c r="C781">
        <v>3.92</v>
      </c>
      <c r="D781">
        <v>-1.32</v>
      </c>
      <c r="E781">
        <v>0.44</v>
      </c>
    </row>
    <row r="782" spans="1:5" x14ac:dyDescent="0.55000000000000004">
      <c r="A782">
        <v>199104</v>
      </c>
      <c r="B782">
        <v>-0.28000000000000003</v>
      </c>
      <c r="C782">
        <v>0.49</v>
      </c>
      <c r="D782">
        <v>1.48</v>
      </c>
      <c r="E782">
        <v>0.53</v>
      </c>
    </row>
    <row r="783" spans="1:5" x14ac:dyDescent="0.55000000000000004">
      <c r="A783">
        <v>199105</v>
      </c>
      <c r="B783">
        <v>3.65</v>
      </c>
      <c r="C783">
        <v>-0.35</v>
      </c>
      <c r="D783">
        <v>-0.56999999999999995</v>
      </c>
      <c r="E783">
        <v>0.47</v>
      </c>
    </row>
    <row r="784" spans="1:5" x14ac:dyDescent="0.55000000000000004">
      <c r="A784">
        <v>199106</v>
      </c>
      <c r="B784">
        <v>-4.9400000000000004</v>
      </c>
      <c r="C784">
        <v>0.08</v>
      </c>
      <c r="D784">
        <v>1.23</v>
      </c>
      <c r="E784">
        <v>0.42</v>
      </c>
    </row>
    <row r="785" spans="1:5" x14ac:dyDescent="0.55000000000000004">
      <c r="A785">
        <v>199107</v>
      </c>
      <c r="B785">
        <v>4.24</v>
      </c>
      <c r="C785">
        <v>-0.93</v>
      </c>
      <c r="D785">
        <v>-1.25</v>
      </c>
      <c r="E785">
        <v>0.49</v>
      </c>
    </row>
    <row r="786" spans="1:5" x14ac:dyDescent="0.55000000000000004">
      <c r="A786">
        <v>199108</v>
      </c>
      <c r="B786">
        <v>2.3199999999999998</v>
      </c>
      <c r="C786">
        <v>1.59</v>
      </c>
      <c r="D786">
        <v>-0.83</v>
      </c>
      <c r="E786">
        <v>0.46</v>
      </c>
    </row>
    <row r="787" spans="1:5" x14ac:dyDescent="0.55000000000000004">
      <c r="A787">
        <v>199109</v>
      </c>
      <c r="B787">
        <v>-1.59</v>
      </c>
      <c r="C787">
        <v>1.64</v>
      </c>
      <c r="D787">
        <v>-0.98</v>
      </c>
      <c r="E787">
        <v>0.46</v>
      </c>
    </row>
    <row r="788" spans="1:5" x14ac:dyDescent="0.55000000000000004">
      <c r="A788">
        <v>199110</v>
      </c>
      <c r="B788">
        <v>1.29</v>
      </c>
      <c r="C788">
        <v>0.88</v>
      </c>
      <c r="D788">
        <v>-0.47</v>
      </c>
      <c r="E788">
        <v>0.42</v>
      </c>
    </row>
    <row r="789" spans="1:5" x14ac:dyDescent="0.55000000000000004">
      <c r="A789">
        <v>199111</v>
      </c>
      <c r="B789">
        <v>-4.1900000000000004</v>
      </c>
      <c r="C789">
        <v>-0.48</v>
      </c>
      <c r="D789">
        <v>-1.85</v>
      </c>
      <c r="E789">
        <v>0.39</v>
      </c>
    </row>
    <row r="790" spans="1:5" x14ac:dyDescent="0.55000000000000004">
      <c r="A790">
        <v>199112</v>
      </c>
      <c r="B790">
        <v>10.84</v>
      </c>
      <c r="C790">
        <v>-2.2599999999999998</v>
      </c>
      <c r="D790">
        <v>-4.1100000000000003</v>
      </c>
      <c r="E790">
        <v>0.38</v>
      </c>
    </row>
    <row r="791" spans="1:5" x14ac:dyDescent="0.55000000000000004">
      <c r="A791">
        <v>199201</v>
      </c>
      <c r="B791">
        <v>-0.59</v>
      </c>
      <c r="C791">
        <v>8.49</v>
      </c>
      <c r="D791">
        <v>4.6100000000000003</v>
      </c>
      <c r="E791">
        <v>0.34</v>
      </c>
    </row>
    <row r="792" spans="1:5" x14ac:dyDescent="0.55000000000000004">
      <c r="A792">
        <v>199202</v>
      </c>
      <c r="B792">
        <v>1.0900000000000001</v>
      </c>
      <c r="C792">
        <v>0.87</v>
      </c>
      <c r="D792">
        <v>6.37</v>
      </c>
      <c r="E792">
        <v>0.28000000000000003</v>
      </c>
    </row>
    <row r="793" spans="1:5" x14ac:dyDescent="0.55000000000000004">
      <c r="A793">
        <v>199203</v>
      </c>
      <c r="B793">
        <v>-2.66</v>
      </c>
      <c r="C793">
        <v>-1.04</v>
      </c>
      <c r="D793">
        <v>3.61</v>
      </c>
      <c r="E793">
        <v>0.34</v>
      </c>
    </row>
    <row r="794" spans="1:5" x14ac:dyDescent="0.55000000000000004">
      <c r="A794">
        <v>199204</v>
      </c>
      <c r="B794">
        <v>1.07</v>
      </c>
      <c r="C794">
        <v>-6.12</v>
      </c>
      <c r="D794">
        <v>4.2699999999999996</v>
      </c>
      <c r="E794">
        <v>0.32</v>
      </c>
    </row>
    <row r="795" spans="1:5" x14ac:dyDescent="0.55000000000000004">
      <c r="A795">
        <v>199205</v>
      </c>
      <c r="B795">
        <v>0.3</v>
      </c>
      <c r="C795">
        <v>0.4</v>
      </c>
      <c r="D795">
        <v>1.25</v>
      </c>
      <c r="E795">
        <v>0.28000000000000003</v>
      </c>
    </row>
    <row r="796" spans="1:5" x14ac:dyDescent="0.55000000000000004">
      <c r="A796">
        <v>199206</v>
      </c>
      <c r="B796">
        <v>-2.34</v>
      </c>
      <c r="C796">
        <v>-3.1</v>
      </c>
      <c r="D796">
        <v>3.36</v>
      </c>
      <c r="E796">
        <v>0.32</v>
      </c>
    </row>
    <row r="797" spans="1:5" x14ac:dyDescent="0.55000000000000004">
      <c r="A797">
        <v>199207</v>
      </c>
      <c r="B797">
        <v>3.77</v>
      </c>
      <c r="C797">
        <v>-0.42</v>
      </c>
      <c r="D797">
        <v>-0.37</v>
      </c>
      <c r="E797">
        <v>0.31</v>
      </c>
    </row>
    <row r="798" spans="1:5" x14ac:dyDescent="0.55000000000000004">
      <c r="A798">
        <v>199208</v>
      </c>
      <c r="B798">
        <v>-2.38</v>
      </c>
      <c r="C798">
        <v>-0.13</v>
      </c>
      <c r="D798">
        <v>-1.06</v>
      </c>
      <c r="E798">
        <v>0.26</v>
      </c>
    </row>
    <row r="799" spans="1:5" x14ac:dyDescent="0.55000000000000004">
      <c r="A799">
        <v>199209</v>
      </c>
      <c r="B799">
        <v>1.19</v>
      </c>
      <c r="C799">
        <v>0.57999999999999996</v>
      </c>
      <c r="D799">
        <v>-0.28000000000000003</v>
      </c>
      <c r="E799">
        <v>0.26</v>
      </c>
    </row>
    <row r="800" spans="1:5" x14ac:dyDescent="0.55000000000000004">
      <c r="A800">
        <v>199210</v>
      </c>
      <c r="B800">
        <v>1.02</v>
      </c>
      <c r="C800">
        <v>2.0299999999999998</v>
      </c>
      <c r="D800">
        <v>-2.0099999999999998</v>
      </c>
      <c r="E800">
        <v>0.23</v>
      </c>
    </row>
    <row r="801" spans="1:5" x14ac:dyDescent="0.55000000000000004">
      <c r="A801">
        <v>199211</v>
      </c>
      <c r="B801">
        <v>4.13</v>
      </c>
      <c r="C801">
        <v>3.69</v>
      </c>
      <c r="D801">
        <v>-1.4</v>
      </c>
      <c r="E801">
        <v>0.23</v>
      </c>
    </row>
    <row r="802" spans="1:5" x14ac:dyDescent="0.55000000000000004">
      <c r="A802">
        <v>199212</v>
      </c>
      <c r="B802">
        <v>1.53</v>
      </c>
      <c r="C802">
        <v>1.63</v>
      </c>
      <c r="D802">
        <v>2.63</v>
      </c>
      <c r="E802">
        <v>0.28000000000000003</v>
      </c>
    </row>
    <row r="803" spans="1:5" x14ac:dyDescent="0.55000000000000004">
      <c r="A803">
        <v>199301</v>
      </c>
      <c r="B803">
        <v>0.93</v>
      </c>
      <c r="C803">
        <v>1.98</v>
      </c>
      <c r="D803">
        <v>5.92</v>
      </c>
      <c r="E803">
        <v>0.23</v>
      </c>
    </row>
    <row r="804" spans="1:5" x14ac:dyDescent="0.55000000000000004">
      <c r="A804">
        <v>199302</v>
      </c>
      <c r="B804">
        <v>0.12</v>
      </c>
      <c r="C804">
        <v>-3.47</v>
      </c>
      <c r="D804">
        <v>6.41</v>
      </c>
      <c r="E804">
        <v>0.22</v>
      </c>
    </row>
    <row r="805" spans="1:5" x14ac:dyDescent="0.55000000000000004">
      <c r="A805">
        <v>199303</v>
      </c>
      <c r="B805">
        <v>2.2999999999999998</v>
      </c>
      <c r="C805">
        <v>0.23</v>
      </c>
      <c r="D805">
        <v>1.31</v>
      </c>
      <c r="E805">
        <v>0.25</v>
      </c>
    </row>
    <row r="806" spans="1:5" x14ac:dyDescent="0.55000000000000004">
      <c r="A806">
        <v>199304</v>
      </c>
      <c r="B806">
        <v>-3.05</v>
      </c>
      <c r="C806">
        <v>-0.66</v>
      </c>
      <c r="D806">
        <v>2.52</v>
      </c>
      <c r="E806">
        <v>0.24</v>
      </c>
    </row>
    <row r="807" spans="1:5" x14ac:dyDescent="0.55000000000000004">
      <c r="A807">
        <v>199305</v>
      </c>
      <c r="B807">
        <v>2.89</v>
      </c>
      <c r="C807">
        <v>1.98</v>
      </c>
      <c r="D807">
        <v>-3.45</v>
      </c>
      <c r="E807">
        <v>0.22</v>
      </c>
    </row>
    <row r="808" spans="1:5" x14ac:dyDescent="0.55000000000000004">
      <c r="A808">
        <v>199306</v>
      </c>
      <c r="B808">
        <v>0.31</v>
      </c>
      <c r="C808">
        <v>-0.32</v>
      </c>
      <c r="D808">
        <v>2.72</v>
      </c>
      <c r="E808">
        <v>0.25</v>
      </c>
    </row>
    <row r="809" spans="1:5" x14ac:dyDescent="0.55000000000000004">
      <c r="A809">
        <v>199307</v>
      </c>
      <c r="B809">
        <v>-0.34</v>
      </c>
      <c r="C809">
        <v>0.89</v>
      </c>
      <c r="D809">
        <v>2.82</v>
      </c>
      <c r="E809">
        <v>0.24</v>
      </c>
    </row>
    <row r="810" spans="1:5" x14ac:dyDescent="0.55000000000000004">
      <c r="A810">
        <v>199308</v>
      </c>
      <c r="B810">
        <v>3.71</v>
      </c>
      <c r="C810">
        <v>0.15</v>
      </c>
      <c r="D810">
        <v>0.13</v>
      </c>
      <c r="E810">
        <v>0.25</v>
      </c>
    </row>
    <row r="811" spans="1:5" x14ac:dyDescent="0.55000000000000004">
      <c r="A811">
        <v>199309</v>
      </c>
      <c r="B811">
        <v>-0.12</v>
      </c>
      <c r="C811">
        <v>3.02</v>
      </c>
      <c r="D811">
        <v>-0.25</v>
      </c>
      <c r="E811">
        <v>0.26</v>
      </c>
    </row>
    <row r="812" spans="1:5" x14ac:dyDescent="0.55000000000000004">
      <c r="A812">
        <v>199310</v>
      </c>
      <c r="B812">
        <v>1.41</v>
      </c>
      <c r="C812">
        <v>2.04</v>
      </c>
      <c r="D812">
        <v>-2.72</v>
      </c>
      <c r="E812">
        <v>0.22</v>
      </c>
    </row>
    <row r="813" spans="1:5" x14ac:dyDescent="0.55000000000000004">
      <c r="A813">
        <v>199311</v>
      </c>
      <c r="B813">
        <v>-1.89</v>
      </c>
      <c r="C813">
        <v>-1.22</v>
      </c>
      <c r="D813">
        <v>-0.77</v>
      </c>
      <c r="E813">
        <v>0.25</v>
      </c>
    </row>
    <row r="814" spans="1:5" x14ac:dyDescent="0.55000000000000004">
      <c r="A814">
        <v>199312</v>
      </c>
      <c r="B814">
        <v>1.65</v>
      </c>
      <c r="C814">
        <v>1.22</v>
      </c>
      <c r="D814">
        <v>0.36</v>
      </c>
      <c r="E814">
        <v>0.23</v>
      </c>
    </row>
    <row r="815" spans="1:5" x14ac:dyDescent="0.55000000000000004">
      <c r="A815">
        <v>199401</v>
      </c>
      <c r="B815">
        <v>2.87</v>
      </c>
      <c r="C815">
        <v>0.4</v>
      </c>
      <c r="D815">
        <v>1.1299999999999999</v>
      </c>
      <c r="E815">
        <v>0.25</v>
      </c>
    </row>
    <row r="816" spans="1:5" x14ac:dyDescent="0.55000000000000004">
      <c r="A816">
        <v>199402</v>
      </c>
      <c r="B816">
        <v>-2.5499999999999998</v>
      </c>
      <c r="C816">
        <v>2.8</v>
      </c>
      <c r="D816">
        <v>-1.59</v>
      </c>
      <c r="E816">
        <v>0.21</v>
      </c>
    </row>
    <row r="817" spans="1:5" x14ac:dyDescent="0.55000000000000004">
      <c r="A817">
        <v>199403</v>
      </c>
      <c r="B817">
        <v>-4.78</v>
      </c>
      <c r="C817">
        <v>-1.1399999999999999</v>
      </c>
      <c r="D817">
        <v>1.63</v>
      </c>
      <c r="E817">
        <v>0.27</v>
      </c>
    </row>
    <row r="818" spans="1:5" x14ac:dyDescent="0.55000000000000004">
      <c r="A818">
        <v>199404</v>
      </c>
      <c r="B818">
        <v>0.68</v>
      </c>
      <c r="C818">
        <v>-0.98</v>
      </c>
      <c r="D818">
        <v>1.66</v>
      </c>
      <c r="E818">
        <v>0.27</v>
      </c>
    </row>
    <row r="819" spans="1:5" x14ac:dyDescent="0.55000000000000004">
      <c r="A819">
        <v>199405</v>
      </c>
      <c r="B819">
        <v>0.57999999999999996</v>
      </c>
      <c r="C819">
        <v>-2.13</v>
      </c>
      <c r="D819">
        <v>0.66</v>
      </c>
      <c r="E819">
        <v>0.31</v>
      </c>
    </row>
    <row r="820" spans="1:5" x14ac:dyDescent="0.55000000000000004">
      <c r="A820">
        <v>199406</v>
      </c>
      <c r="B820">
        <v>-3.03</v>
      </c>
      <c r="C820">
        <v>-0.42</v>
      </c>
      <c r="D820">
        <v>1.72</v>
      </c>
      <c r="E820">
        <v>0.31</v>
      </c>
    </row>
    <row r="821" spans="1:5" x14ac:dyDescent="0.55000000000000004">
      <c r="A821">
        <v>199407</v>
      </c>
      <c r="B821">
        <v>2.82</v>
      </c>
      <c r="C821">
        <v>-1.8</v>
      </c>
      <c r="D821">
        <v>0.56000000000000005</v>
      </c>
      <c r="E821">
        <v>0.28000000000000003</v>
      </c>
    </row>
    <row r="822" spans="1:5" x14ac:dyDescent="0.55000000000000004">
      <c r="A822">
        <v>199408</v>
      </c>
      <c r="B822">
        <v>4.01</v>
      </c>
      <c r="C822">
        <v>1.42</v>
      </c>
      <c r="D822">
        <v>-2.4700000000000002</v>
      </c>
      <c r="E822">
        <v>0.37</v>
      </c>
    </row>
    <row r="823" spans="1:5" x14ac:dyDescent="0.55000000000000004">
      <c r="A823">
        <v>199409</v>
      </c>
      <c r="B823">
        <v>-2.31</v>
      </c>
      <c r="C823">
        <v>3.12</v>
      </c>
      <c r="D823">
        <v>-1.87</v>
      </c>
      <c r="E823">
        <v>0.37</v>
      </c>
    </row>
    <row r="824" spans="1:5" x14ac:dyDescent="0.55000000000000004">
      <c r="A824">
        <v>199410</v>
      </c>
      <c r="B824">
        <v>1.34</v>
      </c>
      <c r="C824">
        <v>-2.23</v>
      </c>
      <c r="D824">
        <v>-1.66</v>
      </c>
      <c r="E824">
        <v>0.38</v>
      </c>
    </row>
    <row r="825" spans="1:5" x14ac:dyDescent="0.55000000000000004">
      <c r="A825">
        <v>199411</v>
      </c>
      <c r="B825">
        <v>-4.04</v>
      </c>
      <c r="C825">
        <v>0.26</v>
      </c>
      <c r="D825">
        <v>-0.69</v>
      </c>
      <c r="E825">
        <v>0.37</v>
      </c>
    </row>
    <row r="826" spans="1:5" x14ac:dyDescent="0.55000000000000004">
      <c r="A826">
        <v>199412</v>
      </c>
      <c r="B826">
        <v>0.86</v>
      </c>
      <c r="C826">
        <v>0.3</v>
      </c>
      <c r="D826">
        <v>-0.2</v>
      </c>
      <c r="E826">
        <v>0.44</v>
      </c>
    </row>
    <row r="827" spans="1:5" x14ac:dyDescent="0.55000000000000004">
      <c r="A827">
        <v>199501</v>
      </c>
      <c r="B827">
        <v>1.8</v>
      </c>
      <c r="C827">
        <v>-3.53</v>
      </c>
      <c r="D827">
        <v>2.54</v>
      </c>
      <c r="E827">
        <v>0.42</v>
      </c>
    </row>
    <row r="828" spans="1:5" x14ac:dyDescent="0.55000000000000004">
      <c r="A828">
        <v>199502</v>
      </c>
      <c r="B828">
        <v>3.63</v>
      </c>
      <c r="C828">
        <v>-0.64</v>
      </c>
      <c r="D828">
        <v>1.1200000000000001</v>
      </c>
      <c r="E828">
        <v>0.4</v>
      </c>
    </row>
    <row r="829" spans="1:5" x14ac:dyDescent="0.55000000000000004">
      <c r="A829">
        <v>199503</v>
      </c>
      <c r="B829">
        <v>2.19</v>
      </c>
      <c r="C829">
        <v>-0.17</v>
      </c>
      <c r="D829">
        <v>-2.15</v>
      </c>
      <c r="E829">
        <v>0.46</v>
      </c>
    </row>
    <row r="830" spans="1:5" x14ac:dyDescent="0.55000000000000004">
      <c r="A830">
        <v>199504</v>
      </c>
      <c r="B830">
        <v>2.11</v>
      </c>
      <c r="C830">
        <v>-0.53</v>
      </c>
      <c r="D830">
        <v>1.71</v>
      </c>
      <c r="E830">
        <v>0.44</v>
      </c>
    </row>
    <row r="831" spans="1:5" x14ac:dyDescent="0.55000000000000004">
      <c r="A831">
        <v>199505</v>
      </c>
      <c r="B831">
        <v>2.9</v>
      </c>
      <c r="C831">
        <v>-2.5499999999999998</v>
      </c>
      <c r="D831">
        <v>2.23</v>
      </c>
      <c r="E831">
        <v>0.54</v>
      </c>
    </row>
    <row r="832" spans="1:5" x14ac:dyDescent="0.55000000000000004">
      <c r="A832">
        <v>199506</v>
      </c>
      <c r="B832">
        <v>2.72</v>
      </c>
      <c r="C832">
        <v>3.14</v>
      </c>
      <c r="D832">
        <v>-2.5</v>
      </c>
      <c r="E832">
        <v>0.47</v>
      </c>
    </row>
    <row r="833" spans="1:5" x14ac:dyDescent="0.55000000000000004">
      <c r="A833">
        <v>199507</v>
      </c>
      <c r="B833">
        <v>3.72</v>
      </c>
      <c r="C833">
        <v>2.08</v>
      </c>
      <c r="D833">
        <v>-1.63</v>
      </c>
      <c r="E833">
        <v>0.45</v>
      </c>
    </row>
    <row r="834" spans="1:5" x14ac:dyDescent="0.55000000000000004">
      <c r="A834">
        <v>199508</v>
      </c>
      <c r="B834">
        <v>0.55000000000000004</v>
      </c>
      <c r="C834">
        <v>1.36</v>
      </c>
      <c r="D834">
        <v>2.84</v>
      </c>
      <c r="E834">
        <v>0.47</v>
      </c>
    </row>
    <row r="835" spans="1:5" x14ac:dyDescent="0.55000000000000004">
      <c r="A835">
        <v>199509</v>
      </c>
      <c r="B835">
        <v>3.35</v>
      </c>
      <c r="C835">
        <v>-2.29</v>
      </c>
      <c r="D835">
        <v>0.02</v>
      </c>
      <c r="E835">
        <v>0.43</v>
      </c>
    </row>
    <row r="836" spans="1:5" x14ac:dyDescent="0.55000000000000004">
      <c r="A836">
        <v>199510</v>
      </c>
      <c r="B836">
        <v>-1.52</v>
      </c>
      <c r="C836">
        <v>-3.82</v>
      </c>
      <c r="D836">
        <v>-0.46</v>
      </c>
      <c r="E836">
        <v>0.47</v>
      </c>
    </row>
    <row r="837" spans="1:5" x14ac:dyDescent="0.55000000000000004">
      <c r="A837">
        <v>199511</v>
      </c>
      <c r="B837">
        <v>3.96</v>
      </c>
      <c r="C837">
        <v>-1.2</v>
      </c>
      <c r="D837">
        <v>0.61</v>
      </c>
      <c r="E837">
        <v>0.42</v>
      </c>
    </row>
    <row r="838" spans="1:5" x14ac:dyDescent="0.55000000000000004">
      <c r="A838">
        <v>199512</v>
      </c>
      <c r="B838">
        <v>1.03</v>
      </c>
      <c r="C838">
        <v>0.64</v>
      </c>
      <c r="D838">
        <v>0.33</v>
      </c>
      <c r="E838">
        <v>0.49</v>
      </c>
    </row>
    <row r="839" spans="1:5" x14ac:dyDescent="0.55000000000000004">
      <c r="A839">
        <v>199601</v>
      </c>
      <c r="B839">
        <v>2.2599999999999998</v>
      </c>
      <c r="C839">
        <v>-2.63</v>
      </c>
      <c r="D839">
        <v>0.22</v>
      </c>
      <c r="E839">
        <v>0.43</v>
      </c>
    </row>
    <row r="840" spans="1:5" x14ac:dyDescent="0.55000000000000004">
      <c r="A840">
        <v>199602</v>
      </c>
      <c r="B840">
        <v>1.33</v>
      </c>
      <c r="C840">
        <v>1.81</v>
      </c>
      <c r="D840">
        <v>-1.1599999999999999</v>
      </c>
      <c r="E840">
        <v>0.39</v>
      </c>
    </row>
    <row r="841" spans="1:5" x14ac:dyDescent="0.55000000000000004">
      <c r="A841">
        <v>199603</v>
      </c>
      <c r="B841">
        <v>0.73</v>
      </c>
      <c r="C841">
        <v>1.52</v>
      </c>
      <c r="D841">
        <v>0.31</v>
      </c>
      <c r="E841">
        <v>0.39</v>
      </c>
    </row>
    <row r="842" spans="1:5" x14ac:dyDescent="0.55000000000000004">
      <c r="A842">
        <v>199604</v>
      </c>
      <c r="B842">
        <v>2.06</v>
      </c>
      <c r="C842">
        <v>5.24</v>
      </c>
      <c r="D842">
        <v>-4.08</v>
      </c>
      <c r="E842">
        <v>0.46</v>
      </c>
    </row>
    <row r="843" spans="1:5" x14ac:dyDescent="0.55000000000000004">
      <c r="A843">
        <v>199605</v>
      </c>
      <c r="B843">
        <v>2.36</v>
      </c>
      <c r="C843">
        <v>3.08</v>
      </c>
      <c r="D843">
        <v>-0.8</v>
      </c>
      <c r="E843">
        <v>0.42</v>
      </c>
    </row>
    <row r="844" spans="1:5" x14ac:dyDescent="0.55000000000000004">
      <c r="A844">
        <v>199606</v>
      </c>
      <c r="B844">
        <v>-1.1399999999999999</v>
      </c>
      <c r="C844">
        <v>-3.91</v>
      </c>
      <c r="D844">
        <v>2.2599999999999998</v>
      </c>
      <c r="E844">
        <v>0.4</v>
      </c>
    </row>
    <row r="845" spans="1:5" x14ac:dyDescent="0.55000000000000004">
      <c r="A845">
        <v>199607</v>
      </c>
      <c r="B845">
        <v>-5.97</v>
      </c>
      <c r="C845">
        <v>-4.3099999999999996</v>
      </c>
      <c r="D845">
        <v>5.16</v>
      </c>
      <c r="E845">
        <v>0.45</v>
      </c>
    </row>
    <row r="846" spans="1:5" x14ac:dyDescent="0.55000000000000004">
      <c r="A846">
        <v>199608</v>
      </c>
      <c r="B846">
        <v>2.77</v>
      </c>
      <c r="C846">
        <v>2.44</v>
      </c>
      <c r="D846">
        <v>-0.78</v>
      </c>
      <c r="E846">
        <v>0.41</v>
      </c>
    </row>
    <row r="847" spans="1:5" x14ac:dyDescent="0.55000000000000004">
      <c r="A847">
        <v>199609</v>
      </c>
      <c r="B847">
        <v>5.01</v>
      </c>
      <c r="C847">
        <v>-0.95</v>
      </c>
      <c r="D847">
        <v>-2.76</v>
      </c>
      <c r="E847">
        <v>0.44</v>
      </c>
    </row>
    <row r="848" spans="1:5" x14ac:dyDescent="0.55000000000000004">
      <c r="A848">
        <v>199610</v>
      </c>
      <c r="B848">
        <v>0.86</v>
      </c>
      <c r="C848">
        <v>-4.45</v>
      </c>
      <c r="D848">
        <v>4.92</v>
      </c>
      <c r="E848">
        <v>0.42</v>
      </c>
    </row>
    <row r="849" spans="1:5" x14ac:dyDescent="0.55000000000000004">
      <c r="A849">
        <v>199611</v>
      </c>
      <c r="B849">
        <v>6.25</v>
      </c>
      <c r="C849">
        <v>-4.07</v>
      </c>
      <c r="D849">
        <v>1.46</v>
      </c>
      <c r="E849">
        <v>0.41</v>
      </c>
    </row>
    <row r="850" spans="1:5" x14ac:dyDescent="0.55000000000000004">
      <c r="A850">
        <v>199612</v>
      </c>
      <c r="B850">
        <v>-1.7</v>
      </c>
      <c r="C850">
        <v>3.08</v>
      </c>
      <c r="D850">
        <v>1.33</v>
      </c>
      <c r="E850">
        <v>0.46</v>
      </c>
    </row>
    <row r="851" spans="1:5" x14ac:dyDescent="0.55000000000000004">
      <c r="A851">
        <v>199701</v>
      </c>
      <c r="B851">
        <v>4.9800000000000004</v>
      </c>
      <c r="C851">
        <v>-1.93</v>
      </c>
      <c r="D851">
        <v>-1.43</v>
      </c>
      <c r="E851">
        <v>0.45</v>
      </c>
    </row>
    <row r="852" spans="1:5" x14ac:dyDescent="0.55000000000000004">
      <c r="A852">
        <v>199702</v>
      </c>
      <c r="B852">
        <v>-0.49</v>
      </c>
      <c r="C852">
        <v>-3.29</v>
      </c>
      <c r="D852">
        <v>5.7</v>
      </c>
      <c r="E852">
        <v>0.39</v>
      </c>
    </row>
    <row r="853" spans="1:5" x14ac:dyDescent="0.55000000000000004">
      <c r="A853">
        <v>199703</v>
      </c>
      <c r="B853">
        <v>-5.0199999999999996</v>
      </c>
      <c r="C853">
        <v>-0.44</v>
      </c>
      <c r="D853">
        <v>3.43</v>
      </c>
      <c r="E853">
        <v>0.43</v>
      </c>
    </row>
    <row r="854" spans="1:5" x14ac:dyDescent="0.55000000000000004">
      <c r="A854">
        <v>199704</v>
      </c>
      <c r="B854">
        <v>4.04</v>
      </c>
      <c r="C854">
        <v>-5.74</v>
      </c>
      <c r="D854">
        <v>0.09</v>
      </c>
      <c r="E854">
        <v>0.43</v>
      </c>
    </row>
    <row r="855" spans="1:5" x14ac:dyDescent="0.55000000000000004">
      <c r="A855">
        <v>199705</v>
      </c>
      <c r="B855">
        <v>6.74</v>
      </c>
      <c r="C855">
        <v>5.16</v>
      </c>
      <c r="D855">
        <v>-4.08</v>
      </c>
      <c r="E855">
        <v>0.49</v>
      </c>
    </row>
    <row r="856" spans="1:5" x14ac:dyDescent="0.55000000000000004">
      <c r="A856">
        <v>199706</v>
      </c>
      <c r="B856">
        <v>4.0999999999999996</v>
      </c>
      <c r="C856">
        <v>1.19</v>
      </c>
      <c r="D856">
        <v>1.62</v>
      </c>
      <c r="E856">
        <v>0.37</v>
      </c>
    </row>
    <row r="857" spans="1:5" x14ac:dyDescent="0.55000000000000004">
      <c r="A857">
        <v>199707</v>
      </c>
      <c r="B857">
        <v>7.33</v>
      </c>
      <c r="C857">
        <v>-2.7</v>
      </c>
      <c r="D857">
        <v>0.2</v>
      </c>
      <c r="E857">
        <v>0.43</v>
      </c>
    </row>
    <row r="858" spans="1:5" x14ac:dyDescent="0.55000000000000004">
      <c r="A858">
        <v>199708</v>
      </c>
      <c r="B858">
        <v>-4.1500000000000004</v>
      </c>
      <c r="C858">
        <v>7.33</v>
      </c>
      <c r="D858">
        <v>1.1200000000000001</v>
      </c>
      <c r="E858">
        <v>0.41</v>
      </c>
    </row>
    <row r="859" spans="1:5" x14ac:dyDescent="0.55000000000000004">
      <c r="A859">
        <v>199709</v>
      </c>
      <c r="B859">
        <v>5.35</v>
      </c>
      <c r="C859">
        <v>2.56</v>
      </c>
      <c r="D859">
        <v>0.28999999999999998</v>
      </c>
      <c r="E859">
        <v>0.44</v>
      </c>
    </row>
    <row r="860" spans="1:5" x14ac:dyDescent="0.55000000000000004">
      <c r="A860">
        <v>199710</v>
      </c>
      <c r="B860">
        <v>-3.8</v>
      </c>
      <c r="C860">
        <v>-0.8</v>
      </c>
      <c r="D860">
        <v>2.33</v>
      </c>
      <c r="E860">
        <v>0.42</v>
      </c>
    </row>
    <row r="861" spans="1:5" x14ac:dyDescent="0.55000000000000004">
      <c r="A861">
        <v>199711</v>
      </c>
      <c r="B861">
        <v>2.98</v>
      </c>
      <c r="C861">
        <v>-5.1100000000000003</v>
      </c>
      <c r="D861">
        <v>1.24</v>
      </c>
      <c r="E861">
        <v>0.39</v>
      </c>
    </row>
    <row r="862" spans="1:5" x14ac:dyDescent="0.55000000000000004">
      <c r="A862">
        <v>199712</v>
      </c>
      <c r="B862">
        <v>1.32</v>
      </c>
      <c r="C862">
        <v>-2.66</v>
      </c>
      <c r="D862">
        <v>4.03</v>
      </c>
      <c r="E862">
        <v>0.48</v>
      </c>
    </row>
    <row r="863" spans="1:5" x14ac:dyDescent="0.55000000000000004">
      <c r="A863">
        <v>199801</v>
      </c>
      <c r="B863">
        <v>0.15</v>
      </c>
      <c r="C863">
        <v>-1.02</v>
      </c>
      <c r="D863">
        <v>-1.65</v>
      </c>
      <c r="E863">
        <v>0.43</v>
      </c>
    </row>
    <row r="864" spans="1:5" x14ac:dyDescent="0.55000000000000004">
      <c r="A864">
        <v>199802</v>
      </c>
      <c r="B864">
        <v>7.04</v>
      </c>
      <c r="C864">
        <v>0.26</v>
      </c>
      <c r="D864">
        <v>-0.78</v>
      </c>
      <c r="E864">
        <v>0.39</v>
      </c>
    </row>
    <row r="865" spans="1:5" x14ac:dyDescent="0.55000000000000004">
      <c r="A865">
        <v>199803</v>
      </c>
      <c r="B865">
        <v>4.76</v>
      </c>
      <c r="C865">
        <v>-1.21</v>
      </c>
      <c r="D865">
        <v>1.54</v>
      </c>
      <c r="E865">
        <v>0.39</v>
      </c>
    </row>
    <row r="866" spans="1:5" x14ac:dyDescent="0.55000000000000004">
      <c r="A866">
        <v>199804</v>
      </c>
      <c r="B866">
        <v>0.73</v>
      </c>
      <c r="C866">
        <v>0.03</v>
      </c>
      <c r="D866">
        <v>0.89</v>
      </c>
      <c r="E866">
        <v>0.43</v>
      </c>
    </row>
    <row r="867" spans="1:5" x14ac:dyDescent="0.55000000000000004">
      <c r="A867">
        <v>199805</v>
      </c>
      <c r="B867">
        <v>-3.07</v>
      </c>
      <c r="C867">
        <v>-3.4</v>
      </c>
      <c r="D867">
        <v>3.43</v>
      </c>
      <c r="E867">
        <v>0.4</v>
      </c>
    </row>
    <row r="868" spans="1:5" x14ac:dyDescent="0.55000000000000004">
      <c r="A868">
        <v>199806</v>
      </c>
      <c r="B868">
        <v>3.18</v>
      </c>
      <c r="C868">
        <v>-3.32</v>
      </c>
      <c r="D868">
        <v>-1.8</v>
      </c>
      <c r="E868">
        <v>0.41</v>
      </c>
    </row>
    <row r="869" spans="1:5" x14ac:dyDescent="0.55000000000000004">
      <c r="A869">
        <v>199807</v>
      </c>
      <c r="B869">
        <v>-2.46</v>
      </c>
      <c r="C869">
        <v>-4.9400000000000004</v>
      </c>
      <c r="D869">
        <v>-1.71</v>
      </c>
      <c r="E869">
        <v>0.4</v>
      </c>
    </row>
    <row r="870" spans="1:5" x14ac:dyDescent="0.55000000000000004">
      <c r="A870">
        <v>199808</v>
      </c>
      <c r="B870">
        <v>-16.079999999999998</v>
      </c>
      <c r="C870">
        <v>-5.68</v>
      </c>
      <c r="D870">
        <v>3.56</v>
      </c>
      <c r="E870">
        <v>0.43</v>
      </c>
    </row>
    <row r="871" spans="1:5" x14ac:dyDescent="0.55000000000000004">
      <c r="A871">
        <v>199809</v>
      </c>
      <c r="B871">
        <v>6.15</v>
      </c>
      <c r="C871">
        <v>0.06</v>
      </c>
      <c r="D871">
        <v>-3.42</v>
      </c>
      <c r="E871">
        <v>0.46</v>
      </c>
    </row>
    <row r="872" spans="1:5" x14ac:dyDescent="0.55000000000000004">
      <c r="A872">
        <v>199810</v>
      </c>
      <c r="B872">
        <v>7.13</v>
      </c>
      <c r="C872">
        <v>-3.11</v>
      </c>
      <c r="D872">
        <v>-2.21</v>
      </c>
      <c r="E872">
        <v>0.32</v>
      </c>
    </row>
    <row r="873" spans="1:5" x14ac:dyDescent="0.55000000000000004">
      <c r="A873">
        <v>199811</v>
      </c>
      <c r="B873">
        <v>6.1</v>
      </c>
      <c r="C873">
        <v>1.21</v>
      </c>
      <c r="D873">
        <v>-3.16</v>
      </c>
      <c r="E873">
        <v>0.31</v>
      </c>
    </row>
    <row r="874" spans="1:5" x14ac:dyDescent="0.55000000000000004">
      <c r="A874">
        <v>199812</v>
      </c>
      <c r="B874">
        <v>6.16</v>
      </c>
      <c r="C874">
        <v>-0.54</v>
      </c>
      <c r="D874">
        <v>-4.2</v>
      </c>
      <c r="E874">
        <v>0.38</v>
      </c>
    </row>
    <row r="875" spans="1:5" x14ac:dyDescent="0.55000000000000004">
      <c r="A875">
        <v>199901</v>
      </c>
      <c r="B875">
        <v>3.5</v>
      </c>
      <c r="C875">
        <v>0.81</v>
      </c>
      <c r="D875">
        <v>-4.66</v>
      </c>
      <c r="E875">
        <v>0.35</v>
      </c>
    </row>
    <row r="876" spans="1:5" x14ac:dyDescent="0.55000000000000004">
      <c r="A876">
        <v>199902</v>
      </c>
      <c r="B876">
        <v>-4.08</v>
      </c>
      <c r="C876">
        <v>-6.08</v>
      </c>
      <c r="D876">
        <v>1.91</v>
      </c>
      <c r="E876">
        <v>0.35</v>
      </c>
    </row>
    <row r="877" spans="1:5" x14ac:dyDescent="0.55000000000000004">
      <c r="A877">
        <v>199903</v>
      </c>
      <c r="B877">
        <v>3.45</v>
      </c>
      <c r="C877">
        <v>-3.76</v>
      </c>
      <c r="D877">
        <v>-2.77</v>
      </c>
      <c r="E877">
        <v>0.43</v>
      </c>
    </row>
    <row r="878" spans="1:5" x14ac:dyDescent="0.55000000000000004">
      <c r="A878">
        <v>199904</v>
      </c>
      <c r="B878">
        <v>4.33</v>
      </c>
      <c r="C878">
        <v>3.98</v>
      </c>
      <c r="D878">
        <v>2.34</v>
      </c>
      <c r="E878">
        <v>0.37</v>
      </c>
    </row>
    <row r="879" spans="1:5" x14ac:dyDescent="0.55000000000000004">
      <c r="A879">
        <v>199905</v>
      </c>
      <c r="B879">
        <v>-2.46</v>
      </c>
      <c r="C879">
        <v>3.33</v>
      </c>
      <c r="D879">
        <v>2.36</v>
      </c>
      <c r="E879">
        <v>0.34</v>
      </c>
    </row>
    <row r="880" spans="1:5" x14ac:dyDescent="0.55000000000000004">
      <c r="A880">
        <v>199906</v>
      </c>
      <c r="B880">
        <v>4.7699999999999996</v>
      </c>
      <c r="C880">
        <v>3.15</v>
      </c>
      <c r="D880">
        <v>-3.4</v>
      </c>
      <c r="E880">
        <v>0.4</v>
      </c>
    </row>
    <row r="881" spans="1:5" x14ac:dyDescent="0.55000000000000004">
      <c r="A881">
        <v>199907</v>
      </c>
      <c r="B881">
        <v>-3.49</v>
      </c>
      <c r="C881">
        <v>2.5499999999999998</v>
      </c>
      <c r="D881">
        <v>-0.48</v>
      </c>
      <c r="E881">
        <v>0.38</v>
      </c>
    </row>
    <row r="882" spans="1:5" x14ac:dyDescent="0.55000000000000004">
      <c r="A882">
        <v>199908</v>
      </c>
      <c r="B882">
        <v>-1.38</v>
      </c>
      <c r="C882">
        <v>-1</v>
      </c>
      <c r="D882">
        <v>-1.72</v>
      </c>
      <c r="E882">
        <v>0.39</v>
      </c>
    </row>
    <row r="883" spans="1:5" x14ac:dyDescent="0.55000000000000004">
      <c r="A883">
        <v>199909</v>
      </c>
      <c r="B883">
        <v>-2.79</v>
      </c>
      <c r="C883">
        <v>3.36</v>
      </c>
      <c r="D883">
        <v>-3.42</v>
      </c>
      <c r="E883">
        <v>0.39</v>
      </c>
    </row>
    <row r="884" spans="1:5" x14ac:dyDescent="0.55000000000000004">
      <c r="A884">
        <v>199910</v>
      </c>
      <c r="B884">
        <v>6.12</v>
      </c>
      <c r="C884">
        <v>-6.75</v>
      </c>
      <c r="D884">
        <v>-3.16</v>
      </c>
      <c r="E884">
        <v>0.39</v>
      </c>
    </row>
    <row r="885" spans="1:5" x14ac:dyDescent="0.55000000000000004">
      <c r="A885">
        <v>199911</v>
      </c>
      <c r="B885">
        <v>3.37</v>
      </c>
      <c r="C885">
        <v>7.17</v>
      </c>
      <c r="D885">
        <v>-6.07</v>
      </c>
      <c r="E885">
        <v>0.36</v>
      </c>
    </row>
    <row r="886" spans="1:5" x14ac:dyDescent="0.55000000000000004">
      <c r="A886">
        <v>199912</v>
      </c>
      <c r="B886">
        <v>7.72</v>
      </c>
      <c r="C886">
        <v>7.07</v>
      </c>
      <c r="D886">
        <v>-8.4</v>
      </c>
      <c r="E886">
        <v>0.44</v>
      </c>
    </row>
    <row r="887" spans="1:5" x14ac:dyDescent="0.55000000000000004">
      <c r="A887">
        <v>200001</v>
      </c>
      <c r="B887">
        <v>-4.74</v>
      </c>
      <c r="C887">
        <v>5.7</v>
      </c>
      <c r="D887">
        <v>-1.75</v>
      </c>
      <c r="E887">
        <v>0.41</v>
      </c>
    </row>
    <row r="888" spans="1:5" x14ac:dyDescent="0.55000000000000004">
      <c r="A888">
        <v>200002</v>
      </c>
      <c r="B888">
        <v>2.4500000000000002</v>
      </c>
      <c r="C888">
        <v>21.19</v>
      </c>
      <c r="D888">
        <v>-8.94</v>
      </c>
      <c r="E888">
        <v>0.43</v>
      </c>
    </row>
    <row r="889" spans="1:5" x14ac:dyDescent="0.55000000000000004">
      <c r="A889">
        <v>200003</v>
      </c>
      <c r="B889">
        <v>5.2</v>
      </c>
      <c r="C889">
        <v>-16.82</v>
      </c>
      <c r="D889">
        <v>7.66</v>
      </c>
      <c r="E889">
        <v>0.47</v>
      </c>
    </row>
    <row r="890" spans="1:5" x14ac:dyDescent="0.55000000000000004">
      <c r="A890">
        <v>200004</v>
      </c>
      <c r="B890">
        <v>-6.4</v>
      </c>
      <c r="C890">
        <v>-6.93</v>
      </c>
      <c r="D890">
        <v>7.41</v>
      </c>
      <c r="E890">
        <v>0.46</v>
      </c>
    </row>
    <row r="891" spans="1:5" x14ac:dyDescent="0.55000000000000004">
      <c r="A891">
        <v>200005</v>
      </c>
      <c r="B891">
        <v>-4.42</v>
      </c>
      <c r="C891">
        <v>-6.33</v>
      </c>
      <c r="D891">
        <v>5.01</v>
      </c>
      <c r="E891">
        <v>0.5</v>
      </c>
    </row>
    <row r="892" spans="1:5" x14ac:dyDescent="0.55000000000000004">
      <c r="A892">
        <v>200006</v>
      </c>
      <c r="B892">
        <v>4.6399999999999997</v>
      </c>
      <c r="C892">
        <v>12.8</v>
      </c>
      <c r="D892">
        <v>-8.2200000000000006</v>
      </c>
      <c r="E892">
        <v>0.4</v>
      </c>
    </row>
    <row r="893" spans="1:5" x14ac:dyDescent="0.55000000000000004">
      <c r="A893">
        <v>200007</v>
      </c>
      <c r="B893">
        <v>-2.5099999999999998</v>
      </c>
      <c r="C893">
        <v>-3.16</v>
      </c>
      <c r="D893">
        <v>8.4</v>
      </c>
      <c r="E893">
        <v>0.48</v>
      </c>
    </row>
    <row r="894" spans="1:5" x14ac:dyDescent="0.55000000000000004">
      <c r="A894">
        <v>200008</v>
      </c>
      <c r="B894">
        <v>7.03</v>
      </c>
      <c r="C894">
        <v>-0.65</v>
      </c>
      <c r="D894">
        <v>-1.47</v>
      </c>
      <c r="E894">
        <v>0.5</v>
      </c>
    </row>
    <row r="895" spans="1:5" x14ac:dyDescent="0.55000000000000004">
      <c r="A895">
        <v>200009</v>
      </c>
      <c r="B895">
        <v>-5.45</v>
      </c>
      <c r="C895">
        <v>-1.89</v>
      </c>
      <c r="D895">
        <v>7.28</v>
      </c>
      <c r="E895">
        <v>0.51</v>
      </c>
    </row>
    <row r="896" spans="1:5" x14ac:dyDescent="0.55000000000000004">
      <c r="A896">
        <v>200010</v>
      </c>
      <c r="B896">
        <v>-2.76</v>
      </c>
      <c r="C896">
        <v>-3.87</v>
      </c>
      <c r="D896">
        <v>5.71</v>
      </c>
      <c r="E896">
        <v>0.56000000000000005</v>
      </c>
    </row>
    <row r="897" spans="1:5" x14ac:dyDescent="0.55000000000000004">
      <c r="A897">
        <v>200011</v>
      </c>
      <c r="B897">
        <v>-10.72</v>
      </c>
      <c r="C897">
        <v>-3.5</v>
      </c>
      <c r="D897">
        <v>12.53</v>
      </c>
      <c r="E897">
        <v>0.51</v>
      </c>
    </row>
    <row r="898" spans="1:5" x14ac:dyDescent="0.55000000000000004">
      <c r="A898">
        <v>200012</v>
      </c>
      <c r="B898">
        <v>1.19</v>
      </c>
      <c r="C898">
        <v>0.73</v>
      </c>
      <c r="D898">
        <v>7.67</v>
      </c>
      <c r="E898">
        <v>0.5</v>
      </c>
    </row>
    <row r="899" spans="1:5" x14ac:dyDescent="0.55000000000000004">
      <c r="A899">
        <v>200101</v>
      </c>
      <c r="B899">
        <v>3.13</v>
      </c>
      <c r="C899">
        <v>6.76</v>
      </c>
      <c r="D899">
        <v>-5.33</v>
      </c>
      <c r="E899">
        <v>0.54</v>
      </c>
    </row>
    <row r="900" spans="1:5" x14ac:dyDescent="0.55000000000000004">
      <c r="A900">
        <v>200102</v>
      </c>
      <c r="B900">
        <v>-10.050000000000001</v>
      </c>
      <c r="C900">
        <v>-0.82</v>
      </c>
      <c r="D900">
        <v>12.58</v>
      </c>
      <c r="E900">
        <v>0.38</v>
      </c>
    </row>
    <row r="901" spans="1:5" x14ac:dyDescent="0.55000000000000004">
      <c r="A901">
        <v>200103</v>
      </c>
      <c r="B901">
        <v>-7.26</v>
      </c>
      <c r="C901">
        <v>0.17</v>
      </c>
      <c r="D901">
        <v>6.52</v>
      </c>
      <c r="E901">
        <v>0.42</v>
      </c>
    </row>
    <row r="902" spans="1:5" x14ac:dyDescent="0.55000000000000004">
      <c r="A902">
        <v>200104</v>
      </c>
      <c r="B902">
        <v>7.94</v>
      </c>
      <c r="C902">
        <v>0.61</v>
      </c>
      <c r="D902">
        <v>-4.8</v>
      </c>
      <c r="E902">
        <v>0.39</v>
      </c>
    </row>
    <row r="903" spans="1:5" x14ac:dyDescent="0.55000000000000004">
      <c r="A903">
        <v>200105</v>
      </c>
      <c r="B903">
        <v>0.72</v>
      </c>
      <c r="C903">
        <v>2.5299999999999998</v>
      </c>
      <c r="D903">
        <v>3.34</v>
      </c>
      <c r="E903">
        <v>0.32</v>
      </c>
    </row>
    <row r="904" spans="1:5" x14ac:dyDescent="0.55000000000000004">
      <c r="A904">
        <v>200106</v>
      </c>
      <c r="B904">
        <v>-1.94</v>
      </c>
      <c r="C904">
        <v>6.25</v>
      </c>
      <c r="D904">
        <v>-1.1599999999999999</v>
      </c>
      <c r="E904">
        <v>0.28000000000000003</v>
      </c>
    </row>
    <row r="905" spans="1:5" x14ac:dyDescent="0.55000000000000004">
      <c r="A905">
        <v>200107</v>
      </c>
      <c r="B905">
        <v>-2.13</v>
      </c>
      <c r="C905">
        <v>-4.2300000000000004</v>
      </c>
      <c r="D905">
        <v>5.35</v>
      </c>
      <c r="E905">
        <v>0.3</v>
      </c>
    </row>
    <row r="906" spans="1:5" x14ac:dyDescent="0.55000000000000004">
      <c r="A906">
        <v>200108</v>
      </c>
      <c r="B906">
        <v>-6.46</v>
      </c>
      <c r="C906">
        <v>2.48</v>
      </c>
      <c r="D906">
        <v>2.33</v>
      </c>
      <c r="E906">
        <v>0.31</v>
      </c>
    </row>
    <row r="907" spans="1:5" x14ac:dyDescent="0.55000000000000004">
      <c r="A907">
        <v>200109</v>
      </c>
      <c r="B907">
        <v>-9.25</v>
      </c>
      <c r="C907">
        <v>-6.25</v>
      </c>
      <c r="D907">
        <v>1.57</v>
      </c>
      <c r="E907">
        <v>0.28000000000000003</v>
      </c>
    </row>
    <row r="908" spans="1:5" x14ac:dyDescent="0.55000000000000004">
      <c r="A908">
        <v>200110</v>
      </c>
      <c r="B908">
        <v>2.46</v>
      </c>
      <c r="C908">
        <v>7.57</v>
      </c>
      <c r="D908">
        <v>-7.66</v>
      </c>
      <c r="E908">
        <v>0.22</v>
      </c>
    </row>
    <row r="909" spans="1:5" x14ac:dyDescent="0.55000000000000004">
      <c r="A909">
        <v>200111</v>
      </c>
      <c r="B909">
        <v>7.54</v>
      </c>
      <c r="C909">
        <v>-0.48</v>
      </c>
      <c r="D909">
        <v>2.16</v>
      </c>
      <c r="E909">
        <v>0.17</v>
      </c>
    </row>
    <row r="910" spans="1:5" x14ac:dyDescent="0.55000000000000004">
      <c r="A910">
        <v>200112</v>
      </c>
      <c r="B910">
        <v>1.61</v>
      </c>
      <c r="C910">
        <v>4.79</v>
      </c>
      <c r="D910">
        <v>0.9</v>
      </c>
      <c r="E910">
        <v>0.15</v>
      </c>
    </row>
    <row r="911" spans="1:5" x14ac:dyDescent="0.55000000000000004">
      <c r="A911">
        <v>200201</v>
      </c>
      <c r="B911">
        <v>-1.44</v>
      </c>
      <c r="C911">
        <v>1.18</v>
      </c>
      <c r="D911">
        <v>3.38</v>
      </c>
      <c r="E911">
        <v>0.14000000000000001</v>
      </c>
    </row>
    <row r="912" spans="1:5" x14ac:dyDescent="0.55000000000000004">
      <c r="A912">
        <v>200202</v>
      </c>
      <c r="B912">
        <v>-2.29</v>
      </c>
      <c r="C912">
        <v>-1.07</v>
      </c>
      <c r="D912">
        <v>2.21</v>
      </c>
      <c r="E912">
        <v>0.13</v>
      </c>
    </row>
    <row r="913" spans="1:5" x14ac:dyDescent="0.55000000000000004">
      <c r="A913">
        <v>200203</v>
      </c>
      <c r="B913">
        <v>4.24</v>
      </c>
      <c r="C913">
        <v>4.1399999999999997</v>
      </c>
      <c r="D913">
        <v>1.08</v>
      </c>
      <c r="E913">
        <v>0.13</v>
      </c>
    </row>
    <row r="914" spans="1:5" x14ac:dyDescent="0.55000000000000004">
      <c r="A914">
        <v>200204</v>
      </c>
      <c r="B914">
        <v>-5.2</v>
      </c>
      <c r="C914">
        <v>5.84</v>
      </c>
      <c r="D914">
        <v>3.96</v>
      </c>
      <c r="E914">
        <v>0.15</v>
      </c>
    </row>
    <row r="915" spans="1:5" x14ac:dyDescent="0.55000000000000004">
      <c r="A915">
        <v>200205</v>
      </c>
      <c r="B915">
        <v>-1.38</v>
      </c>
      <c r="C915">
        <v>-3.26</v>
      </c>
      <c r="D915">
        <v>1.57</v>
      </c>
      <c r="E915">
        <v>0.14000000000000001</v>
      </c>
    </row>
    <row r="916" spans="1:5" x14ac:dyDescent="0.55000000000000004">
      <c r="A916">
        <v>200206</v>
      </c>
      <c r="B916">
        <v>-7.21</v>
      </c>
      <c r="C916">
        <v>4.2</v>
      </c>
      <c r="D916">
        <v>0.04</v>
      </c>
      <c r="E916">
        <v>0.13</v>
      </c>
    </row>
    <row r="917" spans="1:5" x14ac:dyDescent="0.55000000000000004">
      <c r="A917">
        <v>200207</v>
      </c>
      <c r="B917">
        <v>-8.18</v>
      </c>
      <c r="C917">
        <v>-5.22</v>
      </c>
      <c r="D917">
        <v>-3.71</v>
      </c>
      <c r="E917">
        <v>0.15</v>
      </c>
    </row>
    <row r="918" spans="1:5" x14ac:dyDescent="0.55000000000000004">
      <c r="A918">
        <v>200208</v>
      </c>
      <c r="B918">
        <v>0.5</v>
      </c>
      <c r="C918">
        <v>-2.94</v>
      </c>
      <c r="D918">
        <v>3.23</v>
      </c>
      <c r="E918">
        <v>0.14000000000000001</v>
      </c>
    </row>
    <row r="919" spans="1:5" x14ac:dyDescent="0.55000000000000004">
      <c r="A919">
        <v>200209</v>
      </c>
      <c r="B919">
        <v>-10.35</v>
      </c>
      <c r="C919">
        <v>2.39</v>
      </c>
      <c r="D919">
        <v>1.49</v>
      </c>
      <c r="E919">
        <v>0.14000000000000001</v>
      </c>
    </row>
    <row r="920" spans="1:5" x14ac:dyDescent="0.55000000000000004">
      <c r="A920">
        <v>200210</v>
      </c>
      <c r="B920">
        <v>7.84</v>
      </c>
      <c r="C920">
        <v>-3.44</v>
      </c>
      <c r="D920">
        <v>-4.07</v>
      </c>
      <c r="E920">
        <v>0.14000000000000001</v>
      </c>
    </row>
    <row r="921" spans="1:5" x14ac:dyDescent="0.55000000000000004">
      <c r="A921">
        <v>200211</v>
      </c>
      <c r="B921">
        <v>5.96</v>
      </c>
      <c r="C921">
        <v>3.23</v>
      </c>
      <c r="D921">
        <v>-1.51</v>
      </c>
      <c r="E921">
        <v>0.12</v>
      </c>
    </row>
    <row r="922" spans="1:5" x14ac:dyDescent="0.55000000000000004">
      <c r="A922">
        <v>200212</v>
      </c>
      <c r="B922">
        <v>-5.76</v>
      </c>
      <c r="C922">
        <v>-0.01</v>
      </c>
      <c r="D922">
        <v>2.2799999999999998</v>
      </c>
      <c r="E922">
        <v>0.11</v>
      </c>
    </row>
    <row r="923" spans="1:5" x14ac:dyDescent="0.55000000000000004">
      <c r="A923">
        <v>200301</v>
      </c>
      <c r="B923">
        <v>-2.57</v>
      </c>
      <c r="C923">
        <v>1.28</v>
      </c>
      <c r="D923">
        <v>-0.86</v>
      </c>
      <c r="E923">
        <v>0.1</v>
      </c>
    </row>
    <row r="924" spans="1:5" x14ac:dyDescent="0.55000000000000004">
      <c r="A924">
        <v>200302</v>
      </c>
      <c r="B924">
        <v>-1.88</v>
      </c>
      <c r="C924">
        <v>-0.46</v>
      </c>
      <c r="D924">
        <v>-1.33</v>
      </c>
      <c r="E924">
        <v>0.09</v>
      </c>
    </row>
    <row r="925" spans="1:5" x14ac:dyDescent="0.55000000000000004">
      <c r="A925">
        <v>200303</v>
      </c>
      <c r="B925">
        <v>1.0900000000000001</v>
      </c>
      <c r="C925">
        <v>0.93</v>
      </c>
      <c r="D925">
        <v>-2.15</v>
      </c>
      <c r="E925">
        <v>0.1</v>
      </c>
    </row>
    <row r="926" spans="1:5" x14ac:dyDescent="0.55000000000000004">
      <c r="A926">
        <v>200304</v>
      </c>
      <c r="B926">
        <v>8.2200000000000006</v>
      </c>
      <c r="C926">
        <v>0.64</v>
      </c>
      <c r="D926">
        <v>0.89</v>
      </c>
      <c r="E926">
        <v>0.1</v>
      </c>
    </row>
    <row r="927" spans="1:5" x14ac:dyDescent="0.55000000000000004">
      <c r="A927">
        <v>200305</v>
      </c>
      <c r="B927">
        <v>6.05</v>
      </c>
      <c r="C927">
        <v>4.49</v>
      </c>
      <c r="D927">
        <v>0.11</v>
      </c>
      <c r="E927">
        <v>0.09</v>
      </c>
    </row>
    <row r="928" spans="1:5" x14ac:dyDescent="0.55000000000000004">
      <c r="A928">
        <v>200306</v>
      </c>
      <c r="B928">
        <v>1.42</v>
      </c>
      <c r="C928">
        <v>1.75</v>
      </c>
      <c r="D928">
        <v>0.39</v>
      </c>
      <c r="E928">
        <v>0.1</v>
      </c>
    </row>
    <row r="929" spans="1:5" x14ac:dyDescent="0.55000000000000004">
      <c r="A929">
        <v>200307</v>
      </c>
      <c r="B929">
        <v>2.35</v>
      </c>
      <c r="C929">
        <v>5.23</v>
      </c>
      <c r="D929">
        <v>-1.08</v>
      </c>
      <c r="E929">
        <v>7.0000000000000007E-2</v>
      </c>
    </row>
    <row r="930" spans="1:5" x14ac:dyDescent="0.55000000000000004">
      <c r="A930">
        <v>200308</v>
      </c>
      <c r="B930">
        <v>2.34</v>
      </c>
      <c r="C930">
        <v>2.7</v>
      </c>
      <c r="D930">
        <v>1.61</v>
      </c>
      <c r="E930">
        <v>7.0000000000000007E-2</v>
      </c>
    </row>
    <row r="931" spans="1:5" x14ac:dyDescent="0.55000000000000004">
      <c r="A931">
        <v>200309</v>
      </c>
      <c r="B931">
        <v>-1.24</v>
      </c>
      <c r="C931">
        <v>0.71</v>
      </c>
      <c r="D931">
        <v>0.05</v>
      </c>
      <c r="E931">
        <v>0.08</v>
      </c>
    </row>
    <row r="932" spans="1:5" x14ac:dyDescent="0.55000000000000004">
      <c r="A932">
        <v>200310</v>
      </c>
      <c r="B932">
        <v>6.08</v>
      </c>
      <c r="C932">
        <v>2.64</v>
      </c>
      <c r="D932">
        <v>1.92</v>
      </c>
      <c r="E932">
        <v>7.0000000000000007E-2</v>
      </c>
    </row>
    <row r="933" spans="1:5" x14ac:dyDescent="0.55000000000000004">
      <c r="A933">
        <v>200311</v>
      </c>
      <c r="B933">
        <v>1.35</v>
      </c>
      <c r="C933">
        <v>1.99</v>
      </c>
      <c r="D933">
        <v>1.8</v>
      </c>
      <c r="E933">
        <v>7.0000000000000007E-2</v>
      </c>
    </row>
    <row r="934" spans="1:5" x14ac:dyDescent="0.55000000000000004">
      <c r="A934">
        <v>200312</v>
      </c>
      <c r="B934">
        <v>4.29</v>
      </c>
      <c r="C934">
        <v>-2.76</v>
      </c>
      <c r="D934">
        <v>1.58</v>
      </c>
      <c r="E934">
        <v>0.08</v>
      </c>
    </row>
    <row r="935" spans="1:5" x14ac:dyDescent="0.55000000000000004">
      <c r="A935">
        <v>200401</v>
      </c>
      <c r="B935">
        <v>2.15</v>
      </c>
      <c r="C935">
        <v>2.5299999999999998</v>
      </c>
      <c r="D935">
        <v>2.4500000000000002</v>
      </c>
      <c r="E935">
        <v>7.0000000000000007E-2</v>
      </c>
    </row>
    <row r="936" spans="1:5" x14ac:dyDescent="0.55000000000000004">
      <c r="A936">
        <v>200402</v>
      </c>
      <c r="B936">
        <v>1.4</v>
      </c>
      <c r="C936">
        <v>-1.56</v>
      </c>
      <c r="D936">
        <v>0.86</v>
      </c>
      <c r="E936">
        <v>0.06</v>
      </c>
    </row>
    <row r="937" spans="1:5" x14ac:dyDescent="0.55000000000000004">
      <c r="A937">
        <v>200403</v>
      </c>
      <c r="B937">
        <v>-1.32</v>
      </c>
      <c r="C937">
        <v>1.75</v>
      </c>
      <c r="D937">
        <v>0.24</v>
      </c>
      <c r="E937">
        <v>0.09</v>
      </c>
    </row>
    <row r="938" spans="1:5" x14ac:dyDescent="0.55000000000000004">
      <c r="A938">
        <v>200404</v>
      </c>
      <c r="B938">
        <v>-1.83</v>
      </c>
      <c r="C938">
        <v>-1.73</v>
      </c>
      <c r="D938">
        <v>-3.07</v>
      </c>
      <c r="E938">
        <v>0.08</v>
      </c>
    </row>
    <row r="939" spans="1:5" x14ac:dyDescent="0.55000000000000004">
      <c r="A939">
        <v>200405</v>
      </c>
      <c r="B939">
        <v>1.17</v>
      </c>
      <c r="C939">
        <v>-0.24</v>
      </c>
      <c r="D939">
        <v>-0.28999999999999998</v>
      </c>
      <c r="E939">
        <v>0.06</v>
      </c>
    </row>
    <row r="940" spans="1:5" x14ac:dyDescent="0.55000000000000004">
      <c r="A940">
        <v>200406</v>
      </c>
      <c r="B940">
        <v>1.86</v>
      </c>
      <c r="C940">
        <v>2.2799999999999998</v>
      </c>
      <c r="D940">
        <v>1.23</v>
      </c>
      <c r="E940">
        <v>0.08</v>
      </c>
    </row>
    <row r="941" spans="1:5" x14ac:dyDescent="0.55000000000000004">
      <c r="A941">
        <v>200407</v>
      </c>
      <c r="B941">
        <v>-4.0599999999999996</v>
      </c>
      <c r="C941">
        <v>-3.85</v>
      </c>
      <c r="D941">
        <v>3.28</v>
      </c>
      <c r="E941">
        <v>0.1</v>
      </c>
    </row>
    <row r="942" spans="1:5" x14ac:dyDescent="0.55000000000000004">
      <c r="A942">
        <v>200408</v>
      </c>
      <c r="B942">
        <v>0.08</v>
      </c>
      <c r="C942">
        <v>-1.56</v>
      </c>
      <c r="D942">
        <v>0.96</v>
      </c>
      <c r="E942">
        <v>0.11</v>
      </c>
    </row>
    <row r="943" spans="1:5" x14ac:dyDescent="0.55000000000000004">
      <c r="A943">
        <v>200409</v>
      </c>
      <c r="B943">
        <v>1.6</v>
      </c>
      <c r="C943">
        <v>3.01</v>
      </c>
      <c r="D943">
        <v>-7.0000000000000007E-2</v>
      </c>
      <c r="E943">
        <v>0.11</v>
      </c>
    </row>
    <row r="944" spans="1:5" x14ac:dyDescent="0.55000000000000004">
      <c r="A944">
        <v>200410</v>
      </c>
      <c r="B944">
        <v>1.43</v>
      </c>
      <c r="C944">
        <v>0.13</v>
      </c>
      <c r="D944">
        <v>-0.28999999999999998</v>
      </c>
      <c r="E944">
        <v>0.11</v>
      </c>
    </row>
    <row r="945" spans="1:5" x14ac:dyDescent="0.55000000000000004">
      <c r="A945">
        <v>200411</v>
      </c>
      <c r="B945">
        <v>4.54</v>
      </c>
      <c r="C945">
        <v>3.72</v>
      </c>
      <c r="D945">
        <v>1.43</v>
      </c>
      <c r="E945">
        <v>0.15</v>
      </c>
    </row>
    <row r="946" spans="1:5" x14ac:dyDescent="0.55000000000000004">
      <c r="A946">
        <v>200412</v>
      </c>
      <c r="B946">
        <v>3.43</v>
      </c>
      <c r="C946">
        <v>-7.0000000000000007E-2</v>
      </c>
      <c r="D946">
        <v>-0.18</v>
      </c>
      <c r="E946">
        <v>0.16</v>
      </c>
    </row>
    <row r="947" spans="1:5" x14ac:dyDescent="0.55000000000000004">
      <c r="A947">
        <v>200501</v>
      </c>
      <c r="B947">
        <v>-2.76</v>
      </c>
      <c r="C947">
        <v>-1.72</v>
      </c>
      <c r="D947">
        <v>2.0099999999999998</v>
      </c>
      <c r="E947">
        <v>0.16</v>
      </c>
    </row>
    <row r="948" spans="1:5" x14ac:dyDescent="0.55000000000000004">
      <c r="A948">
        <v>200502</v>
      </c>
      <c r="B948">
        <v>1.89</v>
      </c>
      <c r="C948">
        <v>-0.55000000000000004</v>
      </c>
      <c r="D948">
        <v>1.63</v>
      </c>
      <c r="E948">
        <v>0.16</v>
      </c>
    </row>
    <row r="949" spans="1:5" x14ac:dyDescent="0.55000000000000004">
      <c r="A949">
        <v>200503</v>
      </c>
      <c r="B949">
        <v>-1.97</v>
      </c>
      <c r="C949">
        <v>-1.35</v>
      </c>
      <c r="D949">
        <v>2.14</v>
      </c>
      <c r="E949">
        <v>0.21</v>
      </c>
    </row>
    <row r="950" spans="1:5" x14ac:dyDescent="0.55000000000000004">
      <c r="A950">
        <v>200504</v>
      </c>
      <c r="B950">
        <v>-2.61</v>
      </c>
      <c r="C950">
        <v>-3.97</v>
      </c>
      <c r="D950">
        <v>0.05</v>
      </c>
      <c r="E950">
        <v>0.21</v>
      </c>
    </row>
    <row r="951" spans="1:5" x14ac:dyDescent="0.55000000000000004">
      <c r="A951">
        <v>200505</v>
      </c>
      <c r="B951">
        <v>3.65</v>
      </c>
      <c r="C951">
        <v>2.8</v>
      </c>
      <c r="D951">
        <v>-0.66</v>
      </c>
      <c r="E951">
        <v>0.24</v>
      </c>
    </row>
    <row r="952" spans="1:5" x14ac:dyDescent="0.55000000000000004">
      <c r="A952">
        <v>200506</v>
      </c>
      <c r="B952">
        <v>0.56999999999999995</v>
      </c>
      <c r="C952">
        <v>2.5499999999999998</v>
      </c>
      <c r="D952">
        <v>2.82</v>
      </c>
      <c r="E952">
        <v>0.23</v>
      </c>
    </row>
    <row r="953" spans="1:5" x14ac:dyDescent="0.55000000000000004">
      <c r="A953">
        <v>200507</v>
      </c>
      <c r="B953">
        <v>3.92</v>
      </c>
      <c r="C953">
        <v>2.87</v>
      </c>
      <c r="D953">
        <v>-0.83</v>
      </c>
      <c r="E953">
        <v>0.24</v>
      </c>
    </row>
    <row r="954" spans="1:5" x14ac:dyDescent="0.55000000000000004">
      <c r="A954">
        <v>200508</v>
      </c>
      <c r="B954">
        <v>-1.22</v>
      </c>
      <c r="C954">
        <v>-0.98</v>
      </c>
      <c r="D954">
        <v>1.38</v>
      </c>
      <c r="E954">
        <v>0.3</v>
      </c>
    </row>
    <row r="955" spans="1:5" x14ac:dyDescent="0.55000000000000004">
      <c r="A955">
        <v>200509</v>
      </c>
      <c r="B955">
        <v>0.49</v>
      </c>
      <c r="C955">
        <v>-0.66</v>
      </c>
      <c r="D955">
        <v>0.74</v>
      </c>
      <c r="E955">
        <v>0.28999999999999998</v>
      </c>
    </row>
    <row r="956" spans="1:5" x14ac:dyDescent="0.55000000000000004">
      <c r="A956">
        <v>200510</v>
      </c>
      <c r="B956">
        <v>-2.02</v>
      </c>
      <c r="C956">
        <v>-1.19</v>
      </c>
      <c r="D956">
        <v>0.45</v>
      </c>
      <c r="E956">
        <v>0.27</v>
      </c>
    </row>
    <row r="957" spans="1:5" x14ac:dyDescent="0.55000000000000004">
      <c r="A957">
        <v>200511</v>
      </c>
      <c r="B957">
        <v>3.61</v>
      </c>
      <c r="C957">
        <v>0.97</v>
      </c>
      <c r="D957">
        <v>-1.1599999999999999</v>
      </c>
      <c r="E957">
        <v>0.31</v>
      </c>
    </row>
    <row r="958" spans="1:5" x14ac:dyDescent="0.55000000000000004">
      <c r="A958">
        <v>200512</v>
      </c>
      <c r="B958">
        <v>-0.25</v>
      </c>
      <c r="C958">
        <v>-0.46</v>
      </c>
      <c r="D958">
        <v>0.24</v>
      </c>
      <c r="E958">
        <v>0.32</v>
      </c>
    </row>
    <row r="959" spans="1:5" x14ac:dyDescent="0.55000000000000004">
      <c r="A959">
        <v>200601</v>
      </c>
      <c r="B959">
        <v>3.04</v>
      </c>
      <c r="C959">
        <v>5.4</v>
      </c>
      <c r="D959">
        <v>0.99</v>
      </c>
      <c r="E959">
        <v>0.35</v>
      </c>
    </row>
    <row r="960" spans="1:5" x14ac:dyDescent="0.55000000000000004">
      <c r="A960">
        <v>200602</v>
      </c>
      <c r="B960">
        <v>-0.3</v>
      </c>
      <c r="C960">
        <v>-0.37</v>
      </c>
      <c r="D960">
        <v>-0.26</v>
      </c>
      <c r="E960">
        <v>0.34</v>
      </c>
    </row>
    <row r="961" spans="1:5" x14ac:dyDescent="0.55000000000000004">
      <c r="A961">
        <v>200603</v>
      </c>
      <c r="B961">
        <v>1.46</v>
      </c>
      <c r="C961">
        <v>3.49</v>
      </c>
      <c r="D961">
        <v>0.68</v>
      </c>
      <c r="E961">
        <v>0.37</v>
      </c>
    </row>
    <row r="962" spans="1:5" x14ac:dyDescent="0.55000000000000004">
      <c r="A962">
        <v>200604</v>
      </c>
      <c r="B962">
        <v>0.73</v>
      </c>
      <c r="C962">
        <v>-1.41</v>
      </c>
      <c r="D962">
        <v>2.37</v>
      </c>
      <c r="E962">
        <v>0.36</v>
      </c>
    </row>
    <row r="963" spans="1:5" x14ac:dyDescent="0.55000000000000004">
      <c r="A963">
        <v>200605</v>
      </c>
      <c r="B963">
        <v>-3.57</v>
      </c>
      <c r="C963">
        <v>-3.09</v>
      </c>
      <c r="D963">
        <v>2.4500000000000002</v>
      </c>
      <c r="E963">
        <v>0.43</v>
      </c>
    </row>
    <row r="964" spans="1:5" x14ac:dyDescent="0.55000000000000004">
      <c r="A964">
        <v>200606</v>
      </c>
      <c r="B964">
        <v>-0.35</v>
      </c>
      <c r="C964">
        <v>-0.36</v>
      </c>
      <c r="D964">
        <v>0.92</v>
      </c>
      <c r="E964">
        <v>0.4</v>
      </c>
    </row>
    <row r="965" spans="1:5" x14ac:dyDescent="0.55000000000000004">
      <c r="A965">
        <v>200607</v>
      </c>
      <c r="B965">
        <v>-0.78</v>
      </c>
      <c r="C965">
        <v>-3.99</v>
      </c>
      <c r="D965">
        <v>2.67</v>
      </c>
      <c r="E965">
        <v>0.4</v>
      </c>
    </row>
    <row r="966" spans="1:5" x14ac:dyDescent="0.55000000000000004">
      <c r="A966">
        <v>200608</v>
      </c>
      <c r="B966">
        <v>2.0299999999999998</v>
      </c>
      <c r="C966">
        <v>1.02</v>
      </c>
      <c r="D966">
        <v>-1.98</v>
      </c>
      <c r="E966">
        <v>0.42</v>
      </c>
    </row>
    <row r="967" spans="1:5" x14ac:dyDescent="0.55000000000000004">
      <c r="A967">
        <v>200609</v>
      </c>
      <c r="B967">
        <v>1.84</v>
      </c>
      <c r="C967">
        <v>-1.29</v>
      </c>
      <c r="D967">
        <v>-0.04</v>
      </c>
      <c r="E967">
        <v>0.41</v>
      </c>
    </row>
    <row r="968" spans="1:5" x14ac:dyDescent="0.55000000000000004">
      <c r="A968">
        <v>200610</v>
      </c>
      <c r="B968">
        <v>3.23</v>
      </c>
      <c r="C968">
        <v>1.72</v>
      </c>
      <c r="D968">
        <v>-0.3</v>
      </c>
      <c r="E968">
        <v>0.41</v>
      </c>
    </row>
    <row r="969" spans="1:5" x14ac:dyDescent="0.55000000000000004">
      <c r="A969">
        <v>200611</v>
      </c>
      <c r="B969">
        <v>1.71</v>
      </c>
      <c r="C969">
        <v>0.78</v>
      </c>
      <c r="D969">
        <v>7.0000000000000007E-2</v>
      </c>
      <c r="E969">
        <v>0.42</v>
      </c>
    </row>
    <row r="970" spans="1:5" x14ac:dyDescent="0.55000000000000004">
      <c r="A970">
        <v>200612</v>
      </c>
      <c r="B970">
        <v>0.87</v>
      </c>
      <c r="C970">
        <v>-1.1399999999999999</v>
      </c>
      <c r="D970">
        <v>2.72</v>
      </c>
      <c r="E970">
        <v>0.4</v>
      </c>
    </row>
    <row r="971" spans="1:5" x14ac:dyDescent="0.55000000000000004">
      <c r="A971">
        <v>200701</v>
      </c>
      <c r="B971">
        <v>1.4</v>
      </c>
      <c r="C971">
        <v>0.16</v>
      </c>
      <c r="D971">
        <v>-0.69</v>
      </c>
      <c r="E971">
        <v>0.44</v>
      </c>
    </row>
    <row r="972" spans="1:5" x14ac:dyDescent="0.55000000000000004">
      <c r="A972">
        <v>200702</v>
      </c>
      <c r="B972">
        <v>-1.96</v>
      </c>
      <c r="C972">
        <v>1.29</v>
      </c>
      <c r="D972">
        <v>-0.17</v>
      </c>
      <c r="E972">
        <v>0.38</v>
      </c>
    </row>
    <row r="973" spans="1:5" x14ac:dyDescent="0.55000000000000004">
      <c r="A973">
        <v>200703</v>
      </c>
      <c r="B973">
        <v>0.68</v>
      </c>
      <c r="C973">
        <v>0.08</v>
      </c>
      <c r="D973">
        <v>-0.83</v>
      </c>
      <c r="E973">
        <v>0.43</v>
      </c>
    </row>
    <row r="974" spans="1:5" x14ac:dyDescent="0.55000000000000004">
      <c r="A974">
        <v>200704</v>
      </c>
      <c r="B974">
        <v>3.49</v>
      </c>
      <c r="C974">
        <v>-2.1800000000000002</v>
      </c>
      <c r="D974">
        <v>-1.38</v>
      </c>
      <c r="E974">
        <v>0.44</v>
      </c>
    </row>
    <row r="975" spans="1:5" x14ac:dyDescent="0.55000000000000004">
      <c r="A975">
        <v>200705</v>
      </c>
      <c r="B975">
        <v>3.24</v>
      </c>
      <c r="C975">
        <v>0.27</v>
      </c>
      <c r="D975">
        <v>-0.63</v>
      </c>
      <c r="E975">
        <v>0.41</v>
      </c>
    </row>
    <row r="976" spans="1:5" x14ac:dyDescent="0.55000000000000004">
      <c r="A976">
        <v>200706</v>
      </c>
      <c r="B976">
        <v>-1.96</v>
      </c>
      <c r="C976">
        <v>0.78</v>
      </c>
      <c r="D976">
        <v>-1.1000000000000001</v>
      </c>
      <c r="E976">
        <v>0.4</v>
      </c>
    </row>
    <row r="977" spans="1:5" x14ac:dyDescent="0.55000000000000004">
      <c r="A977">
        <v>200707</v>
      </c>
      <c r="B977">
        <v>-3.73</v>
      </c>
      <c r="C977">
        <v>-2.4500000000000002</v>
      </c>
      <c r="D977">
        <v>-3.55</v>
      </c>
      <c r="E977">
        <v>0.4</v>
      </c>
    </row>
    <row r="978" spans="1:5" x14ac:dyDescent="0.55000000000000004">
      <c r="A978">
        <v>200708</v>
      </c>
      <c r="B978">
        <v>0.92</v>
      </c>
      <c r="C978">
        <v>-0.17</v>
      </c>
      <c r="D978">
        <v>-1.91</v>
      </c>
      <c r="E978">
        <v>0.42</v>
      </c>
    </row>
    <row r="979" spans="1:5" x14ac:dyDescent="0.55000000000000004">
      <c r="A979">
        <v>200709</v>
      </c>
      <c r="B979">
        <v>3.22</v>
      </c>
      <c r="C979">
        <v>-2.2200000000000002</v>
      </c>
      <c r="D979">
        <v>-2.21</v>
      </c>
      <c r="E979">
        <v>0.32</v>
      </c>
    </row>
    <row r="980" spans="1:5" x14ac:dyDescent="0.55000000000000004">
      <c r="A980">
        <v>200710</v>
      </c>
      <c r="B980">
        <v>1.8</v>
      </c>
      <c r="C980">
        <v>0.25</v>
      </c>
      <c r="D980">
        <v>-2.91</v>
      </c>
      <c r="E980">
        <v>0.32</v>
      </c>
    </row>
    <row r="981" spans="1:5" x14ac:dyDescent="0.55000000000000004">
      <c r="A981">
        <v>200711</v>
      </c>
      <c r="B981">
        <v>-4.83</v>
      </c>
      <c r="C981">
        <v>-2.8</v>
      </c>
      <c r="D981">
        <v>-1</v>
      </c>
      <c r="E981">
        <v>0.34</v>
      </c>
    </row>
    <row r="982" spans="1:5" x14ac:dyDescent="0.55000000000000004">
      <c r="A982">
        <v>200712</v>
      </c>
      <c r="B982">
        <v>-0.87</v>
      </c>
      <c r="C982">
        <v>0.14000000000000001</v>
      </c>
      <c r="D982">
        <v>-0.59</v>
      </c>
      <c r="E982">
        <v>0.27</v>
      </c>
    </row>
    <row r="983" spans="1:5" x14ac:dyDescent="0.55000000000000004">
      <c r="A983">
        <v>200801</v>
      </c>
      <c r="B983">
        <v>-6.36</v>
      </c>
      <c r="C983">
        <v>-0.89</v>
      </c>
      <c r="D983">
        <v>3.67</v>
      </c>
      <c r="E983">
        <v>0.21</v>
      </c>
    </row>
    <row r="984" spans="1:5" x14ac:dyDescent="0.55000000000000004">
      <c r="A984">
        <v>200802</v>
      </c>
      <c r="B984">
        <v>-3.09</v>
      </c>
      <c r="C984">
        <v>-0.27</v>
      </c>
      <c r="D984">
        <v>-0.88</v>
      </c>
      <c r="E984">
        <v>0.13</v>
      </c>
    </row>
    <row r="985" spans="1:5" x14ac:dyDescent="0.55000000000000004">
      <c r="A985">
        <v>200803</v>
      </c>
      <c r="B985">
        <v>-0.93</v>
      </c>
      <c r="C985">
        <v>0.79</v>
      </c>
      <c r="D985">
        <v>0.14000000000000001</v>
      </c>
      <c r="E985">
        <v>0.17</v>
      </c>
    </row>
    <row r="986" spans="1:5" x14ac:dyDescent="0.55000000000000004">
      <c r="A986">
        <v>200804</v>
      </c>
      <c r="B986">
        <v>4.5999999999999996</v>
      </c>
      <c r="C986">
        <v>-1.59</v>
      </c>
      <c r="D986">
        <v>-0.96</v>
      </c>
      <c r="E986">
        <v>0.18</v>
      </c>
    </row>
    <row r="987" spans="1:5" x14ac:dyDescent="0.55000000000000004">
      <c r="A987">
        <v>200805</v>
      </c>
      <c r="B987">
        <v>1.86</v>
      </c>
      <c r="C987">
        <v>3.05</v>
      </c>
      <c r="D987">
        <v>-1.45</v>
      </c>
      <c r="E987">
        <v>0.18</v>
      </c>
    </row>
    <row r="988" spans="1:5" x14ac:dyDescent="0.55000000000000004">
      <c r="A988">
        <v>200806</v>
      </c>
      <c r="B988">
        <v>-8.44</v>
      </c>
      <c r="C988">
        <v>1.22</v>
      </c>
      <c r="D988">
        <v>-2.77</v>
      </c>
      <c r="E988">
        <v>0.17</v>
      </c>
    </row>
    <row r="989" spans="1:5" x14ac:dyDescent="0.55000000000000004">
      <c r="A989">
        <v>200807</v>
      </c>
      <c r="B989">
        <v>-0.77</v>
      </c>
      <c r="C989">
        <v>2.4700000000000002</v>
      </c>
      <c r="D989">
        <v>5.27</v>
      </c>
      <c r="E989">
        <v>0.15</v>
      </c>
    </row>
    <row r="990" spans="1:5" x14ac:dyDescent="0.55000000000000004">
      <c r="A990">
        <v>200808</v>
      </c>
      <c r="B990">
        <v>1.53</v>
      </c>
      <c r="C990">
        <v>3.54</v>
      </c>
      <c r="D990">
        <v>1.45</v>
      </c>
      <c r="E990">
        <v>0.13</v>
      </c>
    </row>
    <row r="991" spans="1:5" x14ac:dyDescent="0.55000000000000004">
      <c r="A991">
        <v>200809</v>
      </c>
      <c r="B991">
        <v>-9.24</v>
      </c>
      <c r="C991">
        <v>-1.18</v>
      </c>
      <c r="D991">
        <v>6.07</v>
      </c>
      <c r="E991">
        <v>0.15</v>
      </c>
    </row>
    <row r="992" spans="1:5" x14ac:dyDescent="0.55000000000000004">
      <c r="A992">
        <v>200810</v>
      </c>
      <c r="B992">
        <v>-17.23</v>
      </c>
      <c r="C992">
        <v>-2.52</v>
      </c>
      <c r="D992">
        <v>-2.37</v>
      </c>
      <c r="E992">
        <v>0.08</v>
      </c>
    </row>
    <row r="993" spans="1:5" x14ac:dyDescent="0.55000000000000004">
      <c r="A993">
        <v>200811</v>
      </c>
      <c r="B993">
        <v>-7.86</v>
      </c>
      <c r="C993">
        <v>-2.82</v>
      </c>
      <c r="D993">
        <v>-6.31</v>
      </c>
      <c r="E993">
        <v>0.03</v>
      </c>
    </row>
    <row r="994" spans="1:5" x14ac:dyDescent="0.55000000000000004">
      <c r="A994">
        <v>200812</v>
      </c>
      <c r="B994">
        <v>1.74</v>
      </c>
      <c r="C994">
        <v>3.51</v>
      </c>
      <c r="D994">
        <v>0.14000000000000001</v>
      </c>
      <c r="E994">
        <v>0</v>
      </c>
    </row>
    <row r="995" spans="1:5" x14ac:dyDescent="0.55000000000000004">
      <c r="A995">
        <v>200901</v>
      </c>
      <c r="B995">
        <v>-8.1199999999999992</v>
      </c>
      <c r="C995">
        <v>0.33</v>
      </c>
      <c r="D995">
        <v>-11.12</v>
      </c>
      <c r="E995">
        <v>0</v>
      </c>
    </row>
    <row r="996" spans="1:5" x14ac:dyDescent="0.55000000000000004">
      <c r="A996">
        <v>200902</v>
      </c>
      <c r="B996">
        <v>-10.1</v>
      </c>
      <c r="C996">
        <v>0.23</v>
      </c>
      <c r="D996">
        <v>-7.03</v>
      </c>
      <c r="E996">
        <v>0.01</v>
      </c>
    </row>
    <row r="997" spans="1:5" x14ac:dyDescent="0.55000000000000004">
      <c r="A997">
        <v>200903</v>
      </c>
      <c r="B997">
        <v>8.9499999999999993</v>
      </c>
      <c r="C997">
        <v>0</v>
      </c>
      <c r="D997">
        <v>3.4</v>
      </c>
      <c r="E997">
        <v>0.02</v>
      </c>
    </row>
    <row r="998" spans="1:5" x14ac:dyDescent="0.55000000000000004">
      <c r="A998">
        <v>200904</v>
      </c>
      <c r="B998">
        <v>10.18</v>
      </c>
      <c r="C998">
        <v>5.14</v>
      </c>
      <c r="D998">
        <v>5.21</v>
      </c>
      <c r="E998">
        <v>0.01</v>
      </c>
    </row>
    <row r="999" spans="1:5" x14ac:dyDescent="0.55000000000000004">
      <c r="A999">
        <v>200905</v>
      </c>
      <c r="B999">
        <v>5.21</v>
      </c>
      <c r="C999">
        <v>-2.63</v>
      </c>
      <c r="D999">
        <v>0.49</v>
      </c>
      <c r="E999">
        <v>0</v>
      </c>
    </row>
    <row r="1000" spans="1:5" x14ac:dyDescent="0.55000000000000004">
      <c r="A1000">
        <v>200906</v>
      </c>
      <c r="B1000">
        <v>0.43</v>
      </c>
      <c r="C1000">
        <v>2.63</v>
      </c>
      <c r="D1000">
        <v>-2.62</v>
      </c>
      <c r="E1000">
        <v>0.01</v>
      </c>
    </row>
    <row r="1001" spans="1:5" x14ac:dyDescent="0.55000000000000004">
      <c r="A1001">
        <v>200907</v>
      </c>
      <c r="B1001">
        <v>7.72</v>
      </c>
      <c r="C1001">
        <v>1.9</v>
      </c>
      <c r="D1001">
        <v>4.87</v>
      </c>
      <c r="E1001">
        <v>0.01</v>
      </c>
    </row>
    <row r="1002" spans="1:5" x14ac:dyDescent="0.55000000000000004">
      <c r="A1002">
        <v>200908</v>
      </c>
      <c r="B1002">
        <v>3.33</v>
      </c>
      <c r="C1002">
        <v>-1.1000000000000001</v>
      </c>
      <c r="D1002">
        <v>7.5</v>
      </c>
      <c r="E1002">
        <v>0.01</v>
      </c>
    </row>
    <row r="1003" spans="1:5" x14ac:dyDescent="0.55000000000000004">
      <c r="A1003">
        <v>200909</v>
      </c>
      <c r="B1003">
        <v>4.08</v>
      </c>
      <c r="C1003">
        <v>2.41</v>
      </c>
      <c r="D1003">
        <v>0.89</v>
      </c>
      <c r="E1003">
        <v>0.01</v>
      </c>
    </row>
    <row r="1004" spans="1:5" x14ac:dyDescent="0.55000000000000004">
      <c r="A1004">
        <v>200910</v>
      </c>
      <c r="B1004">
        <v>-2.59</v>
      </c>
      <c r="C1004">
        <v>-4.18</v>
      </c>
      <c r="D1004">
        <v>-4.03</v>
      </c>
      <c r="E1004">
        <v>0</v>
      </c>
    </row>
    <row r="1005" spans="1:5" x14ac:dyDescent="0.55000000000000004">
      <c r="A1005">
        <v>200911</v>
      </c>
      <c r="B1005">
        <v>5.56</v>
      </c>
      <c r="C1005">
        <v>-2.48</v>
      </c>
      <c r="D1005">
        <v>-0.25</v>
      </c>
      <c r="E1005">
        <v>0</v>
      </c>
    </row>
    <row r="1006" spans="1:5" x14ac:dyDescent="0.55000000000000004">
      <c r="A1006">
        <v>200912</v>
      </c>
      <c r="B1006">
        <v>2.75</v>
      </c>
      <c r="C1006">
        <v>6.13</v>
      </c>
      <c r="D1006">
        <v>-0.11</v>
      </c>
      <c r="E1006">
        <v>0.01</v>
      </c>
    </row>
    <row r="1007" spans="1:5" x14ac:dyDescent="0.55000000000000004">
      <c r="A1007">
        <v>201001</v>
      </c>
      <c r="B1007">
        <v>-3.36</v>
      </c>
      <c r="C1007">
        <v>0.37</v>
      </c>
      <c r="D1007">
        <v>0.33</v>
      </c>
      <c r="E1007">
        <v>0</v>
      </c>
    </row>
    <row r="1008" spans="1:5" x14ac:dyDescent="0.55000000000000004">
      <c r="A1008">
        <v>201002</v>
      </c>
      <c r="B1008">
        <v>3.4</v>
      </c>
      <c r="C1008">
        <v>1.19</v>
      </c>
      <c r="D1008">
        <v>3.19</v>
      </c>
      <c r="E1008">
        <v>0</v>
      </c>
    </row>
    <row r="1009" spans="1:5" x14ac:dyDescent="0.55000000000000004">
      <c r="A1009">
        <v>201003</v>
      </c>
      <c r="B1009">
        <v>6.31</v>
      </c>
      <c r="C1009">
        <v>1.44</v>
      </c>
      <c r="D1009">
        <v>2.11</v>
      </c>
      <c r="E1009">
        <v>0.01</v>
      </c>
    </row>
    <row r="1010" spans="1:5" x14ac:dyDescent="0.55000000000000004">
      <c r="A1010">
        <v>201004</v>
      </c>
      <c r="B1010">
        <v>2</v>
      </c>
      <c r="C1010">
        <v>4.8600000000000003</v>
      </c>
      <c r="D1010">
        <v>2.91</v>
      </c>
      <c r="E1010">
        <v>0.01</v>
      </c>
    </row>
    <row r="1011" spans="1:5" x14ac:dyDescent="0.55000000000000004">
      <c r="A1011">
        <v>201005</v>
      </c>
      <c r="B1011">
        <v>-7.89</v>
      </c>
      <c r="C1011">
        <v>0.14000000000000001</v>
      </c>
      <c r="D1011">
        <v>-2.39</v>
      </c>
      <c r="E1011">
        <v>0.01</v>
      </c>
    </row>
    <row r="1012" spans="1:5" x14ac:dyDescent="0.55000000000000004">
      <c r="A1012">
        <v>201006</v>
      </c>
      <c r="B1012">
        <v>-5.57</v>
      </c>
      <c r="C1012">
        <v>-1.84</v>
      </c>
      <c r="D1012">
        <v>-4.5199999999999996</v>
      </c>
      <c r="E1012">
        <v>0.01</v>
      </c>
    </row>
    <row r="1013" spans="1:5" x14ac:dyDescent="0.55000000000000004">
      <c r="A1013">
        <v>201007</v>
      </c>
      <c r="B1013">
        <v>6.93</v>
      </c>
      <c r="C1013">
        <v>0.18</v>
      </c>
      <c r="D1013">
        <v>-0.36</v>
      </c>
      <c r="E1013">
        <v>0.01</v>
      </c>
    </row>
    <row r="1014" spans="1:5" x14ac:dyDescent="0.55000000000000004">
      <c r="A1014">
        <v>201008</v>
      </c>
      <c r="B1014">
        <v>-4.7699999999999996</v>
      </c>
      <c r="C1014">
        <v>-3.02</v>
      </c>
      <c r="D1014">
        <v>-1.9</v>
      </c>
      <c r="E1014">
        <v>0.01</v>
      </c>
    </row>
    <row r="1015" spans="1:5" x14ac:dyDescent="0.55000000000000004">
      <c r="A1015">
        <v>201009</v>
      </c>
      <c r="B1015">
        <v>9.5399999999999991</v>
      </c>
      <c r="C1015">
        <v>3.93</v>
      </c>
      <c r="D1015">
        <v>-3.23</v>
      </c>
      <c r="E1015">
        <v>0.01</v>
      </c>
    </row>
    <row r="1016" spans="1:5" x14ac:dyDescent="0.55000000000000004">
      <c r="A1016">
        <v>201010</v>
      </c>
      <c r="B1016">
        <v>3.88</v>
      </c>
      <c r="C1016">
        <v>1.07</v>
      </c>
      <c r="D1016">
        <v>-2.46</v>
      </c>
      <c r="E1016">
        <v>0.01</v>
      </c>
    </row>
    <row r="1017" spans="1:5" x14ac:dyDescent="0.55000000000000004">
      <c r="A1017">
        <v>201011</v>
      </c>
      <c r="B1017">
        <v>0.6</v>
      </c>
      <c r="C1017">
        <v>3.78</v>
      </c>
      <c r="D1017">
        <v>-0.95</v>
      </c>
      <c r="E1017">
        <v>0.01</v>
      </c>
    </row>
    <row r="1018" spans="1:5" x14ac:dyDescent="0.55000000000000004">
      <c r="A1018">
        <v>201012</v>
      </c>
      <c r="B1018">
        <v>6.82</v>
      </c>
      <c r="C1018">
        <v>0.68</v>
      </c>
      <c r="D1018">
        <v>3.64</v>
      </c>
      <c r="E1018">
        <v>0.01</v>
      </c>
    </row>
    <row r="1019" spans="1:5" x14ac:dyDescent="0.55000000000000004">
      <c r="A1019">
        <v>201101</v>
      </c>
      <c r="B1019">
        <v>1.99</v>
      </c>
      <c r="C1019">
        <v>-2.52</v>
      </c>
      <c r="D1019">
        <v>0.82</v>
      </c>
      <c r="E1019">
        <v>0.01</v>
      </c>
    </row>
    <row r="1020" spans="1:5" x14ac:dyDescent="0.55000000000000004">
      <c r="A1020">
        <v>201102</v>
      </c>
      <c r="B1020">
        <v>3.49</v>
      </c>
      <c r="C1020">
        <v>1.53</v>
      </c>
      <c r="D1020">
        <v>1.29</v>
      </c>
      <c r="E1020">
        <v>0.01</v>
      </c>
    </row>
    <row r="1021" spans="1:5" x14ac:dyDescent="0.55000000000000004">
      <c r="A1021">
        <v>201103</v>
      </c>
      <c r="B1021">
        <v>0.46</v>
      </c>
      <c r="C1021">
        <v>2.58</v>
      </c>
      <c r="D1021">
        <v>-1.76</v>
      </c>
      <c r="E1021">
        <v>0.01</v>
      </c>
    </row>
    <row r="1022" spans="1:5" x14ac:dyDescent="0.55000000000000004">
      <c r="A1022">
        <v>201104</v>
      </c>
      <c r="B1022">
        <v>2.9</v>
      </c>
      <c r="C1022">
        <v>-0.37</v>
      </c>
      <c r="D1022">
        <v>-2.4300000000000002</v>
      </c>
      <c r="E1022">
        <v>0</v>
      </c>
    </row>
    <row r="1023" spans="1:5" x14ac:dyDescent="0.55000000000000004">
      <c r="A1023">
        <v>201105</v>
      </c>
      <c r="B1023">
        <v>-1.27</v>
      </c>
      <c r="C1023">
        <v>-0.57999999999999996</v>
      </c>
      <c r="D1023">
        <v>-2.0499999999999998</v>
      </c>
      <c r="E1023">
        <v>0</v>
      </c>
    </row>
    <row r="1024" spans="1:5" x14ac:dyDescent="0.55000000000000004">
      <c r="A1024">
        <v>201106</v>
      </c>
      <c r="B1024">
        <v>-1.75</v>
      </c>
      <c r="C1024">
        <v>-0.11</v>
      </c>
      <c r="D1024">
        <v>-0.42</v>
      </c>
      <c r="E1024">
        <v>0</v>
      </c>
    </row>
    <row r="1025" spans="1:5" x14ac:dyDescent="0.55000000000000004">
      <c r="A1025">
        <v>201107</v>
      </c>
      <c r="B1025">
        <v>-2.35</v>
      </c>
      <c r="C1025">
        <v>-1.37</v>
      </c>
      <c r="D1025">
        <v>-0.88</v>
      </c>
      <c r="E1025">
        <v>0</v>
      </c>
    </row>
    <row r="1026" spans="1:5" x14ac:dyDescent="0.55000000000000004">
      <c r="A1026">
        <v>201108</v>
      </c>
      <c r="B1026">
        <v>-5.99</v>
      </c>
      <c r="C1026">
        <v>-3.03</v>
      </c>
      <c r="D1026">
        <v>-2.56</v>
      </c>
      <c r="E1026">
        <v>0.01</v>
      </c>
    </row>
    <row r="1027" spans="1:5" x14ac:dyDescent="0.55000000000000004">
      <c r="A1027">
        <v>201109</v>
      </c>
      <c r="B1027">
        <v>-7.59</v>
      </c>
      <c r="C1027">
        <v>-3.35</v>
      </c>
      <c r="D1027">
        <v>-1.71</v>
      </c>
      <c r="E1027">
        <v>0</v>
      </c>
    </row>
    <row r="1028" spans="1:5" x14ac:dyDescent="0.55000000000000004">
      <c r="A1028">
        <v>201110</v>
      </c>
      <c r="B1028">
        <v>11.35</v>
      </c>
      <c r="C1028">
        <v>3.32</v>
      </c>
      <c r="D1028">
        <v>0.13</v>
      </c>
      <c r="E1028">
        <v>0</v>
      </c>
    </row>
    <row r="1029" spans="1:5" x14ac:dyDescent="0.55000000000000004">
      <c r="A1029">
        <v>201111</v>
      </c>
      <c r="B1029">
        <v>-0.28000000000000003</v>
      </c>
      <c r="C1029">
        <v>-0.14000000000000001</v>
      </c>
      <c r="D1029">
        <v>-0.48</v>
      </c>
      <c r="E1029">
        <v>0</v>
      </c>
    </row>
    <row r="1030" spans="1:5" x14ac:dyDescent="0.55000000000000004">
      <c r="A1030">
        <v>201112</v>
      </c>
      <c r="B1030">
        <v>0.74</v>
      </c>
      <c r="C1030">
        <v>-0.66</v>
      </c>
      <c r="D1030">
        <v>1.68</v>
      </c>
      <c r="E1030">
        <v>0</v>
      </c>
    </row>
    <row r="1031" spans="1:5" x14ac:dyDescent="0.55000000000000004">
      <c r="A1031">
        <v>201201</v>
      </c>
      <c r="B1031">
        <v>5.05</v>
      </c>
      <c r="C1031">
        <v>2.1</v>
      </c>
      <c r="D1031">
        <v>-0.9</v>
      </c>
      <c r="E1031">
        <v>0</v>
      </c>
    </row>
    <row r="1032" spans="1:5" x14ac:dyDescent="0.55000000000000004">
      <c r="A1032">
        <v>201202</v>
      </c>
      <c r="B1032">
        <v>4.42</v>
      </c>
      <c r="C1032">
        <v>-1.84</v>
      </c>
      <c r="D1032">
        <v>0.46</v>
      </c>
      <c r="E1032">
        <v>0</v>
      </c>
    </row>
    <row r="1033" spans="1:5" x14ac:dyDescent="0.55000000000000004">
      <c r="A1033">
        <v>201203</v>
      </c>
      <c r="B1033">
        <v>3.11</v>
      </c>
      <c r="C1033">
        <v>-0.68</v>
      </c>
      <c r="D1033">
        <v>1.21</v>
      </c>
      <c r="E1033">
        <v>0</v>
      </c>
    </row>
    <row r="1034" spans="1:5" x14ac:dyDescent="0.55000000000000004">
      <c r="A1034">
        <v>201204</v>
      </c>
      <c r="B1034">
        <v>-0.85</v>
      </c>
      <c r="C1034">
        <v>-0.39</v>
      </c>
      <c r="D1034">
        <v>-0.77</v>
      </c>
      <c r="E1034">
        <v>0</v>
      </c>
    </row>
    <row r="1035" spans="1:5" x14ac:dyDescent="0.55000000000000004">
      <c r="A1035">
        <v>201205</v>
      </c>
      <c r="B1035">
        <v>-6.19</v>
      </c>
      <c r="C1035">
        <v>0.16</v>
      </c>
      <c r="D1035">
        <v>-1.04</v>
      </c>
      <c r="E1035">
        <v>0.01</v>
      </c>
    </row>
    <row r="1036" spans="1:5" x14ac:dyDescent="0.55000000000000004">
      <c r="A1036">
        <v>201206</v>
      </c>
      <c r="B1036">
        <v>3.89</v>
      </c>
      <c r="C1036">
        <v>0.78</v>
      </c>
      <c r="D1036">
        <v>0.57999999999999996</v>
      </c>
      <c r="E1036">
        <v>0</v>
      </c>
    </row>
    <row r="1037" spans="1:5" x14ac:dyDescent="0.55000000000000004">
      <c r="A1037">
        <v>201207</v>
      </c>
      <c r="B1037">
        <v>0.79</v>
      </c>
      <c r="C1037">
        <v>-2.62</v>
      </c>
      <c r="D1037">
        <v>-0.05</v>
      </c>
      <c r="E1037">
        <v>0</v>
      </c>
    </row>
    <row r="1038" spans="1:5" x14ac:dyDescent="0.55000000000000004">
      <c r="A1038">
        <v>201208</v>
      </c>
      <c r="B1038">
        <v>2.5499999999999998</v>
      </c>
      <c r="C1038">
        <v>0.47</v>
      </c>
      <c r="D1038">
        <v>1.1200000000000001</v>
      </c>
      <c r="E1038">
        <v>0.01</v>
      </c>
    </row>
    <row r="1039" spans="1:5" x14ac:dyDescent="0.55000000000000004">
      <c r="A1039">
        <v>201209</v>
      </c>
      <c r="B1039">
        <v>2.73</v>
      </c>
      <c r="C1039">
        <v>0.49</v>
      </c>
      <c r="D1039">
        <v>1.56</v>
      </c>
      <c r="E1039">
        <v>0.01</v>
      </c>
    </row>
    <row r="1040" spans="1:5" x14ac:dyDescent="0.55000000000000004">
      <c r="A1040">
        <v>201210</v>
      </c>
      <c r="B1040">
        <v>-1.76</v>
      </c>
      <c r="C1040">
        <v>-1.0900000000000001</v>
      </c>
      <c r="D1040">
        <v>3.61</v>
      </c>
      <c r="E1040">
        <v>0.01</v>
      </c>
    </row>
    <row r="1041" spans="1:5" x14ac:dyDescent="0.55000000000000004">
      <c r="A1041">
        <v>201211</v>
      </c>
      <c r="B1041">
        <v>0.78</v>
      </c>
      <c r="C1041">
        <v>0.53</v>
      </c>
      <c r="D1041">
        <v>-0.83</v>
      </c>
      <c r="E1041">
        <v>0.01</v>
      </c>
    </row>
    <row r="1042" spans="1:5" x14ac:dyDescent="0.55000000000000004">
      <c r="A1042">
        <v>201212</v>
      </c>
      <c r="B1042">
        <v>1.18</v>
      </c>
      <c r="C1042">
        <v>1.45</v>
      </c>
      <c r="D1042">
        <v>3.53</v>
      </c>
      <c r="E1042">
        <v>0.01</v>
      </c>
    </row>
    <row r="1043" spans="1:5" x14ac:dyDescent="0.55000000000000004">
      <c r="A1043">
        <v>201301</v>
      </c>
      <c r="B1043">
        <v>5.57</v>
      </c>
      <c r="C1043">
        <v>0.36</v>
      </c>
      <c r="D1043">
        <v>0.98</v>
      </c>
      <c r="E1043">
        <v>0</v>
      </c>
    </row>
    <row r="1044" spans="1:5" x14ac:dyDescent="0.55000000000000004">
      <c r="A1044">
        <v>201302</v>
      </c>
      <c r="B1044">
        <v>1.29</v>
      </c>
      <c r="C1044">
        <v>-0.42</v>
      </c>
      <c r="D1044">
        <v>0.13</v>
      </c>
      <c r="E1044">
        <v>0</v>
      </c>
    </row>
    <row r="1045" spans="1:5" x14ac:dyDescent="0.55000000000000004">
      <c r="A1045">
        <v>201303</v>
      </c>
      <c r="B1045">
        <v>4.03</v>
      </c>
      <c r="C1045">
        <v>0.75</v>
      </c>
      <c r="D1045">
        <v>-0.23</v>
      </c>
      <c r="E1045">
        <v>0</v>
      </c>
    </row>
    <row r="1046" spans="1:5" x14ac:dyDescent="0.55000000000000004">
      <c r="A1046">
        <v>201304</v>
      </c>
      <c r="B1046">
        <v>1.55</v>
      </c>
      <c r="C1046">
        <v>-2.4</v>
      </c>
      <c r="D1046">
        <v>0.53</v>
      </c>
      <c r="E1046">
        <v>0</v>
      </c>
    </row>
    <row r="1047" spans="1:5" x14ac:dyDescent="0.55000000000000004">
      <c r="A1047">
        <v>201305</v>
      </c>
      <c r="B1047">
        <v>2.8</v>
      </c>
      <c r="C1047">
        <v>1.66</v>
      </c>
      <c r="D1047">
        <v>2.61</v>
      </c>
      <c r="E1047">
        <v>0</v>
      </c>
    </row>
    <row r="1048" spans="1:5" x14ac:dyDescent="0.55000000000000004">
      <c r="A1048">
        <v>201306</v>
      </c>
      <c r="B1048">
        <v>-1.2</v>
      </c>
      <c r="C1048">
        <v>1.1599999999999999</v>
      </c>
      <c r="D1048">
        <v>-0.09</v>
      </c>
      <c r="E1048">
        <v>0</v>
      </c>
    </row>
    <row r="1049" spans="1:5" x14ac:dyDescent="0.55000000000000004">
      <c r="A1049">
        <v>201307</v>
      </c>
      <c r="B1049">
        <v>5.65</v>
      </c>
      <c r="C1049">
        <v>1.86</v>
      </c>
      <c r="D1049">
        <v>0.56000000000000005</v>
      </c>
      <c r="E1049">
        <v>0</v>
      </c>
    </row>
    <row r="1050" spans="1:5" x14ac:dyDescent="0.55000000000000004">
      <c r="A1050">
        <v>201308</v>
      </c>
      <c r="B1050">
        <v>-2.71</v>
      </c>
      <c r="C1050">
        <v>0.28999999999999998</v>
      </c>
      <c r="D1050">
        <v>-2.66</v>
      </c>
      <c r="E1050">
        <v>0</v>
      </c>
    </row>
    <row r="1051" spans="1:5" x14ac:dyDescent="0.55000000000000004">
      <c r="A1051">
        <v>201309</v>
      </c>
      <c r="B1051">
        <v>3.77</v>
      </c>
      <c r="C1051">
        <v>2.89</v>
      </c>
      <c r="D1051">
        <v>-1.1499999999999999</v>
      </c>
      <c r="E1051">
        <v>0</v>
      </c>
    </row>
    <row r="1052" spans="1:5" x14ac:dyDescent="0.55000000000000004">
      <c r="A1052">
        <v>201310</v>
      </c>
      <c r="B1052">
        <v>4.18</v>
      </c>
      <c r="C1052">
        <v>-1.53</v>
      </c>
      <c r="D1052">
        <v>1.21</v>
      </c>
      <c r="E1052">
        <v>0</v>
      </c>
    </row>
    <row r="1053" spans="1:5" x14ac:dyDescent="0.55000000000000004">
      <c r="A1053">
        <v>201311</v>
      </c>
      <c r="B1053">
        <v>3.13</v>
      </c>
      <c r="C1053">
        <v>1.19</v>
      </c>
      <c r="D1053">
        <v>0.28999999999999998</v>
      </c>
      <c r="E1053">
        <v>0</v>
      </c>
    </row>
    <row r="1054" spans="1:5" x14ac:dyDescent="0.55000000000000004">
      <c r="A1054">
        <v>201312</v>
      </c>
      <c r="B1054">
        <v>2.81</v>
      </c>
      <c r="C1054">
        <v>-0.59</v>
      </c>
      <c r="D1054">
        <v>-0.05</v>
      </c>
      <c r="E1054">
        <v>0</v>
      </c>
    </row>
    <row r="1055" spans="1:5" x14ac:dyDescent="0.55000000000000004">
      <c r="A1055">
        <v>201401</v>
      </c>
      <c r="B1055">
        <v>-3.32</v>
      </c>
      <c r="C1055">
        <v>0.87</v>
      </c>
      <c r="D1055">
        <v>-2.02</v>
      </c>
      <c r="E1055">
        <v>0</v>
      </c>
    </row>
    <row r="1056" spans="1:5" x14ac:dyDescent="0.55000000000000004">
      <c r="A1056">
        <v>201402</v>
      </c>
      <c r="B1056">
        <v>4.6500000000000004</v>
      </c>
      <c r="C1056">
        <v>0.31</v>
      </c>
      <c r="D1056">
        <v>-0.36</v>
      </c>
      <c r="E1056">
        <v>0</v>
      </c>
    </row>
    <row r="1057" spans="1:5" x14ac:dyDescent="0.55000000000000004">
      <c r="A1057">
        <v>201403</v>
      </c>
      <c r="B1057">
        <v>0.43</v>
      </c>
      <c r="C1057">
        <v>-1.85</v>
      </c>
      <c r="D1057">
        <v>4.9000000000000004</v>
      </c>
      <c r="E1057">
        <v>0</v>
      </c>
    </row>
    <row r="1058" spans="1:5" x14ac:dyDescent="0.55000000000000004">
      <c r="A1058">
        <v>201404</v>
      </c>
      <c r="B1058">
        <v>-0.19</v>
      </c>
      <c r="C1058">
        <v>-4.21</v>
      </c>
      <c r="D1058">
        <v>1.1200000000000001</v>
      </c>
      <c r="E1058">
        <v>0</v>
      </c>
    </row>
    <row r="1059" spans="1:5" x14ac:dyDescent="0.55000000000000004">
      <c r="A1059">
        <v>201405</v>
      </c>
      <c r="B1059">
        <v>2.06</v>
      </c>
      <c r="C1059">
        <v>-1.9</v>
      </c>
      <c r="D1059">
        <v>-0.12</v>
      </c>
      <c r="E1059">
        <v>0</v>
      </c>
    </row>
    <row r="1060" spans="1:5" x14ac:dyDescent="0.55000000000000004">
      <c r="A1060">
        <v>201406</v>
      </c>
      <c r="B1060">
        <v>2.61</v>
      </c>
      <c r="C1060">
        <v>3.08</v>
      </c>
      <c r="D1060">
        <v>-0.67</v>
      </c>
      <c r="E1060">
        <v>0</v>
      </c>
    </row>
    <row r="1061" spans="1:5" x14ac:dyDescent="0.55000000000000004">
      <c r="A1061">
        <v>201407</v>
      </c>
      <c r="B1061">
        <v>-2.04</v>
      </c>
      <c r="C1061">
        <v>-4.2699999999999996</v>
      </c>
      <c r="D1061">
        <v>0.02</v>
      </c>
      <c r="E1061">
        <v>0</v>
      </c>
    </row>
    <row r="1062" spans="1:5" x14ac:dyDescent="0.55000000000000004">
      <c r="A1062">
        <v>201408</v>
      </c>
      <c r="B1062">
        <v>4.24</v>
      </c>
      <c r="C1062">
        <v>0.36</v>
      </c>
      <c r="D1062">
        <v>-0.42</v>
      </c>
      <c r="E1062">
        <v>0</v>
      </c>
    </row>
    <row r="1063" spans="1:5" x14ac:dyDescent="0.55000000000000004">
      <c r="A1063">
        <v>201409</v>
      </c>
      <c r="B1063">
        <v>-1.97</v>
      </c>
      <c r="C1063">
        <v>-3.73</v>
      </c>
      <c r="D1063">
        <v>-1.38</v>
      </c>
      <c r="E1063">
        <v>0</v>
      </c>
    </row>
    <row r="1064" spans="1:5" x14ac:dyDescent="0.55000000000000004">
      <c r="A1064">
        <v>201410</v>
      </c>
      <c r="B1064">
        <v>2.52</v>
      </c>
      <c r="C1064">
        <v>4.28</v>
      </c>
      <c r="D1064">
        <v>-1.8</v>
      </c>
      <c r="E1064">
        <v>0</v>
      </c>
    </row>
    <row r="1065" spans="1:5" x14ac:dyDescent="0.55000000000000004">
      <c r="A1065">
        <v>201411</v>
      </c>
      <c r="B1065">
        <v>2.5499999999999998</v>
      </c>
      <c r="C1065">
        <v>-2.04</v>
      </c>
      <c r="D1065">
        <v>-3.07</v>
      </c>
      <c r="E1065">
        <v>0</v>
      </c>
    </row>
    <row r="1066" spans="1:5" x14ac:dyDescent="0.55000000000000004">
      <c r="A1066">
        <v>201412</v>
      </c>
      <c r="B1066">
        <v>-0.06</v>
      </c>
      <c r="C1066">
        <v>2.48</v>
      </c>
      <c r="D1066">
        <v>2.23</v>
      </c>
      <c r="E1066">
        <v>0</v>
      </c>
    </row>
    <row r="1067" spans="1:5" x14ac:dyDescent="0.55000000000000004">
      <c r="A1067">
        <v>201501</v>
      </c>
      <c r="B1067">
        <v>-3.11</v>
      </c>
      <c r="C1067">
        <v>-0.51</v>
      </c>
      <c r="D1067">
        <v>-3.56</v>
      </c>
      <c r="E1067">
        <v>0</v>
      </c>
    </row>
    <row r="1068" spans="1:5" x14ac:dyDescent="0.55000000000000004">
      <c r="A1068">
        <v>201502</v>
      </c>
      <c r="B1068">
        <v>6.14</v>
      </c>
      <c r="C1068">
        <v>0.52</v>
      </c>
      <c r="D1068">
        <v>-1.81</v>
      </c>
      <c r="E1068">
        <v>0</v>
      </c>
    </row>
    <row r="1069" spans="1:5" x14ac:dyDescent="0.55000000000000004">
      <c r="A1069">
        <v>201503</v>
      </c>
      <c r="B1069">
        <v>-1.1200000000000001</v>
      </c>
      <c r="C1069">
        <v>3.02</v>
      </c>
      <c r="D1069">
        <v>-0.41</v>
      </c>
      <c r="E1069">
        <v>0</v>
      </c>
    </row>
    <row r="1070" spans="1:5" x14ac:dyDescent="0.55000000000000004">
      <c r="A1070">
        <v>201504</v>
      </c>
      <c r="B1070">
        <v>0.59</v>
      </c>
      <c r="C1070">
        <v>-3.04</v>
      </c>
      <c r="D1070">
        <v>1.88</v>
      </c>
      <c r="E1070">
        <v>0</v>
      </c>
    </row>
    <row r="1071" spans="1:5" x14ac:dyDescent="0.55000000000000004">
      <c r="A1071">
        <v>201505</v>
      </c>
      <c r="B1071">
        <v>1.36</v>
      </c>
      <c r="C1071">
        <v>0.89</v>
      </c>
      <c r="D1071">
        <v>-1.1000000000000001</v>
      </c>
      <c r="E1071">
        <v>0</v>
      </c>
    </row>
    <row r="1072" spans="1:5" x14ac:dyDescent="0.55000000000000004">
      <c r="A1072">
        <v>201506</v>
      </c>
      <c r="B1072">
        <v>-1.53</v>
      </c>
      <c r="C1072">
        <v>2.85</v>
      </c>
      <c r="D1072">
        <v>-0.74</v>
      </c>
      <c r="E1072">
        <v>0</v>
      </c>
    </row>
    <row r="1073" spans="1:5" x14ac:dyDescent="0.55000000000000004">
      <c r="A1073">
        <v>201507</v>
      </c>
      <c r="B1073">
        <v>1.54</v>
      </c>
      <c r="C1073">
        <v>-4.09</v>
      </c>
      <c r="D1073">
        <v>-4.21</v>
      </c>
      <c r="E1073">
        <v>0</v>
      </c>
    </row>
    <row r="1074" spans="1:5" x14ac:dyDescent="0.55000000000000004">
      <c r="A1074">
        <v>201508</v>
      </c>
      <c r="B1074">
        <v>-6.04</v>
      </c>
      <c r="C1074">
        <v>0.44</v>
      </c>
      <c r="D1074">
        <v>2.73</v>
      </c>
      <c r="E1074">
        <v>0</v>
      </c>
    </row>
    <row r="1075" spans="1:5" x14ac:dyDescent="0.55000000000000004">
      <c r="A1075">
        <v>201509</v>
      </c>
      <c r="B1075">
        <v>-3.07</v>
      </c>
      <c r="C1075">
        <v>-2.61</v>
      </c>
      <c r="D1075">
        <v>0.39</v>
      </c>
      <c r="E1075">
        <v>0</v>
      </c>
    </row>
    <row r="1076" spans="1:5" x14ac:dyDescent="0.55000000000000004">
      <c r="A1076">
        <v>201510</v>
      </c>
      <c r="B1076">
        <v>7.75</v>
      </c>
      <c r="C1076">
        <v>-1.98</v>
      </c>
      <c r="D1076">
        <v>-0.25</v>
      </c>
      <c r="E1076">
        <v>0</v>
      </c>
    </row>
    <row r="1077" spans="1:5" x14ac:dyDescent="0.55000000000000004">
      <c r="A1077">
        <v>201511</v>
      </c>
      <c r="B1077">
        <v>0.56000000000000005</v>
      </c>
      <c r="C1077">
        <v>3.68</v>
      </c>
      <c r="D1077">
        <v>-0.49</v>
      </c>
      <c r="E1077">
        <v>0</v>
      </c>
    </row>
    <row r="1078" spans="1:5" x14ac:dyDescent="0.55000000000000004">
      <c r="A1078">
        <v>201512</v>
      </c>
      <c r="B1078">
        <v>-2.17</v>
      </c>
      <c r="C1078">
        <v>-2.86</v>
      </c>
      <c r="D1078">
        <v>-2.4500000000000002</v>
      </c>
      <c r="E1078">
        <v>0.01</v>
      </c>
    </row>
    <row r="1079" spans="1:5" x14ac:dyDescent="0.55000000000000004">
      <c r="A1079">
        <v>201601</v>
      </c>
      <c r="B1079">
        <v>-5.77</v>
      </c>
      <c r="C1079">
        <v>-3.36</v>
      </c>
      <c r="D1079">
        <v>2.0099999999999998</v>
      </c>
      <c r="E1079">
        <v>0.01</v>
      </c>
    </row>
    <row r="1080" spans="1:5" x14ac:dyDescent="0.55000000000000004">
      <c r="A1080">
        <v>201602</v>
      </c>
      <c r="B1080">
        <v>-0.08</v>
      </c>
      <c r="C1080">
        <v>0.83</v>
      </c>
      <c r="D1080">
        <v>-0.59</v>
      </c>
      <c r="E1080">
        <v>0.02</v>
      </c>
    </row>
    <row r="1081" spans="1:5" x14ac:dyDescent="0.55000000000000004">
      <c r="A1081">
        <v>201603</v>
      </c>
      <c r="B1081">
        <v>6.96</v>
      </c>
      <c r="C1081">
        <v>0.82</v>
      </c>
      <c r="D1081">
        <v>1.1100000000000001</v>
      </c>
      <c r="E1081">
        <v>0.02</v>
      </c>
    </row>
    <row r="1082" spans="1:5" x14ac:dyDescent="0.55000000000000004">
      <c r="A1082">
        <v>201604</v>
      </c>
      <c r="B1082">
        <v>0.92</v>
      </c>
      <c r="C1082">
        <v>0.69</v>
      </c>
      <c r="D1082">
        <v>3.28</v>
      </c>
      <c r="E1082">
        <v>0.01</v>
      </c>
    </row>
    <row r="1083" spans="1:5" x14ac:dyDescent="0.55000000000000004">
      <c r="A1083">
        <v>201605</v>
      </c>
      <c r="B1083">
        <v>1.78</v>
      </c>
      <c r="C1083">
        <v>-0.27</v>
      </c>
      <c r="D1083">
        <v>-1.6</v>
      </c>
      <c r="E1083">
        <v>0.01</v>
      </c>
    </row>
    <row r="1084" spans="1:5" x14ac:dyDescent="0.55000000000000004">
      <c r="A1084">
        <v>201606</v>
      </c>
      <c r="B1084">
        <v>-0.05</v>
      </c>
      <c r="C1084">
        <v>0.64</v>
      </c>
      <c r="D1084">
        <v>-1.4</v>
      </c>
      <c r="E1084">
        <v>0.02</v>
      </c>
    </row>
    <row r="1085" spans="1:5" x14ac:dyDescent="0.55000000000000004">
      <c r="A1085">
        <v>201607</v>
      </c>
      <c r="B1085">
        <v>3.95</v>
      </c>
      <c r="C1085">
        <v>2.6</v>
      </c>
      <c r="D1085">
        <v>-1.23</v>
      </c>
      <c r="E1085">
        <v>0.02</v>
      </c>
    </row>
    <row r="1086" spans="1:5" x14ac:dyDescent="0.55000000000000004">
      <c r="A1086">
        <v>201608</v>
      </c>
      <c r="B1086">
        <v>0.5</v>
      </c>
      <c r="C1086">
        <v>1.1299999999999999</v>
      </c>
      <c r="D1086">
        <v>3.31</v>
      </c>
      <c r="E1086">
        <v>0.02</v>
      </c>
    </row>
    <row r="1087" spans="1:5" x14ac:dyDescent="0.55000000000000004">
      <c r="A1087">
        <v>201609</v>
      </c>
      <c r="B1087">
        <v>0.25</v>
      </c>
      <c r="C1087">
        <v>2.04</v>
      </c>
      <c r="D1087">
        <v>-1.21</v>
      </c>
      <c r="E1087">
        <v>0.02</v>
      </c>
    </row>
    <row r="1088" spans="1:5" x14ac:dyDescent="0.55000000000000004">
      <c r="A1088">
        <v>201610</v>
      </c>
      <c r="B1088">
        <v>-2.02</v>
      </c>
      <c r="C1088">
        <v>-4.43</v>
      </c>
      <c r="D1088">
        <v>4.07</v>
      </c>
      <c r="E1088">
        <v>0.02</v>
      </c>
    </row>
    <row r="1089" spans="1:5" x14ac:dyDescent="0.55000000000000004">
      <c r="A1089">
        <v>201611</v>
      </c>
      <c r="B1089">
        <v>4.8600000000000003</v>
      </c>
      <c r="C1089">
        <v>5.47</v>
      </c>
      <c r="D1089">
        <v>8.2200000000000006</v>
      </c>
      <c r="E1089">
        <v>0.01</v>
      </c>
    </row>
    <row r="1090" spans="1:5" x14ac:dyDescent="0.55000000000000004">
      <c r="A1090">
        <v>201612</v>
      </c>
      <c r="B1090">
        <v>1.82</v>
      </c>
      <c r="C1090">
        <v>0.11</v>
      </c>
      <c r="D1090">
        <v>3.51</v>
      </c>
      <c r="E1090">
        <v>0.03</v>
      </c>
    </row>
    <row r="1091" spans="1:5" x14ac:dyDescent="0.55000000000000004">
      <c r="A1091">
        <v>201701</v>
      </c>
      <c r="B1091">
        <v>1.94</v>
      </c>
      <c r="C1091">
        <v>-1.06</v>
      </c>
      <c r="D1091">
        <v>-2.81</v>
      </c>
      <c r="E1091">
        <v>0.04</v>
      </c>
    </row>
    <row r="1092" spans="1:5" x14ac:dyDescent="0.55000000000000004">
      <c r="A1092">
        <v>201702</v>
      </c>
      <c r="B1092">
        <v>3.57</v>
      </c>
      <c r="C1092">
        <v>-2.0099999999999998</v>
      </c>
      <c r="D1092">
        <v>-1.79</v>
      </c>
      <c r="E1092">
        <v>0.04</v>
      </c>
    </row>
    <row r="1093" spans="1:5" x14ac:dyDescent="0.55000000000000004">
      <c r="A1093">
        <v>201703</v>
      </c>
      <c r="B1093">
        <v>0.17</v>
      </c>
      <c r="C1093">
        <v>1.17</v>
      </c>
      <c r="D1093">
        <v>-3.33</v>
      </c>
      <c r="E1093">
        <v>0.03</v>
      </c>
    </row>
    <row r="1094" spans="1:5" x14ac:dyDescent="0.55000000000000004">
      <c r="A1094">
        <v>201704</v>
      </c>
      <c r="B1094">
        <v>1.0900000000000001</v>
      </c>
      <c r="C1094">
        <v>0.72</v>
      </c>
      <c r="D1094">
        <v>-2.11</v>
      </c>
      <c r="E1094">
        <v>0.05</v>
      </c>
    </row>
    <row r="1095" spans="1:5" x14ac:dyDescent="0.55000000000000004">
      <c r="A1095">
        <v>201705</v>
      </c>
      <c r="B1095">
        <v>1.06</v>
      </c>
      <c r="C1095">
        <v>-2.61</v>
      </c>
      <c r="D1095">
        <v>-3.67</v>
      </c>
      <c r="E1095">
        <v>0.06</v>
      </c>
    </row>
    <row r="1096" spans="1:5" x14ac:dyDescent="0.55000000000000004">
      <c r="A1096">
        <v>201706</v>
      </c>
      <c r="B1096">
        <v>0.78</v>
      </c>
      <c r="C1096">
        <v>2.15</v>
      </c>
      <c r="D1096">
        <v>1.45</v>
      </c>
      <c r="E1096">
        <v>0.06</v>
      </c>
    </row>
    <row r="1097" spans="1:5" x14ac:dyDescent="0.55000000000000004">
      <c r="A1097">
        <v>201707</v>
      </c>
      <c r="B1097">
        <v>1.87</v>
      </c>
      <c r="C1097">
        <v>-1.47</v>
      </c>
      <c r="D1097">
        <v>-0.36</v>
      </c>
      <c r="E1097">
        <v>7.0000000000000007E-2</v>
      </c>
    </row>
    <row r="1098" spans="1:5" x14ac:dyDescent="0.55000000000000004">
      <c r="A1098">
        <v>201708</v>
      </c>
      <c r="B1098">
        <v>0.16</v>
      </c>
      <c r="C1098">
        <v>-1.62</v>
      </c>
      <c r="D1098">
        <v>-2.19</v>
      </c>
      <c r="E1098">
        <v>0.09</v>
      </c>
    </row>
    <row r="1099" spans="1:5" x14ac:dyDescent="0.55000000000000004">
      <c r="A1099">
        <v>201709</v>
      </c>
      <c r="B1099">
        <v>2.5099999999999998</v>
      </c>
      <c r="C1099">
        <v>4.47</v>
      </c>
      <c r="D1099">
        <v>3.14</v>
      </c>
      <c r="E1099">
        <v>0.09</v>
      </c>
    </row>
    <row r="1100" spans="1:5" x14ac:dyDescent="0.55000000000000004">
      <c r="A1100">
        <v>201710</v>
      </c>
      <c r="B1100">
        <v>2.25</v>
      </c>
      <c r="C1100">
        <v>-1.95</v>
      </c>
      <c r="D1100">
        <v>0.12</v>
      </c>
      <c r="E1100">
        <v>0.09</v>
      </c>
    </row>
    <row r="1101" spans="1:5" x14ac:dyDescent="0.55000000000000004">
      <c r="A1101">
        <v>201711</v>
      </c>
      <c r="B1101">
        <v>3.12</v>
      </c>
      <c r="C1101">
        <v>-0.57999999999999996</v>
      </c>
      <c r="D1101">
        <v>-0.09</v>
      </c>
      <c r="E1101">
        <v>0.08</v>
      </c>
    </row>
    <row r="1102" spans="1:5" x14ac:dyDescent="0.55000000000000004">
      <c r="A1102">
        <v>201712</v>
      </c>
      <c r="B1102">
        <v>1.06</v>
      </c>
      <c r="C1102">
        <v>-1.29</v>
      </c>
      <c r="D1102">
        <v>0.17</v>
      </c>
      <c r="E1102">
        <v>0.09</v>
      </c>
    </row>
    <row r="1103" spans="1:5" x14ac:dyDescent="0.55000000000000004">
      <c r="A1103">
        <v>201801</v>
      </c>
      <c r="B1103">
        <v>5.58</v>
      </c>
      <c r="C1103">
        <v>-3.09</v>
      </c>
      <c r="D1103">
        <v>-1.32</v>
      </c>
      <c r="E1103">
        <v>0.11</v>
      </c>
    </row>
    <row r="1104" spans="1:5" x14ac:dyDescent="0.55000000000000004">
      <c r="A1104">
        <v>201802</v>
      </c>
      <c r="B1104">
        <v>-3.65</v>
      </c>
      <c r="C1104">
        <v>0.3</v>
      </c>
      <c r="D1104">
        <v>-1.01</v>
      </c>
      <c r="E1104">
        <v>0.11</v>
      </c>
    </row>
    <row r="1105" spans="1:5" x14ac:dyDescent="0.55000000000000004">
      <c r="A1105">
        <v>201803</v>
      </c>
      <c r="B1105">
        <v>-2.35</v>
      </c>
      <c r="C1105">
        <v>4.05</v>
      </c>
      <c r="D1105">
        <v>-0.12</v>
      </c>
      <c r="E1105">
        <v>0.12</v>
      </c>
    </row>
    <row r="1106" spans="1:5" x14ac:dyDescent="0.55000000000000004">
      <c r="A1106">
        <v>201804</v>
      </c>
      <c r="B1106">
        <v>0.28999999999999998</v>
      </c>
      <c r="C1106">
        <v>1.1299999999999999</v>
      </c>
      <c r="D1106">
        <v>0.5</v>
      </c>
      <c r="E1106">
        <v>0.14000000000000001</v>
      </c>
    </row>
    <row r="1107" spans="1:5" x14ac:dyDescent="0.55000000000000004">
      <c r="A1107">
        <v>201805</v>
      </c>
      <c r="B1107">
        <v>2.65</v>
      </c>
      <c r="C1107">
        <v>5.28</v>
      </c>
      <c r="D1107">
        <v>-3.15</v>
      </c>
      <c r="E1107">
        <v>0.14000000000000001</v>
      </c>
    </row>
    <row r="1108" spans="1:5" x14ac:dyDescent="0.55000000000000004">
      <c r="A1108">
        <v>201806</v>
      </c>
      <c r="B1108">
        <v>0.48</v>
      </c>
      <c r="C1108">
        <v>1.19</v>
      </c>
      <c r="D1108">
        <v>-2.31</v>
      </c>
      <c r="E1108">
        <v>0.14000000000000001</v>
      </c>
    </row>
    <row r="1109" spans="1:5" x14ac:dyDescent="0.55000000000000004">
      <c r="A1109">
        <v>201807</v>
      </c>
      <c r="B1109">
        <v>3.19</v>
      </c>
      <c r="C1109">
        <v>-2.21</v>
      </c>
      <c r="D1109">
        <v>0.56999999999999995</v>
      </c>
      <c r="E1109">
        <v>0.16</v>
      </c>
    </row>
    <row r="1110" spans="1:5" x14ac:dyDescent="0.55000000000000004">
      <c r="A1110">
        <v>201808</v>
      </c>
      <c r="B1110">
        <v>3.44</v>
      </c>
      <c r="C1110">
        <v>1.1499999999999999</v>
      </c>
      <c r="D1110">
        <v>-3.92</v>
      </c>
      <c r="E1110">
        <v>0.16</v>
      </c>
    </row>
    <row r="1111" spans="1:5" x14ac:dyDescent="0.55000000000000004">
      <c r="A1111">
        <v>201809</v>
      </c>
      <c r="B1111">
        <v>0.06</v>
      </c>
      <c r="C1111">
        <v>-2.2799999999999998</v>
      </c>
      <c r="D1111">
        <v>-1.63</v>
      </c>
      <c r="E1111">
        <v>0.15</v>
      </c>
    </row>
    <row r="1112" spans="1:5" x14ac:dyDescent="0.55000000000000004">
      <c r="A1112">
        <v>201810</v>
      </c>
      <c r="B1112">
        <v>-7.68</v>
      </c>
      <c r="C1112">
        <v>-4.78</v>
      </c>
      <c r="D1112">
        <v>3.46</v>
      </c>
      <c r="E1112">
        <v>0.19</v>
      </c>
    </row>
    <row r="1113" spans="1:5" x14ac:dyDescent="0.55000000000000004">
      <c r="A1113">
        <v>201811</v>
      </c>
      <c r="B1113">
        <v>1.69</v>
      </c>
      <c r="C1113">
        <v>-0.71</v>
      </c>
      <c r="D1113">
        <v>0.34</v>
      </c>
      <c r="E1113">
        <v>0.18</v>
      </c>
    </row>
    <row r="1114" spans="1:5" x14ac:dyDescent="0.55000000000000004">
      <c r="A1114">
        <v>201812</v>
      </c>
      <c r="B1114">
        <v>-9.5500000000000007</v>
      </c>
      <c r="C1114">
        <v>-2.48</v>
      </c>
      <c r="D1114">
        <v>-1.89</v>
      </c>
      <c r="E1114">
        <v>0.19</v>
      </c>
    </row>
    <row r="1115" spans="1:5" x14ac:dyDescent="0.55000000000000004">
      <c r="A1115">
        <v>201901</v>
      </c>
      <c r="B1115">
        <v>8.41</v>
      </c>
      <c r="C1115">
        <v>2.89</v>
      </c>
      <c r="D1115">
        <v>-0.46</v>
      </c>
      <c r="E1115">
        <v>0.21</v>
      </c>
    </row>
    <row r="1116" spans="1:5" x14ac:dyDescent="0.55000000000000004">
      <c r="A1116">
        <v>201902</v>
      </c>
      <c r="B1116">
        <v>3.4</v>
      </c>
      <c r="C1116">
        <v>2.12</v>
      </c>
      <c r="D1116">
        <v>-2.71</v>
      </c>
      <c r="E1116">
        <v>0.18</v>
      </c>
    </row>
    <row r="1117" spans="1:5" x14ac:dyDescent="0.55000000000000004">
      <c r="A1117">
        <v>201903</v>
      </c>
      <c r="B1117">
        <v>1.1000000000000001</v>
      </c>
      <c r="C1117">
        <v>-3.05</v>
      </c>
      <c r="D1117">
        <v>-4.1900000000000004</v>
      </c>
      <c r="E1117">
        <v>0.19</v>
      </c>
    </row>
    <row r="1118" spans="1:5" x14ac:dyDescent="0.55000000000000004">
      <c r="A1118">
        <v>201904</v>
      </c>
      <c r="B1118">
        <v>3.96</v>
      </c>
      <c r="C1118">
        <v>-1.75</v>
      </c>
      <c r="D1118">
        <v>2.02</v>
      </c>
      <c r="E1118">
        <v>0.21</v>
      </c>
    </row>
    <row r="1119" spans="1:5" x14ac:dyDescent="0.55000000000000004">
      <c r="A1119">
        <v>201905</v>
      </c>
      <c r="B1119">
        <v>-6.94</v>
      </c>
      <c r="C1119">
        <v>-1.18</v>
      </c>
      <c r="D1119">
        <v>-2.2799999999999998</v>
      </c>
      <c r="E1119">
        <v>0.21</v>
      </c>
    </row>
    <row r="1120" spans="1:5" x14ac:dyDescent="0.55000000000000004">
      <c r="A1120">
        <v>201906</v>
      </c>
      <c r="B1120">
        <v>6.93</v>
      </c>
      <c r="C1120">
        <v>0.22</v>
      </c>
      <c r="D1120">
        <v>-0.79</v>
      </c>
      <c r="E1120">
        <v>0.18</v>
      </c>
    </row>
    <row r="1121" spans="1:5" x14ac:dyDescent="0.55000000000000004">
      <c r="A1121">
        <v>201907</v>
      </c>
      <c r="B1121">
        <v>1.19</v>
      </c>
      <c r="C1121">
        <v>-2.08</v>
      </c>
      <c r="D1121">
        <v>0.34</v>
      </c>
      <c r="E1121">
        <v>0.19</v>
      </c>
    </row>
    <row r="1122" spans="1:5" x14ac:dyDescent="0.55000000000000004">
      <c r="A1122">
        <v>201908</v>
      </c>
      <c r="B1122">
        <v>-2.58</v>
      </c>
      <c r="C1122">
        <v>-2.4</v>
      </c>
      <c r="D1122">
        <v>-4.8499999999999996</v>
      </c>
      <c r="E1122">
        <v>0.16</v>
      </c>
    </row>
    <row r="1123" spans="1:5" x14ac:dyDescent="0.55000000000000004">
      <c r="A1123">
        <v>201909</v>
      </c>
      <c r="B1123">
        <v>1.43</v>
      </c>
      <c r="C1123">
        <v>-1.05</v>
      </c>
      <c r="D1123">
        <v>6.77</v>
      </c>
      <c r="E1123">
        <v>0.18</v>
      </c>
    </row>
    <row r="1124" spans="1:5" x14ac:dyDescent="0.55000000000000004">
      <c r="A1124">
        <v>201910</v>
      </c>
      <c r="B1124">
        <v>2.06</v>
      </c>
      <c r="C1124">
        <v>0.24</v>
      </c>
      <c r="D1124">
        <v>-1.88</v>
      </c>
      <c r="E1124">
        <v>0.15</v>
      </c>
    </row>
    <row r="1125" spans="1:5" x14ac:dyDescent="0.55000000000000004">
      <c r="A1125">
        <v>201911</v>
      </c>
      <c r="B1125">
        <v>3.87</v>
      </c>
      <c r="C1125">
        <v>0.91</v>
      </c>
      <c r="D1125">
        <v>-2.0499999999999998</v>
      </c>
      <c r="E1125">
        <v>0.12</v>
      </c>
    </row>
    <row r="1126" spans="1:5" x14ac:dyDescent="0.55000000000000004">
      <c r="A1126">
        <v>201912</v>
      </c>
      <c r="B1126">
        <v>2.77</v>
      </c>
      <c r="C1126">
        <v>0.67</v>
      </c>
      <c r="D1126">
        <v>1.91</v>
      </c>
      <c r="E1126">
        <v>0.14000000000000001</v>
      </c>
    </row>
    <row r="1127" spans="1:5" x14ac:dyDescent="0.55000000000000004">
      <c r="A1127">
        <v>202001</v>
      </c>
      <c r="B1127">
        <v>-0.11</v>
      </c>
      <c r="C1127">
        <v>-3.08</v>
      </c>
      <c r="D1127">
        <v>-6.27</v>
      </c>
      <c r="E1127">
        <v>0.13</v>
      </c>
    </row>
    <row r="1128" spans="1:5" x14ac:dyDescent="0.55000000000000004">
      <c r="A1128">
        <v>202002</v>
      </c>
      <c r="B1128">
        <v>-8.1300000000000008</v>
      </c>
      <c r="C1128">
        <v>1.02</v>
      </c>
      <c r="D1128">
        <v>-3.92</v>
      </c>
      <c r="E1128">
        <v>0.12</v>
      </c>
    </row>
    <row r="1129" spans="1:5" x14ac:dyDescent="0.55000000000000004">
      <c r="A1129">
        <v>202003</v>
      </c>
      <c r="B1129">
        <v>-13.38</v>
      </c>
      <c r="C1129">
        <v>-5.03</v>
      </c>
      <c r="D1129">
        <v>-13.96</v>
      </c>
      <c r="E1129">
        <v>0.12</v>
      </c>
    </row>
    <row r="1130" spans="1:5" x14ac:dyDescent="0.55000000000000004">
      <c r="A1130">
        <v>202004</v>
      </c>
      <c r="B1130">
        <v>13.65</v>
      </c>
      <c r="C1130">
        <v>2.75</v>
      </c>
      <c r="D1130">
        <v>-1.39</v>
      </c>
      <c r="E1130">
        <v>0</v>
      </c>
    </row>
    <row r="1131" spans="1:5" x14ac:dyDescent="0.55000000000000004">
      <c r="A1131">
        <v>202005</v>
      </c>
      <c r="B1131">
        <v>5.58</v>
      </c>
      <c r="C1131">
        <v>2.4900000000000002</v>
      </c>
      <c r="D1131">
        <v>-5.05</v>
      </c>
      <c r="E1131">
        <v>0.01</v>
      </c>
    </row>
    <row r="1132" spans="1:5" x14ac:dyDescent="0.55000000000000004">
      <c r="A1132">
        <v>202006</v>
      </c>
      <c r="B1132">
        <v>2.46</v>
      </c>
      <c r="C1132">
        <v>2.71</v>
      </c>
      <c r="D1132">
        <v>-2.35</v>
      </c>
      <c r="E1132">
        <v>0.01</v>
      </c>
    </row>
    <row r="1133" spans="1:5" x14ac:dyDescent="0.55000000000000004">
      <c r="A1133">
        <v>202007</v>
      </c>
      <c r="B1133">
        <v>5.77</v>
      </c>
      <c r="C1133">
        <v>-2.1800000000000002</v>
      </c>
      <c r="D1133">
        <v>-1.39</v>
      </c>
      <c r="E1133">
        <v>0.01</v>
      </c>
    </row>
    <row r="1134" spans="1:5" x14ac:dyDescent="0.55000000000000004">
      <c r="A1134">
        <v>202008</v>
      </c>
      <c r="B1134">
        <v>7.63</v>
      </c>
      <c r="C1134">
        <v>-0.25</v>
      </c>
      <c r="D1134">
        <v>-2.94</v>
      </c>
      <c r="E1134">
        <v>0.01</v>
      </c>
    </row>
    <row r="1135" spans="1:5" x14ac:dyDescent="0.55000000000000004">
      <c r="A1135">
        <v>202009</v>
      </c>
      <c r="B1135">
        <v>-3.63</v>
      </c>
      <c r="C1135">
        <v>0.06</v>
      </c>
      <c r="D1135">
        <v>-2.5099999999999998</v>
      </c>
      <c r="E1135">
        <v>0.01</v>
      </c>
    </row>
    <row r="1136" spans="1:5" x14ac:dyDescent="0.55000000000000004">
      <c r="A1136">
        <v>202010</v>
      </c>
      <c r="B1136">
        <v>-2.1</v>
      </c>
      <c r="C1136">
        <v>4.4400000000000004</v>
      </c>
      <c r="D1136">
        <v>4.03</v>
      </c>
      <c r="E1136">
        <v>0.01</v>
      </c>
    </row>
    <row r="1137" spans="1:5" x14ac:dyDescent="0.55000000000000004">
      <c r="A1137">
        <v>202011</v>
      </c>
      <c r="B1137">
        <v>12.47</v>
      </c>
      <c r="C1137">
        <v>5.48</v>
      </c>
      <c r="D1137">
        <v>2.11</v>
      </c>
      <c r="E1137">
        <v>0.01</v>
      </c>
    </row>
    <row r="1138" spans="1:5" x14ac:dyDescent="0.55000000000000004">
      <c r="A1138">
        <v>202012</v>
      </c>
      <c r="B1138">
        <v>4.63</v>
      </c>
      <c r="C1138">
        <v>4.8099999999999996</v>
      </c>
      <c r="D1138">
        <v>-1.36</v>
      </c>
      <c r="E1138">
        <v>0.01</v>
      </c>
    </row>
    <row r="1139" spans="1:5" x14ac:dyDescent="0.55000000000000004">
      <c r="A1139">
        <v>202101</v>
      </c>
      <c r="B1139">
        <v>-0.04</v>
      </c>
      <c r="C1139">
        <v>7.19</v>
      </c>
      <c r="D1139">
        <v>2.85</v>
      </c>
      <c r="E1139">
        <v>0</v>
      </c>
    </row>
    <row r="1140" spans="1:5" x14ac:dyDescent="0.55000000000000004">
      <c r="A1140">
        <v>202102</v>
      </c>
      <c r="B1140">
        <v>2.79</v>
      </c>
      <c r="C1140">
        <v>2.11</v>
      </c>
      <c r="D1140">
        <v>7.07</v>
      </c>
      <c r="E1140">
        <v>0</v>
      </c>
    </row>
    <row r="1142" spans="1:5" x14ac:dyDescent="0.55000000000000004">
      <c r="A1142" t="s">
        <v>430</v>
      </c>
    </row>
    <row r="1143" spans="1:5" x14ac:dyDescent="0.55000000000000004">
      <c r="A1143" t="s">
        <v>301</v>
      </c>
      <c r="B1143" t="s">
        <v>426</v>
      </c>
      <c r="C1143" t="s">
        <v>427</v>
      </c>
      <c r="D1143" t="s">
        <v>428</v>
      </c>
      <c r="E1143" t="s">
        <v>429</v>
      </c>
    </row>
    <row r="1144" spans="1:5" x14ac:dyDescent="0.55000000000000004">
      <c r="A1144">
        <v>1927</v>
      </c>
      <c r="B1144">
        <v>0.29469999999999996</v>
      </c>
      <c r="C1144">
        <v>-2.46E-2</v>
      </c>
      <c r="D1144">
        <v>-3.7499999999999999E-2</v>
      </c>
      <c r="E1144">
        <v>3.1200000000000002E-2</v>
      </c>
    </row>
    <row r="1145" spans="1:5" x14ac:dyDescent="0.55000000000000004">
      <c r="A1145">
        <v>1928</v>
      </c>
      <c r="B1145">
        <v>0.35389999999999999</v>
      </c>
      <c r="C1145">
        <v>4.41E-2</v>
      </c>
      <c r="D1145">
        <v>-5.8299999999999998E-2</v>
      </c>
      <c r="E1145">
        <v>3.56E-2</v>
      </c>
    </row>
    <row r="1146" spans="1:5" x14ac:dyDescent="0.55000000000000004">
      <c r="A1146">
        <v>1929</v>
      </c>
      <c r="B1146">
        <v>-0.19539999999999999</v>
      </c>
      <c r="C1146">
        <v>-0.30780000000000002</v>
      </c>
      <c r="D1146">
        <v>0.11960000000000001</v>
      </c>
      <c r="E1146">
        <v>4.7500000000000001E-2</v>
      </c>
    </row>
    <row r="1147" spans="1:5" x14ac:dyDescent="0.55000000000000004">
      <c r="A1147">
        <v>1930</v>
      </c>
      <c r="B1147">
        <v>-0.31230000000000002</v>
      </c>
      <c r="C1147">
        <v>-5.1900000000000002E-2</v>
      </c>
      <c r="D1147">
        <v>-0.1229</v>
      </c>
      <c r="E1147">
        <v>2.41E-2</v>
      </c>
    </row>
    <row r="1148" spans="1:5" x14ac:dyDescent="0.55000000000000004">
      <c r="A1148">
        <v>1931</v>
      </c>
      <c r="B1148">
        <v>-0.4511</v>
      </c>
      <c r="C1148">
        <v>3.5099999999999999E-2</v>
      </c>
      <c r="D1148">
        <v>-0.14319999999999999</v>
      </c>
      <c r="E1148">
        <v>1.0700000000000001E-2</v>
      </c>
    </row>
    <row r="1149" spans="1:5" x14ac:dyDescent="0.55000000000000004">
      <c r="A1149">
        <v>1932</v>
      </c>
      <c r="B1149">
        <v>-9.3900000000000011E-2</v>
      </c>
      <c r="C1149">
        <v>4.9100000000000005E-2</v>
      </c>
      <c r="D1149">
        <v>0.10490000000000001</v>
      </c>
      <c r="E1149">
        <v>9.5999999999999992E-3</v>
      </c>
    </row>
    <row r="1150" spans="1:5" x14ac:dyDescent="0.55000000000000004">
      <c r="A1150">
        <v>1933</v>
      </c>
      <c r="B1150">
        <v>0.57050000000000001</v>
      </c>
      <c r="C1150">
        <v>0.48859999999999998</v>
      </c>
      <c r="D1150">
        <v>0.28149999999999997</v>
      </c>
      <c r="E1150">
        <v>3.0000000000000001E-3</v>
      </c>
    </row>
    <row r="1151" spans="1:5" x14ac:dyDescent="0.55000000000000004">
      <c r="A1151">
        <v>1934</v>
      </c>
      <c r="B1151">
        <v>3.0200000000000001E-2</v>
      </c>
      <c r="C1151">
        <v>0.25429999999999997</v>
      </c>
      <c r="D1151">
        <v>-0.27379999999999999</v>
      </c>
      <c r="E1151">
        <v>1.6000000000000001E-3</v>
      </c>
    </row>
    <row r="1152" spans="1:5" x14ac:dyDescent="0.55000000000000004">
      <c r="A1152">
        <v>1935</v>
      </c>
      <c r="B1152">
        <v>0.4496</v>
      </c>
      <c r="C1152">
        <v>9.9900000000000003E-2</v>
      </c>
      <c r="D1152">
        <v>9.7799999999999998E-2</v>
      </c>
      <c r="E1152">
        <v>1.7000000000000001E-3</v>
      </c>
    </row>
    <row r="1153" spans="1:5" x14ac:dyDescent="0.55000000000000004">
      <c r="A1153">
        <v>1936</v>
      </c>
      <c r="B1153">
        <v>0.32069999999999999</v>
      </c>
      <c r="C1153">
        <v>0.1789</v>
      </c>
      <c r="D1153">
        <v>0.35859999999999997</v>
      </c>
      <c r="E1153">
        <v>1.8E-3</v>
      </c>
    </row>
    <row r="1154" spans="1:5" x14ac:dyDescent="0.55000000000000004">
      <c r="A1154">
        <v>1937</v>
      </c>
      <c r="B1154">
        <v>-0.34960000000000002</v>
      </c>
      <c r="C1154">
        <v>-0.14000000000000001</v>
      </c>
      <c r="D1154">
        <v>-3.9699999999999999E-2</v>
      </c>
      <c r="E1154">
        <v>3.0999999999999999E-3</v>
      </c>
    </row>
    <row r="1155" spans="1:5" x14ac:dyDescent="0.55000000000000004">
      <c r="A1155">
        <v>1938</v>
      </c>
      <c r="B1155">
        <v>0.2848</v>
      </c>
      <c r="C1155">
        <v>9.35E-2</v>
      </c>
      <c r="D1155">
        <v>-0.12179999999999999</v>
      </c>
      <c r="E1155">
        <v>-2.0000000000000001E-4</v>
      </c>
    </row>
    <row r="1156" spans="1:5" x14ac:dyDescent="0.55000000000000004">
      <c r="A1156">
        <v>1939</v>
      </c>
      <c r="B1156">
        <v>2.7000000000000003E-2</v>
      </c>
      <c r="C1156">
        <v>5.8499999999999996E-2</v>
      </c>
      <c r="D1156">
        <v>-0.19170000000000001</v>
      </c>
      <c r="E1156">
        <v>2.0000000000000001E-4</v>
      </c>
    </row>
    <row r="1157" spans="1:5" x14ac:dyDescent="0.55000000000000004">
      <c r="A1157">
        <v>1940</v>
      </c>
      <c r="B1157">
        <v>-7.1399999999999991E-2</v>
      </c>
      <c r="C1157">
        <v>7.9000000000000008E-3</v>
      </c>
      <c r="D1157">
        <v>-8.199999999999999E-3</v>
      </c>
      <c r="E1157">
        <v>0</v>
      </c>
    </row>
    <row r="1158" spans="1:5" x14ac:dyDescent="0.55000000000000004">
      <c r="A1158">
        <v>1941</v>
      </c>
      <c r="B1158">
        <v>-0.10529999999999999</v>
      </c>
      <c r="C1158">
        <v>-4.0399999999999998E-2</v>
      </c>
      <c r="D1158">
        <v>0.11130000000000001</v>
      </c>
      <c r="E1158">
        <v>5.9999999999999995E-4</v>
      </c>
    </row>
    <row r="1159" spans="1:5" x14ac:dyDescent="0.55000000000000004">
      <c r="A1159">
        <v>1942</v>
      </c>
      <c r="B1159">
        <v>0.16200000000000001</v>
      </c>
      <c r="C1159">
        <v>5.0499999999999996E-2</v>
      </c>
      <c r="D1159">
        <v>0.19870000000000002</v>
      </c>
      <c r="E1159">
        <v>2.7000000000000001E-3</v>
      </c>
    </row>
    <row r="1160" spans="1:5" x14ac:dyDescent="0.55000000000000004">
      <c r="A1160">
        <v>1943</v>
      </c>
      <c r="B1160">
        <v>0.27960000000000002</v>
      </c>
      <c r="C1160">
        <v>0.33350000000000002</v>
      </c>
      <c r="D1160">
        <v>0.38969999999999999</v>
      </c>
      <c r="E1160">
        <v>3.4999999999999996E-3</v>
      </c>
    </row>
    <row r="1161" spans="1:5" x14ac:dyDescent="0.55000000000000004">
      <c r="A1161">
        <v>1944</v>
      </c>
      <c r="B1161">
        <v>0.2097</v>
      </c>
      <c r="C1161">
        <v>0.17980000000000002</v>
      </c>
      <c r="D1161">
        <v>0.15609999999999999</v>
      </c>
      <c r="E1161">
        <v>3.3E-3</v>
      </c>
    </row>
    <row r="1162" spans="1:5" x14ac:dyDescent="0.55000000000000004">
      <c r="A1162">
        <v>1945</v>
      </c>
      <c r="B1162">
        <v>0.38380000000000003</v>
      </c>
      <c r="C1162">
        <v>0.25559999999999999</v>
      </c>
      <c r="D1162">
        <v>0.114</v>
      </c>
      <c r="E1162">
        <v>3.3E-3</v>
      </c>
    </row>
    <row r="1163" spans="1:5" x14ac:dyDescent="0.55000000000000004">
      <c r="A1163">
        <v>1946</v>
      </c>
      <c r="B1163">
        <v>-6.7299999999999999E-2</v>
      </c>
      <c r="C1163">
        <v>-3.7900000000000003E-2</v>
      </c>
      <c r="D1163">
        <v>2.98E-2</v>
      </c>
      <c r="E1163">
        <v>3.4999999999999996E-3</v>
      </c>
    </row>
    <row r="1164" spans="1:5" x14ac:dyDescent="0.55000000000000004">
      <c r="A1164">
        <v>1947</v>
      </c>
      <c r="B1164">
        <v>2.9500000000000002E-2</v>
      </c>
      <c r="C1164">
        <v>-7.0800000000000002E-2</v>
      </c>
      <c r="D1164">
        <v>9.7599999999999992E-2</v>
      </c>
      <c r="E1164">
        <v>5.0000000000000001E-3</v>
      </c>
    </row>
    <row r="1165" spans="1:5" x14ac:dyDescent="0.55000000000000004">
      <c r="A1165">
        <v>1948</v>
      </c>
      <c r="B1165">
        <v>1.0700000000000001E-2</v>
      </c>
      <c r="C1165">
        <v>-9.1400000000000009E-2</v>
      </c>
      <c r="D1165">
        <v>3.5200000000000002E-2</v>
      </c>
      <c r="E1165">
        <v>8.1000000000000013E-3</v>
      </c>
    </row>
    <row r="1166" spans="1:5" x14ac:dyDescent="0.55000000000000004">
      <c r="A1166">
        <v>1949</v>
      </c>
      <c r="B1166">
        <v>0.19120000000000001</v>
      </c>
      <c r="C1166">
        <v>3.9300000000000002E-2</v>
      </c>
      <c r="D1166">
        <v>-4.5499999999999999E-2</v>
      </c>
      <c r="E1166">
        <v>1.1000000000000001E-2</v>
      </c>
    </row>
    <row r="1167" spans="1:5" x14ac:dyDescent="0.55000000000000004">
      <c r="A1167">
        <v>1950</v>
      </c>
      <c r="B1167">
        <v>0.28820000000000001</v>
      </c>
      <c r="C1167">
        <v>9.300000000000001E-3</v>
      </c>
      <c r="D1167">
        <v>0.27010000000000001</v>
      </c>
      <c r="E1167">
        <v>1.2E-2</v>
      </c>
    </row>
    <row r="1168" spans="1:5" x14ac:dyDescent="0.55000000000000004">
      <c r="A1168">
        <v>1951</v>
      </c>
      <c r="B1168">
        <v>0.19219999999999998</v>
      </c>
      <c r="C1168">
        <v>-4.9299999999999997E-2</v>
      </c>
      <c r="D1168">
        <v>-5.9500000000000004E-2</v>
      </c>
      <c r="E1168">
        <v>1.49E-2</v>
      </c>
    </row>
    <row r="1169" spans="1:5" x14ac:dyDescent="0.55000000000000004">
      <c r="A1169">
        <v>1952</v>
      </c>
      <c r="B1169">
        <v>0.11800000000000001</v>
      </c>
      <c r="C1169">
        <v>-6.7099999999999993E-2</v>
      </c>
      <c r="D1169">
        <v>3.44E-2</v>
      </c>
      <c r="E1169">
        <v>1.66E-2</v>
      </c>
    </row>
    <row r="1170" spans="1:5" x14ac:dyDescent="0.55000000000000004">
      <c r="A1170">
        <v>1953</v>
      </c>
      <c r="B1170">
        <v>-1.0500000000000001E-2</v>
      </c>
      <c r="C1170">
        <v>-1.1699999999999999E-2</v>
      </c>
      <c r="D1170">
        <v>-7.7199999999999991E-2</v>
      </c>
      <c r="E1170">
        <v>1.8200000000000001E-2</v>
      </c>
    </row>
    <row r="1171" spans="1:5" x14ac:dyDescent="0.55000000000000004">
      <c r="A1171">
        <v>1954</v>
      </c>
      <c r="B1171">
        <v>0.49349999999999999</v>
      </c>
      <c r="C1171">
        <v>-2.18E-2</v>
      </c>
      <c r="D1171">
        <v>0.26200000000000001</v>
      </c>
      <c r="E1171">
        <v>8.6E-3</v>
      </c>
    </row>
    <row r="1172" spans="1:5" x14ac:dyDescent="0.55000000000000004">
      <c r="A1172">
        <v>1955</v>
      </c>
      <c r="B1172">
        <v>0.23749999999999999</v>
      </c>
      <c r="C1172">
        <v>-6.0400000000000002E-2</v>
      </c>
      <c r="D1172">
        <v>4.7899999999999998E-2</v>
      </c>
      <c r="E1172">
        <v>1.5700000000000002E-2</v>
      </c>
    </row>
    <row r="1173" spans="1:5" x14ac:dyDescent="0.55000000000000004">
      <c r="A1173">
        <v>1956</v>
      </c>
      <c r="B1173">
        <v>5.9000000000000004E-2</v>
      </c>
      <c r="C1173">
        <v>-9.1000000000000004E-3</v>
      </c>
      <c r="D1173">
        <v>-2.0299999999999999E-2</v>
      </c>
      <c r="E1173">
        <v>2.46E-2</v>
      </c>
    </row>
    <row r="1174" spans="1:5" x14ac:dyDescent="0.55000000000000004">
      <c r="A1174">
        <v>1957</v>
      </c>
      <c r="B1174">
        <v>-0.13159999999999999</v>
      </c>
      <c r="C1174">
        <v>-2.8399999999999998E-2</v>
      </c>
      <c r="D1174">
        <v>-6.1500000000000006E-2</v>
      </c>
      <c r="E1174">
        <v>3.1400000000000004E-2</v>
      </c>
    </row>
    <row r="1175" spans="1:5" x14ac:dyDescent="0.55000000000000004">
      <c r="A1175">
        <v>1958</v>
      </c>
      <c r="B1175">
        <v>0.43450000000000005</v>
      </c>
      <c r="C1175">
        <v>0.14710000000000001</v>
      </c>
      <c r="D1175">
        <v>0.13500000000000001</v>
      </c>
      <c r="E1175">
        <v>1.54E-2</v>
      </c>
    </row>
    <row r="1176" spans="1:5" x14ac:dyDescent="0.55000000000000004">
      <c r="A1176">
        <v>1959</v>
      </c>
      <c r="B1176">
        <v>9.7599999999999992E-2</v>
      </c>
      <c r="C1176">
        <v>5.6100000000000004E-2</v>
      </c>
      <c r="D1176">
        <v>1.47E-2</v>
      </c>
      <c r="E1176">
        <v>2.9500000000000002E-2</v>
      </c>
    </row>
    <row r="1177" spans="1:5" x14ac:dyDescent="0.55000000000000004">
      <c r="A1177">
        <v>1960</v>
      </c>
      <c r="B1177">
        <v>-1.46E-2</v>
      </c>
      <c r="C1177">
        <v>-2.8399999999999998E-2</v>
      </c>
      <c r="D1177">
        <v>-4.4000000000000004E-2</v>
      </c>
      <c r="E1177">
        <v>2.6600000000000002E-2</v>
      </c>
    </row>
    <row r="1178" spans="1:5" x14ac:dyDescent="0.55000000000000004">
      <c r="A1178">
        <v>1961</v>
      </c>
      <c r="B1178">
        <v>0.24809999999999999</v>
      </c>
      <c r="C1178">
        <v>1.3500000000000002E-2</v>
      </c>
      <c r="D1178">
        <v>5.5099999999999996E-2</v>
      </c>
      <c r="E1178">
        <v>2.1299999999999999E-2</v>
      </c>
    </row>
    <row r="1179" spans="1:5" x14ac:dyDescent="0.55000000000000004">
      <c r="A1179">
        <v>1962</v>
      </c>
      <c r="B1179">
        <v>-0.129</v>
      </c>
      <c r="C1179">
        <v>-8.3199999999999996E-2</v>
      </c>
      <c r="D1179">
        <v>8.9200000000000002E-2</v>
      </c>
      <c r="E1179">
        <v>2.7300000000000001E-2</v>
      </c>
    </row>
    <row r="1180" spans="1:5" x14ac:dyDescent="0.55000000000000004">
      <c r="A1180">
        <v>1963</v>
      </c>
      <c r="B1180">
        <v>0.1784</v>
      </c>
      <c r="C1180">
        <v>-6.0199999999999997E-2</v>
      </c>
      <c r="D1180">
        <v>0.1575</v>
      </c>
      <c r="E1180">
        <v>3.1200000000000002E-2</v>
      </c>
    </row>
    <row r="1181" spans="1:5" x14ac:dyDescent="0.55000000000000004">
      <c r="A1181">
        <v>1964</v>
      </c>
      <c r="B1181">
        <v>0.12539999999999998</v>
      </c>
      <c r="C1181">
        <v>-1.11E-2</v>
      </c>
      <c r="D1181">
        <v>0.1</v>
      </c>
      <c r="E1181">
        <v>3.5400000000000001E-2</v>
      </c>
    </row>
    <row r="1182" spans="1:5" x14ac:dyDescent="0.55000000000000004">
      <c r="A1182">
        <v>1965</v>
      </c>
      <c r="B1182">
        <v>0.1052</v>
      </c>
      <c r="C1182">
        <v>0.21870000000000001</v>
      </c>
      <c r="D1182">
        <v>7.2300000000000003E-2</v>
      </c>
      <c r="E1182">
        <v>3.9300000000000002E-2</v>
      </c>
    </row>
    <row r="1183" spans="1:5" x14ac:dyDescent="0.55000000000000004">
      <c r="A1183">
        <v>1966</v>
      </c>
      <c r="B1183">
        <v>-0.1351</v>
      </c>
      <c r="C1183">
        <v>2.7000000000000003E-2</v>
      </c>
      <c r="D1183">
        <v>-8.3999999999999995E-3</v>
      </c>
      <c r="E1183">
        <v>4.7599999999999996E-2</v>
      </c>
    </row>
    <row r="1184" spans="1:5" x14ac:dyDescent="0.55000000000000004">
      <c r="A1184">
        <v>1967</v>
      </c>
      <c r="B1184">
        <v>0.24489999999999998</v>
      </c>
      <c r="C1184">
        <v>0.50309999999999999</v>
      </c>
      <c r="D1184">
        <v>-7.5999999999999998E-2</v>
      </c>
      <c r="E1184">
        <v>4.2099999999999999E-2</v>
      </c>
    </row>
    <row r="1185" spans="1:5" x14ac:dyDescent="0.55000000000000004">
      <c r="A1185">
        <v>1968</v>
      </c>
      <c r="B1185">
        <v>8.7899999999999992E-2</v>
      </c>
      <c r="C1185">
        <v>0.24420000000000003</v>
      </c>
      <c r="D1185">
        <v>0.1837</v>
      </c>
      <c r="E1185">
        <v>5.21E-2</v>
      </c>
    </row>
    <row r="1186" spans="1:5" x14ac:dyDescent="0.55000000000000004">
      <c r="A1186">
        <v>1969</v>
      </c>
      <c r="B1186">
        <v>-0.1754</v>
      </c>
      <c r="C1186">
        <v>-0.13970000000000002</v>
      </c>
      <c r="D1186">
        <v>-0.1009</v>
      </c>
      <c r="E1186">
        <v>6.5799999999999997E-2</v>
      </c>
    </row>
    <row r="1187" spans="1:5" x14ac:dyDescent="0.55000000000000004">
      <c r="A1187">
        <v>1970</v>
      </c>
      <c r="B1187">
        <v>-6.4899999999999999E-2</v>
      </c>
      <c r="C1187">
        <v>-0.11810000000000001</v>
      </c>
      <c r="D1187">
        <v>0.21489999999999998</v>
      </c>
      <c r="E1187">
        <v>6.5199999999999994E-2</v>
      </c>
    </row>
    <row r="1188" spans="1:5" x14ac:dyDescent="0.55000000000000004">
      <c r="A1188">
        <v>1971</v>
      </c>
      <c r="B1188">
        <v>0.11779999999999999</v>
      </c>
      <c r="C1188">
        <v>5.5899999999999998E-2</v>
      </c>
      <c r="D1188">
        <v>-0.1119</v>
      </c>
      <c r="E1188">
        <v>4.3899999999999995E-2</v>
      </c>
    </row>
    <row r="1189" spans="1:5" x14ac:dyDescent="0.55000000000000004">
      <c r="A1189">
        <v>1972</v>
      </c>
      <c r="B1189">
        <v>0.1305</v>
      </c>
      <c r="C1189">
        <v>-0.11900000000000001</v>
      </c>
      <c r="D1189">
        <v>1.49E-2</v>
      </c>
      <c r="E1189">
        <v>3.8399999999999997E-2</v>
      </c>
    </row>
    <row r="1190" spans="1:5" x14ac:dyDescent="0.55000000000000004">
      <c r="A1190">
        <v>1973</v>
      </c>
      <c r="B1190">
        <v>-0.26190000000000002</v>
      </c>
      <c r="C1190">
        <v>-0.2339</v>
      </c>
      <c r="D1190">
        <v>0.17920000000000003</v>
      </c>
      <c r="E1190">
        <v>6.93E-2</v>
      </c>
    </row>
    <row r="1191" spans="1:5" x14ac:dyDescent="0.55000000000000004">
      <c r="A1191">
        <v>1974</v>
      </c>
      <c r="B1191">
        <v>-0.35749999999999998</v>
      </c>
      <c r="C1191">
        <v>-7.4000000000000003E-3</v>
      </c>
      <c r="D1191">
        <v>9.7100000000000006E-2</v>
      </c>
      <c r="E1191">
        <v>0.08</v>
      </c>
    </row>
    <row r="1192" spans="1:5" x14ac:dyDescent="0.55000000000000004">
      <c r="A1192">
        <v>1975</v>
      </c>
      <c r="B1192">
        <v>0.32439999999999997</v>
      </c>
      <c r="C1192">
        <v>0.15289999999999998</v>
      </c>
      <c r="D1192">
        <v>9.3900000000000011E-2</v>
      </c>
      <c r="E1192">
        <v>5.7999999999999996E-2</v>
      </c>
    </row>
    <row r="1193" spans="1:5" x14ac:dyDescent="0.55000000000000004">
      <c r="A1193">
        <v>1976</v>
      </c>
      <c r="B1193">
        <v>0.21909999999999999</v>
      </c>
      <c r="C1193">
        <v>0.1469</v>
      </c>
      <c r="D1193">
        <v>0.2445</v>
      </c>
      <c r="E1193">
        <v>5.0799999999999998E-2</v>
      </c>
    </row>
    <row r="1194" spans="1:5" x14ac:dyDescent="0.55000000000000004">
      <c r="A1194">
        <v>1977</v>
      </c>
      <c r="B1194">
        <v>-8.2599999999999993E-2</v>
      </c>
      <c r="C1194">
        <v>0.2293</v>
      </c>
      <c r="D1194">
        <v>7.4400000000000008E-2</v>
      </c>
      <c r="E1194">
        <v>5.1200000000000002E-2</v>
      </c>
    </row>
    <row r="1195" spans="1:5" x14ac:dyDescent="0.55000000000000004">
      <c r="A1195">
        <v>1978</v>
      </c>
      <c r="B1195">
        <v>1.03E-2</v>
      </c>
      <c r="C1195">
        <v>0.14400000000000002</v>
      </c>
      <c r="D1195">
        <v>3.0999999999999999E-3</v>
      </c>
      <c r="E1195">
        <v>7.1800000000000003E-2</v>
      </c>
    </row>
    <row r="1196" spans="1:5" x14ac:dyDescent="0.55000000000000004">
      <c r="A1196">
        <v>1979</v>
      </c>
      <c r="B1196">
        <v>0.13089999999999999</v>
      </c>
      <c r="C1196">
        <v>0.21170000000000003</v>
      </c>
      <c r="D1196">
        <v>-2.3599999999999999E-2</v>
      </c>
      <c r="E1196">
        <v>0.1038</v>
      </c>
    </row>
    <row r="1197" spans="1:5" x14ac:dyDescent="0.55000000000000004">
      <c r="A1197">
        <v>1980</v>
      </c>
      <c r="B1197">
        <v>0.2213</v>
      </c>
      <c r="C1197">
        <v>5.5099999999999996E-2</v>
      </c>
      <c r="D1197">
        <v>-0.25030000000000002</v>
      </c>
      <c r="E1197">
        <v>0.1124</v>
      </c>
    </row>
    <row r="1198" spans="1:5" x14ac:dyDescent="0.55000000000000004">
      <c r="A1198">
        <v>1981</v>
      </c>
      <c r="B1198">
        <v>-0.18129999999999999</v>
      </c>
      <c r="C1198">
        <v>7.22E-2</v>
      </c>
      <c r="D1198">
        <v>0.25019999999999998</v>
      </c>
      <c r="E1198">
        <v>0.14710000000000001</v>
      </c>
    </row>
    <row r="1199" spans="1:5" x14ac:dyDescent="0.55000000000000004">
      <c r="A1199">
        <v>1982</v>
      </c>
      <c r="B1199">
        <v>0.1066</v>
      </c>
      <c r="C1199">
        <v>8.8499999999999995E-2</v>
      </c>
      <c r="D1199">
        <v>0.13369999999999999</v>
      </c>
      <c r="E1199">
        <v>0.10539999999999999</v>
      </c>
    </row>
    <row r="1200" spans="1:5" x14ac:dyDescent="0.55000000000000004">
      <c r="A1200">
        <v>1983</v>
      </c>
      <c r="B1200">
        <v>0.13739999999999999</v>
      </c>
      <c r="C1200">
        <v>0.13619999999999999</v>
      </c>
      <c r="D1200">
        <v>0.20760000000000001</v>
      </c>
      <c r="E1200">
        <v>8.8000000000000009E-2</v>
      </c>
    </row>
    <row r="1201" spans="1:5" x14ac:dyDescent="0.55000000000000004">
      <c r="A1201">
        <v>1984</v>
      </c>
      <c r="B1201">
        <v>-6.0499999999999998E-2</v>
      </c>
      <c r="C1201">
        <v>-8.3800000000000013E-2</v>
      </c>
      <c r="D1201">
        <v>0.19600000000000001</v>
      </c>
      <c r="E1201">
        <v>9.849999999999999E-2</v>
      </c>
    </row>
    <row r="1202" spans="1:5" x14ac:dyDescent="0.55000000000000004">
      <c r="A1202">
        <v>1985</v>
      </c>
      <c r="B1202">
        <v>0.24909999999999999</v>
      </c>
      <c r="C1202">
        <v>1.7000000000000001E-3</v>
      </c>
      <c r="D1202">
        <v>1.3899999999999999E-2</v>
      </c>
      <c r="E1202">
        <v>7.7199999999999991E-2</v>
      </c>
    </row>
    <row r="1203" spans="1:5" x14ac:dyDescent="0.55000000000000004">
      <c r="A1203">
        <v>1986</v>
      </c>
      <c r="B1203">
        <v>0.1012</v>
      </c>
      <c r="C1203">
        <v>-9.6699999999999994E-2</v>
      </c>
      <c r="D1203">
        <v>9.2600000000000002E-2</v>
      </c>
      <c r="E1203">
        <v>6.1600000000000002E-2</v>
      </c>
    </row>
    <row r="1204" spans="1:5" x14ac:dyDescent="0.55000000000000004">
      <c r="A1204">
        <v>1987</v>
      </c>
      <c r="B1204">
        <v>-3.8699999999999998E-2</v>
      </c>
      <c r="C1204">
        <v>-0.11</v>
      </c>
      <c r="D1204">
        <v>-1.72E-2</v>
      </c>
      <c r="E1204">
        <v>5.4699999999999999E-2</v>
      </c>
    </row>
    <row r="1205" spans="1:5" x14ac:dyDescent="0.55000000000000004">
      <c r="A1205">
        <v>1988</v>
      </c>
      <c r="B1205">
        <v>0.11550000000000001</v>
      </c>
      <c r="C1205">
        <v>5.8799999999999998E-2</v>
      </c>
      <c r="D1205">
        <v>0.14810000000000001</v>
      </c>
      <c r="E1205">
        <v>6.3500000000000001E-2</v>
      </c>
    </row>
    <row r="1206" spans="1:5" x14ac:dyDescent="0.55000000000000004">
      <c r="A1206">
        <v>1989</v>
      </c>
      <c r="B1206">
        <v>0.20489999999999997</v>
      </c>
      <c r="C1206">
        <v>-0.127</v>
      </c>
      <c r="D1206">
        <v>-4.2199999999999994E-2</v>
      </c>
      <c r="E1206">
        <v>8.3699999999999997E-2</v>
      </c>
    </row>
    <row r="1207" spans="1:5" x14ac:dyDescent="0.55000000000000004">
      <c r="A1207">
        <v>1990</v>
      </c>
      <c r="B1207">
        <v>-0.13949999999999999</v>
      </c>
      <c r="C1207">
        <v>-0.14169999999999999</v>
      </c>
      <c r="D1207">
        <v>-0.10199999999999999</v>
      </c>
      <c r="E1207">
        <v>7.8100000000000003E-2</v>
      </c>
    </row>
    <row r="1208" spans="1:5" x14ac:dyDescent="0.55000000000000004">
      <c r="A1208">
        <v>1991</v>
      </c>
      <c r="B1208">
        <v>0.2918</v>
      </c>
      <c r="C1208">
        <v>0.161</v>
      </c>
      <c r="D1208">
        <v>-0.1439</v>
      </c>
      <c r="E1208">
        <v>5.5999999999999994E-2</v>
      </c>
    </row>
    <row r="1209" spans="1:5" x14ac:dyDescent="0.55000000000000004">
      <c r="A1209">
        <v>1992</v>
      </c>
      <c r="B1209">
        <v>6.2300000000000001E-2</v>
      </c>
      <c r="C1209">
        <v>7.5399999999999995E-2</v>
      </c>
      <c r="D1209">
        <v>0.24579999999999999</v>
      </c>
      <c r="E1209">
        <v>3.5099999999999999E-2</v>
      </c>
    </row>
    <row r="1210" spans="1:5" x14ac:dyDescent="0.55000000000000004">
      <c r="A1210">
        <v>1993</v>
      </c>
      <c r="B1210">
        <v>8.2100000000000006E-2</v>
      </c>
      <c r="C1210">
        <v>6.3700000000000007E-2</v>
      </c>
      <c r="D1210">
        <v>0.1714</v>
      </c>
      <c r="E1210">
        <v>2.8999999999999998E-2</v>
      </c>
    </row>
    <row r="1211" spans="1:5" x14ac:dyDescent="0.55000000000000004">
      <c r="A1211">
        <v>1994</v>
      </c>
      <c r="B1211">
        <v>-4.0999999999999995E-2</v>
      </c>
      <c r="C1211">
        <v>-4.5000000000000005E-3</v>
      </c>
      <c r="D1211">
        <v>-9.3999999999999986E-3</v>
      </c>
      <c r="E1211">
        <v>3.9E-2</v>
      </c>
    </row>
    <row r="1212" spans="1:5" x14ac:dyDescent="0.55000000000000004">
      <c r="A1212">
        <v>1995</v>
      </c>
      <c r="B1212">
        <v>0.31219999999999998</v>
      </c>
      <c r="C1212">
        <v>-0.1024</v>
      </c>
      <c r="D1212">
        <v>6.4199999999999993E-2</v>
      </c>
      <c r="E1212">
        <v>5.5999999999999994E-2</v>
      </c>
    </row>
    <row r="1213" spans="1:5" x14ac:dyDescent="0.55000000000000004">
      <c r="A1213">
        <v>1996</v>
      </c>
      <c r="B1213">
        <v>0.15960000000000002</v>
      </c>
      <c r="C1213">
        <v>-4.41E-2</v>
      </c>
      <c r="D1213">
        <v>8.2400000000000001E-2</v>
      </c>
      <c r="E1213">
        <v>5.21E-2</v>
      </c>
    </row>
    <row r="1214" spans="1:5" x14ac:dyDescent="0.55000000000000004">
      <c r="A1214">
        <v>1997</v>
      </c>
      <c r="B1214">
        <v>0.2596</v>
      </c>
      <c r="C1214">
        <v>-8.1199999999999994E-2</v>
      </c>
      <c r="D1214">
        <v>0.19359999999999999</v>
      </c>
      <c r="E1214">
        <v>5.2600000000000001E-2</v>
      </c>
    </row>
    <row r="1215" spans="1:5" x14ac:dyDescent="0.55000000000000004">
      <c r="A1215">
        <v>1998</v>
      </c>
      <c r="B1215">
        <v>0.1946</v>
      </c>
      <c r="C1215">
        <v>-0.25619999999999998</v>
      </c>
      <c r="D1215">
        <v>-9.8800000000000013E-2</v>
      </c>
      <c r="E1215">
        <v>4.8600000000000004E-2</v>
      </c>
    </row>
    <row r="1216" spans="1:5" x14ac:dyDescent="0.55000000000000004">
      <c r="A1216">
        <v>1999</v>
      </c>
      <c r="B1216">
        <v>0.20569999999999999</v>
      </c>
      <c r="C1216">
        <v>0.15179999999999999</v>
      </c>
      <c r="D1216">
        <v>-0.31629999999999997</v>
      </c>
      <c r="E1216">
        <v>4.6799999999999994E-2</v>
      </c>
    </row>
    <row r="1217" spans="1:5" x14ac:dyDescent="0.55000000000000004">
      <c r="A1217">
        <v>2000</v>
      </c>
      <c r="B1217">
        <v>-0.17600000000000002</v>
      </c>
      <c r="C1217">
        <v>-5.1699999999999996E-2</v>
      </c>
      <c r="D1217">
        <v>0.4607</v>
      </c>
      <c r="E1217">
        <v>5.8899999999999994E-2</v>
      </c>
    </row>
    <row r="1218" spans="1:5" x14ac:dyDescent="0.55000000000000004">
      <c r="A1218">
        <v>2001</v>
      </c>
      <c r="B1218">
        <v>-0.152</v>
      </c>
      <c r="C1218">
        <v>0.1827</v>
      </c>
      <c r="D1218">
        <v>0.1867</v>
      </c>
      <c r="E1218">
        <v>3.8300000000000001E-2</v>
      </c>
    </row>
    <row r="1219" spans="1:5" x14ac:dyDescent="0.55000000000000004">
      <c r="A1219">
        <v>2002</v>
      </c>
      <c r="B1219">
        <v>-0.22760000000000002</v>
      </c>
      <c r="C1219">
        <v>3.95E-2</v>
      </c>
      <c r="D1219">
        <v>8.199999999999999E-2</v>
      </c>
      <c r="E1219">
        <v>1.6500000000000001E-2</v>
      </c>
    </row>
    <row r="1220" spans="1:5" x14ac:dyDescent="0.55000000000000004">
      <c r="A1220">
        <v>2003</v>
      </c>
      <c r="B1220">
        <v>0.3075</v>
      </c>
      <c r="C1220">
        <v>0.25989999999999996</v>
      </c>
      <c r="D1220">
        <v>4.0599999999999997E-2</v>
      </c>
      <c r="E1220">
        <v>1.0200000000000001E-2</v>
      </c>
    </row>
    <row r="1221" spans="1:5" x14ac:dyDescent="0.55000000000000004">
      <c r="A1221">
        <v>2004</v>
      </c>
      <c r="B1221">
        <v>0.1072</v>
      </c>
      <c r="C1221">
        <v>4.1799999999999997E-2</v>
      </c>
      <c r="D1221">
        <v>7.4700000000000003E-2</v>
      </c>
      <c r="E1221">
        <v>1.2E-2</v>
      </c>
    </row>
    <row r="1222" spans="1:5" x14ac:dyDescent="0.55000000000000004">
      <c r="A1222">
        <v>2005</v>
      </c>
      <c r="B1222">
        <v>3.0899999999999997E-2</v>
      </c>
      <c r="C1222">
        <v>-2.4900000000000002E-2</v>
      </c>
      <c r="D1222">
        <v>9.6300000000000011E-2</v>
      </c>
      <c r="E1222">
        <v>2.98E-2</v>
      </c>
    </row>
    <row r="1223" spans="1:5" x14ac:dyDescent="0.55000000000000004">
      <c r="A1223">
        <v>2006</v>
      </c>
      <c r="B1223">
        <v>0.106</v>
      </c>
      <c r="C1223">
        <v>1.7000000000000001E-3</v>
      </c>
      <c r="D1223">
        <v>0.12119999999999999</v>
      </c>
      <c r="E1223">
        <v>4.8000000000000001E-2</v>
      </c>
    </row>
    <row r="1224" spans="1:5" x14ac:dyDescent="0.55000000000000004">
      <c r="A1224">
        <v>2007</v>
      </c>
      <c r="B1224">
        <v>1.04E-2</v>
      </c>
      <c r="C1224">
        <v>-6.93E-2</v>
      </c>
      <c r="D1224">
        <v>-0.17019999999999999</v>
      </c>
      <c r="E1224">
        <v>4.6600000000000003E-2</v>
      </c>
    </row>
    <row r="1225" spans="1:5" x14ac:dyDescent="0.55000000000000004">
      <c r="A1225">
        <v>2008</v>
      </c>
      <c r="B1225">
        <v>-0.38340000000000002</v>
      </c>
      <c r="C1225">
        <v>2.7999999999999997E-2</v>
      </c>
      <c r="D1225">
        <v>5.6999999999999993E-3</v>
      </c>
      <c r="E1225">
        <v>1.6E-2</v>
      </c>
    </row>
    <row r="1226" spans="1:5" x14ac:dyDescent="0.55000000000000004">
      <c r="A1226">
        <v>2009</v>
      </c>
      <c r="B1226">
        <v>0.28260000000000002</v>
      </c>
      <c r="C1226">
        <v>9.5600000000000004E-2</v>
      </c>
      <c r="D1226">
        <v>-9.2100000000000015E-2</v>
      </c>
      <c r="E1226">
        <v>1E-3</v>
      </c>
    </row>
    <row r="1227" spans="1:5" x14ac:dyDescent="0.55000000000000004">
      <c r="A1227">
        <v>2010</v>
      </c>
      <c r="B1227">
        <v>0.17370000000000002</v>
      </c>
      <c r="C1227">
        <v>0.13900000000000001</v>
      </c>
      <c r="D1227">
        <v>-5.33E-2</v>
      </c>
      <c r="E1227">
        <v>1.1999999999999999E-3</v>
      </c>
    </row>
    <row r="1228" spans="1:5" x14ac:dyDescent="0.55000000000000004">
      <c r="A1228">
        <v>2011</v>
      </c>
      <c r="B1228">
        <v>4.4000000000000003E-3</v>
      </c>
      <c r="C1228">
        <v>-5.79E-2</v>
      </c>
      <c r="D1228">
        <v>-8.4000000000000005E-2</v>
      </c>
      <c r="E1228">
        <v>4.0000000000000002E-4</v>
      </c>
    </row>
    <row r="1229" spans="1:5" x14ac:dyDescent="0.55000000000000004">
      <c r="A1229">
        <v>2012</v>
      </c>
      <c r="B1229">
        <v>0.16269999999999998</v>
      </c>
      <c r="C1229">
        <v>-1.0200000000000001E-2</v>
      </c>
      <c r="D1229">
        <v>9.9700000000000011E-2</v>
      </c>
      <c r="E1229">
        <v>5.9999999999999995E-4</v>
      </c>
    </row>
    <row r="1230" spans="1:5" x14ac:dyDescent="0.55000000000000004">
      <c r="A1230">
        <v>2013</v>
      </c>
      <c r="B1230">
        <v>0.35200000000000004</v>
      </c>
      <c r="C1230">
        <v>6.8499999999999991E-2</v>
      </c>
      <c r="D1230">
        <v>2.53E-2</v>
      </c>
      <c r="E1230">
        <v>2.0000000000000001E-4</v>
      </c>
    </row>
    <row r="1231" spans="1:5" x14ac:dyDescent="0.55000000000000004">
      <c r="A1231">
        <v>2014</v>
      </c>
      <c r="B1231">
        <v>0.11710000000000001</v>
      </c>
      <c r="C1231">
        <v>-7.9399999999999998E-2</v>
      </c>
      <c r="D1231">
        <v>-1.52E-2</v>
      </c>
      <c r="E1231">
        <v>2.0000000000000001E-4</v>
      </c>
    </row>
    <row r="1232" spans="1:5" x14ac:dyDescent="0.55000000000000004">
      <c r="A1232">
        <v>2015</v>
      </c>
      <c r="B1232">
        <v>8.0000000000000004E-4</v>
      </c>
      <c r="C1232">
        <v>-3.9599999999999996E-2</v>
      </c>
      <c r="D1232">
        <v>-9.5000000000000001E-2</v>
      </c>
      <c r="E1232">
        <v>2.0000000000000001E-4</v>
      </c>
    </row>
    <row r="1233" spans="1:6" x14ac:dyDescent="0.55000000000000004">
      <c r="A1233">
        <v>2016</v>
      </c>
      <c r="B1233">
        <v>0.13300000000000001</v>
      </c>
      <c r="C1233">
        <v>6.5299999999999997E-2</v>
      </c>
      <c r="D1233">
        <v>0.2286</v>
      </c>
      <c r="E1233">
        <v>2E-3</v>
      </c>
    </row>
    <row r="1234" spans="1:6" x14ac:dyDescent="0.55000000000000004">
      <c r="A1234">
        <v>2017</v>
      </c>
      <c r="B1234">
        <v>0.21510000000000001</v>
      </c>
      <c r="C1234">
        <v>-4.9599999999999998E-2</v>
      </c>
      <c r="D1234">
        <v>-0.1384</v>
      </c>
      <c r="E1234">
        <v>8.0000000000000002E-3</v>
      </c>
    </row>
    <row r="1235" spans="1:6" x14ac:dyDescent="0.55000000000000004">
      <c r="A1235">
        <v>2018</v>
      </c>
      <c r="B1235">
        <v>-6.93E-2</v>
      </c>
      <c r="C1235">
        <v>-3.15E-2</v>
      </c>
      <c r="D1235">
        <v>-9.3399999999999997E-2</v>
      </c>
      <c r="E1235">
        <v>1.8100000000000002E-2</v>
      </c>
    </row>
    <row r="1236" spans="1:6" x14ac:dyDescent="0.55000000000000004">
      <c r="A1236">
        <v>2019</v>
      </c>
      <c r="B1236">
        <v>0.2828</v>
      </c>
      <c r="C1236">
        <v>-6.2600000000000003E-2</v>
      </c>
      <c r="D1236">
        <v>-0.10679999999999999</v>
      </c>
      <c r="E1236">
        <v>2.1400000000000002E-2</v>
      </c>
    </row>
    <row r="1237" spans="1:6" x14ac:dyDescent="0.55000000000000004">
      <c r="A1237">
        <v>2020</v>
      </c>
      <c r="B1237">
        <v>0.23670000000000002</v>
      </c>
      <c r="C1237">
        <v>0.13070000000000001</v>
      </c>
      <c r="D1237">
        <v>-0.47200000000000003</v>
      </c>
      <c r="E1237">
        <v>4.4000000000000003E-3</v>
      </c>
    </row>
    <row r="1238" spans="1:6" x14ac:dyDescent="0.55000000000000004">
      <c r="A1238" s="64" t="s">
        <v>415</v>
      </c>
      <c r="B1238" s="68">
        <f>AVERAGE(B1144:B1237)</f>
        <v>8.7121276595744687E-2</v>
      </c>
      <c r="C1238" s="68">
        <f t="shared" ref="C1238:E1238" si="0">AVERAGE(C1144:C1237)</f>
        <v>3.0930851063829791E-2</v>
      </c>
      <c r="D1238" s="68">
        <f t="shared" si="0"/>
        <v>3.9715957446808517E-2</v>
      </c>
      <c r="E1238" s="68">
        <f t="shared" si="0"/>
        <v>3.338617021276595E-2</v>
      </c>
      <c r="F1238" s="68">
        <v>100</v>
      </c>
    </row>
    <row r="1242" spans="1:6" x14ac:dyDescent="0.55000000000000004">
      <c r="A1242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8F72-700C-47E8-B0CF-70CC76FE1C7B}">
  <dimension ref="A1:N95"/>
  <sheetViews>
    <sheetView topLeftCell="A81" workbookViewId="0">
      <selection activeCell="G274" sqref="G274"/>
    </sheetView>
  </sheetViews>
  <sheetFormatPr defaultRowHeight="14.4" x14ac:dyDescent="0.55000000000000004"/>
  <cols>
    <col min="2" max="2" width="10.47265625" bestFit="1" customWidth="1"/>
    <col min="4" max="4" width="9" customWidth="1"/>
    <col min="5" max="5" width="17.26171875" customWidth="1"/>
    <col min="6" max="6" width="12.734375" customWidth="1"/>
    <col min="7" max="7" width="10.734375" customWidth="1"/>
  </cols>
  <sheetData>
    <row r="1" spans="1:14" ht="135.30000000000001" x14ac:dyDescent="0.55000000000000004">
      <c r="A1" s="55" t="s">
        <v>404</v>
      </c>
      <c r="B1" s="55" t="s">
        <v>405</v>
      </c>
      <c r="C1" s="55" t="s">
        <v>406</v>
      </c>
      <c r="D1" s="55" t="s">
        <v>407</v>
      </c>
      <c r="E1" s="55" t="s">
        <v>408</v>
      </c>
      <c r="F1" s="55" t="s">
        <v>409</v>
      </c>
      <c r="G1" s="55" t="s">
        <v>446</v>
      </c>
      <c r="H1" s="55" t="s">
        <v>411</v>
      </c>
      <c r="I1" s="55" t="s">
        <v>412</v>
      </c>
      <c r="J1" s="55" t="s">
        <v>413</v>
      </c>
      <c r="K1" s="55" t="s">
        <v>414</v>
      </c>
      <c r="M1" s="55" t="s">
        <v>411</v>
      </c>
      <c r="N1" s="55" t="s">
        <v>410</v>
      </c>
    </row>
    <row r="2" spans="1:14" x14ac:dyDescent="0.55000000000000004">
      <c r="A2">
        <v>27828</v>
      </c>
      <c r="B2" s="81">
        <v>41670</v>
      </c>
      <c r="C2" t="s">
        <v>3</v>
      </c>
      <c r="D2" t="s">
        <v>442</v>
      </c>
      <c r="E2">
        <v>29</v>
      </c>
      <c r="F2">
        <v>3.6454629153013229E-2</v>
      </c>
      <c r="G2">
        <f>F2-K2</f>
        <v>3.6454629153013229E-2</v>
      </c>
      <c r="H2">
        <f>VLOOKUP(B2,[3]FFM!$A$2:$F$85,2,FALSE)</f>
        <v>-3.32E-2</v>
      </c>
      <c r="I2">
        <f>VLOOKUP(B2,[3]FFM!$A$2:$F$85,3,FALSE)</f>
        <v>8.6999999999999994E-3</v>
      </c>
      <c r="J2">
        <f>VLOOKUP(B2,[3]FFM!$A$2:$F$85,4,FALSE)</f>
        <v>-2.0199999999999999E-2</v>
      </c>
      <c r="K2">
        <f>VLOOKUP(B2,[3]FFM!$A$2:$F$85,5,FALSE)</f>
        <v>0</v>
      </c>
      <c r="M2">
        <f>H2</f>
        <v>-3.32E-2</v>
      </c>
      <c r="N2">
        <f>G2</f>
        <v>3.6454629153013229E-2</v>
      </c>
    </row>
    <row r="3" spans="1:14" x14ac:dyDescent="0.55000000000000004">
      <c r="A3">
        <v>27828</v>
      </c>
      <c r="B3" s="81">
        <v>41698</v>
      </c>
      <c r="C3" t="s">
        <v>3</v>
      </c>
      <c r="D3" t="s">
        <v>442</v>
      </c>
      <c r="E3">
        <v>29.879999160766602</v>
      </c>
      <c r="F3">
        <v>3.0344799160957336E-2</v>
      </c>
      <c r="G3">
        <f t="shared" ref="G3:G66" si="0">F3-K3</f>
        <v>3.0344799160957336E-2</v>
      </c>
      <c r="H3">
        <f>VLOOKUP(B3,[3]FFM!$A$2:$F$85,2,FALSE)</f>
        <v>4.6500000000000007E-2</v>
      </c>
      <c r="I3">
        <f>VLOOKUP(B3,[3]FFM!$A$2:$F$85,3,FALSE)</f>
        <v>3.0999999999999999E-3</v>
      </c>
      <c r="J3">
        <f>VLOOKUP(B3,[3]FFM!$A$2:$F$85,4,FALSE)</f>
        <v>-3.5999999999999999E-3</v>
      </c>
      <c r="K3">
        <f>VLOOKUP(B3,[3]FFM!$A$2:$F$85,5,FALSE)</f>
        <v>0</v>
      </c>
      <c r="M3">
        <f t="shared" ref="M3:M66" si="1">H3</f>
        <v>4.6500000000000007E-2</v>
      </c>
      <c r="N3">
        <f t="shared" ref="N3:N66" si="2">G3</f>
        <v>3.0344799160957336E-2</v>
      </c>
    </row>
    <row r="4" spans="1:14" x14ac:dyDescent="0.55000000000000004">
      <c r="A4">
        <v>27828</v>
      </c>
      <c r="B4" s="81">
        <v>41729</v>
      </c>
      <c r="C4" t="s">
        <v>3</v>
      </c>
      <c r="D4" t="s">
        <v>442</v>
      </c>
      <c r="E4">
        <v>32.360000610351563</v>
      </c>
      <c r="F4">
        <v>8.7858147919178009E-2</v>
      </c>
      <c r="G4">
        <f t="shared" si="0"/>
        <v>8.7858147919178009E-2</v>
      </c>
      <c r="H4">
        <f>VLOOKUP(B4,[3]FFM!$A$2:$F$85,2,FALSE)</f>
        <v>4.3E-3</v>
      </c>
      <c r="I4">
        <f>VLOOKUP(B4,[3]FFM!$A$2:$F$85,3,FALSE)</f>
        <v>-1.8500000000000003E-2</v>
      </c>
      <c r="J4">
        <f>VLOOKUP(B4,[3]FFM!$A$2:$F$85,4,FALSE)</f>
        <v>4.9000000000000002E-2</v>
      </c>
      <c r="K4">
        <f>VLOOKUP(B4,[3]FFM!$A$2:$F$85,5,FALSE)</f>
        <v>0</v>
      </c>
      <c r="M4">
        <f t="shared" si="1"/>
        <v>4.3E-3</v>
      </c>
      <c r="N4">
        <f t="shared" si="2"/>
        <v>8.7858147919178009E-2</v>
      </c>
    </row>
    <row r="5" spans="1:14" x14ac:dyDescent="0.55000000000000004">
      <c r="A5">
        <v>27828</v>
      </c>
      <c r="B5" s="81">
        <v>41759</v>
      </c>
      <c r="C5" t="s">
        <v>3</v>
      </c>
      <c r="D5" t="s">
        <v>442</v>
      </c>
      <c r="E5">
        <v>33.060001373291016</v>
      </c>
      <c r="F5">
        <v>2.1631667390465736E-2</v>
      </c>
      <c r="G5">
        <f t="shared" si="0"/>
        <v>2.1631667390465736E-2</v>
      </c>
      <c r="H5">
        <f>VLOOKUP(B5,[3]FFM!$A$2:$F$85,2,FALSE)</f>
        <v>-1.9E-3</v>
      </c>
      <c r="I5">
        <f>VLOOKUP(B5,[3]FFM!$A$2:$F$85,3,FALSE)</f>
        <v>-4.2099999999999999E-2</v>
      </c>
      <c r="J5">
        <f>VLOOKUP(B5,[3]FFM!$A$2:$F$85,4,FALSE)</f>
        <v>1.1200000000000002E-2</v>
      </c>
      <c r="K5">
        <f>VLOOKUP(B5,[3]FFM!$A$2:$F$85,5,FALSE)</f>
        <v>0</v>
      </c>
      <c r="M5">
        <f t="shared" si="1"/>
        <v>-1.9E-3</v>
      </c>
      <c r="N5">
        <f t="shared" si="2"/>
        <v>2.1631667390465736E-2</v>
      </c>
    </row>
    <row r="6" spans="1:14" x14ac:dyDescent="0.55000000000000004">
      <c r="A6">
        <v>27828</v>
      </c>
      <c r="B6" s="81">
        <v>41789</v>
      </c>
      <c r="C6" t="s">
        <v>3</v>
      </c>
      <c r="D6" t="s">
        <v>442</v>
      </c>
      <c r="E6">
        <v>33.5</v>
      </c>
      <c r="F6">
        <v>1.3309093192219734E-2</v>
      </c>
      <c r="G6">
        <f t="shared" si="0"/>
        <v>1.3309093192219734E-2</v>
      </c>
      <c r="H6">
        <f>VLOOKUP(B6,[3]FFM!$A$2:$F$85,2,FALSE)</f>
        <v>2.06E-2</v>
      </c>
      <c r="I6">
        <f>VLOOKUP(B6,[3]FFM!$A$2:$F$85,3,FALSE)</f>
        <v>-1.9E-2</v>
      </c>
      <c r="J6">
        <f>VLOOKUP(B6,[3]FFM!$A$2:$F$85,4,FALSE)</f>
        <v>-1.1999999999999999E-3</v>
      </c>
      <c r="K6">
        <f>VLOOKUP(B6,[3]FFM!$A$2:$F$85,5,FALSE)</f>
        <v>0</v>
      </c>
      <c r="M6">
        <f t="shared" si="1"/>
        <v>2.06E-2</v>
      </c>
      <c r="N6">
        <f t="shared" si="2"/>
        <v>1.3309093192219734E-2</v>
      </c>
    </row>
    <row r="7" spans="1:14" x14ac:dyDescent="0.55000000000000004">
      <c r="A7">
        <v>27828</v>
      </c>
      <c r="B7" s="81">
        <v>41820</v>
      </c>
      <c r="C7" t="s">
        <v>3</v>
      </c>
      <c r="D7" t="s">
        <v>442</v>
      </c>
      <c r="E7">
        <v>33.680000305175781</v>
      </c>
      <c r="F7">
        <v>1.0149262845516205E-2</v>
      </c>
      <c r="G7">
        <f t="shared" si="0"/>
        <v>1.0149262845516205E-2</v>
      </c>
      <c r="H7">
        <f>VLOOKUP(B7,[3]FFM!$A$2:$F$85,2,FALSE)</f>
        <v>2.6099999999999998E-2</v>
      </c>
      <c r="I7">
        <f>VLOOKUP(B7,[3]FFM!$A$2:$F$85,3,FALSE)</f>
        <v>3.0800000000000001E-2</v>
      </c>
      <c r="J7">
        <f>VLOOKUP(B7,[3]FFM!$A$2:$F$85,4,FALSE)</f>
        <v>-6.7000000000000002E-3</v>
      </c>
      <c r="K7">
        <f>VLOOKUP(B7,[3]FFM!$A$2:$F$85,5,FALSE)</f>
        <v>0</v>
      </c>
      <c r="M7">
        <f t="shared" si="1"/>
        <v>2.6099999999999998E-2</v>
      </c>
      <c r="N7">
        <f t="shared" si="2"/>
        <v>1.0149262845516205E-2</v>
      </c>
    </row>
    <row r="8" spans="1:14" x14ac:dyDescent="0.55000000000000004">
      <c r="A8">
        <v>27828</v>
      </c>
      <c r="B8" s="81">
        <v>41851</v>
      </c>
      <c r="C8" t="s">
        <v>3</v>
      </c>
      <c r="D8" t="s">
        <v>442</v>
      </c>
      <c r="E8">
        <v>35.610000610351563</v>
      </c>
      <c r="F8">
        <v>5.7304047048091888E-2</v>
      </c>
      <c r="G8">
        <f t="shared" si="0"/>
        <v>5.7304047048091888E-2</v>
      </c>
      <c r="H8">
        <f>VLOOKUP(B8,[3]FFM!$A$2:$F$85,2,FALSE)</f>
        <v>-2.0400000000000001E-2</v>
      </c>
      <c r="I8">
        <f>VLOOKUP(B8,[3]FFM!$A$2:$F$85,3,FALSE)</f>
        <v>-4.2699999999999995E-2</v>
      </c>
      <c r="J8">
        <f>VLOOKUP(B8,[3]FFM!$A$2:$F$85,4,FALSE)</f>
        <v>2.0000000000000001E-4</v>
      </c>
      <c r="K8">
        <f>VLOOKUP(B8,[3]FFM!$A$2:$F$85,5,FALSE)</f>
        <v>0</v>
      </c>
      <c r="M8">
        <f t="shared" si="1"/>
        <v>-2.0400000000000001E-2</v>
      </c>
      <c r="N8">
        <f t="shared" si="2"/>
        <v>5.7304047048091888E-2</v>
      </c>
    </row>
    <row r="9" spans="1:14" x14ac:dyDescent="0.55000000000000004">
      <c r="A9">
        <v>27828</v>
      </c>
      <c r="B9" s="81">
        <v>41880</v>
      </c>
      <c r="C9" t="s">
        <v>3</v>
      </c>
      <c r="D9" t="s">
        <v>442</v>
      </c>
      <c r="E9">
        <v>38</v>
      </c>
      <c r="F9">
        <v>6.7115962505340576E-2</v>
      </c>
      <c r="G9">
        <f t="shared" si="0"/>
        <v>6.7115962505340576E-2</v>
      </c>
      <c r="H9">
        <f>VLOOKUP(B9,[3]FFM!$A$2:$F$85,2,FALSE)</f>
        <v>4.24E-2</v>
      </c>
      <c r="I9">
        <f>VLOOKUP(B9,[3]FFM!$A$2:$F$85,3,FALSE)</f>
        <v>3.5999999999999999E-3</v>
      </c>
      <c r="J9">
        <f>VLOOKUP(B9,[3]FFM!$A$2:$F$85,4,FALSE)</f>
        <v>-4.1999999999999997E-3</v>
      </c>
      <c r="K9">
        <f>VLOOKUP(B9,[3]FFM!$A$2:$F$85,5,FALSE)</f>
        <v>0</v>
      </c>
      <c r="M9">
        <f t="shared" si="1"/>
        <v>4.24E-2</v>
      </c>
      <c r="N9">
        <f t="shared" si="2"/>
        <v>6.7115962505340576E-2</v>
      </c>
    </row>
    <row r="10" spans="1:14" x14ac:dyDescent="0.55000000000000004">
      <c r="A10">
        <v>27828</v>
      </c>
      <c r="B10" s="81">
        <v>41912</v>
      </c>
      <c r="C10" t="s">
        <v>3</v>
      </c>
      <c r="D10" t="s">
        <v>442</v>
      </c>
      <c r="E10">
        <v>35.470001220703125</v>
      </c>
      <c r="F10">
        <v>-6.2368389219045639E-2</v>
      </c>
      <c r="G10">
        <f t="shared" si="0"/>
        <v>-6.2368389219045639E-2</v>
      </c>
      <c r="H10">
        <f>VLOOKUP(B10,[3]FFM!$A$2:$F$85,2,FALSE)</f>
        <v>-1.9699999999999999E-2</v>
      </c>
      <c r="I10">
        <f>VLOOKUP(B10,[3]FFM!$A$2:$F$85,3,FALSE)</f>
        <v>-3.73E-2</v>
      </c>
      <c r="J10">
        <f>VLOOKUP(B10,[3]FFM!$A$2:$F$85,4,FALSE)</f>
        <v>-1.38E-2</v>
      </c>
      <c r="K10">
        <f>VLOOKUP(B10,[3]FFM!$A$2:$F$85,5,FALSE)</f>
        <v>0</v>
      </c>
      <c r="M10">
        <f t="shared" si="1"/>
        <v>-1.9699999999999999E-2</v>
      </c>
      <c r="N10">
        <f t="shared" si="2"/>
        <v>-6.2368389219045639E-2</v>
      </c>
    </row>
    <row r="11" spans="1:14" x14ac:dyDescent="0.55000000000000004">
      <c r="A11">
        <v>27828</v>
      </c>
      <c r="B11" s="81">
        <v>41943</v>
      </c>
      <c r="C11" t="s">
        <v>3</v>
      </c>
      <c r="D11" t="s">
        <v>442</v>
      </c>
      <c r="E11">
        <v>35.880001068115234</v>
      </c>
      <c r="F11">
        <v>1.1559058912098408E-2</v>
      </c>
      <c r="G11">
        <f t="shared" si="0"/>
        <v>1.1559058912098408E-2</v>
      </c>
      <c r="H11">
        <f>VLOOKUP(B11,[3]FFM!$A$2:$F$85,2,FALSE)</f>
        <v>2.52E-2</v>
      </c>
      <c r="I11">
        <f>VLOOKUP(B11,[3]FFM!$A$2:$F$85,3,FALSE)</f>
        <v>4.2800000000000005E-2</v>
      </c>
      <c r="J11">
        <f>VLOOKUP(B11,[3]FFM!$A$2:$F$85,4,FALSE)</f>
        <v>-1.8000000000000002E-2</v>
      </c>
      <c r="K11">
        <f>VLOOKUP(B11,[3]FFM!$A$2:$F$85,5,FALSE)</f>
        <v>0</v>
      </c>
      <c r="M11">
        <f t="shared" si="1"/>
        <v>2.52E-2</v>
      </c>
      <c r="N11">
        <f t="shared" si="2"/>
        <v>1.1559058912098408E-2</v>
      </c>
    </row>
    <row r="12" spans="1:14" x14ac:dyDescent="0.55000000000000004">
      <c r="A12">
        <v>27828</v>
      </c>
      <c r="B12" s="81">
        <v>41971</v>
      </c>
      <c r="C12" t="s">
        <v>3</v>
      </c>
      <c r="D12" t="s">
        <v>442</v>
      </c>
      <c r="E12">
        <v>39.060001373291016</v>
      </c>
      <c r="F12">
        <v>8.8628768920898438E-2</v>
      </c>
      <c r="G12">
        <f t="shared" si="0"/>
        <v>8.8628768920898438E-2</v>
      </c>
      <c r="H12">
        <f>VLOOKUP(B12,[3]FFM!$A$2:$F$85,2,FALSE)</f>
        <v>2.5499999999999998E-2</v>
      </c>
      <c r="I12">
        <f>VLOOKUP(B12,[3]FFM!$A$2:$F$85,3,FALSE)</f>
        <v>-2.0400000000000001E-2</v>
      </c>
      <c r="J12">
        <f>VLOOKUP(B12,[3]FFM!$A$2:$F$85,4,FALSE)</f>
        <v>-3.0699999999999998E-2</v>
      </c>
      <c r="K12">
        <f>VLOOKUP(B12,[3]FFM!$A$2:$F$85,5,FALSE)</f>
        <v>0</v>
      </c>
      <c r="M12">
        <f t="shared" si="1"/>
        <v>2.5499999999999998E-2</v>
      </c>
      <c r="N12">
        <f t="shared" si="2"/>
        <v>8.8628768920898438E-2</v>
      </c>
    </row>
    <row r="13" spans="1:14" x14ac:dyDescent="0.55000000000000004">
      <c r="A13">
        <v>27828</v>
      </c>
      <c r="B13" s="81">
        <v>42004</v>
      </c>
      <c r="C13" t="s">
        <v>3</v>
      </c>
      <c r="D13" t="s">
        <v>442</v>
      </c>
      <c r="E13">
        <v>40.130001068115234</v>
      </c>
      <c r="F13">
        <v>3.1490005552768707E-2</v>
      </c>
      <c r="G13">
        <f t="shared" si="0"/>
        <v>3.1490005552768707E-2</v>
      </c>
      <c r="H13">
        <f>VLOOKUP(B13,[3]FFM!$A$2:$F$85,2,FALSE)</f>
        <v>-5.9999999999999995E-4</v>
      </c>
      <c r="I13">
        <f>VLOOKUP(B13,[3]FFM!$A$2:$F$85,3,FALSE)</f>
        <v>2.4799999999999999E-2</v>
      </c>
      <c r="J13">
        <f>VLOOKUP(B13,[3]FFM!$A$2:$F$85,4,FALSE)</f>
        <v>2.23E-2</v>
      </c>
      <c r="K13">
        <f>VLOOKUP(B13,[3]FFM!$A$2:$F$85,5,FALSE)</f>
        <v>0</v>
      </c>
      <c r="M13">
        <f t="shared" si="1"/>
        <v>-5.9999999999999995E-4</v>
      </c>
      <c r="N13">
        <f t="shared" si="2"/>
        <v>3.1490005552768707E-2</v>
      </c>
    </row>
    <row r="14" spans="1:14" x14ac:dyDescent="0.55000000000000004">
      <c r="A14">
        <v>27828</v>
      </c>
      <c r="B14" s="81">
        <v>42034</v>
      </c>
      <c r="C14" t="s">
        <v>3</v>
      </c>
      <c r="D14" t="s">
        <v>442</v>
      </c>
      <c r="E14">
        <v>36.130001068115234</v>
      </c>
      <c r="F14">
        <v>-9.9676050245761871E-2</v>
      </c>
      <c r="G14">
        <f t="shared" si="0"/>
        <v>-9.9676050245761871E-2</v>
      </c>
      <c r="H14">
        <f>VLOOKUP(B14,[3]FFM!$A$2:$F$85,2,FALSE)</f>
        <v>-3.1099999999999999E-2</v>
      </c>
      <c r="I14">
        <f>VLOOKUP(B14,[3]FFM!$A$2:$F$85,3,FALSE)</f>
        <v>-5.1000000000000004E-3</v>
      </c>
      <c r="J14">
        <f>VLOOKUP(B14,[3]FFM!$A$2:$F$85,4,FALSE)</f>
        <v>-3.56E-2</v>
      </c>
      <c r="K14">
        <f>VLOOKUP(B14,[3]FFM!$A$2:$F$85,5,FALSE)</f>
        <v>0</v>
      </c>
      <c r="M14">
        <f t="shared" si="1"/>
        <v>-3.1099999999999999E-2</v>
      </c>
      <c r="N14">
        <f t="shared" si="2"/>
        <v>-9.9676050245761871E-2</v>
      </c>
    </row>
    <row r="15" spans="1:14" x14ac:dyDescent="0.55000000000000004">
      <c r="A15">
        <v>27828</v>
      </c>
      <c r="B15" s="81">
        <v>42062</v>
      </c>
      <c r="C15" t="s">
        <v>3</v>
      </c>
      <c r="D15" t="s">
        <v>442</v>
      </c>
      <c r="E15">
        <v>34.840000152587891</v>
      </c>
      <c r="F15">
        <v>-3.5704426467418671E-2</v>
      </c>
      <c r="G15">
        <f t="shared" si="0"/>
        <v>-3.5704426467418671E-2</v>
      </c>
      <c r="H15">
        <f>VLOOKUP(B15,[3]FFM!$A$2:$F$85,2,FALSE)</f>
        <v>6.1399999999999996E-2</v>
      </c>
      <c r="I15">
        <f>VLOOKUP(B15,[3]FFM!$A$2:$F$85,3,FALSE)</f>
        <v>5.1999999999999998E-3</v>
      </c>
      <c r="J15">
        <f>VLOOKUP(B15,[3]FFM!$A$2:$F$85,4,FALSE)</f>
        <v>-1.8100000000000002E-2</v>
      </c>
      <c r="K15">
        <f>VLOOKUP(B15,[3]FFM!$A$2:$F$85,5,FALSE)</f>
        <v>0</v>
      </c>
      <c r="M15">
        <f t="shared" si="1"/>
        <v>6.1399999999999996E-2</v>
      </c>
      <c r="N15">
        <f t="shared" si="2"/>
        <v>-3.5704426467418671E-2</v>
      </c>
    </row>
    <row r="16" spans="1:14" x14ac:dyDescent="0.55000000000000004">
      <c r="A16">
        <v>27828</v>
      </c>
      <c r="B16" s="81">
        <v>42094</v>
      </c>
      <c r="C16" t="s">
        <v>3</v>
      </c>
      <c r="D16" t="s">
        <v>442</v>
      </c>
      <c r="E16">
        <v>31.159999847412109</v>
      </c>
      <c r="F16">
        <v>-0.10103330016136169</v>
      </c>
      <c r="G16">
        <f t="shared" si="0"/>
        <v>-0.10103330016136169</v>
      </c>
      <c r="H16">
        <f>VLOOKUP(B16,[3]FFM!$A$2:$F$85,2,FALSE)</f>
        <v>-1.1200000000000002E-2</v>
      </c>
      <c r="I16">
        <f>VLOOKUP(B16,[3]FFM!$A$2:$F$85,3,FALSE)</f>
        <v>3.0200000000000001E-2</v>
      </c>
      <c r="J16">
        <f>VLOOKUP(B16,[3]FFM!$A$2:$F$85,4,FALSE)</f>
        <v>-4.0999999999999995E-3</v>
      </c>
      <c r="K16">
        <f>VLOOKUP(B16,[3]FFM!$A$2:$F$85,5,FALSE)</f>
        <v>0</v>
      </c>
      <c r="M16">
        <f t="shared" si="1"/>
        <v>-1.1200000000000002E-2</v>
      </c>
      <c r="N16">
        <f t="shared" si="2"/>
        <v>-0.10103330016136169</v>
      </c>
    </row>
    <row r="17" spans="1:14" x14ac:dyDescent="0.55000000000000004">
      <c r="A17">
        <v>27828</v>
      </c>
      <c r="B17" s="81">
        <v>42124</v>
      </c>
      <c r="C17" t="s">
        <v>3</v>
      </c>
      <c r="D17" t="s">
        <v>442</v>
      </c>
      <c r="E17">
        <v>32.970001220703125</v>
      </c>
      <c r="F17">
        <v>5.8087334036827087E-2</v>
      </c>
      <c r="G17">
        <f t="shared" si="0"/>
        <v>5.8087334036827087E-2</v>
      </c>
      <c r="H17">
        <f>VLOOKUP(B17,[3]FFM!$A$2:$F$85,2,FALSE)</f>
        <v>5.8999999999999999E-3</v>
      </c>
      <c r="I17">
        <f>VLOOKUP(B17,[3]FFM!$A$2:$F$85,3,FALSE)</f>
        <v>-3.04E-2</v>
      </c>
      <c r="J17">
        <f>VLOOKUP(B17,[3]FFM!$A$2:$F$85,4,FALSE)</f>
        <v>1.8799999999999997E-2</v>
      </c>
      <c r="K17">
        <f>VLOOKUP(B17,[3]FFM!$A$2:$F$85,5,FALSE)</f>
        <v>0</v>
      </c>
      <c r="M17">
        <f t="shared" si="1"/>
        <v>5.8999999999999999E-3</v>
      </c>
      <c r="N17">
        <f t="shared" si="2"/>
        <v>5.8087334036827087E-2</v>
      </c>
    </row>
    <row r="18" spans="1:14" x14ac:dyDescent="0.55000000000000004">
      <c r="A18">
        <v>27828</v>
      </c>
      <c r="B18" s="81">
        <v>42153</v>
      </c>
      <c r="C18" t="s">
        <v>3</v>
      </c>
      <c r="D18" t="s">
        <v>442</v>
      </c>
      <c r="E18">
        <v>33.400001525878906</v>
      </c>
      <c r="F18">
        <v>1.3042168691754341E-2</v>
      </c>
      <c r="G18">
        <f t="shared" si="0"/>
        <v>1.3042168691754341E-2</v>
      </c>
      <c r="H18">
        <f>VLOOKUP(B18,[3]FFM!$A$2:$F$85,2,FALSE)</f>
        <v>1.3600000000000001E-2</v>
      </c>
      <c r="I18">
        <f>VLOOKUP(B18,[3]FFM!$A$2:$F$85,3,FALSE)</f>
        <v>8.8999999999999999E-3</v>
      </c>
      <c r="J18">
        <f>VLOOKUP(B18,[3]FFM!$A$2:$F$85,4,FALSE)</f>
        <v>-1.1000000000000001E-2</v>
      </c>
      <c r="K18">
        <f>VLOOKUP(B18,[3]FFM!$A$2:$F$85,5,FALSE)</f>
        <v>0</v>
      </c>
      <c r="M18">
        <f t="shared" si="1"/>
        <v>1.3600000000000001E-2</v>
      </c>
      <c r="N18">
        <f t="shared" si="2"/>
        <v>1.3042168691754341E-2</v>
      </c>
    </row>
    <row r="19" spans="1:14" x14ac:dyDescent="0.55000000000000004">
      <c r="A19">
        <v>27828</v>
      </c>
      <c r="B19" s="81">
        <v>42185</v>
      </c>
      <c r="C19" t="s">
        <v>3</v>
      </c>
      <c r="D19" t="s">
        <v>442</v>
      </c>
      <c r="E19">
        <v>30.010000228881836</v>
      </c>
      <c r="F19">
        <v>-9.6227578818798065E-2</v>
      </c>
      <c r="G19">
        <f t="shared" si="0"/>
        <v>-9.6227578818798065E-2</v>
      </c>
      <c r="H19">
        <f>VLOOKUP(B19,[3]FFM!$A$2:$F$85,2,FALSE)</f>
        <v>-1.5300000000000001E-2</v>
      </c>
      <c r="I19">
        <f>VLOOKUP(B19,[3]FFM!$A$2:$F$85,3,FALSE)</f>
        <v>2.8500000000000001E-2</v>
      </c>
      <c r="J19">
        <f>VLOOKUP(B19,[3]FFM!$A$2:$F$85,4,FALSE)</f>
        <v>-7.4000000000000003E-3</v>
      </c>
      <c r="K19">
        <f>VLOOKUP(B19,[3]FFM!$A$2:$F$85,5,FALSE)</f>
        <v>0</v>
      </c>
      <c r="M19">
        <f t="shared" si="1"/>
        <v>-1.5300000000000001E-2</v>
      </c>
      <c r="N19">
        <f t="shared" si="2"/>
        <v>-9.6227578818798065E-2</v>
      </c>
    </row>
    <row r="20" spans="1:14" x14ac:dyDescent="0.55000000000000004">
      <c r="A20">
        <v>27828</v>
      </c>
      <c r="B20" s="81">
        <v>42216</v>
      </c>
      <c r="C20" t="s">
        <v>3</v>
      </c>
      <c r="D20" t="s">
        <v>442</v>
      </c>
      <c r="E20">
        <v>30.520000457763672</v>
      </c>
      <c r="F20">
        <v>1.699434220790863E-2</v>
      </c>
      <c r="G20">
        <f t="shared" si="0"/>
        <v>1.699434220790863E-2</v>
      </c>
      <c r="H20">
        <f>VLOOKUP(B20,[3]FFM!$A$2:$F$85,2,FALSE)</f>
        <v>1.54E-2</v>
      </c>
      <c r="I20">
        <f>VLOOKUP(B20,[3]FFM!$A$2:$F$85,3,FALSE)</f>
        <v>-4.0899999999999999E-2</v>
      </c>
      <c r="J20">
        <f>VLOOKUP(B20,[3]FFM!$A$2:$F$85,4,FALSE)</f>
        <v>-4.2099999999999999E-2</v>
      </c>
      <c r="K20">
        <f>VLOOKUP(B20,[3]FFM!$A$2:$F$85,5,FALSE)</f>
        <v>0</v>
      </c>
      <c r="M20">
        <f t="shared" si="1"/>
        <v>1.54E-2</v>
      </c>
      <c r="N20">
        <f t="shared" si="2"/>
        <v>1.699434220790863E-2</v>
      </c>
    </row>
    <row r="21" spans="1:14" x14ac:dyDescent="0.55000000000000004">
      <c r="A21">
        <v>27828</v>
      </c>
      <c r="B21" s="81">
        <v>42247</v>
      </c>
      <c r="C21" t="s">
        <v>3</v>
      </c>
      <c r="D21" t="s">
        <v>442</v>
      </c>
      <c r="E21">
        <v>28.059999465942383</v>
      </c>
      <c r="F21">
        <v>-8.0602914094924927E-2</v>
      </c>
      <c r="G21">
        <f t="shared" si="0"/>
        <v>-8.0602914094924927E-2</v>
      </c>
      <c r="H21">
        <f>VLOOKUP(B21,[3]FFM!$A$2:$F$85,2,FALSE)</f>
        <v>-6.0400000000000002E-2</v>
      </c>
      <c r="I21">
        <f>VLOOKUP(B21,[3]FFM!$A$2:$F$85,3,FALSE)</f>
        <v>4.4000000000000003E-3</v>
      </c>
      <c r="J21">
        <f>VLOOKUP(B21,[3]FFM!$A$2:$F$85,4,FALSE)</f>
        <v>2.7300000000000001E-2</v>
      </c>
      <c r="K21">
        <f>VLOOKUP(B21,[3]FFM!$A$2:$F$85,5,FALSE)</f>
        <v>0</v>
      </c>
      <c r="M21">
        <f t="shared" si="1"/>
        <v>-6.0400000000000002E-2</v>
      </c>
      <c r="N21">
        <f t="shared" si="2"/>
        <v>-8.0602914094924927E-2</v>
      </c>
    </row>
    <row r="22" spans="1:14" x14ac:dyDescent="0.55000000000000004">
      <c r="A22">
        <v>27828</v>
      </c>
      <c r="B22" s="81">
        <v>42277</v>
      </c>
      <c r="C22" t="s">
        <v>3</v>
      </c>
      <c r="D22" t="s">
        <v>442</v>
      </c>
      <c r="E22">
        <v>25.610000610351563</v>
      </c>
      <c r="F22">
        <v>-8.104059100151062E-2</v>
      </c>
      <c r="G22">
        <f t="shared" si="0"/>
        <v>-8.104059100151062E-2</v>
      </c>
      <c r="H22">
        <f>VLOOKUP(B22,[3]FFM!$A$2:$F$85,2,FALSE)</f>
        <v>-3.0699999999999998E-2</v>
      </c>
      <c r="I22">
        <f>VLOOKUP(B22,[3]FFM!$A$2:$F$85,3,FALSE)</f>
        <v>-2.6099999999999998E-2</v>
      </c>
      <c r="J22">
        <f>VLOOKUP(B22,[3]FFM!$A$2:$F$85,4,FALSE)</f>
        <v>3.9000000000000003E-3</v>
      </c>
      <c r="K22">
        <f>VLOOKUP(B22,[3]FFM!$A$2:$F$85,5,FALSE)</f>
        <v>0</v>
      </c>
      <c r="M22">
        <f t="shared" si="1"/>
        <v>-3.0699999999999998E-2</v>
      </c>
      <c r="N22">
        <f t="shared" si="2"/>
        <v>-8.104059100151062E-2</v>
      </c>
    </row>
    <row r="23" spans="1:14" x14ac:dyDescent="0.55000000000000004">
      <c r="A23">
        <v>27828</v>
      </c>
      <c r="B23" s="81">
        <v>42307</v>
      </c>
      <c r="C23" t="s">
        <v>3</v>
      </c>
      <c r="D23" t="s">
        <v>442</v>
      </c>
      <c r="E23">
        <v>26.959999084472656</v>
      </c>
      <c r="F23">
        <v>5.2713721990585327E-2</v>
      </c>
      <c r="G23">
        <f t="shared" si="0"/>
        <v>5.2713721990585327E-2</v>
      </c>
      <c r="H23">
        <f>VLOOKUP(B23,[3]FFM!$A$2:$F$85,2,FALSE)</f>
        <v>7.7499999999999999E-2</v>
      </c>
      <c r="I23">
        <f>VLOOKUP(B23,[3]FFM!$A$2:$F$85,3,FALSE)</f>
        <v>-1.9799999999999998E-2</v>
      </c>
      <c r="J23">
        <f>VLOOKUP(B23,[3]FFM!$A$2:$F$85,4,FALSE)</f>
        <v>-2.5000000000000001E-3</v>
      </c>
      <c r="K23">
        <f>VLOOKUP(B23,[3]FFM!$A$2:$F$85,5,FALSE)</f>
        <v>0</v>
      </c>
      <c r="M23">
        <f t="shared" si="1"/>
        <v>7.7499999999999999E-2</v>
      </c>
      <c r="N23">
        <f t="shared" si="2"/>
        <v>5.2713721990585327E-2</v>
      </c>
    </row>
    <row r="24" spans="1:14" x14ac:dyDescent="0.55000000000000004">
      <c r="A24">
        <v>27828</v>
      </c>
      <c r="B24" s="81">
        <v>42338</v>
      </c>
      <c r="C24" t="s">
        <v>3</v>
      </c>
      <c r="D24" t="s">
        <v>443</v>
      </c>
      <c r="E24">
        <v>12.539999961853027</v>
      </c>
      <c r="F24">
        <v>-4.7535646706819534E-2</v>
      </c>
      <c r="G24">
        <f t="shared" si="0"/>
        <v>-4.7535646706819534E-2</v>
      </c>
      <c r="H24">
        <f>VLOOKUP(B24,[3]FFM!$A$2:$F$85,2,FALSE)</f>
        <v>5.6000000000000008E-3</v>
      </c>
      <c r="I24">
        <f>VLOOKUP(B24,[3]FFM!$A$2:$F$85,3,FALSE)</f>
        <v>3.6799999999999999E-2</v>
      </c>
      <c r="J24">
        <f>VLOOKUP(B24,[3]FFM!$A$2:$F$85,4,FALSE)</f>
        <v>-4.8999999999999998E-3</v>
      </c>
      <c r="K24">
        <f>VLOOKUP(B24,[3]FFM!$A$2:$F$85,5,FALSE)</f>
        <v>0</v>
      </c>
      <c r="M24">
        <f t="shared" si="1"/>
        <v>5.6000000000000008E-3</v>
      </c>
      <c r="N24">
        <f t="shared" si="2"/>
        <v>-4.7535646706819534E-2</v>
      </c>
    </row>
    <row r="25" spans="1:14" x14ac:dyDescent="0.55000000000000004">
      <c r="A25">
        <v>27828</v>
      </c>
      <c r="B25" s="81">
        <v>42369</v>
      </c>
      <c r="C25" t="s">
        <v>3</v>
      </c>
      <c r="D25" t="s">
        <v>443</v>
      </c>
      <c r="E25">
        <v>11.840000152587891</v>
      </c>
      <c r="F25">
        <v>-4.593300074338913E-2</v>
      </c>
      <c r="G25">
        <f t="shared" si="0"/>
        <v>-4.6033000743389133E-2</v>
      </c>
      <c r="H25">
        <f>VLOOKUP(B25,[3]FFM!$A$2:$F$85,2,FALSE)</f>
        <v>-2.1700000000000001E-2</v>
      </c>
      <c r="I25">
        <f>VLOOKUP(B25,[3]FFM!$A$2:$F$85,3,FALSE)</f>
        <v>-2.86E-2</v>
      </c>
      <c r="J25">
        <f>VLOOKUP(B25,[3]FFM!$A$2:$F$85,4,FALSE)</f>
        <v>-2.4500000000000001E-2</v>
      </c>
      <c r="K25">
        <f>VLOOKUP(B25,[3]FFM!$A$2:$F$85,5,FALSE)</f>
        <v>1E-4</v>
      </c>
      <c r="M25">
        <f t="shared" si="1"/>
        <v>-2.1700000000000001E-2</v>
      </c>
      <c r="N25">
        <f t="shared" si="2"/>
        <v>-4.6033000743389133E-2</v>
      </c>
    </row>
    <row r="26" spans="1:14" x14ac:dyDescent="0.55000000000000004">
      <c r="A26">
        <v>27828</v>
      </c>
      <c r="B26" s="81">
        <v>42398</v>
      </c>
      <c r="C26" t="s">
        <v>3</v>
      </c>
      <c r="D26" t="s">
        <v>443</v>
      </c>
      <c r="E26">
        <v>9.7100000381469727</v>
      </c>
      <c r="F26">
        <v>-0.17989864945411682</v>
      </c>
      <c r="G26">
        <f t="shared" si="0"/>
        <v>-0.17999864945411681</v>
      </c>
      <c r="H26">
        <f>VLOOKUP(B26,[3]FFM!$A$2:$F$85,2,FALSE)</f>
        <v>-5.7699999999999994E-2</v>
      </c>
      <c r="I26">
        <f>VLOOKUP(B26,[3]FFM!$A$2:$F$85,3,FALSE)</f>
        <v>-3.3599999999999998E-2</v>
      </c>
      <c r="J26">
        <f>VLOOKUP(B26,[3]FFM!$A$2:$F$85,4,FALSE)</f>
        <v>2.0099999999999996E-2</v>
      </c>
      <c r="K26">
        <f>VLOOKUP(B26,[3]FFM!$A$2:$F$85,5,FALSE)</f>
        <v>1E-4</v>
      </c>
      <c r="M26">
        <f t="shared" si="1"/>
        <v>-5.7699999999999994E-2</v>
      </c>
      <c r="N26">
        <f t="shared" si="2"/>
        <v>-0.17999864945411681</v>
      </c>
    </row>
    <row r="27" spans="1:14" x14ac:dyDescent="0.55000000000000004">
      <c r="A27">
        <v>27828</v>
      </c>
      <c r="B27" s="81">
        <v>42429</v>
      </c>
      <c r="C27" t="s">
        <v>3</v>
      </c>
      <c r="D27" t="s">
        <v>443</v>
      </c>
      <c r="E27">
        <v>10.689999580383301</v>
      </c>
      <c r="F27">
        <v>0.10092683136463165</v>
      </c>
      <c r="G27">
        <f t="shared" si="0"/>
        <v>0.10072683136463165</v>
      </c>
      <c r="H27">
        <f>VLOOKUP(B27,[3]FFM!$A$2:$F$85,2,FALSE)</f>
        <v>-8.0000000000000004E-4</v>
      </c>
      <c r="I27">
        <f>VLOOKUP(B27,[3]FFM!$A$2:$F$85,3,FALSE)</f>
        <v>8.3000000000000001E-3</v>
      </c>
      <c r="J27">
        <f>VLOOKUP(B27,[3]FFM!$A$2:$F$85,4,FALSE)</f>
        <v>-5.8999999999999999E-3</v>
      </c>
      <c r="K27">
        <f>VLOOKUP(B27,[3]FFM!$A$2:$F$85,5,FALSE)</f>
        <v>2.0000000000000001E-4</v>
      </c>
      <c r="M27">
        <f t="shared" si="1"/>
        <v>-8.0000000000000004E-4</v>
      </c>
      <c r="N27">
        <f t="shared" si="2"/>
        <v>0.10072683136463165</v>
      </c>
    </row>
    <row r="28" spans="1:14" x14ac:dyDescent="0.55000000000000004">
      <c r="A28">
        <v>27828</v>
      </c>
      <c r="B28" s="81">
        <v>42460</v>
      </c>
      <c r="C28" t="s">
        <v>3</v>
      </c>
      <c r="D28" t="s">
        <v>443</v>
      </c>
      <c r="E28">
        <v>12.319999694824219</v>
      </c>
      <c r="F28">
        <v>0.16407859325408936</v>
      </c>
      <c r="G28">
        <f t="shared" si="0"/>
        <v>0.16387859325408935</v>
      </c>
      <c r="H28">
        <f>VLOOKUP(B28,[3]FFM!$A$2:$F$85,2,FALSE)</f>
        <v>6.9599999999999995E-2</v>
      </c>
      <c r="I28">
        <f>VLOOKUP(B28,[3]FFM!$A$2:$F$85,3,FALSE)</f>
        <v>8.199999999999999E-3</v>
      </c>
      <c r="J28">
        <f>VLOOKUP(B28,[3]FFM!$A$2:$F$85,4,FALSE)</f>
        <v>1.11E-2</v>
      </c>
      <c r="K28">
        <f>VLOOKUP(B28,[3]FFM!$A$2:$F$85,5,FALSE)</f>
        <v>2.0000000000000001E-4</v>
      </c>
      <c r="M28">
        <f t="shared" si="1"/>
        <v>6.9599999999999995E-2</v>
      </c>
      <c r="N28">
        <f t="shared" si="2"/>
        <v>0.16387859325408935</v>
      </c>
    </row>
    <row r="29" spans="1:14" x14ac:dyDescent="0.55000000000000004">
      <c r="A29">
        <v>27828</v>
      </c>
      <c r="B29" s="81">
        <v>42489</v>
      </c>
      <c r="C29" t="s">
        <v>3</v>
      </c>
      <c r="D29" t="s">
        <v>443</v>
      </c>
      <c r="E29">
        <v>12.270000457763672</v>
      </c>
      <c r="F29">
        <v>-4.0583796799182892E-3</v>
      </c>
      <c r="G29">
        <f t="shared" si="0"/>
        <v>-4.1583796799182894E-3</v>
      </c>
      <c r="H29">
        <f>VLOOKUP(B29,[3]FFM!$A$2:$F$85,2,FALSE)</f>
        <v>9.1999999999999998E-3</v>
      </c>
      <c r="I29">
        <f>VLOOKUP(B29,[3]FFM!$A$2:$F$85,3,FALSE)</f>
        <v>6.8999999999999999E-3</v>
      </c>
      <c r="J29">
        <f>VLOOKUP(B29,[3]FFM!$A$2:$F$85,4,FALSE)</f>
        <v>3.2799999999999996E-2</v>
      </c>
      <c r="K29">
        <f>VLOOKUP(B29,[3]FFM!$A$2:$F$85,5,FALSE)</f>
        <v>1E-4</v>
      </c>
      <c r="M29">
        <f t="shared" si="1"/>
        <v>9.1999999999999998E-3</v>
      </c>
      <c r="N29">
        <f t="shared" si="2"/>
        <v>-4.1583796799182894E-3</v>
      </c>
    </row>
    <row r="30" spans="1:14" x14ac:dyDescent="0.55000000000000004">
      <c r="A30">
        <v>27828</v>
      </c>
      <c r="B30" s="81">
        <v>42521</v>
      </c>
      <c r="C30" t="s">
        <v>3</v>
      </c>
      <c r="D30" t="s">
        <v>443</v>
      </c>
      <c r="E30">
        <v>13.380000114440918</v>
      </c>
      <c r="F30">
        <v>9.04645174741745E-2</v>
      </c>
      <c r="G30">
        <f t="shared" si="0"/>
        <v>9.0364517474174497E-2</v>
      </c>
      <c r="H30">
        <f>VLOOKUP(B30,[3]FFM!$A$2:$F$85,2,FALSE)</f>
        <v>1.78E-2</v>
      </c>
      <c r="I30">
        <f>VLOOKUP(B30,[3]FFM!$A$2:$F$85,3,FALSE)</f>
        <v>-2.7000000000000001E-3</v>
      </c>
      <c r="J30">
        <f>VLOOKUP(B30,[3]FFM!$A$2:$F$85,4,FALSE)</f>
        <v>-1.6E-2</v>
      </c>
      <c r="K30">
        <f>VLOOKUP(B30,[3]FFM!$A$2:$F$85,5,FALSE)</f>
        <v>1E-4</v>
      </c>
      <c r="M30">
        <f t="shared" si="1"/>
        <v>1.78E-2</v>
      </c>
      <c r="N30">
        <f t="shared" si="2"/>
        <v>9.0364517474174497E-2</v>
      </c>
    </row>
    <row r="31" spans="1:14" x14ac:dyDescent="0.55000000000000004">
      <c r="A31">
        <v>27828</v>
      </c>
      <c r="B31" s="81">
        <v>42551</v>
      </c>
      <c r="C31" t="s">
        <v>3</v>
      </c>
      <c r="D31" t="s">
        <v>443</v>
      </c>
      <c r="E31">
        <v>12.550000190734863</v>
      </c>
      <c r="F31">
        <v>-5.2765313535928726E-2</v>
      </c>
      <c r="G31">
        <f t="shared" si="0"/>
        <v>-5.2965313535928725E-2</v>
      </c>
      <c r="H31">
        <f>VLOOKUP(B31,[3]FFM!$A$2:$F$85,2,FALSE)</f>
        <v>-5.0000000000000001E-4</v>
      </c>
      <c r="I31">
        <f>VLOOKUP(B31,[3]FFM!$A$2:$F$85,3,FALSE)</f>
        <v>6.4000000000000003E-3</v>
      </c>
      <c r="J31">
        <f>VLOOKUP(B31,[3]FFM!$A$2:$F$85,4,FALSE)</f>
        <v>-1.3999999999999999E-2</v>
      </c>
      <c r="K31">
        <f>VLOOKUP(B31,[3]FFM!$A$2:$F$85,5,FALSE)</f>
        <v>2.0000000000000001E-4</v>
      </c>
      <c r="M31">
        <f t="shared" si="1"/>
        <v>-5.0000000000000001E-4</v>
      </c>
      <c r="N31">
        <f t="shared" si="2"/>
        <v>-5.2965313535928725E-2</v>
      </c>
    </row>
    <row r="32" spans="1:14" x14ac:dyDescent="0.55000000000000004">
      <c r="A32">
        <v>27828</v>
      </c>
      <c r="B32" s="81">
        <v>42580</v>
      </c>
      <c r="C32" t="s">
        <v>3</v>
      </c>
      <c r="D32" t="s">
        <v>443</v>
      </c>
      <c r="E32">
        <v>14.010000228881836</v>
      </c>
      <c r="F32">
        <v>0.11633466184139252</v>
      </c>
      <c r="G32">
        <f t="shared" si="0"/>
        <v>0.11613466184139251</v>
      </c>
      <c r="H32">
        <f>VLOOKUP(B32,[3]FFM!$A$2:$F$85,2,FALSE)</f>
        <v>3.95E-2</v>
      </c>
      <c r="I32">
        <f>VLOOKUP(B32,[3]FFM!$A$2:$F$85,3,FALSE)</f>
        <v>2.6000000000000002E-2</v>
      </c>
      <c r="J32">
        <f>VLOOKUP(B32,[3]FFM!$A$2:$F$85,4,FALSE)</f>
        <v>-1.23E-2</v>
      </c>
      <c r="K32">
        <f>VLOOKUP(B32,[3]FFM!$A$2:$F$85,5,FALSE)</f>
        <v>2.0000000000000001E-4</v>
      </c>
      <c r="M32">
        <f t="shared" si="1"/>
        <v>3.95E-2</v>
      </c>
      <c r="N32">
        <f t="shared" si="2"/>
        <v>0.11613466184139251</v>
      </c>
    </row>
    <row r="33" spans="1:14" x14ac:dyDescent="0.55000000000000004">
      <c r="A33">
        <v>27828</v>
      </c>
      <c r="B33" s="81">
        <v>42613</v>
      </c>
      <c r="C33" t="s">
        <v>3</v>
      </c>
      <c r="D33" t="s">
        <v>443</v>
      </c>
      <c r="E33">
        <v>14.369999885559082</v>
      </c>
      <c r="F33">
        <v>2.5695906952023506E-2</v>
      </c>
      <c r="G33">
        <f t="shared" si="0"/>
        <v>2.5495906952023507E-2</v>
      </c>
      <c r="H33">
        <f>VLOOKUP(B33,[3]FFM!$A$2:$F$85,2,FALSE)</f>
        <v>5.0000000000000001E-3</v>
      </c>
      <c r="I33">
        <f>VLOOKUP(B33,[3]FFM!$A$2:$F$85,3,FALSE)</f>
        <v>1.1299999999999999E-2</v>
      </c>
      <c r="J33">
        <f>VLOOKUP(B33,[3]FFM!$A$2:$F$85,4,FALSE)</f>
        <v>3.3099999999999997E-2</v>
      </c>
      <c r="K33">
        <f>VLOOKUP(B33,[3]FFM!$A$2:$F$85,5,FALSE)</f>
        <v>2.0000000000000001E-4</v>
      </c>
      <c r="M33">
        <f t="shared" si="1"/>
        <v>5.0000000000000001E-3</v>
      </c>
      <c r="N33">
        <f t="shared" si="2"/>
        <v>2.5495906952023507E-2</v>
      </c>
    </row>
    <row r="34" spans="1:14" x14ac:dyDescent="0.55000000000000004">
      <c r="A34">
        <v>27828</v>
      </c>
      <c r="B34" s="81">
        <v>42643</v>
      </c>
      <c r="C34" t="s">
        <v>3</v>
      </c>
      <c r="D34" t="s">
        <v>443</v>
      </c>
      <c r="E34">
        <v>15.529999732971191</v>
      </c>
      <c r="F34">
        <v>8.9352808892726898E-2</v>
      </c>
      <c r="G34">
        <f t="shared" si="0"/>
        <v>8.9152808892726892E-2</v>
      </c>
      <c r="H34">
        <f>VLOOKUP(B34,[3]FFM!$A$2:$F$85,2,FALSE)</f>
        <v>2.5000000000000001E-3</v>
      </c>
      <c r="I34">
        <f>VLOOKUP(B34,[3]FFM!$A$2:$F$85,3,FALSE)</f>
        <v>2.0400000000000001E-2</v>
      </c>
      <c r="J34">
        <f>VLOOKUP(B34,[3]FFM!$A$2:$F$85,4,FALSE)</f>
        <v>-1.21E-2</v>
      </c>
      <c r="K34">
        <f>VLOOKUP(B34,[3]FFM!$A$2:$F$85,5,FALSE)</f>
        <v>2.0000000000000001E-4</v>
      </c>
      <c r="M34">
        <f t="shared" si="1"/>
        <v>2.5000000000000001E-3</v>
      </c>
      <c r="N34">
        <f t="shared" si="2"/>
        <v>8.9152808892726892E-2</v>
      </c>
    </row>
    <row r="35" spans="1:14" x14ac:dyDescent="0.55000000000000004">
      <c r="A35">
        <v>27828</v>
      </c>
      <c r="B35" s="81">
        <v>42674</v>
      </c>
      <c r="C35" t="s">
        <v>3</v>
      </c>
      <c r="D35" t="s">
        <v>443</v>
      </c>
      <c r="E35">
        <v>14.489999771118164</v>
      </c>
      <c r="F35">
        <v>-6.6967159509658813E-2</v>
      </c>
      <c r="G35">
        <f t="shared" si="0"/>
        <v>-6.7167159509658819E-2</v>
      </c>
      <c r="H35">
        <f>VLOOKUP(B35,[3]FFM!$A$2:$F$85,2,FALSE)</f>
        <v>-2.0199999999999999E-2</v>
      </c>
      <c r="I35">
        <f>VLOOKUP(B35,[3]FFM!$A$2:$F$85,3,FALSE)</f>
        <v>-4.4299999999999999E-2</v>
      </c>
      <c r="J35">
        <f>VLOOKUP(B35,[3]FFM!$A$2:$F$85,4,FALSE)</f>
        <v>4.07E-2</v>
      </c>
      <c r="K35">
        <f>VLOOKUP(B35,[3]FFM!$A$2:$F$85,5,FALSE)</f>
        <v>2.0000000000000001E-4</v>
      </c>
      <c r="M35">
        <f t="shared" si="1"/>
        <v>-2.0199999999999999E-2</v>
      </c>
      <c r="N35">
        <f t="shared" si="2"/>
        <v>-6.7167159509658819E-2</v>
      </c>
    </row>
    <row r="36" spans="1:14" x14ac:dyDescent="0.55000000000000004">
      <c r="A36">
        <v>27828</v>
      </c>
      <c r="B36" s="81">
        <v>42704</v>
      </c>
      <c r="C36" t="s">
        <v>3</v>
      </c>
      <c r="D36" t="s">
        <v>443</v>
      </c>
      <c r="E36">
        <v>15.399999618530273</v>
      </c>
      <c r="F36">
        <v>6.2801919877529144E-2</v>
      </c>
      <c r="G36">
        <f t="shared" si="0"/>
        <v>6.2701919877529141E-2</v>
      </c>
      <c r="H36">
        <f>VLOOKUP(B36,[3]FFM!$A$2:$F$85,2,FALSE)</f>
        <v>4.8600000000000004E-2</v>
      </c>
      <c r="I36">
        <f>VLOOKUP(B36,[3]FFM!$A$2:$F$85,3,FALSE)</f>
        <v>5.4699999999999999E-2</v>
      </c>
      <c r="J36">
        <f>VLOOKUP(B36,[3]FFM!$A$2:$F$85,4,FALSE)</f>
        <v>8.2200000000000009E-2</v>
      </c>
      <c r="K36">
        <f>VLOOKUP(B36,[3]FFM!$A$2:$F$85,5,FALSE)</f>
        <v>1E-4</v>
      </c>
      <c r="M36">
        <f t="shared" si="1"/>
        <v>4.8600000000000004E-2</v>
      </c>
      <c r="N36">
        <f t="shared" si="2"/>
        <v>6.2701919877529141E-2</v>
      </c>
    </row>
    <row r="37" spans="1:14" x14ac:dyDescent="0.55000000000000004">
      <c r="A37">
        <v>27828</v>
      </c>
      <c r="B37" s="81">
        <v>42734</v>
      </c>
      <c r="C37" t="s">
        <v>3</v>
      </c>
      <c r="D37" t="s">
        <v>443</v>
      </c>
      <c r="E37">
        <v>14.840000152587891</v>
      </c>
      <c r="F37">
        <v>-2.7746720239520073E-2</v>
      </c>
      <c r="G37">
        <f t="shared" si="0"/>
        <v>-2.8046720239520075E-2</v>
      </c>
      <c r="H37">
        <f>VLOOKUP(B37,[3]FFM!$A$2:$F$85,2,FALSE)</f>
        <v>1.8200000000000001E-2</v>
      </c>
      <c r="I37">
        <f>VLOOKUP(B37,[3]FFM!$A$2:$F$85,3,FALSE)</f>
        <v>1.1000000000000001E-3</v>
      </c>
      <c r="J37">
        <f>VLOOKUP(B37,[3]FFM!$A$2:$F$85,4,FALSE)</f>
        <v>3.5099999999999999E-2</v>
      </c>
      <c r="K37">
        <f>VLOOKUP(B37,[3]FFM!$A$2:$F$85,5,FALSE)</f>
        <v>2.9999999999999997E-4</v>
      </c>
      <c r="M37">
        <f t="shared" si="1"/>
        <v>1.8200000000000001E-2</v>
      </c>
      <c r="N37">
        <f t="shared" si="2"/>
        <v>-2.8046720239520075E-2</v>
      </c>
    </row>
    <row r="38" spans="1:14" x14ac:dyDescent="0.55000000000000004">
      <c r="A38">
        <v>27828</v>
      </c>
      <c r="B38" s="81">
        <v>42766</v>
      </c>
      <c r="C38" t="s">
        <v>3</v>
      </c>
      <c r="D38" t="s">
        <v>443</v>
      </c>
      <c r="E38">
        <v>15.050000190734863</v>
      </c>
      <c r="F38">
        <v>1.4150945469737053E-2</v>
      </c>
      <c r="G38">
        <f t="shared" si="0"/>
        <v>1.3750945469737054E-2</v>
      </c>
      <c r="H38">
        <f>VLOOKUP(B38,[3]FFM!$A$2:$F$85,2,FALSE)</f>
        <v>1.9400000000000001E-2</v>
      </c>
      <c r="I38">
        <f>VLOOKUP(B38,[3]FFM!$A$2:$F$85,3,FALSE)</f>
        <v>-1.06E-2</v>
      </c>
      <c r="J38">
        <f>VLOOKUP(B38,[3]FFM!$A$2:$F$85,4,FALSE)</f>
        <v>-2.81E-2</v>
      </c>
      <c r="K38">
        <f>VLOOKUP(B38,[3]FFM!$A$2:$F$85,5,FALSE)</f>
        <v>4.0000000000000002E-4</v>
      </c>
      <c r="M38">
        <f t="shared" si="1"/>
        <v>1.9400000000000001E-2</v>
      </c>
      <c r="N38">
        <f t="shared" si="2"/>
        <v>1.3750945469737054E-2</v>
      </c>
    </row>
    <row r="39" spans="1:14" x14ac:dyDescent="0.55000000000000004">
      <c r="A39">
        <v>27828</v>
      </c>
      <c r="B39" s="81">
        <v>42794</v>
      </c>
      <c r="C39" t="s">
        <v>3</v>
      </c>
      <c r="D39" t="s">
        <v>443</v>
      </c>
      <c r="E39">
        <v>17.370000839233398</v>
      </c>
      <c r="F39">
        <v>0.15415287017822266</v>
      </c>
      <c r="G39">
        <f t="shared" si="0"/>
        <v>0.15375287017822264</v>
      </c>
      <c r="H39">
        <f>VLOOKUP(B39,[3]FFM!$A$2:$F$85,2,FALSE)</f>
        <v>3.5699999999999996E-2</v>
      </c>
      <c r="I39">
        <f>VLOOKUP(B39,[3]FFM!$A$2:$F$85,3,FALSE)</f>
        <v>-2.0099999999999996E-2</v>
      </c>
      <c r="J39">
        <f>VLOOKUP(B39,[3]FFM!$A$2:$F$85,4,FALSE)</f>
        <v>-1.7899999999999999E-2</v>
      </c>
      <c r="K39">
        <f>VLOOKUP(B39,[3]FFM!$A$2:$F$85,5,FALSE)</f>
        <v>4.0000000000000002E-4</v>
      </c>
      <c r="M39">
        <f t="shared" si="1"/>
        <v>3.5699999999999996E-2</v>
      </c>
      <c r="N39">
        <f t="shared" si="2"/>
        <v>0.15375287017822264</v>
      </c>
    </row>
    <row r="40" spans="1:14" x14ac:dyDescent="0.55000000000000004">
      <c r="A40">
        <v>27828</v>
      </c>
      <c r="B40" s="81">
        <v>42825</v>
      </c>
      <c r="C40" t="s">
        <v>3</v>
      </c>
      <c r="D40" t="s">
        <v>443</v>
      </c>
      <c r="E40">
        <v>17.879999160766602</v>
      </c>
      <c r="F40">
        <v>3.7000477313995361E-2</v>
      </c>
      <c r="G40">
        <f t="shared" si="0"/>
        <v>3.670047731399536E-2</v>
      </c>
      <c r="H40">
        <f>VLOOKUP(B40,[3]FFM!$A$2:$F$85,2,FALSE)</f>
        <v>1.7000000000000001E-3</v>
      </c>
      <c r="I40">
        <f>VLOOKUP(B40,[3]FFM!$A$2:$F$85,3,FALSE)</f>
        <v>1.1699999999999999E-2</v>
      </c>
      <c r="J40">
        <f>VLOOKUP(B40,[3]FFM!$A$2:$F$85,4,FALSE)</f>
        <v>-3.3300000000000003E-2</v>
      </c>
      <c r="K40">
        <f>VLOOKUP(B40,[3]FFM!$A$2:$F$85,5,FALSE)</f>
        <v>2.9999999999999997E-4</v>
      </c>
      <c r="M40">
        <f t="shared" si="1"/>
        <v>1.7000000000000001E-3</v>
      </c>
      <c r="N40">
        <f t="shared" si="2"/>
        <v>3.670047731399536E-2</v>
      </c>
    </row>
    <row r="41" spans="1:14" x14ac:dyDescent="0.55000000000000004">
      <c r="A41">
        <v>27828</v>
      </c>
      <c r="B41" s="81">
        <v>42853</v>
      </c>
      <c r="C41" t="s">
        <v>3</v>
      </c>
      <c r="D41" t="s">
        <v>443</v>
      </c>
      <c r="E41">
        <v>18.819999694824219</v>
      </c>
      <c r="F41">
        <v>5.2572738379240036E-2</v>
      </c>
      <c r="G41">
        <f t="shared" si="0"/>
        <v>5.2072738379240036E-2</v>
      </c>
      <c r="H41">
        <f>VLOOKUP(B41,[3]FFM!$A$2:$F$85,2,FALSE)</f>
        <v>1.09E-2</v>
      </c>
      <c r="I41">
        <f>VLOOKUP(B41,[3]FFM!$A$2:$F$85,3,FALSE)</f>
        <v>7.1999999999999998E-3</v>
      </c>
      <c r="J41">
        <f>VLOOKUP(B41,[3]FFM!$A$2:$F$85,4,FALSE)</f>
        <v>-2.1099999999999997E-2</v>
      </c>
      <c r="K41">
        <f>VLOOKUP(B41,[3]FFM!$A$2:$F$85,5,FALSE)</f>
        <v>5.0000000000000001E-4</v>
      </c>
      <c r="M41">
        <f t="shared" si="1"/>
        <v>1.09E-2</v>
      </c>
      <c r="N41">
        <f t="shared" si="2"/>
        <v>5.2072738379240036E-2</v>
      </c>
    </row>
    <row r="42" spans="1:14" x14ac:dyDescent="0.55000000000000004">
      <c r="A42">
        <v>27828</v>
      </c>
      <c r="B42" s="81">
        <v>42886</v>
      </c>
      <c r="C42" t="s">
        <v>3</v>
      </c>
      <c r="D42" t="s">
        <v>443</v>
      </c>
      <c r="E42">
        <v>18.760000228881836</v>
      </c>
      <c r="F42">
        <v>-3.1880694441497326E-3</v>
      </c>
      <c r="G42">
        <f t="shared" si="0"/>
        <v>-3.7880694441497324E-3</v>
      </c>
      <c r="H42">
        <f>VLOOKUP(B42,[3]FFM!$A$2:$F$85,2,FALSE)</f>
        <v>1.06E-2</v>
      </c>
      <c r="I42">
        <f>VLOOKUP(B42,[3]FFM!$A$2:$F$85,3,FALSE)</f>
        <v>-2.6099999999999998E-2</v>
      </c>
      <c r="J42">
        <f>VLOOKUP(B42,[3]FFM!$A$2:$F$85,4,FALSE)</f>
        <v>-3.6699999999999997E-2</v>
      </c>
      <c r="K42">
        <f>VLOOKUP(B42,[3]FFM!$A$2:$F$85,5,FALSE)</f>
        <v>5.9999999999999995E-4</v>
      </c>
      <c r="M42">
        <f t="shared" si="1"/>
        <v>1.06E-2</v>
      </c>
      <c r="N42">
        <f t="shared" si="2"/>
        <v>-3.7880694441497324E-3</v>
      </c>
    </row>
    <row r="43" spans="1:14" x14ac:dyDescent="0.55000000000000004">
      <c r="A43">
        <v>27828</v>
      </c>
      <c r="B43" s="81">
        <v>42916</v>
      </c>
      <c r="C43" t="s">
        <v>3</v>
      </c>
      <c r="D43" t="s">
        <v>443</v>
      </c>
      <c r="E43">
        <v>17.479999542236328</v>
      </c>
      <c r="F43">
        <v>-6.1156753450632095E-2</v>
      </c>
      <c r="G43">
        <f t="shared" si="0"/>
        <v>-6.1756753450632099E-2</v>
      </c>
      <c r="H43">
        <f>VLOOKUP(B43,[3]FFM!$A$2:$F$85,2,FALSE)</f>
        <v>7.8000000000000005E-3</v>
      </c>
      <c r="I43">
        <f>VLOOKUP(B43,[3]FFM!$A$2:$F$85,3,FALSE)</f>
        <v>2.1499999999999998E-2</v>
      </c>
      <c r="J43">
        <f>VLOOKUP(B43,[3]FFM!$A$2:$F$85,4,FALSE)</f>
        <v>1.4499999999999999E-2</v>
      </c>
      <c r="K43">
        <f>VLOOKUP(B43,[3]FFM!$A$2:$F$85,5,FALSE)</f>
        <v>5.9999999999999995E-4</v>
      </c>
      <c r="M43">
        <f t="shared" si="1"/>
        <v>7.8000000000000005E-3</v>
      </c>
      <c r="N43">
        <f t="shared" si="2"/>
        <v>-6.1756753450632099E-2</v>
      </c>
    </row>
    <row r="44" spans="1:14" x14ac:dyDescent="0.55000000000000004">
      <c r="A44">
        <v>27828</v>
      </c>
      <c r="B44" s="81">
        <v>42947</v>
      </c>
      <c r="C44" t="s">
        <v>3</v>
      </c>
      <c r="D44" t="s">
        <v>443</v>
      </c>
      <c r="E44">
        <v>19.100000381469727</v>
      </c>
      <c r="F44">
        <v>9.2677399516105652E-2</v>
      </c>
      <c r="G44">
        <f t="shared" si="0"/>
        <v>9.1977399516105646E-2</v>
      </c>
      <c r="H44">
        <f>VLOOKUP(B44,[3]FFM!$A$2:$F$85,2,FALSE)</f>
        <v>1.8700000000000001E-2</v>
      </c>
      <c r="I44">
        <f>VLOOKUP(B44,[3]FFM!$A$2:$F$85,3,FALSE)</f>
        <v>-1.47E-2</v>
      </c>
      <c r="J44">
        <f>VLOOKUP(B44,[3]FFM!$A$2:$F$85,4,FALSE)</f>
        <v>-3.5999999999999999E-3</v>
      </c>
      <c r="K44">
        <f>VLOOKUP(B44,[3]FFM!$A$2:$F$85,5,FALSE)</f>
        <v>7.000000000000001E-4</v>
      </c>
      <c r="M44">
        <f t="shared" si="1"/>
        <v>1.8700000000000001E-2</v>
      </c>
      <c r="N44">
        <f t="shared" si="2"/>
        <v>9.1977399516105646E-2</v>
      </c>
    </row>
    <row r="45" spans="1:14" x14ac:dyDescent="0.55000000000000004">
      <c r="A45">
        <v>27828</v>
      </c>
      <c r="B45" s="81">
        <v>42978</v>
      </c>
      <c r="C45" t="s">
        <v>3</v>
      </c>
      <c r="D45" t="s">
        <v>443</v>
      </c>
      <c r="E45">
        <v>19.079999923706055</v>
      </c>
      <c r="F45">
        <v>-1.0471444111317396E-3</v>
      </c>
      <c r="G45">
        <f t="shared" si="0"/>
        <v>-1.9471444111317396E-3</v>
      </c>
      <c r="H45">
        <f>VLOOKUP(B45,[3]FFM!$A$2:$F$85,2,FALSE)</f>
        <v>1.6000000000000001E-3</v>
      </c>
      <c r="I45">
        <f>VLOOKUP(B45,[3]FFM!$A$2:$F$85,3,FALSE)</f>
        <v>-1.6200000000000003E-2</v>
      </c>
      <c r="J45">
        <f>VLOOKUP(B45,[3]FFM!$A$2:$F$85,4,FALSE)</f>
        <v>-2.1899999999999999E-2</v>
      </c>
      <c r="K45">
        <f>VLOOKUP(B45,[3]FFM!$A$2:$F$85,5,FALSE)</f>
        <v>8.9999999999999998E-4</v>
      </c>
      <c r="M45">
        <f t="shared" si="1"/>
        <v>1.6000000000000001E-3</v>
      </c>
      <c r="N45">
        <f t="shared" si="2"/>
        <v>-1.9471444111317396E-3</v>
      </c>
    </row>
    <row r="46" spans="1:14" x14ac:dyDescent="0.55000000000000004">
      <c r="A46">
        <v>27828</v>
      </c>
      <c r="B46" s="81">
        <v>43007</v>
      </c>
      <c r="C46" t="s">
        <v>3</v>
      </c>
      <c r="D46" t="s">
        <v>443</v>
      </c>
      <c r="E46">
        <v>19.959999084472656</v>
      </c>
      <c r="F46">
        <v>5.3076475858688354E-2</v>
      </c>
      <c r="G46">
        <f t="shared" si="0"/>
        <v>5.2176475858688356E-2</v>
      </c>
      <c r="H46">
        <f>VLOOKUP(B46,[3]FFM!$A$2:$F$85,2,FALSE)</f>
        <v>2.5099999999999997E-2</v>
      </c>
      <c r="I46">
        <f>VLOOKUP(B46,[3]FFM!$A$2:$F$85,3,FALSE)</f>
        <v>4.4699999999999997E-2</v>
      </c>
      <c r="J46">
        <f>VLOOKUP(B46,[3]FFM!$A$2:$F$85,4,FALSE)</f>
        <v>3.1400000000000004E-2</v>
      </c>
      <c r="K46">
        <f>VLOOKUP(B46,[3]FFM!$A$2:$F$85,5,FALSE)</f>
        <v>8.9999999999999998E-4</v>
      </c>
      <c r="M46">
        <f t="shared" si="1"/>
        <v>2.5099999999999997E-2</v>
      </c>
      <c r="N46">
        <f t="shared" si="2"/>
        <v>5.2176475858688356E-2</v>
      </c>
    </row>
    <row r="47" spans="1:14" x14ac:dyDescent="0.55000000000000004">
      <c r="A47">
        <v>27828</v>
      </c>
      <c r="B47" s="81">
        <v>43039</v>
      </c>
      <c r="C47" t="s">
        <v>3</v>
      </c>
      <c r="D47" t="s">
        <v>443</v>
      </c>
      <c r="E47">
        <v>21.549999237060547</v>
      </c>
      <c r="F47">
        <v>7.9659327864646912E-2</v>
      </c>
      <c r="G47">
        <f t="shared" si="0"/>
        <v>7.8759327864646914E-2</v>
      </c>
      <c r="H47">
        <f>VLOOKUP(B47,[3]FFM!$A$2:$F$85,2,FALSE)</f>
        <v>2.2499999999999999E-2</v>
      </c>
      <c r="I47">
        <f>VLOOKUP(B47,[3]FFM!$A$2:$F$85,3,FALSE)</f>
        <v>-1.95E-2</v>
      </c>
      <c r="J47">
        <f>VLOOKUP(B47,[3]FFM!$A$2:$F$85,4,FALSE)</f>
        <v>1.1999999999999999E-3</v>
      </c>
      <c r="K47">
        <f>VLOOKUP(B47,[3]FFM!$A$2:$F$85,5,FALSE)</f>
        <v>8.9999999999999998E-4</v>
      </c>
      <c r="M47">
        <f t="shared" si="1"/>
        <v>2.2499999999999999E-2</v>
      </c>
      <c r="N47">
        <f t="shared" si="2"/>
        <v>7.8759327864646914E-2</v>
      </c>
    </row>
    <row r="48" spans="1:14" x14ac:dyDescent="0.55000000000000004">
      <c r="A48">
        <v>27828</v>
      </c>
      <c r="B48" s="81">
        <v>43069</v>
      </c>
      <c r="C48" t="s">
        <v>3</v>
      </c>
      <c r="D48" t="s">
        <v>443</v>
      </c>
      <c r="E48">
        <v>21.450000762939453</v>
      </c>
      <c r="F48">
        <v>-4.6403007581830025E-3</v>
      </c>
      <c r="G48">
        <f t="shared" si="0"/>
        <v>-5.4403007581830028E-3</v>
      </c>
      <c r="H48">
        <f>VLOOKUP(B48,[3]FFM!$A$2:$F$85,2,FALSE)</f>
        <v>3.1200000000000002E-2</v>
      </c>
      <c r="I48">
        <f>VLOOKUP(B48,[3]FFM!$A$2:$F$85,3,FALSE)</f>
        <v>-5.7999999999999996E-3</v>
      </c>
      <c r="J48">
        <f>VLOOKUP(B48,[3]FFM!$A$2:$F$85,4,FALSE)</f>
        <v>-8.9999999999999998E-4</v>
      </c>
      <c r="K48">
        <f>VLOOKUP(B48,[3]FFM!$A$2:$F$85,5,FALSE)</f>
        <v>8.0000000000000004E-4</v>
      </c>
      <c r="M48">
        <f t="shared" si="1"/>
        <v>3.1200000000000002E-2</v>
      </c>
      <c r="N48">
        <f t="shared" si="2"/>
        <v>-5.4403007581830028E-3</v>
      </c>
    </row>
    <row r="49" spans="1:14" x14ac:dyDescent="0.55000000000000004">
      <c r="A49">
        <v>27828</v>
      </c>
      <c r="B49" s="81">
        <v>43098</v>
      </c>
      <c r="C49" t="s">
        <v>3</v>
      </c>
      <c r="D49" t="s">
        <v>443</v>
      </c>
      <c r="E49">
        <v>21.010000228881836</v>
      </c>
      <c r="F49">
        <v>-1.401867251843214E-2</v>
      </c>
      <c r="G49">
        <f t="shared" si="0"/>
        <v>-1.491867251843214E-2</v>
      </c>
      <c r="H49">
        <f>VLOOKUP(B49,[3]FFM!$A$2:$F$85,2,FALSE)</f>
        <v>1.06E-2</v>
      </c>
      <c r="I49">
        <f>VLOOKUP(B49,[3]FFM!$A$2:$F$85,3,FALSE)</f>
        <v>-1.29E-2</v>
      </c>
      <c r="J49">
        <f>VLOOKUP(B49,[3]FFM!$A$2:$F$85,4,FALSE)</f>
        <v>1.7000000000000001E-3</v>
      </c>
      <c r="K49">
        <f>VLOOKUP(B49,[3]FFM!$A$2:$F$85,5,FALSE)</f>
        <v>8.9999999999999998E-4</v>
      </c>
      <c r="M49">
        <f t="shared" si="1"/>
        <v>1.06E-2</v>
      </c>
      <c r="N49">
        <f t="shared" si="2"/>
        <v>-1.491867251843214E-2</v>
      </c>
    </row>
    <row r="50" spans="1:14" x14ac:dyDescent="0.55000000000000004">
      <c r="A50">
        <v>27828</v>
      </c>
      <c r="B50" s="81">
        <v>43131</v>
      </c>
      <c r="C50" t="s">
        <v>3</v>
      </c>
      <c r="D50" t="s">
        <v>443</v>
      </c>
      <c r="E50">
        <v>23.319999694824219</v>
      </c>
      <c r="F50">
        <v>0.10994761437177658</v>
      </c>
      <c r="G50">
        <f t="shared" si="0"/>
        <v>0.10884761437177658</v>
      </c>
      <c r="H50">
        <f>VLOOKUP(B50,[3]FFM!$A$2:$F$85,2,FALSE)</f>
        <v>5.5800000000000002E-2</v>
      </c>
      <c r="I50">
        <f>VLOOKUP(B50,[3]FFM!$A$2:$F$85,3,FALSE)</f>
        <v>-3.0899999999999997E-2</v>
      </c>
      <c r="J50">
        <f>VLOOKUP(B50,[3]FFM!$A$2:$F$85,4,FALSE)</f>
        <v>-1.32E-2</v>
      </c>
      <c r="K50">
        <f>VLOOKUP(B50,[3]FFM!$A$2:$F$85,5,FALSE)</f>
        <v>1.1000000000000001E-3</v>
      </c>
      <c r="M50">
        <f t="shared" si="1"/>
        <v>5.5800000000000002E-2</v>
      </c>
      <c r="N50">
        <f t="shared" si="2"/>
        <v>0.10884761437177658</v>
      </c>
    </row>
    <row r="51" spans="1:14" x14ac:dyDescent="0.55000000000000004">
      <c r="A51">
        <v>27828</v>
      </c>
      <c r="B51" s="81">
        <v>43159</v>
      </c>
      <c r="C51" t="s">
        <v>3</v>
      </c>
      <c r="D51" t="s">
        <v>443</v>
      </c>
      <c r="E51">
        <v>23.389999389648438</v>
      </c>
      <c r="F51">
        <v>3.0017022509127855E-3</v>
      </c>
      <c r="G51">
        <f t="shared" si="0"/>
        <v>1.9017022509127855E-3</v>
      </c>
      <c r="H51">
        <f>VLOOKUP(B51,[3]FFM!$A$2:$F$85,2,FALSE)</f>
        <v>-3.6499999999999998E-2</v>
      </c>
      <c r="I51">
        <f>VLOOKUP(B51,[3]FFM!$A$2:$F$85,3,FALSE)</f>
        <v>3.0000000000000001E-3</v>
      </c>
      <c r="J51">
        <f>VLOOKUP(B51,[3]FFM!$A$2:$F$85,4,FALSE)</f>
        <v>-1.01E-2</v>
      </c>
      <c r="K51">
        <f>VLOOKUP(B51,[3]FFM!$A$2:$F$85,5,FALSE)</f>
        <v>1.1000000000000001E-3</v>
      </c>
      <c r="M51">
        <f t="shared" si="1"/>
        <v>-3.6499999999999998E-2</v>
      </c>
      <c r="N51">
        <f t="shared" si="2"/>
        <v>1.9017022509127855E-3</v>
      </c>
    </row>
    <row r="52" spans="1:14" x14ac:dyDescent="0.55000000000000004">
      <c r="A52">
        <v>27828</v>
      </c>
      <c r="B52" s="81">
        <v>43188</v>
      </c>
      <c r="C52" t="s">
        <v>3</v>
      </c>
      <c r="D52" t="s">
        <v>443</v>
      </c>
      <c r="E52">
        <v>21.920000076293945</v>
      </c>
      <c r="F52">
        <v>-5.6891806423664093E-2</v>
      </c>
      <c r="G52">
        <f t="shared" si="0"/>
        <v>-5.8091806423664093E-2</v>
      </c>
      <c r="H52">
        <f>VLOOKUP(B52,[3]FFM!$A$2:$F$85,2,FALSE)</f>
        <v>-2.35E-2</v>
      </c>
      <c r="I52">
        <f>VLOOKUP(B52,[3]FFM!$A$2:$F$85,3,FALSE)</f>
        <v>4.0500000000000001E-2</v>
      </c>
      <c r="J52">
        <f>VLOOKUP(B52,[3]FFM!$A$2:$F$85,4,FALSE)</f>
        <v>-1.1999999999999999E-3</v>
      </c>
      <c r="K52">
        <f>VLOOKUP(B52,[3]FFM!$A$2:$F$85,5,FALSE)</f>
        <v>1.1999999999999999E-3</v>
      </c>
      <c r="M52">
        <f t="shared" si="1"/>
        <v>-2.35E-2</v>
      </c>
      <c r="N52">
        <f t="shared" si="2"/>
        <v>-5.8091806423664093E-2</v>
      </c>
    </row>
    <row r="53" spans="1:14" x14ac:dyDescent="0.55000000000000004">
      <c r="A53">
        <v>27828</v>
      </c>
      <c r="B53" s="81">
        <v>43220</v>
      </c>
      <c r="C53" t="s">
        <v>3</v>
      </c>
      <c r="D53" t="s">
        <v>443</v>
      </c>
      <c r="E53">
        <v>21.489999771118164</v>
      </c>
      <c r="F53">
        <v>-1.9616801291704178E-2</v>
      </c>
      <c r="G53">
        <f t="shared" si="0"/>
        <v>-2.1016801291704176E-2</v>
      </c>
      <c r="H53">
        <f>VLOOKUP(B53,[3]FFM!$A$2:$F$85,2,FALSE)</f>
        <v>2.8999999999999998E-3</v>
      </c>
      <c r="I53">
        <f>VLOOKUP(B53,[3]FFM!$A$2:$F$85,3,FALSE)</f>
        <v>1.1299999999999999E-2</v>
      </c>
      <c r="J53">
        <f>VLOOKUP(B53,[3]FFM!$A$2:$F$85,4,FALSE)</f>
        <v>5.0000000000000001E-3</v>
      </c>
      <c r="K53">
        <f>VLOOKUP(B53,[3]FFM!$A$2:$F$85,5,FALSE)</f>
        <v>1.4000000000000002E-3</v>
      </c>
      <c r="M53">
        <f t="shared" si="1"/>
        <v>2.8999999999999998E-3</v>
      </c>
      <c r="N53">
        <f t="shared" si="2"/>
        <v>-2.1016801291704176E-2</v>
      </c>
    </row>
    <row r="54" spans="1:14" x14ac:dyDescent="0.55000000000000004">
      <c r="A54">
        <v>27828</v>
      </c>
      <c r="B54" s="81">
        <v>43251</v>
      </c>
      <c r="C54" t="s">
        <v>3</v>
      </c>
      <c r="D54" t="s">
        <v>443</v>
      </c>
      <c r="E54">
        <v>22.030000686645508</v>
      </c>
      <c r="F54">
        <v>2.5128008797764778E-2</v>
      </c>
      <c r="G54">
        <f t="shared" si="0"/>
        <v>2.372800879776478E-2</v>
      </c>
      <c r="H54">
        <f>VLOOKUP(B54,[3]FFM!$A$2:$F$85,2,FALSE)</f>
        <v>2.6499999999999999E-2</v>
      </c>
      <c r="I54">
        <f>VLOOKUP(B54,[3]FFM!$A$2:$F$85,3,FALSE)</f>
        <v>5.28E-2</v>
      </c>
      <c r="J54">
        <f>VLOOKUP(B54,[3]FFM!$A$2:$F$85,4,FALSE)</f>
        <v>-3.15E-2</v>
      </c>
      <c r="K54">
        <f>VLOOKUP(B54,[3]FFM!$A$2:$F$85,5,FALSE)</f>
        <v>1.4000000000000002E-3</v>
      </c>
      <c r="M54">
        <f t="shared" si="1"/>
        <v>2.6499999999999999E-2</v>
      </c>
      <c r="N54">
        <f t="shared" si="2"/>
        <v>2.372800879776478E-2</v>
      </c>
    </row>
    <row r="55" spans="1:14" x14ac:dyDescent="0.55000000000000004">
      <c r="A55">
        <v>27828</v>
      </c>
      <c r="B55" s="81">
        <v>43280</v>
      </c>
      <c r="C55" t="s">
        <v>3</v>
      </c>
      <c r="D55" t="s">
        <v>443</v>
      </c>
      <c r="E55">
        <v>22.690000534057617</v>
      </c>
      <c r="F55">
        <v>3.6282334476709366E-2</v>
      </c>
      <c r="G55">
        <f t="shared" si="0"/>
        <v>3.4882334476709367E-2</v>
      </c>
      <c r="H55">
        <f>VLOOKUP(B55,[3]FFM!$A$2:$F$85,2,FALSE)</f>
        <v>4.7999999999999996E-3</v>
      </c>
      <c r="I55">
        <f>VLOOKUP(B55,[3]FFM!$A$2:$F$85,3,FALSE)</f>
        <v>1.1899999999999999E-2</v>
      </c>
      <c r="J55">
        <f>VLOOKUP(B55,[3]FFM!$A$2:$F$85,4,FALSE)</f>
        <v>-2.3099999999999999E-2</v>
      </c>
      <c r="K55">
        <f>VLOOKUP(B55,[3]FFM!$A$2:$F$85,5,FALSE)</f>
        <v>1.4000000000000002E-3</v>
      </c>
      <c r="M55">
        <f t="shared" si="1"/>
        <v>4.7999999999999996E-3</v>
      </c>
      <c r="N55">
        <f t="shared" si="2"/>
        <v>3.4882334476709367E-2</v>
      </c>
    </row>
    <row r="56" spans="1:14" x14ac:dyDescent="0.55000000000000004">
      <c r="A56">
        <v>27828</v>
      </c>
      <c r="B56" s="81">
        <v>43312</v>
      </c>
      <c r="C56" t="s">
        <v>3</v>
      </c>
      <c r="D56" t="s">
        <v>443</v>
      </c>
      <c r="E56">
        <v>23.079999923706055</v>
      </c>
      <c r="F56">
        <v>1.7188161611557007E-2</v>
      </c>
      <c r="G56">
        <f t="shared" si="0"/>
        <v>1.5588161611557006E-2</v>
      </c>
      <c r="H56">
        <f>VLOOKUP(B56,[3]FFM!$A$2:$F$85,2,FALSE)</f>
        <v>3.1899999999999998E-2</v>
      </c>
      <c r="I56">
        <f>VLOOKUP(B56,[3]FFM!$A$2:$F$85,3,FALSE)</f>
        <v>-2.2099999999999998E-2</v>
      </c>
      <c r="J56">
        <f>VLOOKUP(B56,[3]FFM!$A$2:$F$85,4,FALSE)</f>
        <v>5.6999999999999993E-3</v>
      </c>
      <c r="K56">
        <f>VLOOKUP(B56,[3]FFM!$A$2:$F$85,5,FALSE)</f>
        <v>1.6000000000000001E-3</v>
      </c>
      <c r="M56">
        <f t="shared" si="1"/>
        <v>3.1899999999999998E-2</v>
      </c>
      <c r="N56">
        <f t="shared" si="2"/>
        <v>1.5588161611557006E-2</v>
      </c>
    </row>
    <row r="57" spans="1:14" x14ac:dyDescent="0.55000000000000004">
      <c r="A57">
        <v>27828</v>
      </c>
      <c r="B57" s="81">
        <v>43343</v>
      </c>
      <c r="C57" t="s">
        <v>3</v>
      </c>
      <c r="D57" t="s">
        <v>443</v>
      </c>
      <c r="E57">
        <v>24.649999618530273</v>
      </c>
      <c r="F57">
        <v>6.8024247884750366E-2</v>
      </c>
      <c r="G57">
        <f t="shared" si="0"/>
        <v>6.6424247884750362E-2</v>
      </c>
      <c r="H57">
        <f>VLOOKUP(B57,[3]FFM!$A$2:$F$85,2,FALSE)</f>
        <v>3.44E-2</v>
      </c>
      <c r="I57">
        <f>VLOOKUP(B57,[3]FFM!$A$2:$F$85,3,FALSE)</f>
        <v>1.15E-2</v>
      </c>
      <c r="J57">
        <f>VLOOKUP(B57,[3]FFM!$A$2:$F$85,4,FALSE)</f>
        <v>-3.9199999999999999E-2</v>
      </c>
      <c r="K57">
        <f>VLOOKUP(B57,[3]FFM!$A$2:$F$85,5,FALSE)</f>
        <v>1.6000000000000001E-3</v>
      </c>
      <c r="M57">
        <f t="shared" si="1"/>
        <v>3.44E-2</v>
      </c>
      <c r="N57">
        <f t="shared" si="2"/>
        <v>6.6424247884750362E-2</v>
      </c>
    </row>
    <row r="58" spans="1:14" x14ac:dyDescent="0.55000000000000004">
      <c r="A58">
        <v>27828</v>
      </c>
      <c r="B58" s="81">
        <v>43371</v>
      </c>
      <c r="C58" t="s">
        <v>3</v>
      </c>
      <c r="D58" t="s">
        <v>443</v>
      </c>
      <c r="E58">
        <v>25.770000457763672</v>
      </c>
      <c r="F58">
        <v>5.1087256520986557E-2</v>
      </c>
      <c r="G58">
        <f t="shared" si="0"/>
        <v>4.9587256520986556E-2</v>
      </c>
      <c r="H58">
        <f>VLOOKUP(B58,[3]FFM!$A$2:$F$85,2,FALSE)</f>
        <v>5.9999999999999995E-4</v>
      </c>
      <c r="I58">
        <f>VLOOKUP(B58,[3]FFM!$A$2:$F$85,3,FALSE)</f>
        <v>-2.2799999999999997E-2</v>
      </c>
      <c r="J58">
        <f>VLOOKUP(B58,[3]FFM!$A$2:$F$85,4,FALSE)</f>
        <v>-1.6299999999999999E-2</v>
      </c>
      <c r="K58">
        <f>VLOOKUP(B58,[3]FFM!$A$2:$F$85,5,FALSE)</f>
        <v>1.5E-3</v>
      </c>
      <c r="M58">
        <f t="shared" si="1"/>
        <v>5.9999999999999995E-4</v>
      </c>
      <c r="N58">
        <f t="shared" si="2"/>
        <v>4.9587256520986556E-2</v>
      </c>
    </row>
    <row r="59" spans="1:14" x14ac:dyDescent="0.55000000000000004">
      <c r="A59">
        <v>27828</v>
      </c>
      <c r="B59" s="81">
        <v>43404</v>
      </c>
      <c r="C59" t="s">
        <v>3</v>
      </c>
      <c r="D59" t="s">
        <v>443</v>
      </c>
      <c r="E59">
        <v>24.139999389648438</v>
      </c>
      <c r="F59">
        <v>-6.3251882791519165E-2</v>
      </c>
      <c r="G59">
        <f t="shared" si="0"/>
        <v>-6.5151882791519164E-2</v>
      </c>
      <c r="H59">
        <f>VLOOKUP(B59,[3]FFM!$A$2:$F$85,2,FALSE)</f>
        <v>-7.6799999999999993E-2</v>
      </c>
      <c r="I59">
        <f>VLOOKUP(B59,[3]FFM!$A$2:$F$85,3,FALSE)</f>
        <v>-4.7800000000000002E-2</v>
      </c>
      <c r="J59">
        <f>VLOOKUP(B59,[3]FFM!$A$2:$F$85,4,FALSE)</f>
        <v>3.4599999999999999E-2</v>
      </c>
      <c r="K59">
        <f>VLOOKUP(B59,[3]FFM!$A$2:$F$85,5,FALSE)</f>
        <v>1.9E-3</v>
      </c>
      <c r="M59">
        <f t="shared" si="1"/>
        <v>-7.6799999999999993E-2</v>
      </c>
      <c r="N59">
        <f t="shared" si="2"/>
        <v>-6.5151882791519164E-2</v>
      </c>
    </row>
    <row r="60" spans="1:14" x14ac:dyDescent="0.55000000000000004">
      <c r="A60">
        <v>27828</v>
      </c>
      <c r="B60" s="81">
        <v>43434</v>
      </c>
      <c r="C60" t="s">
        <v>3</v>
      </c>
      <c r="D60" t="s">
        <v>443</v>
      </c>
      <c r="E60">
        <v>23</v>
      </c>
      <c r="F60">
        <v>-4.72244992852211E-2</v>
      </c>
      <c r="G60">
        <f t="shared" si="0"/>
        <v>-4.9024499285221103E-2</v>
      </c>
      <c r="H60">
        <f>VLOOKUP(B60,[3]FFM!$A$2:$F$85,2,FALSE)</f>
        <v>1.6899999999999998E-2</v>
      </c>
      <c r="I60">
        <f>VLOOKUP(B60,[3]FFM!$A$2:$F$85,3,FALSE)</f>
        <v>-7.0999999999999995E-3</v>
      </c>
      <c r="J60">
        <f>VLOOKUP(B60,[3]FFM!$A$2:$F$85,4,FALSE)</f>
        <v>3.4000000000000002E-3</v>
      </c>
      <c r="K60">
        <f>VLOOKUP(B60,[3]FFM!$A$2:$F$85,5,FALSE)</f>
        <v>1.8E-3</v>
      </c>
      <c r="M60">
        <f t="shared" si="1"/>
        <v>1.6899999999999998E-2</v>
      </c>
      <c r="N60">
        <f t="shared" si="2"/>
        <v>-4.9024499285221103E-2</v>
      </c>
    </row>
    <row r="61" spans="1:14" x14ac:dyDescent="0.55000000000000004">
      <c r="A61">
        <v>27828</v>
      </c>
      <c r="B61" s="81">
        <v>43465</v>
      </c>
      <c r="C61" t="s">
        <v>3</v>
      </c>
      <c r="D61" t="s">
        <v>443</v>
      </c>
      <c r="E61">
        <v>20.459999084472656</v>
      </c>
      <c r="F61">
        <v>-0.1034696027636528</v>
      </c>
      <c r="G61">
        <f t="shared" si="0"/>
        <v>-0.1053696027636528</v>
      </c>
      <c r="H61">
        <f>VLOOKUP(B61,[3]FFM!$A$2:$F$85,2,FALSE)</f>
        <v>-9.5500000000000002E-2</v>
      </c>
      <c r="I61">
        <f>VLOOKUP(B61,[3]FFM!$A$2:$F$85,3,FALSE)</f>
        <v>-2.4799999999999999E-2</v>
      </c>
      <c r="J61">
        <f>VLOOKUP(B61,[3]FFM!$A$2:$F$85,4,FALSE)</f>
        <v>-1.89E-2</v>
      </c>
      <c r="K61">
        <f>VLOOKUP(B61,[3]FFM!$A$2:$F$85,5,FALSE)</f>
        <v>1.9E-3</v>
      </c>
      <c r="M61">
        <f t="shared" si="1"/>
        <v>-9.5500000000000002E-2</v>
      </c>
      <c r="N61">
        <f t="shared" si="2"/>
        <v>-0.1053696027636528</v>
      </c>
    </row>
    <row r="62" spans="1:14" x14ac:dyDescent="0.55000000000000004">
      <c r="A62">
        <v>27828</v>
      </c>
      <c r="B62" s="81">
        <v>43496</v>
      </c>
      <c r="C62" t="s">
        <v>3</v>
      </c>
      <c r="D62" t="s">
        <v>443</v>
      </c>
      <c r="E62">
        <v>22.030000686645508</v>
      </c>
      <c r="F62">
        <v>7.6735176146030426E-2</v>
      </c>
      <c r="G62">
        <f t="shared" si="0"/>
        <v>7.4635176146030421E-2</v>
      </c>
      <c r="H62">
        <f>VLOOKUP(B62,[3]FFM!$A$2:$F$85,2,FALSE)</f>
        <v>8.4100000000000008E-2</v>
      </c>
      <c r="I62">
        <f>VLOOKUP(B62,[3]FFM!$A$2:$F$85,3,FALSE)</f>
        <v>2.8900000000000002E-2</v>
      </c>
      <c r="J62">
        <f>VLOOKUP(B62,[3]FFM!$A$2:$F$85,4,FALSE)</f>
        <v>-4.5999999999999999E-3</v>
      </c>
      <c r="K62">
        <f>VLOOKUP(B62,[3]FFM!$A$2:$F$85,5,FALSE)</f>
        <v>2.0999999999999999E-3</v>
      </c>
      <c r="M62">
        <f t="shared" si="1"/>
        <v>8.4100000000000008E-2</v>
      </c>
      <c r="N62">
        <f t="shared" si="2"/>
        <v>7.4635176146030421E-2</v>
      </c>
    </row>
    <row r="63" spans="1:14" x14ac:dyDescent="0.55000000000000004">
      <c r="A63">
        <v>27828</v>
      </c>
      <c r="B63" s="81">
        <v>43524</v>
      </c>
      <c r="C63" t="s">
        <v>3</v>
      </c>
      <c r="D63" t="s">
        <v>443</v>
      </c>
      <c r="E63">
        <v>19.729999542236328</v>
      </c>
      <c r="F63">
        <v>-0.10440313816070557</v>
      </c>
      <c r="G63">
        <f t="shared" si="0"/>
        <v>-0.10620313816070556</v>
      </c>
      <c r="H63">
        <f>VLOOKUP(B63,[3]FFM!$A$2:$F$85,2,FALSE)</f>
        <v>3.4000000000000002E-2</v>
      </c>
      <c r="I63">
        <f>VLOOKUP(B63,[3]FFM!$A$2:$F$85,3,FALSE)</f>
        <v>2.12E-2</v>
      </c>
      <c r="J63">
        <f>VLOOKUP(B63,[3]FFM!$A$2:$F$85,4,FALSE)</f>
        <v>-2.7099999999999999E-2</v>
      </c>
      <c r="K63">
        <f>VLOOKUP(B63,[3]FFM!$A$2:$F$85,5,FALSE)</f>
        <v>1.8E-3</v>
      </c>
      <c r="M63">
        <f t="shared" si="1"/>
        <v>3.4000000000000002E-2</v>
      </c>
      <c r="N63">
        <f t="shared" si="2"/>
        <v>-0.10620313816070556</v>
      </c>
    </row>
    <row r="64" spans="1:14" x14ac:dyDescent="0.55000000000000004">
      <c r="A64">
        <v>27828</v>
      </c>
      <c r="B64" s="81">
        <v>43553</v>
      </c>
      <c r="C64" t="s">
        <v>3</v>
      </c>
      <c r="D64" t="s">
        <v>443</v>
      </c>
      <c r="E64">
        <v>19.430000305175781</v>
      </c>
      <c r="F64">
        <v>-7.0856180973351002E-3</v>
      </c>
      <c r="G64">
        <f t="shared" si="0"/>
        <v>-8.9856180973351008E-3</v>
      </c>
      <c r="H64">
        <f>VLOOKUP(B64,[3]FFM!$A$2:$F$85,2,FALSE)</f>
        <v>1.1000000000000001E-2</v>
      </c>
      <c r="I64">
        <f>VLOOKUP(B64,[3]FFM!$A$2:$F$85,3,FALSE)</f>
        <v>-3.0499999999999999E-2</v>
      </c>
      <c r="J64">
        <f>VLOOKUP(B64,[3]FFM!$A$2:$F$85,4,FALSE)</f>
        <v>-4.1900000000000007E-2</v>
      </c>
      <c r="K64">
        <f>VLOOKUP(B64,[3]FFM!$A$2:$F$85,5,FALSE)</f>
        <v>1.9E-3</v>
      </c>
      <c r="M64">
        <f t="shared" si="1"/>
        <v>1.1000000000000001E-2</v>
      </c>
      <c r="N64">
        <f t="shared" si="2"/>
        <v>-8.9856180973351008E-3</v>
      </c>
    </row>
    <row r="65" spans="1:14" x14ac:dyDescent="0.55000000000000004">
      <c r="A65">
        <v>27828</v>
      </c>
      <c r="B65" s="81">
        <v>43585</v>
      </c>
      <c r="C65" t="s">
        <v>3</v>
      </c>
      <c r="D65" t="s">
        <v>443</v>
      </c>
      <c r="E65">
        <v>19.950000762939453</v>
      </c>
      <c r="F65">
        <v>2.6762761175632477E-2</v>
      </c>
      <c r="G65">
        <f t="shared" si="0"/>
        <v>2.4662761175632476E-2</v>
      </c>
      <c r="H65">
        <f>VLOOKUP(B65,[3]FFM!$A$2:$F$85,2,FALSE)</f>
        <v>3.9599999999999996E-2</v>
      </c>
      <c r="I65">
        <f>VLOOKUP(B65,[3]FFM!$A$2:$F$85,3,FALSE)</f>
        <v>-1.7500000000000002E-2</v>
      </c>
      <c r="J65">
        <f>VLOOKUP(B65,[3]FFM!$A$2:$F$85,4,FALSE)</f>
        <v>2.0199999999999999E-2</v>
      </c>
      <c r="K65">
        <f>VLOOKUP(B65,[3]FFM!$A$2:$F$85,5,FALSE)</f>
        <v>2.0999999999999999E-3</v>
      </c>
      <c r="M65">
        <f t="shared" si="1"/>
        <v>3.9599999999999996E-2</v>
      </c>
      <c r="N65">
        <f t="shared" si="2"/>
        <v>2.4662761175632476E-2</v>
      </c>
    </row>
    <row r="66" spans="1:14" x14ac:dyDescent="0.55000000000000004">
      <c r="A66">
        <v>27828</v>
      </c>
      <c r="B66" s="81">
        <v>43616</v>
      </c>
      <c r="C66" t="s">
        <v>3</v>
      </c>
      <c r="D66" t="s">
        <v>443</v>
      </c>
      <c r="E66">
        <v>18.680000305175781</v>
      </c>
      <c r="F66">
        <v>-6.3659168779850006E-2</v>
      </c>
      <c r="G66">
        <f t="shared" si="0"/>
        <v>-6.5759168779850011E-2</v>
      </c>
      <c r="H66">
        <f>VLOOKUP(B66,[3]FFM!$A$2:$F$85,2,FALSE)</f>
        <v>-6.9400000000000003E-2</v>
      </c>
      <c r="I66">
        <f>VLOOKUP(B66,[3]FFM!$A$2:$F$85,3,FALSE)</f>
        <v>-1.18E-2</v>
      </c>
      <c r="J66">
        <f>VLOOKUP(B66,[3]FFM!$A$2:$F$85,4,FALSE)</f>
        <v>-2.2799999999999997E-2</v>
      </c>
      <c r="K66">
        <f>VLOOKUP(B66,[3]FFM!$A$2:$F$85,5,FALSE)</f>
        <v>2.0999999999999999E-3</v>
      </c>
      <c r="M66">
        <f t="shared" si="1"/>
        <v>-6.9400000000000003E-2</v>
      </c>
      <c r="N66">
        <f t="shared" si="2"/>
        <v>-6.5759168779850011E-2</v>
      </c>
    </row>
    <row r="67" spans="1:14" x14ac:dyDescent="0.55000000000000004">
      <c r="A67">
        <v>27828</v>
      </c>
      <c r="B67" s="81">
        <v>43644</v>
      </c>
      <c r="C67" t="s">
        <v>3</v>
      </c>
      <c r="D67" t="s">
        <v>443</v>
      </c>
      <c r="E67">
        <v>20.790000915527344</v>
      </c>
      <c r="F67">
        <v>0.12153107672929764</v>
      </c>
      <c r="G67">
        <f t="shared" ref="G67:G85" si="3">F67-K67</f>
        <v>0.11973107672929764</v>
      </c>
      <c r="H67">
        <f>VLOOKUP(B67,[3]FFM!$A$2:$F$85,2,FALSE)</f>
        <v>6.93E-2</v>
      </c>
      <c r="I67">
        <f>VLOOKUP(B67,[3]FFM!$A$2:$F$85,3,FALSE)</f>
        <v>2.2000000000000001E-3</v>
      </c>
      <c r="J67">
        <f>VLOOKUP(B67,[3]FFM!$A$2:$F$85,4,FALSE)</f>
        <v>-7.9000000000000008E-3</v>
      </c>
      <c r="K67">
        <f>VLOOKUP(B67,[3]FFM!$A$2:$F$85,5,FALSE)</f>
        <v>1.8E-3</v>
      </c>
      <c r="M67">
        <f t="shared" ref="M67:M85" si="4">H67</f>
        <v>6.93E-2</v>
      </c>
      <c r="N67">
        <f t="shared" ref="N67:N86" si="5">G67</f>
        <v>0.11973107672929764</v>
      </c>
    </row>
    <row r="68" spans="1:14" x14ac:dyDescent="0.55000000000000004">
      <c r="A68">
        <v>27828</v>
      </c>
      <c r="B68" s="81">
        <v>43677</v>
      </c>
      <c r="C68" t="s">
        <v>3</v>
      </c>
      <c r="D68" t="s">
        <v>443</v>
      </c>
      <c r="E68">
        <v>21.040000915527344</v>
      </c>
      <c r="F68">
        <v>1.2025011703372002E-2</v>
      </c>
      <c r="G68">
        <f t="shared" si="3"/>
        <v>1.0125011703372001E-2</v>
      </c>
      <c r="H68">
        <f>VLOOKUP(B68,[3]FFM!$A$2:$F$85,2,FALSE)</f>
        <v>1.1899999999999999E-2</v>
      </c>
      <c r="I68">
        <f>VLOOKUP(B68,[3]FFM!$A$2:$F$85,3,FALSE)</f>
        <v>-2.0799999999999999E-2</v>
      </c>
      <c r="J68">
        <f>VLOOKUP(B68,[3]FFM!$A$2:$F$85,4,FALSE)</f>
        <v>3.4000000000000002E-3</v>
      </c>
      <c r="K68">
        <f>VLOOKUP(B68,[3]FFM!$A$2:$F$85,5,FALSE)</f>
        <v>1.9E-3</v>
      </c>
      <c r="M68">
        <f t="shared" si="4"/>
        <v>1.1899999999999999E-2</v>
      </c>
      <c r="N68">
        <f t="shared" si="5"/>
        <v>1.0125011703372001E-2</v>
      </c>
    </row>
    <row r="69" spans="1:14" x14ac:dyDescent="0.55000000000000004">
      <c r="A69">
        <v>27828</v>
      </c>
      <c r="B69" s="81">
        <v>43707</v>
      </c>
      <c r="C69" t="s">
        <v>3</v>
      </c>
      <c r="D69" t="s">
        <v>443</v>
      </c>
      <c r="E69">
        <v>18.290000915527344</v>
      </c>
      <c r="F69">
        <v>-0.13070341944694519</v>
      </c>
      <c r="G69">
        <f t="shared" si="3"/>
        <v>-0.13230341944694518</v>
      </c>
      <c r="H69">
        <f>VLOOKUP(B69,[3]FFM!$A$2:$F$85,2,FALSE)</f>
        <v>-2.58E-2</v>
      </c>
      <c r="I69">
        <f>VLOOKUP(B69,[3]FFM!$A$2:$F$85,3,FALSE)</f>
        <v>-2.4E-2</v>
      </c>
      <c r="J69">
        <f>VLOOKUP(B69,[3]FFM!$A$2:$F$85,4,FALSE)</f>
        <v>-4.8499999999999995E-2</v>
      </c>
      <c r="K69">
        <f>VLOOKUP(B69,[3]FFM!$A$2:$F$85,5,FALSE)</f>
        <v>1.6000000000000001E-3</v>
      </c>
      <c r="M69">
        <f t="shared" si="4"/>
        <v>-2.58E-2</v>
      </c>
      <c r="N69">
        <f t="shared" si="5"/>
        <v>-0.13230341944694518</v>
      </c>
    </row>
    <row r="70" spans="1:14" x14ac:dyDescent="0.55000000000000004">
      <c r="A70">
        <v>27828</v>
      </c>
      <c r="B70" s="81">
        <v>43738</v>
      </c>
      <c r="C70" t="s">
        <v>3</v>
      </c>
      <c r="D70" t="s">
        <v>443</v>
      </c>
      <c r="E70">
        <v>18.920000076293945</v>
      </c>
      <c r="F70">
        <v>4.3203890323638916E-2</v>
      </c>
      <c r="G70">
        <f t="shared" si="3"/>
        <v>4.1403890323638913E-2</v>
      </c>
      <c r="H70">
        <f>VLOOKUP(B70,[3]FFM!$A$2:$F$85,2,FALSE)</f>
        <v>1.43E-2</v>
      </c>
      <c r="I70">
        <f>VLOOKUP(B70,[3]FFM!$A$2:$F$85,3,FALSE)</f>
        <v>-1.0500000000000001E-2</v>
      </c>
      <c r="J70">
        <f>VLOOKUP(B70,[3]FFM!$A$2:$F$85,4,FALSE)</f>
        <v>6.7699999999999996E-2</v>
      </c>
      <c r="K70">
        <f>VLOOKUP(B70,[3]FFM!$A$2:$F$85,5,FALSE)</f>
        <v>1.8E-3</v>
      </c>
      <c r="M70">
        <f t="shared" si="4"/>
        <v>1.43E-2</v>
      </c>
      <c r="N70">
        <f t="shared" si="5"/>
        <v>4.1403890323638913E-2</v>
      </c>
    </row>
    <row r="71" spans="1:14" x14ac:dyDescent="0.55000000000000004">
      <c r="A71">
        <v>27828</v>
      </c>
      <c r="B71" s="81">
        <v>43769</v>
      </c>
      <c r="C71" t="s">
        <v>3</v>
      </c>
      <c r="D71" t="s">
        <v>443</v>
      </c>
      <c r="E71">
        <v>17.370000839233398</v>
      </c>
      <c r="F71">
        <v>-8.1923849880695343E-2</v>
      </c>
      <c r="G71">
        <f t="shared" si="3"/>
        <v>-8.3423849880695344E-2</v>
      </c>
      <c r="H71">
        <f>VLOOKUP(B71,[3]FFM!$A$2:$F$85,2,FALSE)</f>
        <v>2.06E-2</v>
      </c>
      <c r="I71">
        <f>VLOOKUP(B71,[3]FFM!$A$2:$F$85,3,FALSE)</f>
        <v>2.3999999999999998E-3</v>
      </c>
      <c r="J71">
        <f>VLOOKUP(B71,[3]FFM!$A$2:$F$85,4,FALSE)</f>
        <v>-1.8799999999999997E-2</v>
      </c>
      <c r="K71">
        <f>VLOOKUP(B71,[3]FFM!$A$2:$F$85,5,FALSE)</f>
        <v>1.5E-3</v>
      </c>
      <c r="M71">
        <f t="shared" si="4"/>
        <v>2.06E-2</v>
      </c>
      <c r="N71">
        <f t="shared" si="5"/>
        <v>-8.3423849880695344E-2</v>
      </c>
    </row>
    <row r="72" spans="1:14" x14ac:dyDescent="0.55000000000000004">
      <c r="A72">
        <v>27828</v>
      </c>
      <c r="B72" s="81">
        <v>43798</v>
      </c>
      <c r="C72" t="s">
        <v>3</v>
      </c>
      <c r="D72" t="s">
        <v>443</v>
      </c>
      <c r="E72">
        <v>20.079999923706055</v>
      </c>
      <c r="F72">
        <v>0.15601606667041779</v>
      </c>
      <c r="G72">
        <f t="shared" si="3"/>
        <v>0.15481606667041778</v>
      </c>
      <c r="H72">
        <f>VLOOKUP(B72,[3]FFM!$A$2:$F$85,2,FALSE)</f>
        <v>3.8699999999999998E-2</v>
      </c>
      <c r="I72">
        <f>VLOOKUP(B72,[3]FFM!$A$2:$F$85,3,FALSE)</f>
        <v>9.1000000000000004E-3</v>
      </c>
      <c r="J72">
        <f>VLOOKUP(B72,[3]FFM!$A$2:$F$85,4,FALSE)</f>
        <v>-2.0499999999999997E-2</v>
      </c>
      <c r="K72">
        <f>VLOOKUP(B72,[3]FFM!$A$2:$F$85,5,FALSE)</f>
        <v>1.1999999999999999E-3</v>
      </c>
      <c r="M72">
        <f t="shared" si="4"/>
        <v>3.8699999999999998E-2</v>
      </c>
      <c r="N72">
        <f t="shared" si="5"/>
        <v>0.15481606667041778</v>
      </c>
    </row>
    <row r="73" spans="1:14" x14ac:dyDescent="0.55000000000000004">
      <c r="A73">
        <v>27828</v>
      </c>
      <c r="B73" s="81">
        <v>43830</v>
      </c>
      <c r="C73" t="s">
        <v>3</v>
      </c>
      <c r="D73" t="s">
        <v>443</v>
      </c>
      <c r="E73">
        <v>20.549999237060547</v>
      </c>
      <c r="F73">
        <v>3.2181240618228912E-2</v>
      </c>
      <c r="G73">
        <f t="shared" si="3"/>
        <v>3.0781240618228914E-2</v>
      </c>
      <c r="H73">
        <f>VLOOKUP(B73,[3]FFM!$A$2:$F$85,2,FALSE)</f>
        <v>2.7699999999999999E-2</v>
      </c>
      <c r="I73">
        <f>VLOOKUP(B73,[3]FFM!$A$2:$F$85,3,FALSE)</f>
        <v>6.7000000000000002E-3</v>
      </c>
      <c r="J73">
        <f>VLOOKUP(B73,[3]FFM!$A$2:$F$85,4,FALSE)</f>
        <v>1.9099999999999999E-2</v>
      </c>
      <c r="K73">
        <f>VLOOKUP(B73,[3]FFM!$A$2:$F$85,5,FALSE)</f>
        <v>1.4000000000000002E-3</v>
      </c>
      <c r="M73">
        <f t="shared" si="4"/>
        <v>2.7699999999999999E-2</v>
      </c>
      <c r="N73">
        <f t="shared" si="5"/>
        <v>3.0781240618228914E-2</v>
      </c>
    </row>
    <row r="74" spans="1:14" x14ac:dyDescent="0.55000000000000004">
      <c r="A74">
        <v>27828</v>
      </c>
      <c r="B74" s="81">
        <v>43861</v>
      </c>
      <c r="C74" t="s">
        <v>3</v>
      </c>
      <c r="D74" t="s">
        <v>443</v>
      </c>
      <c r="E74">
        <v>21.319999694824219</v>
      </c>
      <c r="F74">
        <v>3.7469610571861267E-2</v>
      </c>
      <c r="G74">
        <f t="shared" si="3"/>
        <v>3.6169610571861265E-2</v>
      </c>
      <c r="H74">
        <f>VLOOKUP(B74,[3]FFM!$A$2:$F$85,2,FALSE)</f>
        <v>-1.1000000000000001E-3</v>
      </c>
      <c r="I74">
        <f>VLOOKUP(B74,[3]FFM!$A$2:$F$85,3,FALSE)</f>
        <v>-3.0800000000000001E-2</v>
      </c>
      <c r="J74">
        <f>VLOOKUP(B74,[3]FFM!$A$2:$F$85,4,FALSE)</f>
        <v>-6.2699999999999992E-2</v>
      </c>
      <c r="K74">
        <f>VLOOKUP(B74,[3]FFM!$A$2:$F$85,5,FALSE)</f>
        <v>1.2999999999999999E-3</v>
      </c>
      <c r="M74">
        <f t="shared" si="4"/>
        <v>-1.1000000000000001E-3</v>
      </c>
      <c r="N74">
        <f t="shared" si="5"/>
        <v>3.6169610571861265E-2</v>
      </c>
    </row>
    <row r="75" spans="1:14" x14ac:dyDescent="0.55000000000000004">
      <c r="A75">
        <v>27828</v>
      </c>
      <c r="B75" s="81">
        <v>43889</v>
      </c>
      <c r="C75" t="s">
        <v>3</v>
      </c>
      <c r="D75" t="s">
        <v>443</v>
      </c>
      <c r="E75">
        <v>20.790000915527344</v>
      </c>
      <c r="F75">
        <v>-2.48592309653759E-2</v>
      </c>
      <c r="G75">
        <f t="shared" si="3"/>
        <v>-2.60592309653759E-2</v>
      </c>
      <c r="H75">
        <f>VLOOKUP(B75,[3]FFM!$A$2:$F$85,2,FALSE)</f>
        <v>-8.1300000000000011E-2</v>
      </c>
      <c r="I75">
        <f>VLOOKUP(B75,[3]FFM!$A$2:$F$85,3,FALSE)</f>
        <v>1.0200000000000001E-2</v>
      </c>
      <c r="J75">
        <f>VLOOKUP(B75,[3]FFM!$A$2:$F$85,4,FALSE)</f>
        <v>-3.9199999999999999E-2</v>
      </c>
      <c r="K75">
        <f>VLOOKUP(B75,[3]FFM!$A$2:$F$85,5,FALSE)</f>
        <v>1.1999999999999999E-3</v>
      </c>
      <c r="M75">
        <f t="shared" si="4"/>
        <v>-8.1300000000000011E-2</v>
      </c>
      <c r="N75">
        <f t="shared" si="5"/>
        <v>-2.60592309653759E-2</v>
      </c>
    </row>
    <row r="76" spans="1:14" x14ac:dyDescent="0.55000000000000004">
      <c r="A76">
        <v>27828</v>
      </c>
      <c r="B76" s="81">
        <v>43921</v>
      </c>
      <c r="C76" t="s">
        <v>3</v>
      </c>
      <c r="D76" t="s">
        <v>443</v>
      </c>
      <c r="E76">
        <v>17.360000610351563</v>
      </c>
      <c r="F76">
        <v>-0.1565079391002655</v>
      </c>
      <c r="G76">
        <f t="shared" si="3"/>
        <v>-0.15770793910026551</v>
      </c>
      <c r="H76">
        <f>VLOOKUP(B76,[3]FFM!$A$2:$F$85,2,FALSE)</f>
        <v>-0.1338</v>
      </c>
      <c r="I76">
        <f>VLOOKUP(B76,[3]FFM!$A$2:$F$85,3,FALSE)</f>
        <v>-5.0300000000000004E-2</v>
      </c>
      <c r="J76">
        <f>VLOOKUP(B76,[3]FFM!$A$2:$F$85,4,FALSE)</f>
        <v>-0.1396</v>
      </c>
      <c r="K76">
        <f>VLOOKUP(B76,[3]FFM!$A$2:$F$85,5,FALSE)</f>
        <v>1.1999999999999999E-3</v>
      </c>
      <c r="M76">
        <f t="shared" si="4"/>
        <v>-0.1338</v>
      </c>
      <c r="N76">
        <f t="shared" si="5"/>
        <v>-0.15770793910026551</v>
      </c>
    </row>
    <row r="77" spans="1:14" x14ac:dyDescent="0.55000000000000004">
      <c r="A77">
        <v>27828</v>
      </c>
      <c r="B77" s="81">
        <v>43951</v>
      </c>
      <c r="C77" t="s">
        <v>3</v>
      </c>
      <c r="D77" t="s">
        <v>443</v>
      </c>
      <c r="E77">
        <v>15.510000228881836</v>
      </c>
      <c r="F77">
        <v>-0.10656683892011642</v>
      </c>
      <c r="G77">
        <f t="shared" si="3"/>
        <v>-0.10656683892011642</v>
      </c>
      <c r="H77">
        <f>VLOOKUP(B77,[3]FFM!$A$2:$F$85,2,FALSE)</f>
        <v>0.13650000000000001</v>
      </c>
      <c r="I77">
        <f>VLOOKUP(B77,[3]FFM!$A$2:$F$85,3,FALSE)</f>
        <v>2.75E-2</v>
      </c>
      <c r="J77">
        <f>VLOOKUP(B77,[3]FFM!$A$2:$F$85,4,FALSE)</f>
        <v>-1.3899999999999999E-2</v>
      </c>
      <c r="K77">
        <f>VLOOKUP(B77,[3]FFM!$A$2:$F$85,5,FALSE)</f>
        <v>0</v>
      </c>
      <c r="M77">
        <f t="shared" si="4"/>
        <v>0.13650000000000001</v>
      </c>
      <c r="N77">
        <f t="shared" si="5"/>
        <v>-0.10656683892011642</v>
      </c>
    </row>
    <row r="78" spans="1:14" x14ac:dyDescent="0.55000000000000004">
      <c r="A78">
        <v>27828</v>
      </c>
      <c r="B78" s="81">
        <v>43980</v>
      </c>
      <c r="C78" t="s">
        <v>3</v>
      </c>
      <c r="D78" t="s">
        <v>443</v>
      </c>
      <c r="E78">
        <v>15.140000343322754</v>
      </c>
      <c r="F78">
        <v>-2.3855568841099739E-2</v>
      </c>
      <c r="G78">
        <f t="shared" si="3"/>
        <v>-2.3955568841099738E-2</v>
      </c>
      <c r="H78">
        <f>VLOOKUP(B78,[3]FFM!$A$2:$F$85,2,FALSE)</f>
        <v>5.5800000000000002E-2</v>
      </c>
      <c r="I78">
        <f>VLOOKUP(B78,[3]FFM!$A$2:$F$85,3,FALSE)</f>
        <v>2.4900000000000002E-2</v>
      </c>
      <c r="J78">
        <f>VLOOKUP(B78,[3]FFM!$A$2:$F$85,4,FALSE)</f>
        <v>-5.0499999999999996E-2</v>
      </c>
      <c r="K78">
        <f>VLOOKUP(B78,[3]FFM!$A$2:$F$85,5,FALSE)</f>
        <v>1E-4</v>
      </c>
      <c r="M78">
        <f t="shared" si="4"/>
        <v>5.5800000000000002E-2</v>
      </c>
      <c r="N78">
        <f t="shared" si="5"/>
        <v>-2.3955568841099738E-2</v>
      </c>
    </row>
    <row r="79" spans="1:14" x14ac:dyDescent="0.55000000000000004">
      <c r="A79">
        <v>27828</v>
      </c>
      <c r="B79" s="81">
        <v>44012</v>
      </c>
      <c r="C79" t="s">
        <v>3</v>
      </c>
      <c r="D79" t="s">
        <v>443</v>
      </c>
      <c r="E79">
        <v>17.430000305175781</v>
      </c>
      <c r="F79">
        <v>0.16289299726486206</v>
      </c>
      <c r="G79">
        <f t="shared" si="3"/>
        <v>0.16279299726486207</v>
      </c>
      <c r="H79">
        <f>VLOOKUP(B79,[3]FFM!$A$2:$F$85,2,FALSE)</f>
        <v>2.46E-2</v>
      </c>
      <c r="I79">
        <f>VLOOKUP(B79,[3]FFM!$A$2:$F$85,3,FALSE)</f>
        <v>2.7099999999999999E-2</v>
      </c>
      <c r="J79">
        <f>VLOOKUP(B79,[3]FFM!$A$2:$F$85,4,FALSE)</f>
        <v>-2.35E-2</v>
      </c>
      <c r="K79">
        <f>VLOOKUP(B79,[3]FFM!$A$2:$F$85,5,FALSE)</f>
        <v>1E-4</v>
      </c>
      <c r="M79">
        <f t="shared" si="4"/>
        <v>2.46E-2</v>
      </c>
      <c r="N79">
        <f t="shared" si="5"/>
        <v>0.16279299726486207</v>
      </c>
    </row>
    <row r="80" spans="1:14" x14ac:dyDescent="0.55000000000000004">
      <c r="A80">
        <v>27828</v>
      </c>
      <c r="B80" s="81">
        <v>44043</v>
      </c>
      <c r="C80" t="s">
        <v>3</v>
      </c>
      <c r="D80" t="s">
        <v>443</v>
      </c>
      <c r="E80">
        <v>17.579999923706055</v>
      </c>
      <c r="F80">
        <v>8.6058303713798523E-3</v>
      </c>
      <c r="G80">
        <f t="shared" si="3"/>
        <v>8.5058303713798529E-3</v>
      </c>
      <c r="H80">
        <f>VLOOKUP(B80,[3]FFM!$A$2:$F$85,2,FALSE)</f>
        <v>5.7699999999999994E-2</v>
      </c>
      <c r="I80">
        <f>VLOOKUP(B80,[3]FFM!$A$2:$F$85,3,FALSE)</f>
        <v>-2.18E-2</v>
      </c>
      <c r="J80">
        <f>VLOOKUP(B80,[3]FFM!$A$2:$F$85,4,FALSE)</f>
        <v>-1.3899999999999999E-2</v>
      </c>
      <c r="K80">
        <f>VLOOKUP(B80,[3]FFM!$A$2:$F$85,5,FALSE)</f>
        <v>1E-4</v>
      </c>
      <c r="M80">
        <f t="shared" si="4"/>
        <v>5.7699999999999994E-2</v>
      </c>
      <c r="N80">
        <f t="shared" si="5"/>
        <v>8.5058303713798529E-3</v>
      </c>
    </row>
    <row r="81" spans="1:14" x14ac:dyDescent="0.55000000000000004">
      <c r="A81">
        <v>27828</v>
      </c>
      <c r="B81" s="81">
        <v>44074</v>
      </c>
      <c r="C81" t="s">
        <v>3</v>
      </c>
      <c r="D81" t="s">
        <v>443</v>
      </c>
      <c r="E81">
        <v>19.549999237060547</v>
      </c>
      <c r="F81">
        <v>0.11205911636352539</v>
      </c>
      <c r="G81">
        <f t="shared" si="3"/>
        <v>0.11195911636352539</v>
      </c>
      <c r="H81">
        <f>VLOOKUP(B81,[3]FFM!$A$2:$F$85,2,FALSE)</f>
        <v>7.6299999999999993E-2</v>
      </c>
      <c r="I81">
        <f>VLOOKUP(B81,[3]FFM!$A$2:$F$85,3,FALSE)</f>
        <v>-2.5000000000000001E-3</v>
      </c>
      <c r="J81">
        <f>VLOOKUP(B81,[3]FFM!$A$2:$F$85,4,FALSE)</f>
        <v>-2.9399999999999999E-2</v>
      </c>
      <c r="K81">
        <f>VLOOKUP(B81,[3]FFM!$A$2:$F$85,5,FALSE)</f>
        <v>1E-4</v>
      </c>
      <c r="M81">
        <f t="shared" si="4"/>
        <v>7.6299999999999993E-2</v>
      </c>
      <c r="N81">
        <f t="shared" si="5"/>
        <v>0.11195911636352539</v>
      </c>
    </row>
    <row r="82" spans="1:14" x14ac:dyDescent="0.55000000000000004">
      <c r="A82">
        <v>27828</v>
      </c>
      <c r="B82" s="81">
        <v>44104</v>
      </c>
      <c r="C82" t="s">
        <v>3</v>
      </c>
      <c r="D82" t="s">
        <v>443</v>
      </c>
      <c r="E82">
        <v>18.989999771118164</v>
      </c>
      <c r="F82">
        <v>-1.9631687551736832E-2</v>
      </c>
      <c r="G82">
        <f t="shared" si="3"/>
        <v>-1.9731687551736831E-2</v>
      </c>
      <c r="H82">
        <f>VLOOKUP(B82,[3]FFM!$A$2:$F$85,2,FALSE)</f>
        <v>-3.6299999999999999E-2</v>
      </c>
      <c r="I82">
        <f>VLOOKUP(B82,[3]FFM!$A$2:$F$85,3,FALSE)</f>
        <v>5.9999999999999995E-4</v>
      </c>
      <c r="J82">
        <f>VLOOKUP(B82,[3]FFM!$A$2:$F$85,4,FALSE)</f>
        <v>-2.5099999999999997E-2</v>
      </c>
      <c r="K82">
        <f>VLOOKUP(B82,[3]FFM!$A$2:$F$85,5,FALSE)</f>
        <v>1E-4</v>
      </c>
      <c r="M82">
        <f t="shared" si="4"/>
        <v>-3.6299999999999999E-2</v>
      </c>
      <c r="N82">
        <f t="shared" si="5"/>
        <v>-1.9731687551736831E-2</v>
      </c>
    </row>
    <row r="83" spans="1:14" x14ac:dyDescent="0.55000000000000004">
      <c r="A83">
        <v>27828</v>
      </c>
      <c r="B83" s="81">
        <v>44134</v>
      </c>
      <c r="C83" t="s">
        <v>3</v>
      </c>
      <c r="D83" t="s">
        <v>443</v>
      </c>
      <c r="E83">
        <v>17.959999084472656</v>
      </c>
      <c r="F83">
        <v>-5.423910915851593E-2</v>
      </c>
      <c r="G83">
        <f t="shared" si="3"/>
        <v>-5.4339109158515933E-2</v>
      </c>
      <c r="H83">
        <f>VLOOKUP(B83,[3]FFM!$A$2:$F$85,2,FALSE)</f>
        <v>-2.1000000000000001E-2</v>
      </c>
      <c r="I83">
        <f>VLOOKUP(B83,[3]FFM!$A$2:$F$85,3,FALSE)</f>
        <v>4.4400000000000002E-2</v>
      </c>
      <c r="J83">
        <f>VLOOKUP(B83,[3]FFM!$A$2:$F$85,4,FALSE)</f>
        <v>4.0300000000000002E-2</v>
      </c>
      <c r="K83">
        <f>VLOOKUP(B83,[3]FFM!$A$2:$F$85,5,FALSE)</f>
        <v>1E-4</v>
      </c>
      <c r="M83">
        <f t="shared" si="4"/>
        <v>-2.1000000000000001E-2</v>
      </c>
      <c r="N83">
        <f t="shared" si="5"/>
        <v>-5.4339109158515933E-2</v>
      </c>
    </row>
    <row r="84" spans="1:14" x14ac:dyDescent="0.55000000000000004">
      <c r="A84">
        <v>27828</v>
      </c>
      <c r="B84" s="81">
        <v>44165</v>
      </c>
      <c r="C84" t="s">
        <v>3</v>
      </c>
      <c r="D84" t="s">
        <v>443</v>
      </c>
      <c r="E84">
        <v>21.930000305175781</v>
      </c>
      <c r="F84">
        <v>0.22104685008525848</v>
      </c>
      <c r="G84">
        <f t="shared" si="3"/>
        <v>0.22094685008525849</v>
      </c>
      <c r="H84">
        <f>VLOOKUP(B84,[3]FFM!$A$2:$F$85,2,FALSE)</f>
        <v>0.12470000000000001</v>
      </c>
      <c r="I84">
        <f>VLOOKUP(B84,[3]FFM!$A$2:$F$85,3,FALSE)</f>
        <v>5.4800000000000001E-2</v>
      </c>
      <c r="J84">
        <f>VLOOKUP(B84,[3]FFM!$A$2:$F$85,4,FALSE)</f>
        <v>2.1099999999999997E-2</v>
      </c>
      <c r="K84">
        <f>VLOOKUP(B84,[3]FFM!$A$2:$F$85,5,FALSE)</f>
        <v>1E-4</v>
      </c>
      <c r="M84">
        <f t="shared" si="4"/>
        <v>0.12470000000000001</v>
      </c>
      <c r="N84">
        <f t="shared" si="5"/>
        <v>0.22094685008525849</v>
      </c>
    </row>
    <row r="85" spans="1:14" x14ac:dyDescent="0.55000000000000004">
      <c r="A85">
        <v>27828</v>
      </c>
      <c r="B85" s="81">
        <v>44196</v>
      </c>
      <c r="C85" t="s">
        <v>3</v>
      </c>
      <c r="D85" t="s">
        <v>443</v>
      </c>
      <c r="E85">
        <v>24.590000152587891</v>
      </c>
      <c r="F85">
        <v>0.13013222813606262</v>
      </c>
      <c r="G85">
        <f t="shared" si="3"/>
        <v>0.13003222813606263</v>
      </c>
      <c r="H85">
        <f>VLOOKUP(B85,[3]FFM!$A$2:$F$85,2,FALSE)</f>
        <v>4.6300000000000001E-2</v>
      </c>
      <c r="I85">
        <f>VLOOKUP(B85,[3]FFM!$A$2:$F$85,3,FALSE)</f>
        <v>4.8099999999999997E-2</v>
      </c>
      <c r="J85">
        <f>VLOOKUP(B85,[3]FFM!$A$2:$F$85,4,FALSE)</f>
        <v>-1.3600000000000001E-2</v>
      </c>
      <c r="K85">
        <f>VLOOKUP(B85,[3]FFM!$A$2:$F$85,5,FALSE)</f>
        <v>1E-4</v>
      </c>
      <c r="M85">
        <f t="shared" si="4"/>
        <v>4.6300000000000001E-2</v>
      </c>
      <c r="N85">
        <f t="shared" si="5"/>
        <v>0.13003222813606263</v>
      </c>
    </row>
    <row r="86" spans="1:14" x14ac:dyDescent="0.55000000000000004">
      <c r="F86" t="s">
        <v>415</v>
      </c>
      <c r="G86" s="64">
        <f>AVERAGE(G2:G85)</f>
        <v>1.1877981475235094E-2</v>
      </c>
      <c r="H86" s="64">
        <f t="shared" ref="H86:K86" si="6">AVERAGE(H2:H85)</f>
        <v>1.0674999999999999E-2</v>
      </c>
      <c r="I86" s="64">
        <f t="shared" si="6"/>
        <v>-2.1547619047618979E-4</v>
      </c>
      <c r="J86" s="64">
        <f t="shared" si="6"/>
        <v>-6.8130952380952388E-3</v>
      </c>
      <c r="K86" s="64">
        <f t="shared" si="6"/>
        <v>6.3928571428571463E-4</v>
      </c>
      <c r="N86">
        <f t="shared" si="5"/>
        <v>1.1877981475235094E-2</v>
      </c>
    </row>
    <row r="89" spans="1:14" x14ac:dyDescent="0.55000000000000004">
      <c r="G89" t="s">
        <v>426</v>
      </c>
      <c r="H89" t="s">
        <v>427</v>
      </c>
      <c r="I89" t="s">
        <v>428</v>
      </c>
      <c r="J89" t="s">
        <v>429</v>
      </c>
    </row>
    <row r="90" spans="1:14" x14ac:dyDescent="0.55000000000000004">
      <c r="F90" t="s">
        <v>445</v>
      </c>
      <c r="G90" s="83">
        <f>'F-F_Annual_Data_Factors'!B1238</f>
        <v>8.7121276595744687E-2</v>
      </c>
      <c r="H90" s="83">
        <f>'F-F_Annual_Data_Factors'!C1238</f>
        <v>3.0930851063829791E-2</v>
      </c>
      <c r="I90" s="83">
        <f>'F-F_Annual_Data_Factors'!D1238</f>
        <v>3.9715957446808517E-2</v>
      </c>
      <c r="J90" s="83">
        <f>'F-F_Annual_Data_Factors'!E1238</f>
        <v>3.338617021276595E-2</v>
      </c>
    </row>
    <row r="92" spans="1:14" ht="26.4" x14ac:dyDescent="0.85">
      <c r="D92" s="64" t="s">
        <v>419</v>
      </c>
      <c r="G92" s="65" t="s">
        <v>420</v>
      </c>
      <c r="H92" s="65" t="s">
        <v>421</v>
      </c>
      <c r="I92" s="65" t="s">
        <v>422</v>
      </c>
      <c r="J92" s="66" t="s">
        <v>418</v>
      </c>
    </row>
    <row r="93" spans="1:14" x14ac:dyDescent="0.55000000000000004">
      <c r="G93">
        <f t="array" ref="G93:J93">LINEST(G2:G85,H2:J85)</f>
        <v>0.10684166664569969</v>
      </c>
      <c r="H93">
        <v>-5.5567639941838311E-2</v>
      </c>
      <c r="I93">
        <v>1.0394284417230641</v>
      </c>
      <c r="J93">
        <v>1.4980318067269413E-3</v>
      </c>
    </row>
    <row r="95" spans="1:14" x14ac:dyDescent="0.55000000000000004">
      <c r="G95" s="64" t="s">
        <v>444</v>
      </c>
      <c r="H95" s="82">
        <f>J90+G93*I90+H93*H90+I93*G90</f>
        <v>0.12646706767664209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6FD2-545C-46F8-8041-C1E3089128FA}">
  <dimension ref="A1:U270"/>
  <sheetViews>
    <sheetView topLeftCell="A242" zoomScale="96" workbookViewId="0">
      <selection activeCell="G274" sqref="G274"/>
    </sheetView>
  </sheetViews>
  <sheetFormatPr defaultRowHeight="14.4" x14ac:dyDescent="0.55000000000000004"/>
  <cols>
    <col min="1" max="1" width="15.26171875" customWidth="1"/>
    <col min="2" max="2" width="15.3671875" customWidth="1"/>
    <col min="3" max="3" width="16.89453125" customWidth="1"/>
    <col min="4" max="4" width="16.734375" customWidth="1"/>
    <col min="5" max="5" width="18.3671875" customWidth="1"/>
    <col min="6" max="6" width="14.1015625" customWidth="1"/>
    <col min="7" max="7" width="14" customWidth="1"/>
    <col min="8" max="9" width="13.47265625" bestFit="1" customWidth="1"/>
    <col min="10" max="10" width="14.1015625" bestFit="1" customWidth="1"/>
    <col min="11" max="11" width="17.5234375" customWidth="1"/>
    <col min="12" max="12" width="9.62890625" bestFit="1" customWidth="1"/>
  </cols>
  <sheetData>
    <row r="1" spans="1:21" ht="75.3" x14ac:dyDescent="0.55000000000000004">
      <c r="A1" s="55" t="s">
        <v>404</v>
      </c>
      <c r="B1" s="55" t="s">
        <v>405</v>
      </c>
      <c r="C1" s="55" t="s">
        <v>406</v>
      </c>
      <c r="D1" s="55" t="s">
        <v>407</v>
      </c>
      <c r="E1" s="55" t="s">
        <v>408</v>
      </c>
      <c r="F1" s="55" t="s">
        <v>409</v>
      </c>
      <c r="G1" s="55" t="s">
        <v>446</v>
      </c>
      <c r="H1" s="55" t="s">
        <v>411</v>
      </c>
      <c r="I1" s="55" t="s">
        <v>412</v>
      </c>
      <c r="J1" s="55" t="s">
        <v>413</v>
      </c>
      <c r="K1" s="55" t="s">
        <v>414</v>
      </c>
      <c r="O1" s="55" t="s">
        <v>411</v>
      </c>
      <c r="P1" s="55" t="s">
        <v>410</v>
      </c>
      <c r="R1" s="55" t="s">
        <v>411</v>
      </c>
      <c r="S1" s="55" t="s">
        <v>412</v>
      </c>
      <c r="T1" s="55" t="s">
        <v>413</v>
      </c>
      <c r="U1" s="55" t="s">
        <v>410</v>
      </c>
    </row>
    <row r="2" spans="1:21" x14ac:dyDescent="0.55000000000000004">
      <c r="A2">
        <f>[4]HPQ_Stock_Data!A2</f>
        <v>27828</v>
      </c>
      <c r="B2" s="56">
        <f>[4]HPQ_Stock_Data!B2</f>
        <v>43832</v>
      </c>
      <c r="C2" t="str">
        <f>[4]HPQ_Stock_Data!C2</f>
        <v>HPQ</v>
      </c>
      <c r="D2" t="str">
        <f>[4]HPQ_Stock_Data!D2</f>
        <v>H P INC</v>
      </c>
      <c r="E2">
        <f>[4]HPQ_Stock_Data!E2</f>
        <v>20.790000915527344</v>
      </c>
      <c r="F2">
        <f>[4]HPQ_Stock_Data!F2</f>
        <v>1.1678914539515972E-2</v>
      </c>
      <c r="G2">
        <f>F2-K2</f>
        <v>1.1618914539515973E-2</v>
      </c>
      <c r="H2">
        <f>VLOOKUP(B2,[4]Factor!$A$2:$F$254,2,FALSE)</f>
        <v>8.6E-3</v>
      </c>
      <c r="I2">
        <f>VLOOKUP(B2,[4]Factor!$A$2:$F$254,3,FALSE)</f>
        <v>-8.5000000000000006E-3</v>
      </c>
      <c r="J2">
        <f>VLOOKUP(B2,[4]Factor!$A$2:$F$254,4,FALSE)</f>
        <v>-3.5999999999999999E-3</v>
      </c>
      <c r="K2">
        <f>VLOOKUP(B2,[4]Factor!$A$2:$F$254,5,FALSE)</f>
        <v>6.0000000000000002E-5</v>
      </c>
      <c r="L2" s="59"/>
      <c r="O2">
        <f>H2</f>
        <v>8.6E-3</v>
      </c>
      <c r="P2">
        <f>G2</f>
        <v>1.1618914539515973E-2</v>
      </c>
      <c r="R2">
        <f>H2</f>
        <v>8.6E-3</v>
      </c>
      <c r="S2">
        <f t="shared" ref="S2:T17" si="0">I2</f>
        <v>-8.5000000000000006E-3</v>
      </c>
      <c r="T2">
        <f t="shared" si="0"/>
        <v>-3.5999999999999999E-3</v>
      </c>
      <c r="U2">
        <f>P2</f>
        <v>1.1618914539515973E-2</v>
      </c>
    </row>
    <row r="3" spans="1:21" x14ac:dyDescent="0.55000000000000004">
      <c r="A3">
        <f>[4]HPQ_Stock_Data!A3</f>
        <v>27828</v>
      </c>
      <c r="B3" s="56">
        <f>[4]HPQ_Stock_Data!B3</f>
        <v>43833</v>
      </c>
      <c r="C3" t="str">
        <f>[4]HPQ_Stock_Data!C3</f>
        <v>HPQ</v>
      </c>
      <c r="D3" t="str">
        <f>[4]HPQ_Stock_Data!D3</f>
        <v>H P INC</v>
      </c>
      <c r="E3">
        <f>[4]HPQ_Stock_Data!E3</f>
        <v>20.530000686645508</v>
      </c>
      <c r="F3">
        <f>[4]HPQ_Stock_Data!F3</f>
        <v>-1.2506023049354553E-2</v>
      </c>
      <c r="G3">
        <f t="shared" ref="G3:G66" si="1">F3-K3</f>
        <v>-1.2566023049354553E-2</v>
      </c>
      <c r="H3">
        <f>VLOOKUP(B3,[4]Factor!$A$2:$F$254,2,FALSE)</f>
        <v>-6.7000000000000002E-3</v>
      </c>
      <c r="I3">
        <f>VLOOKUP(B3,[4]Factor!$A$2:$F$254,3,FALSE)</f>
        <v>3.7000000000000002E-3</v>
      </c>
      <c r="J3">
        <f>VLOOKUP(B3,[4]Factor!$A$2:$F$254,4,FALSE)</f>
        <v>2.0000000000000001E-4</v>
      </c>
      <c r="K3">
        <f>VLOOKUP(B3,[4]Factor!$A$2:$F$254,5,FALSE)</f>
        <v>6.0000000000000002E-5</v>
      </c>
      <c r="O3">
        <f t="shared" ref="O3:O66" si="2">H3</f>
        <v>-6.7000000000000002E-3</v>
      </c>
      <c r="P3">
        <f t="shared" ref="P3:P66" si="3">G3</f>
        <v>-1.2566023049354553E-2</v>
      </c>
      <c r="R3">
        <f t="shared" ref="R3:T66" si="4">H3</f>
        <v>-6.7000000000000002E-3</v>
      </c>
      <c r="S3">
        <f t="shared" si="0"/>
        <v>3.7000000000000002E-3</v>
      </c>
      <c r="T3">
        <f t="shared" si="0"/>
        <v>2.0000000000000001E-4</v>
      </c>
      <c r="U3">
        <f t="shared" ref="U3:U66" si="5">P3</f>
        <v>-1.2566023049354553E-2</v>
      </c>
    </row>
    <row r="4" spans="1:21" x14ac:dyDescent="0.55000000000000004">
      <c r="A4">
        <f>[4]HPQ_Stock_Data!A4</f>
        <v>27828</v>
      </c>
      <c r="B4" s="56">
        <f>[4]HPQ_Stock_Data!B4</f>
        <v>43836</v>
      </c>
      <c r="C4" t="str">
        <f>[4]HPQ_Stock_Data!C4</f>
        <v>HPQ</v>
      </c>
      <c r="D4" t="str">
        <f>[4]HPQ_Stock_Data!D4</f>
        <v>H P INC</v>
      </c>
      <c r="E4">
        <f>[4]HPQ_Stock_Data!E4</f>
        <v>20.610000610351563</v>
      </c>
      <c r="F4">
        <f>[4]HPQ_Stock_Data!F4</f>
        <v>3.8967325817793608E-3</v>
      </c>
      <c r="G4">
        <f t="shared" si="1"/>
        <v>3.8367325817793606E-3</v>
      </c>
      <c r="H4">
        <f>VLOOKUP(B4,[4]Factor!$A$2:$F$254,2,FALSE)</f>
        <v>3.5999999999999999E-3</v>
      </c>
      <c r="I4">
        <f>VLOOKUP(B4,[4]Factor!$A$2:$F$254,3,FALSE)</f>
        <v>-5.9999999999999995E-4</v>
      </c>
      <c r="J4">
        <f>VLOOKUP(B4,[4]Factor!$A$2:$F$254,4,FALSE)</f>
        <v>-5.6000000000000008E-3</v>
      </c>
      <c r="K4">
        <f>VLOOKUP(B4,[4]Factor!$A$2:$F$254,5,FALSE)</f>
        <v>6.0000000000000002E-5</v>
      </c>
      <c r="O4">
        <f t="shared" si="2"/>
        <v>3.5999999999999999E-3</v>
      </c>
      <c r="P4">
        <f t="shared" si="3"/>
        <v>3.8367325817793606E-3</v>
      </c>
      <c r="R4">
        <f t="shared" si="4"/>
        <v>3.5999999999999999E-3</v>
      </c>
      <c r="S4">
        <f t="shared" si="0"/>
        <v>-5.9999999999999995E-4</v>
      </c>
      <c r="T4">
        <f t="shared" si="0"/>
        <v>-5.6000000000000008E-3</v>
      </c>
      <c r="U4">
        <f t="shared" si="5"/>
        <v>3.8367325817793606E-3</v>
      </c>
    </row>
    <row r="5" spans="1:21" x14ac:dyDescent="0.55000000000000004">
      <c r="A5">
        <f>[4]HPQ_Stock_Data!A5</f>
        <v>27828</v>
      </c>
      <c r="B5" s="56">
        <f>[4]HPQ_Stock_Data!B5</f>
        <v>43837</v>
      </c>
      <c r="C5" t="str">
        <f>[4]HPQ_Stock_Data!C5</f>
        <v>HPQ</v>
      </c>
      <c r="D5" t="str">
        <f>[4]HPQ_Stock_Data!D5</f>
        <v>H P INC</v>
      </c>
      <c r="E5">
        <f>[4]HPQ_Stock_Data!E5</f>
        <v>20.659999847412109</v>
      </c>
      <c r="F5">
        <f>[4]HPQ_Stock_Data!F5</f>
        <v>2.4259698111563921E-3</v>
      </c>
      <c r="G5">
        <f t="shared" si="1"/>
        <v>2.3659698111563919E-3</v>
      </c>
      <c r="H5">
        <f>VLOOKUP(B5,[4]Factor!$A$2:$F$254,2,FALSE)</f>
        <v>-1.9E-3</v>
      </c>
      <c r="I5">
        <f>VLOOKUP(B5,[4]Factor!$A$2:$F$254,3,FALSE)</f>
        <v>-1E-4</v>
      </c>
      <c r="J5">
        <f>VLOOKUP(B5,[4]Factor!$A$2:$F$254,4,FALSE)</f>
        <v>-2.0999999999999999E-3</v>
      </c>
      <c r="K5">
        <f>VLOOKUP(B5,[4]Factor!$A$2:$F$254,5,FALSE)</f>
        <v>6.0000000000000002E-5</v>
      </c>
      <c r="O5">
        <f t="shared" si="2"/>
        <v>-1.9E-3</v>
      </c>
      <c r="P5">
        <f t="shared" si="3"/>
        <v>2.3659698111563919E-3</v>
      </c>
      <c r="R5">
        <f t="shared" si="4"/>
        <v>-1.9E-3</v>
      </c>
      <c r="S5">
        <f t="shared" si="0"/>
        <v>-1E-4</v>
      </c>
      <c r="T5">
        <f t="shared" si="0"/>
        <v>-2.0999999999999999E-3</v>
      </c>
      <c r="U5">
        <f t="shared" si="5"/>
        <v>2.3659698111563919E-3</v>
      </c>
    </row>
    <row r="6" spans="1:21" x14ac:dyDescent="0.55000000000000004">
      <c r="A6">
        <f>[4]HPQ_Stock_Data!A6</f>
        <v>27828</v>
      </c>
      <c r="B6" s="56">
        <f>[4]HPQ_Stock_Data!B6</f>
        <v>43838</v>
      </c>
      <c r="C6" t="str">
        <f>[4]HPQ_Stock_Data!C6</f>
        <v>HPQ</v>
      </c>
      <c r="D6" t="str">
        <f>[4]HPQ_Stock_Data!D6</f>
        <v>H P INC</v>
      </c>
      <c r="E6">
        <f>[4]HPQ_Stock_Data!E6</f>
        <v>20.930000305175781</v>
      </c>
      <c r="F6">
        <f>[4]HPQ_Stock_Data!F6</f>
        <v>1.3068754225969315E-2</v>
      </c>
      <c r="G6">
        <f t="shared" si="1"/>
        <v>1.3008754225969315E-2</v>
      </c>
      <c r="H6">
        <f>VLOOKUP(B6,[4]Factor!$A$2:$F$254,2,FALSE)</f>
        <v>4.6999999999999993E-3</v>
      </c>
      <c r="I6">
        <f>VLOOKUP(B6,[4]Factor!$A$2:$F$254,3,FALSE)</f>
        <v>-5.0000000000000001E-4</v>
      </c>
      <c r="J6">
        <f>VLOOKUP(B6,[4]Factor!$A$2:$F$254,4,FALSE)</f>
        <v>-6.3E-3</v>
      </c>
      <c r="K6">
        <f>VLOOKUP(B6,[4]Factor!$A$2:$F$254,5,FALSE)</f>
        <v>6.0000000000000002E-5</v>
      </c>
      <c r="O6">
        <f t="shared" si="2"/>
        <v>4.6999999999999993E-3</v>
      </c>
      <c r="P6">
        <f t="shared" si="3"/>
        <v>1.3008754225969315E-2</v>
      </c>
      <c r="R6">
        <f t="shared" si="4"/>
        <v>4.6999999999999993E-3</v>
      </c>
      <c r="S6">
        <f t="shared" si="0"/>
        <v>-5.0000000000000001E-4</v>
      </c>
      <c r="T6">
        <f t="shared" si="0"/>
        <v>-6.3E-3</v>
      </c>
      <c r="U6">
        <f t="shared" si="5"/>
        <v>1.3008754225969315E-2</v>
      </c>
    </row>
    <row r="7" spans="1:21" x14ac:dyDescent="0.55000000000000004">
      <c r="A7">
        <f>[4]HPQ_Stock_Data!A7</f>
        <v>27828</v>
      </c>
      <c r="B7" s="56">
        <f>[4]HPQ_Stock_Data!B7</f>
        <v>43839</v>
      </c>
      <c r="C7" t="str">
        <f>[4]HPQ_Stock_Data!C7</f>
        <v>HPQ</v>
      </c>
      <c r="D7" t="str">
        <f>[4]HPQ_Stock_Data!D7</f>
        <v>H P INC</v>
      </c>
      <c r="E7">
        <f>[4]HPQ_Stock_Data!E7</f>
        <v>21.239999771118164</v>
      </c>
      <c r="F7">
        <f>[4]HPQ_Stock_Data!F7</f>
        <v>1.4811250381171703E-2</v>
      </c>
      <c r="G7">
        <f t="shared" si="1"/>
        <v>1.4751250381171704E-2</v>
      </c>
      <c r="H7">
        <f>VLOOKUP(B7,[4]Factor!$A$2:$F$254,2,FALSE)</f>
        <v>6.5000000000000006E-3</v>
      </c>
      <c r="I7">
        <f>VLOOKUP(B7,[4]Factor!$A$2:$F$254,3,FALSE)</f>
        <v>-6.3E-3</v>
      </c>
      <c r="J7">
        <f>VLOOKUP(B7,[4]Factor!$A$2:$F$254,4,FALSE)</f>
        <v>-4.7999999999999996E-3</v>
      </c>
      <c r="K7">
        <f>VLOOKUP(B7,[4]Factor!$A$2:$F$254,5,FALSE)</f>
        <v>6.0000000000000002E-5</v>
      </c>
      <c r="O7">
        <f t="shared" si="2"/>
        <v>6.5000000000000006E-3</v>
      </c>
      <c r="P7">
        <f t="shared" si="3"/>
        <v>1.4751250381171704E-2</v>
      </c>
      <c r="R7">
        <f t="shared" si="4"/>
        <v>6.5000000000000006E-3</v>
      </c>
      <c r="S7">
        <f t="shared" si="0"/>
        <v>-6.3E-3</v>
      </c>
      <c r="T7">
        <f t="shared" si="0"/>
        <v>-4.7999999999999996E-3</v>
      </c>
      <c r="U7">
        <f t="shared" si="5"/>
        <v>1.4751250381171704E-2</v>
      </c>
    </row>
    <row r="8" spans="1:21" x14ac:dyDescent="0.55000000000000004">
      <c r="A8">
        <f>[4]HPQ_Stock_Data!A8</f>
        <v>27828</v>
      </c>
      <c r="B8" s="56">
        <f>[4]HPQ_Stock_Data!B8</f>
        <v>43840</v>
      </c>
      <c r="C8" t="str">
        <f>[4]HPQ_Stock_Data!C8</f>
        <v>HPQ</v>
      </c>
      <c r="D8" t="str">
        <f>[4]HPQ_Stock_Data!D8</f>
        <v>H P INC</v>
      </c>
      <c r="E8">
        <f>[4]HPQ_Stock_Data!E8</f>
        <v>21.379999160766602</v>
      </c>
      <c r="F8">
        <f>[4]HPQ_Stock_Data!F8</f>
        <v>6.5913083963096142E-3</v>
      </c>
      <c r="G8">
        <f t="shared" si="1"/>
        <v>6.531308396309614E-3</v>
      </c>
      <c r="H8">
        <f>VLOOKUP(B8,[4]Factor!$A$2:$F$254,2,FALSE)</f>
        <v>-3.4000000000000002E-3</v>
      </c>
      <c r="I8">
        <f>VLOOKUP(B8,[4]Factor!$A$2:$F$254,3,FALSE)</f>
        <v>-1.6000000000000001E-3</v>
      </c>
      <c r="J8">
        <f>VLOOKUP(B8,[4]Factor!$A$2:$F$254,4,FALSE)</f>
        <v>-3.4000000000000002E-3</v>
      </c>
      <c r="K8">
        <f>VLOOKUP(B8,[4]Factor!$A$2:$F$254,5,FALSE)</f>
        <v>6.0000000000000002E-5</v>
      </c>
      <c r="O8">
        <f t="shared" si="2"/>
        <v>-3.4000000000000002E-3</v>
      </c>
      <c r="P8">
        <f t="shared" si="3"/>
        <v>6.531308396309614E-3</v>
      </c>
      <c r="R8">
        <f t="shared" si="4"/>
        <v>-3.4000000000000002E-3</v>
      </c>
      <c r="S8">
        <f t="shared" si="0"/>
        <v>-1.6000000000000001E-3</v>
      </c>
      <c r="T8">
        <f t="shared" si="0"/>
        <v>-3.4000000000000002E-3</v>
      </c>
      <c r="U8">
        <f t="shared" si="5"/>
        <v>6.531308396309614E-3</v>
      </c>
    </row>
    <row r="9" spans="1:21" x14ac:dyDescent="0.55000000000000004">
      <c r="A9">
        <f>[4]HPQ_Stock_Data!A9</f>
        <v>27828</v>
      </c>
      <c r="B9" s="56">
        <f>[4]HPQ_Stock_Data!B9</f>
        <v>43843</v>
      </c>
      <c r="C9" t="str">
        <f>[4]HPQ_Stock_Data!C9</f>
        <v>HPQ</v>
      </c>
      <c r="D9" t="str">
        <f>[4]HPQ_Stock_Data!D9</f>
        <v>H P INC</v>
      </c>
      <c r="E9">
        <f>[4]HPQ_Stock_Data!E9</f>
        <v>21.459999084472656</v>
      </c>
      <c r="F9">
        <f>[4]HPQ_Stock_Data!F9</f>
        <v>3.7418112624436617E-3</v>
      </c>
      <c r="G9">
        <f t="shared" si="1"/>
        <v>3.6818112624436615E-3</v>
      </c>
      <c r="H9">
        <f>VLOOKUP(B9,[4]Factor!$A$2:$F$254,2,FALSE)</f>
        <v>7.3000000000000001E-3</v>
      </c>
      <c r="I9">
        <f>VLOOKUP(B9,[4]Factor!$A$2:$F$254,3,FALSE)</f>
        <v>-8.9999999999999998E-4</v>
      </c>
      <c r="J9">
        <f>VLOOKUP(B9,[4]Factor!$A$2:$F$254,4,FALSE)</f>
        <v>-1.1999999999999999E-3</v>
      </c>
      <c r="K9">
        <f>VLOOKUP(B9,[4]Factor!$A$2:$F$254,5,FALSE)</f>
        <v>6.0000000000000002E-5</v>
      </c>
      <c r="O9">
        <f t="shared" si="2"/>
        <v>7.3000000000000001E-3</v>
      </c>
      <c r="P9">
        <f t="shared" si="3"/>
        <v>3.6818112624436615E-3</v>
      </c>
      <c r="R9">
        <f t="shared" si="4"/>
        <v>7.3000000000000001E-3</v>
      </c>
      <c r="S9">
        <f t="shared" si="0"/>
        <v>-8.9999999999999998E-4</v>
      </c>
      <c r="T9">
        <f t="shared" si="0"/>
        <v>-1.1999999999999999E-3</v>
      </c>
      <c r="U9">
        <f t="shared" si="5"/>
        <v>3.6818112624436615E-3</v>
      </c>
    </row>
    <row r="10" spans="1:21" x14ac:dyDescent="0.55000000000000004">
      <c r="A10">
        <f>[4]HPQ_Stock_Data!A10</f>
        <v>27828</v>
      </c>
      <c r="B10" s="56">
        <f>[4]HPQ_Stock_Data!B10</f>
        <v>43844</v>
      </c>
      <c r="C10" t="str">
        <f>[4]HPQ_Stock_Data!C10</f>
        <v>HPQ</v>
      </c>
      <c r="D10" t="str">
        <f>[4]HPQ_Stock_Data!D10</f>
        <v>H P INC</v>
      </c>
      <c r="E10">
        <f>[4]HPQ_Stock_Data!E10</f>
        <v>21.399999618530273</v>
      </c>
      <c r="F10">
        <f>[4]HPQ_Stock_Data!F10</f>
        <v>-2.7958746068179607E-3</v>
      </c>
      <c r="G10">
        <f t="shared" si="1"/>
        <v>-2.8558746068179609E-3</v>
      </c>
      <c r="H10">
        <f>VLOOKUP(B10,[4]Factor!$A$2:$F$254,2,FALSE)</f>
        <v>-5.9999999999999995E-4</v>
      </c>
      <c r="I10">
        <f>VLOOKUP(B10,[4]Factor!$A$2:$F$254,3,FALSE)</f>
        <v>3.8E-3</v>
      </c>
      <c r="J10">
        <f>VLOOKUP(B10,[4]Factor!$A$2:$F$254,4,FALSE)</f>
        <v>-1.4000000000000002E-3</v>
      </c>
      <c r="K10">
        <f>VLOOKUP(B10,[4]Factor!$A$2:$F$254,5,FALSE)</f>
        <v>6.0000000000000002E-5</v>
      </c>
      <c r="O10">
        <f t="shared" si="2"/>
        <v>-5.9999999999999995E-4</v>
      </c>
      <c r="P10">
        <f t="shared" si="3"/>
        <v>-2.8558746068179609E-3</v>
      </c>
      <c r="R10">
        <f t="shared" si="4"/>
        <v>-5.9999999999999995E-4</v>
      </c>
      <c r="S10">
        <f t="shared" si="0"/>
        <v>3.8E-3</v>
      </c>
      <c r="T10">
        <f t="shared" si="0"/>
        <v>-1.4000000000000002E-3</v>
      </c>
      <c r="U10">
        <f t="shared" si="5"/>
        <v>-2.8558746068179609E-3</v>
      </c>
    </row>
    <row r="11" spans="1:21" x14ac:dyDescent="0.55000000000000004">
      <c r="A11">
        <f>[4]HPQ_Stock_Data!A11</f>
        <v>27828</v>
      </c>
      <c r="B11" s="56">
        <f>[4]HPQ_Stock_Data!B11</f>
        <v>43845</v>
      </c>
      <c r="C11" t="str">
        <f>[4]HPQ_Stock_Data!C11</f>
        <v>HPQ</v>
      </c>
      <c r="D11" t="str">
        <f>[4]HPQ_Stock_Data!D11</f>
        <v>H P INC</v>
      </c>
      <c r="E11">
        <f>[4]HPQ_Stock_Data!E11</f>
        <v>21.420000076293945</v>
      </c>
      <c r="F11">
        <f>[4]HPQ_Stock_Data!F11</f>
        <v>9.34600830078125E-4</v>
      </c>
      <c r="G11">
        <f t="shared" si="1"/>
        <v>8.7460083007812495E-4</v>
      </c>
      <c r="H11">
        <f>VLOOKUP(B11,[4]Factor!$A$2:$F$254,2,FALSE)</f>
        <v>1.6000000000000001E-3</v>
      </c>
      <c r="I11">
        <f>VLOOKUP(B11,[4]Factor!$A$2:$F$254,3,FALSE)</f>
        <v>4.5999999999999999E-3</v>
      </c>
      <c r="J11">
        <f>VLOOKUP(B11,[4]Factor!$A$2:$F$254,4,FALSE)</f>
        <v>-8.3000000000000001E-3</v>
      </c>
      <c r="K11">
        <f>VLOOKUP(B11,[4]Factor!$A$2:$F$254,5,FALSE)</f>
        <v>6.0000000000000002E-5</v>
      </c>
      <c r="O11">
        <f t="shared" si="2"/>
        <v>1.6000000000000001E-3</v>
      </c>
      <c r="P11">
        <f t="shared" si="3"/>
        <v>8.7460083007812495E-4</v>
      </c>
      <c r="R11">
        <f t="shared" si="4"/>
        <v>1.6000000000000001E-3</v>
      </c>
      <c r="S11">
        <f t="shared" si="0"/>
        <v>4.5999999999999999E-3</v>
      </c>
      <c r="T11">
        <f t="shared" si="0"/>
        <v>-8.3000000000000001E-3</v>
      </c>
      <c r="U11">
        <f t="shared" si="5"/>
        <v>8.7460083007812495E-4</v>
      </c>
    </row>
    <row r="12" spans="1:21" x14ac:dyDescent="0.55000000000000004">
      <c r="A12">
        <f>[4]HPQ_Stock_Data!A12</f>
        <v>27828</v>
      </c>
      <c r="B12" s="56">
        <f>[4]HPQ_Stock_Data!B12</f>
        <v>43846</v>
      </c>
      <c r="C12" t="str">
        <f>[4]HPQ_Stock_Data!C12</f>
        <v>HPQ</v>
      </c>
      <c r="D12" t="str">
        <f>[4]HPQ_Stock_Data!D12</f>
        <v>H P INC</v>
      </c>
      <c r="E12">
        <f>[4]HPQ_Stock_Data!E12</f>
        <v>21.670000076293945</v>
      </c>
      <c r="F12">
        <f>[4]HPQ_Stock_Data!F12</f>
        <v>1.1671335436403751E-2</v>
      </c>
      <c r="G12">
        <f t="shared" si="1"/>
        <v>1.1611335436403752E-2</v>
      </c>
      <c r="H12">
        <f>VLOOKUP(B12,[4]Factor!$A$2:$F$254,2,FALSE)</f>
        <v>8.8000000000000005E-3</v>
      </c>
      <c r="I12">
        <f>VLOOKUP(B12,[4]Factor!$A$2:$F$254,3,FALSE)</f>
        <v>5.0000000000000001E-3</v>
      </c>
      <c r="J12">
        <f>VLOOKUP(B12,[4]Factor!$A$2:$F$254,4,FALSE)</f>
        <v>-1.1000000000000001E-3</v>
      </c>
      <c r="K12">
        <f>VLOOKUP(B12,[4]Factor!$A$2:$F$254,5,FALSE)</f>
        <v>6.0000000000000002E-5</v>
      </c>
      <c r="O12">
        <f t="shared" si="2"/>
        <v>8.8000000000000005E-3</v>
      </c>
      <c r="P12">
        <f t="shared" si="3"/>
        <v>1.1611335436403752E-2</v>
      </c>
      <c r="R12">
        <f t="shared" si="4"/>
        <v>8.8000000000000005E-3</v>
      </c>
      <c r="S12">
        <f t="shared" si="0"/>
        <v>5.0000000000000001E-3</v>
      </c>
      <c r="T12">
        <f t="shared" si="0"/>
        <v>-1.1000000000000001E-3</v>
      </c>
      <c r="U12">
        <f t="shared" si="5"/>
        <v>1.1611335436403752E-2</v>
      </c>
    </row>
    <row r="13" spans="1:21" x14ac:dyDescent="0.55000000000000004">
      <c r="A13">
        <f>[4]HPQ_Stock_Data!A13</f>
        <v>27828</v>
      </c>
      <c r="B13" s="56">
        <f>[4]HPQ_Stock_Data!B13</f>
        <v>43847</v>
      </c>
      <c r="C13" t="str">
        <f>[4]HPQ_Stock_Data!C13</f>
        <v>HPQ</v>
      </c>
      <c r="D13" t="str">
        <f>[4]HPQ_Stock_Data!D13</f>
        <v>H P INC</v>
      </c>
      <c r="E13">
        <f>[4]HPQ_Stock_Data!E13</f>
        <v>21.969999313354492</v>
      </c>
      <c r="F13">
        <f>[4]HPQ_Stock_Data!F13</f>
        <v>1.3843988999724388E-2</v>
      </c>
      <c r="G13">
        <f t="shared" si="1"/>
        <v>1.3783988999724389E-2</v>
      </c>
      <c r="H13">
        <f>VLOOKUP(B13,[4]Factor!$A$2:$F$254,2,FALSE)</f>
        <v>2.8000000000000004E-3</v>
      </c>
      <c r="I13">
        <f>VLOOKUP(B13,[4]Factor!$A$2:$F$254,3,FALSE)</f>
        <v>-6.3E-3</v>
      </c>
      <c r="J13">
        <f>VLOOKUP(B13,[4]Factor!$A$2:$F$254,4,FALSE)</f>
        <v>-1E-3</v>
      </c>
      <c r="K13">
        <f>VLOOKUP(B13,[4]Factor!$A$2:$F$254,5,FALSE)</f>
        <v>6.0000000000000002E-5</v>
      </c>
      <c r="O13">
        <f t="shared" si="2"/>
        <v>2.8000000000000004E-3</v>
      </c>
      <c r="P13">
        <f t="shared" si="3"/>
        <v>1.3783988999724389E-2</v>
      </c>
      <c r="R13">
        <f t="shared" si="4"/>
        <v>2.8000000000000004E-3</v>
      </c>
      <c r="S13">
        <f t="shared" si="0"/>
        <v>-6.3E-3</v>
      </c>
      <c r="T13">
        <f t="shared" si="0"/>
        <v>-1E-3</v>
      </c>
      <c r="U13">
        <f t="shared" si="5"/>
        <v>1.3783988999724389E-2</v>
      </c>
    </row>
    <row r="14" spans="1:21" x14ac:dyDescent="0.55000000000000004">
      <c r="A14">
        <f>[4]HPQ_Stock_Data!A14</f>
        <v>27828</v>
      </c>
      <c r="B14" s="56">
        <f>[4]HPQ_Stock_Data!B14</f>
        <v>43851</v>
      </c>
      <c r="C14" t="str">
        <f>[4]HPQ_Stock_Data!C14</f>
        <v>HPQ</v>
      </c>
      <c r="D14" t="str">
        <f>[4]HPQ_Stock_Data!D14</f>
        <v>H P INC</v>
      </c>
      <c r="E14">
        <f>[4]HPQ_Stock_Data!E14</f>
        <v>21.959999084472656</v>
      </c>
      <c r="F14">
        <f>[4]HPQ_Stock_Data!F14</f>
        <v>-4.5517657417804003E-4</v>
      </c>
      <c r="G14">
        <f t="shared" si="1"/>
        <v>-5.1517657417804008E-4</v>
      </c>
      <c r="H14">
        <f>VLOOKUP(B14,[4]Factor!$A$2:$F$254,2,FALSE)</f>
        <v>-3.2000000000000002E-3</v>
      </c>
      <c r="I14">
        <f>VLOOKUP(B14,[4]Factor!$A$2:$F$254,3,FALSE)</f>
        <v>-5.1000000000000004E-3</v>
      </c>
      <c r="J14">
        <f>VLOOKUP(B14,[4]Factor!$A$2:$F$254,4,FALSE)</f>
        <v>-6.0000000000000001E-3</v>
      </c>
      <c r="K14">
        <f>VLOOKUP(B14,[4]Factor!$A$2:$F$254,5,FALSE)</f>
        <v>6.0000000000000002E-5</v>
      </c>
      <c r="O14">
        <f t="shared" si="2"/>
        <v>-3.2000000000000002E-3</v>
      </c>
      <c r="P14">
        <f t="shared" si="3"/>
        <v>-5.1517657417804008E-4</v>
      </c>
      <c r="R14">
        <f t="shared" si="4"/>
        <v>-3.2000000000000002E-3</v>
      </c>
      <c r="S14">
        <f t="shared" si="0"/>
        <v>-5.1000000000000004E-3</v>
      </c>
      <c r="T14">
        <f t="shared" si="0"/>
        <v>-6.0000000000000001E-3</v>
      </c>
      <c r="U14">
        <f t="shared" si="5"/>
        <v>-5.1517657417804008E-4</v>
      </c>
    </row>
    <row r="15" spans="1:21" x14ac:dyDescent="0.55000000000000004">
      <c r="A15">
        <f>[4]HPQ_Stock_Data!A15</f>
        <v>27828</v>
      </c>
      <c r="B15" s="56">
        <f>[4]HPQ_Stock_Data!B15</f>
        <v>43852</v>
      </c>
      <c r="C15" t="str">
        <f>[4]HPQ_Stock_Data!C15</f>
        <v>HPQ</v>
      </c>
      <c r="D15" t="str">
        <f>[4]HPQ_Stock_Data!D15</f>
        <v>H P INC</v>
      </c>
      <c r="E15">
        <f>[4]HPQ_Stock_Data!E15</f>
        <v>21.930000305175781</v>
      </c>
      <c r="F15">
        <f>[4]HPQ_Stock_Data!F15</f>
        <v>-1.3660646509379148E-3</v>
      </c>
      <c r="G15">
        <f t="shared" si="1"/>
        <v>-1.4260646509379148E-3</v>
      </c>
      <c r="H15">
        <f>VLOOKUP(B15,[4]Factor!$A$2:$F$254,2,FALSE)</f>
        <v>8.0000000000000004E-4</v>
      </c>
      <c r="I15">
        <f>VLOOKUP(B15,[4]Factor!$A$2:$F$254,3,FALSE)</f>
        <v>-2.8000000000000004E-3</v>
      </c>
      <c r="J15">
        <f>VLOOKUP(B15,[4]Factor!$A$2:$F$254,4,FALSE)</f>
        <v>0</v>
      </c>
      <c r="K15">
        <f>VLOOKUP(B15,[4]Factor!$A$2:$F$254,5,FALSE)</f>
        <v>6.0000000000000002E-5</v>
      </c>
      <c r="O15">
        <f t="shared" si="2"/>
        <v>8.0000000000000004E-4</v>
      </c>
      <c r="P15">
        <f t="shared" si="3"/>
        <v>-1.4260646509379148E-3</v>
      </c>
      <c r="R15">
        <f t="shared" si="4"/>
        <v>8.0000000000000004E-4</v>
      </c>
      <c r="S15">
        <f t="shared" si="0"/>
        <v>-2.8000000000000004E-3</v>
      </c>
      <c r="T15">
        <f t="shared" si="0"/>
        <v>0</v>
      </c>
      <c r="U15">
        <f t="shared" si="5"/>
        <v>-1.4260646509379148E-3</v>
      </c>
    </row>
    <row r="16" spans="1:21" x14ac:dyDescent="0.55000000000000004">
      <c r="A16">
        <f>[4]HPQ_Stock_Data!A16</f>
        <v>27828</v>
      </c>
      <c r="B16" s="56">
        <f>[4]HPQ_Stock_Data!B16</f>
        <v>43853</v>
      </c>
      <c r="C16" t="str">
        <f>[4]HPQ_Stock_Data!C16</f>
        <v>HPQ</v>
      </c>
      <c r="D16" t="str">
        <f>[4]HPQ_Stock_Data!D16</f>
        <v>H P INC</v>
      </c>
      <c r="E16">
        <f>[4]HPQ_Stock_Data!E16</f>
        <v>22.100000381469727</v>
      </c>
      <c r="F16">
        <f>[4]HPQ_Stock_Data!F16</f>
        <v>7.7519412152469158E-3</v>
      </c>
      <c r="G16">
        <f t="shared" si="1"/>
        <v>7.6919412152469157E-3</v>
      </c>
      <c r="H16">
        <f>VLOOKUP(B16,[4]Factor!$A$2:$F$254,2,FALSE)</f>
        <v>8.0000000000000004E-4</v>
      </c>
      <c r="I16">
        <f>VLOOKUP(B16,[4]Factor!$A$2:$F$254,3,FALSE)</f>
        <v>-5.0000000000000001E-4</v>
      </c>
      <c r="J16">
        <f>VLOOKUP(B16,[4]Factor!$A$2:$F$254,4,FALSE)</f>
        <v>-1.4000000000000002E-3</v>
      </c>
      <c r="K16">
        <f>VLOOKUP(B16,[4]Factor!$A$2:$F$254,5,FALSE)</f>
        <v>6.0000000000000002E-5</v>
      </c>
      <c r="O16">
        <f t="shared" si="2"/>
        <v>8.0000000000000004E-4</v>
      </c>
      <c r="P16">
        <f t="shared" si="3"/>
        <v>7.6919412152469157E-3</v>
      </c>
      <c r="R16">
        <f t="shared" si="4"/>
        <v>8.0000000000000004E-4</v>
      </c>
      <c r="S16">
        <f t="shared" si="0"/>
        <v>-5.0000000000000001E-4</v>
      </c>
      <c r="T16">
        <f t="shared" si="0"/>
        <v>-1.4000000000000002E-3</v>
      </c>
      <c r="U16">
        <f t="shared" si="5"/>
        <v>7.6919412152469157E-3</v>
      </c>
    </row>
    <row r="17" spans="1:21" x14ac:dyDescent="0.55000000000000004">
      <c r="A17">
        <f>[4]HPQ_Stock_Data!A17</f>
        <v>27828</v>
      </c>
      <c r="B17" s="56">
        <f>[4]HPQ_Stock_Data!B17</f>
        <v>43854</v>
      </c>
      <c r="C17" t="str">
        <f>[4]HPQ_Stock_Data!C17</f>
        <v>HPQ</v>
      </c>
      <c r="D17" t="str">
        <f>[4]HPQ_Stock_Data!D17</f>
        <v>H P INC</v>
      </c>
      <c r="E17">
        <f>[4]HPQ_Stock_Data!E17</f>
        <v>21.979999542236328</v>
      </c>
      <c r="F17">
        <f>[4]HPQ_Stock_Data!F17</f>
        <v>-5.4299021139740944E-3</v>
      </c>
      <c r="G17">
        <f t="shared" si="1"/>
        <v>-5.4899021139740945E-3</v>
      </c>
      <c r="H17">
        <f>VLOOKUP(B17,[4]Factor!$A$2:$F$254,2,FALSE)</f>
        <v>-9.7000000000000003E-3</v>
      </c>
      <c r="I17">
        <f>VLOOKUP(B17,[4]Factor!$A$2:$F$254,3,FALSE)</f>
        <v>-4.1999999999999997E-3</v>
      </c>
      <c r="J17">
        <f>VLOOKUP(B17,[4]Factor!$A$2:$F$254,4,FALSE)</f>
        <v>-3.2000000000000002E-3</v>
      </c>
      <c r="K17">
        <f>VLOOKUP(B17,[4]Factor!$A$2:$F$254,5,FALSE)</f>
        <v>6.0000000000000002E-5</v>
      </c>
      <c r="O17">
        <f t="shared" si="2"/>
        <v>-9.7000000000000003E-3</v>
      </c>
      <c r="P17">
        <f t="shared" si="3"/>
        <v>-5.4899021139740945E-3</v>
      </c>
      <c r="R17">
        <f t="shared" si="4"/>
        <v>-9.7000000000000003E-3</v>
      </c>
      <c r="S17">
        <f t="shared" si="0"/>
        <v>-4.1999999999999997E-3</v>
      </c>
      <c r="T17">
        <f t="shared" si="0"/>
        <v>-3.2000000000000002E-3</v>
      </c>
      <c r="U17">
        <f t="shared" si="5"/>
        <v>-5.4899021139740945E-3</v>
      </c>
    </row>
    <row r="18" spans="1:21" x14ac:dyDescent="0.55000000000000004">
      <c r="A18">
        <f>[4]HPQ_Stock_Data!A18</f>
        <v>27828</v>
      </c>
      <c r="B18" s="56">
        <f>[4]HPQ_Stock_Data!B18</f>
        <v>43857</v>
      </c>
      <c r="C18" t="str">
        <f>[4]HPQ_Stock_Data!C18</f>
        <v>HPQ</v>
      </c>
      <c r="D18" t="str">
        <f>[4]HPQ_Stock_Data!D18</f>
        <v>H P INC</v>
      </c>
      <c r="E18">
        <f>[4]HPQ_Stock_Data!E18</f>
        <v>21.579999923706055</v>
      </c>
      <c r="F18">
        <f>[4]HPQ_Stock_Data!F18</f>
        <v>-1.8198344856500626E-2</v>
      </c>
      <c r="G18">
        <f t="shared" si="1"/>
        <v>-1.8258344856500627E-2</v>
      </c>
      <c r="H18">
        <f>VLOOKUP(B18,[4]Factor!$A$2:$F$254,2,FALSE)</f>
        <v>-1.5600000000000001E-2</v>
      </c>
      <c r="I18">
        <f>VLOOKUP(B18,[4]Factor!$A$2:$F$254,3,FALSE)</f>
        <v>3.7000000000000002E-3</v>
      </c>
      <c r="J18">
        <f>VLOOKUP(B18,[4]Factor!$A$2:$F$254,4,FALSE)</f>
        <v>-4.1999999999999997E-3</v>
      </c>
      <c r="K18">
        <f>VLOOKUP(B18,[4]Factor!$A$2:$F$254,5,FALSE)</f>
        <v>6.0000000000000002E-5</v>
      </c>
      <c r="O18">
        <f t="shared" si="2"/>
        <v>-1.5600000000000001E-2</v>
      </c>
      <c r="P18">
        <f t="shared" si="3"/>
        <v>-1.8258344856500627E-2</v>
      </c>
      <c r="R18">
        <f t="shared" si="4"/>
        <v>-1.5600000000000001E-2</v>
      </c>
      <c r="S18">
        <f t="shared" si="4"/>
        <v>3.7000000000000002E-3</v>
      </c>
      <c r="T18">
        <f t="shared" si="4"/>
        <v>-4.1999999999999997E-3</v>
      </c>
      <c r="U18">
        <f t="shared" si="5"/>
        <v>-1.8258344856500627E-2</v>
      </c>
    </row>
    <row r="19" spans="1:21" x14ac:dyDescent="0.55000000000000004">
      <c r="A19">
        <f>[4]HPQ_Stock_Data!A19</f>
        <v>27828</v>
      </c>
      <c r="B19" s="56">
        <f>[4]HPQ_Stock_Data!B19</f>
        <v>43858</v>
      </c>
      <c r="C19" t="str">
        <f>[4]HPQ_Stock_Data!C19</f>
        <v>HPQ</v>
      </c>
      <c r="D19" t="str">
        <f>[4]HPQ_Stock_Data!D19</f>
        <v>H P INC</v>
      </c>
      <c r="E19">
        <f>[4]HPQ_Stock_Data!E19</f>
        <v>21.639999389648438</v>
      </c>
      <c r="F19">
        <f>[4]HPQ_Stock_Data!F19</f>
        <v>2.7803273405879736E-3</v>
      </c>
      <c r="G19">
        <f t="shared" si="1"/>
        <v>2.7203273405879734E-3</v>
      </c>
      <c r="H19">
        <f>VLOOKUP(B19,[4]Factor!$A$2:$F$254,2,FALSE)</f>
        <v>1.0200000000000001E-2</v>
      </c>
      <c r="I19">
        <f>VLOOKUP(B19,[4]Factor!$A$2:$F$254,3,FALSE)</f>
        <v>-1.2999999999999999E-3</v>
      </c>
      <c r="J19">
        <f>VLOOKUP(B19,[4]Factor!$A$2:$F$254,4,FALSE)</f>
        <v>-4.3E-3</v>
      </c>
      <c r="K19">
        <f>VLOOKUP(B19,[4]Factor!$A$2:$F$254,5,FALSE)</f>
        <v>6.0000000000000002E-5</v>
      </c>
      <c r="O19">
        <f t="shared" si="2"/>
        <v>1.0200000000000001E-2</v>
      </c>
      <c r="P19">
        <f t="shared" si="3"/>
        <v>2.7203273405879734E-3</v>
      </c>
      <c r="R19">
        <f t="shared" si="4"/>
        <v>1.0200000000000001E-2</v>
      </c>
      <c r="S19">
        <f t="shared" si="4"/>
        <v>-1.2999999999999999E-3</v>
      </c>
      <c r="T19">
        <f t="shared" si="4"/>
        <v>-4.3E-3</v>
      </c>
      <c r="U19">
        <f t="shared" si="5"/>
        <v>2.7203273405879734E-3</v>
      </c>
    </row>
    <row r="20" spans="1:21" x14ac:dyDescent="0.55000000000000004">
      <c r="A20">
        <f>[4]HPQ_Stock_Data!A20</f>
        <v>27828</v>
      </c>
      <c r="B20" s="56">
        <f>[4]HPQ_Stock_Data!B20</f>
        <v>43859</v>
      </c>
      <c r="C20" t="str">
        <f>[4]HPQ_Stock_Data!C20</f>
        <v>HPQ</v>
      </c>
      <c r="D20" t="str">
        <f>[4]HPQ_Stock_Data!D20</f>
        <v>H P INC</v>
      </c>
      <c r="E20">
        <f>[4]HPQ_Stock_Data!E20</f>
        <v>21.430000305175781</v>
      </c>
      <c r="F20">
        <f>[4]HPQ_Stock_Data!F20</f>
        <v>-9.7042089328169823E-3</v>
      </c>
      <c r="G20">
        <f t="shared" si="1"/>
        <v>-9.7642089328169816E-3</v>
      </c>
      <c r="H20">
        <f>VLOOKUP(B20,[4]Factor!$A$2:$F$254,2,FALSE)</f>
        <v>-1E-3</v>
      </c>
      <c r="I20">
        <f>VLOOKUP(B20,[4]Factor!$A$2:$F$254,3,FALSE)</f>
        <v>-2.5999999999999999E-3</v>
      </c>
      <c r="J20">
        <f>VLOOKUP(B20,[4]Factor!$A$2:$F$254,4,FALSE)</f>
        <v>-9.5999999999999992E-3</v>
      </c>
      <c r="K20">
        <f>VLOOKUP(B20,[4]Factor!$A$2:$F$254,5,FALSE)</f>
        <v>6.0000000000000002E-5</v>
      </c>
      <c r="O20">
        <f t="shared" si="2"/>
        <v>-1E-3</v>
      </c>
      <c r="P20">
        <f t="shared" si="3"/>
        <v>-9.7642089328169816E-3</v>
      </c>
      <c r="R20">
        <f t="shared" si="4"/>
        <v>-1E-3</v>
      </c>
      <c r="S20">
        <f t="shared" si="4"/>
        <v>-2.5999999999999999E-3</v>
      </c>
      <c r="T20">
        <f t="shared" si="4"/>
        <v>-9.5999999999999992E-3</v>
      </c>
      <c r="U20">
        <f t="shared" si="5"/>
        <v>-9.7642089328169816E-3</v>
      </c>
    </row>
    <row r="21" spans="1:21" x14ac:dyDescent="0.55000000000000004">
      <c r="A21">
        <f>[4]HPQ_Stock_Data!A21</f>
        <v>27828</v>
      </c>
      <c r="B21" s="56">
        <f>[4]HPQ_Stock_Data!B21</f>
        <v>43860</v>
      </c>
      <c r="C21" t="str">
        <f>[4]HPQ_Stock_Data!C21</f>
        <v>HPQ</v>
      </c>
      <c r="D21" t="str">
        <f>[4]HPQ_Stock_Data!D21</f>
        <v>H P INC</v>
      </c>
      <c r="E21">
        <f>[4]HPQ_Stock_Data!E21</f>
        <v>21.530000686645508</v>
      </c>
      <c r="F21">
        <f>[4]HPQ_Stock_Data!F21</f>
        <v>4.6663731336593628E-3</v>
      </c>
      <c r="G21">
        <f t="shared" si="1"/>
        <v>4.6063731336593626E-3</v>
      </c>
      <c r="H21">
        <f>VLOOKUP(B21,[4]Factor!$A$2:$F$254,2,FALSE)</f>
        <v>3.4000000000000002E-3</v>
      </c>
      <c r="I21">
        <f>VLOOKUP(B21,[4]Factor!$A$2:$F$254,3,FALSE)</f>
        <v>-6.8999999999999999E-3</v>
      </c>
      <c r="J21">
        <f>VLOOKUP(B21,[4]Factor!$A$2:$F$254,4,FALSE)</f>
        <v>6.3E-3</v>
      </c>
      <c r="K21">
        <f>VLOOKUP(B21,[4]Factor!$A$2:$F$254,5,FALSE)</f>
        <v>6.0000000000000002E-5</v>
      </c>
      <c r="O21">
        <f t="shared" si="2"/>
        <v>3.4000000000000002E-3</v>
      </c>
      <c r="P21">
        <f t="shared" si="3"/>
        <v>4.6063731336593626E-3</v>
      </c>
      <c r="R21">
        <f t="shared" si="4"/>
        <v>3.4000000000000002E-3</v>
      </c>
      <c r="S21">
        <f t="shared" si="4"/>
        <v>-6.8999999999999999E-3</v>
      </c>
      <c r="T21">
        <f t="shared" si="4"/>
        <v>6.3E-3</v>
      </c>
      <c r="U21">
        <f t="shared" si="5"/>
        <v>4.6063731336593626E-3</v>
      </c>
    </row>
    <row r="22" spans="1:21" x14ac:dyDescent="0.55000000000000004">
      <c r="A22">
        <f>[4]HPQ_Stock_Data!A22</f>
        <v>27828</v>
      </c>
      <c r="B22" s="56">
        <f>[4]HPQ_Stock_Data!B22</f>
        <v>43861</v>
      </c>
      <c r="C22" t="str">
        <f>[4]HPQ_Stock_Data!C22</f>
        <v>HPQ</v>
      </c>
      <c r="D22" t="str">
        <f>[4]HPQ_Stock_Data!D22</f>
        <v>H P INC</v>
      </c>
      <c r="E22">
        <f>[4]HPQ_Stock_Data!E22</f>
        <v>21.319999694824219</v>
      </c>
      <c r="F22">
        <f>[4]HPQ_Stock_Data!F22</f>
        <v>-9.7538772970438004E-3</v>
      </c>
      <c r="G22">
        <f t="shared" si="1"/>
        <v>-9.8138772970437996E-3</v>
      </c>
      <c r="H22">
        <f>VLOOKUP(B22,[4]Factor!$A$2:$F$254,2,FALSE)</f>
        <v>-1.7399999999999999E-2</v>
      </c>
      <c r="I22">
        <f>VLOOKUP(B22,[4]Factor!$A$2:$F$254,3,FALSE)</f>
        <v>-4.3E-3</v>
      </c>
      <c r="J22">
        <f>VLOOKUP(B22,[4]Factor!$A$2:$F$254,4,FALSE)</f>
        <v>-3.4000000000000002E-3</v>
      </c>
      <c r="K22">
        <f>VLOOKUP(B22,[4]Factor!$A$2:$F$254,5,FALSE)</f>
        <v>6.0000000000000002E-5</v>
      </c>
      <c r="O22">
        <f t="shared" si="2"/>
        <v>-1.7399999999999999E-2</v>
      </c>
      <c r="P22">
        <f t="shared" si="3"/>
        <v>-9.8138772970437996E-3</v>
      </c>
      <c r="R22">
        <f t="shared" si="4"/>
        <v>-1.7399999999999999E-2</v>
      </c>
      <c r="S22">
        <f t="shared" si="4"/>
        <v>-4.3E-3</v>
      </c>
      <c r="T22">
        <f t="shared" si="4"/>
        <v>-3.4000000000000002E-3</v>
      </c>
      <c r="U22">
        <f t="shared" si="5"/>
        <v>-9.8138772970437996E-3</v>
      </c>
    </row>
    <row r="23" spans="1:21" x14ac:dyDescent="0.55000000000000004">
      <c r="A23">
        <f>[4]HPQ_Stock_Data!A23</f>
        <v>27828</v>
      </c>
      <c r="B23" s="56">
        <f>[4]HPQ_Stock_Data!B23</f>
        <v>43864</v>
      </c>
      <c r="C23" t="str">
        <f>[4]HPQ_Stock_Data!C23</f>
        <v>HPQ</v>
      </c>
      <c r="D23" t="str">
        <f>[4]HPQ_Stock_Data!D23</f>
        <v>H P INC</v>
      </c>
      <c r="E23">
        <f>[4]HPQ_Stock_Data!E23</f>
        <v>21.299999237060547</v>
      </c>
      <c r="F23">
        <f>[4]HPQ_Stock_Data!F23</f>
        <v>-9.381077834405005E-4</v>
      </c>
      <c r="G23">
        <f t="shared" si="1"/>
        <v>-9.9810778344050044E-4</v>
      </c>
      <c r="H23">
        <f>VLOOKUP(B23,[4]Factor!$A$2:$F$254,2,FALSE)</f>
        <v>8.3999999999999995E-3</v>
      </c>
      <c r="I23">
        <f>VLOOKUP(B23,[4]Factor!$A$2:$F$254,3,FALSE)</f>
        <v>6.3E-3</v>
      </c>
      <c r="J23">
        <f>VLOOKUP(B23,[4]Factor!$A$2:$F$254,4,FALSE)</f>
        <v>-7.0999999999999995E-3</v>
      </c>
      <c r="K23">
        <f>VLOOKUP(B23,[4]Factor!$A$2:$F$254,5,FALSE)</f>
        <v>6.0000000000000002E-5</v>
      </c>
      <c r="O23">
        <f t="shared" si="2"/>
        <v>8.3999999999999995E-3</v>
      </c>
      <c r="P23">
        <f t="shared" si="3"/>
        <v>-9.9810778344050044E-4</v>
      </c>
      <c r="R23">
        <f t="shared" si="4"/>
        <v>8.3999999999999995E-3</v>
      </c>
      <c r="S23">
        <f t="shared" si="4"/>
        <v>6.3E-3</v>
      </c>
      <c r="T23">
        <f t="shared" si="4"/>
        <v>-7.0999999999999995E-3</v>
      </c>
      <c r="U23">
        <f t="shared" si="5"/>
        <v>-9.9810778344050044E-4</v>
      </c>
    </row>
    <row r="24" spans="1:21" x14ac:dyDescent="0.55000000000000004">
      <c r="A24">
        <f>[4]HPQ_Stock_Data!A24</f>
        <v>27828</v>
      </c>
      <c r="B24" s="56">
        <f>[4]HPQ_Stock_Data!B24</f>
        <v>43865</v>
      </c>
      <c r="C24" t="str">
        <f>[4]HPQ_Stock_Data!C24</f>
        <v>HPQ</v>
      </c>
      <c r="D24" t="str">
        <f>[4]HPQ_Stock_Data!D24</f>
        <v>H P INC</v>
      </c>
      <c r="E24">
        <f>[4]HPQ_Stock_Data!E24</f>
        <v>21.549999237060547</v>
      </c>
      <c r="F24">
        <f>[4]HPQ_Stock_Data!F24</f>
        <v>1.1737089604139328E-2</v>
      </c>
      <c r="G24">
        <f t="shared" si="1"/>
        <v>1.1677089604139329E-2</v>
      </c>
      <c r="H24">
        <f>VLOOKUP(B24,[4]Factor!$A$2:$F$254,2,FALSE)</f>
        <v>1.5700000000000002E-2</v>
      </c>
      <c r="I24">
        <f>VLOOKUP(B24,[4]Factor!$A$2:$F$254,3,FALSE)</f>
        <v>-1E-4</v>
      </c>
      <c r="J24">
        <f>VLOOKUP(B24,[4]Factor!$A$2:$F$254,4,FALSE)</f>
        <v>-6.7000000000000002E-3</v>
      </c>
      <c r="K24">
        <f>VLOOKUP(B24,[4]Factor!$A$2:$F$254,5,FALSE)</f>
        <v>6.0000000000000002E-5</v>
      </c>
      <c r="O24">
        <f t="shared" si="2"/>
        <v>1.5700000000000002E-2</v>
      </c>
      <c r="P24">
        <f t="shared" si="3"/>
        <v>1.1677089604139329E-2</v>
      </c>
      <c r="R24">
        <f t="shared" si="4"/>
        <v>1.5700000000000002E-2</v>
      </c>
      <c r="S24">
        <f t="shared" si="4"/>
        <v>-1E-4</v>
      </c>
      <c r="T24">
        <f t="shared" si="4"/>
        <v>-6.7000000000000002E-3</v>
      </c>
      <c r="U24">
        <f t="shared" si="5"/>
        <v>1.1677089604139329E-2</v>
      </c>
    </row>
    <row r="25" spans="1:21" x14ac:dyDescent="0.55000000000000004">
      <c r="A25">
        <f>[4]HPQ_Stock_Data!A25</f>
        <v>27828</v>
      </c>
      <c r="B25" s="56">
        <f>[4]HPQ_Stock_Data!B25</f>
        <v>43866</v>
      </c>
      <c r="C25" t="str">
        <f>[4]HPQ_Stock_Data!C25</f>
        <v>HPQ</v>
      </c>
      <c r="D25" t="str">
        <f>[4]HPQ_Stock_Data!D25</f>
        <v>H P INC</v>
      </c>
      <c r="E25">
        <f>[4]HPQ_Stock_Data!E25</f>
        <v>21.780000686645508</v>
      </c>
      <c r="F25">
        <f>[4]HPQ_Stock_Data!F25</f>
        <v>1.0672921314835548E-2</v>
      </c>
      <c r="G25">
        <f t="shared" si="1"/>
        <v>1.0612921314835549E-2</v>
      </c>
      <c r="H25">
        <f>VLOOKUP(B25,[4]Factor!$A$2:$F$254,2,FALSE)</f>
        <v>9.7000000000000003E-3</v>
      </c>
      <c r="I25">
        <f>VLOOKUP(B25,[4]Factor!$A$2:$F$254,3,FALSE)</f>
        <v>2.8999999999999998E-3</v>
      </c>
      <c r="J25">
        <f>VLOOKUP(B25,[4]Factor!$A$2:$F$254,4,FALSE)</f>
        <v>1.4800000000000001E-2</v>
      </c>
      <c r="K25">
        <f>VLOOKUP(B25,[4]Factor!$A$2:$F$254,5,FALSE)</f>
        <v>6.0000000000000002E-5</v>
      </c>
      <c r="O25">
        <f t="shared" si="2"/>
        <v>9.7000000000000003E-3</v>
      </c>
      <c r="P25">
        <f t="shared" si="3"/>
        <v>1.0612921314835549E-2</v>
      </c>
      <c r="R25">
        <f t="shared" si="4"/>
        <v>9.7000000000000003E-3</v>
      </c>
      <c r="S25">
        <f t="shared" si="4"/>
        <v>2.8999999999999998E-3</v>
      </c>
      <c r="T25">
        <f t="shared" si="4"/>
        <v>1.4800000000000001E-2</v>
      </c>
      <c r="U25">
        <f t="shared" si="5"/>
        <v>1.0612921314835549E-2</v>
      </c>
    </row>
    <row r="26" spans="1:21" x14ac:dyDescent="0.55000000000000004">
      <c r="A26">
        <f>[4]HPQ_Stock_Data!A26</f>
        <v>27828</v>
      </c>
      <c r="B26" s="56">
        <f>[4]HPQ_Stock_Data!B26</f>
        <v>43867</v>
      </c>
      <c r="C26" t="str">
        <f>[4]HPQ_Stock_Data!C26</f>
        <v>HPQ</v>
      </c>
      <c r="D26" t="str">
        <f>[4]HPQ_Stock_Data!D26</f>
        <v>H P INC</v>
      </c>
      <c r="E26">
        <f>[4]HPQ_Stock_Data!E26</f>
        <v>21.840000152587891</v>
      </c>
      <c r="F26">
        <f>[4]HPQ_Stock_Data!F26</f>
        <v>2.7547962963581085E-3</v>
      </c>
      <c r="G26">
        <f t="shared" si="1"/>
        <v>2.6947962963581084E-3</v>
      </c>
      <c r="H26">
        <f>VLOOKUP(B26,[4]Factor!$A$2:$F$254,2,FALSE)</f>
        <v>2.7000000000000001E-3</v>
      </c>
      <c r="I26">
        <f>VLOOKUP(B26,[4]Factor!$A$2:$F$254,3,FALSE)</f>
        <v>-4.5000000000000005E-3</v>
      </c>
      <c r="J26">
        <f>VLOOKUP(B26,[4]Factor!$A$2:$F$254,4,FALSE)</f>
        <v>-8.6E-3</v>
      </c>
      <c r="K26">
        <f>VLOOKUP(B26,[4]Factor!$A$2:$F$254,5,FALSE)</f>
        <v>6.0000000000000002E-5</v>
      </c>
      <c r="O26">
        <f t="shared" si="2"/>
        <v>2.7000000000000001E-3</v>
      </c>
      <c r="P26">
        <f t="shared" si="3"/>
        <v>2.6947962963581084E-3</v>
      </c>
      <c r="R26">
        <f t="shared" si="4"/>
        <v>2.7000000000000001E-3</v>
      </c>
      <c r="S26">
        <f t="shared" si="4"/>
        <v>-4.5000000000000005E-3</v>
      </c>
      <c r="T26">
        <f t="shared" si="4"/>
        <v>-8.6E-3</v>
      </c>
      <c r="U26">
        <f t="shared" si="5"/>
        <v>2.6947962963581084E-3</v>
      </c>
    </row>
    <row r="27" spans="1:21" x14ac:dyDescent="0.55000000000000004">
      <c r="A27">
        <f>[4]HPQ_Stock_Data!A27</f>
        <v>27828</v>
      </c>
      <c r="B27" s="56">
        <f>[4]HPQ_Stock_Data!B27</f>
        <v>43868</v>
      </c>
      <c r="C27" t="str">
        <f>[4]HPQ_Stock_Data!C27</f>
        <v>HPQ</v>
      </c>
      <c r="D27" t="str">
        <f>[4]HPQ_Stock_Data!D27</f>
        <v>H P INC</v>
      </c>
      <c r="E27">
        <f>[4]HPQ_Stock_Data!E27</f>
        <v>21.729999542236328</v>
      </c>
      <c r="F27">
        <f>[4]HPQ_Stock_Data!F27</f>
        <v>-5.0366581417620182E-3</v>
      </c>
      <c r="G27">
        <f t="shared" si="1"/>
        <v>-5.0966581417620184E-3</v>
      </c>
      <c r="H27">
        <f>VLOOKUP(B27,[4]Factor!$A$2:$F$254,2,FALSE)</f>
        <v>-5.5000000000000005E-3</v>
      </c>
      <c r="I27">
        <f>VLOOKUP(B27,[4]Factor!$A$2:$F$254,3,FALSE)</f>
        <v>-7.8000000000000005E-3</v>
      </c>
      <c r="J27">
        <f>VLOOKUP(B27,[4]Factor!$A$2:$F$254,4,FALSE)</f>
        <v>0</v>
      </c>
      <c r="K27">
        <f>VLOOKUP(B27,[4]Factor!$A$2:$F$254,5,FALSE)</f>
        <v>6.0000000000000002E-5</v>
      </c>
      <c r="O27">
        <f t="shared" si="2"/>
        <v>-5.5000000000000005E-3</v>
      </c>
      <c r="P27">
        <f t="shared" si="3"/>
        <v>-5.0966581417620184E-3</v>
      </c>
      <c r="R27">
        <f t="shared" si="4"/>
        <v>-5.5000000000000005E-3</v>
      </c>
      <c r="S27">
        <f t="shared" si="4"/>
        <v>-7.8000000000000005E-3</v>
      </c>
      <c r="T27">
        <f t="shared" si="4"/>
        <v>0</v>
      </c>
      <c r="U27">
        <f t="shared" si="5"/>
        <v>-5.0966581417620184E-3</v>
      </c>
    </row>
    <row r="28" spans="1:21" x14ac:dyDescent="0.55000000000000004">
      <c r="A28">
        <f>[4]HPQ_Stock_Data!A28</f>
        <v>27828</v>
      </c>
      <c r="B28" s="56">
        <f>[4]HPQ_Stock_Data!B28</f>
        <v>43871</v>
      </c>
      <c r="C28" t="str">
        <f>[4]HPQ_Stock_Data!C28</f>
        <v>HPQ</v>
      </c>
      <c r="D28" t="str">
        <f>[4]HPQ_Stock_Data!D28</f>
        <v>H P INC</v>
      </c>
      <c r="E28">
        <f>[4]HPQ_Stock_Data!E28</f>
        <v>21.899999618530273</v>
      </c>
      <c r="F28">
        <f>[4]HPQ_Stock_Data!F28</f>
        <v>7.8232893720269203E-3</v>
      </c>
      <c r="G28">
        <f t="shared" si="1"/>
        <v>7.7632893720269202E-3</v>
      </c>
      <c r="H28">
        <f>VLOOKUP(B28,[4]Factor!$A$2:$F$254,2,FALSE)</f>
        <v>7.3000000000000001E-3</v>
      </c>
      <c r="I28">
        <f>VLOOKUP(B28,[4]Factor!$A$2:$F$254,3,FALSE)</f>
        <v>-1E-4</v>
      </c>
      <c r="J28">
        <f>VLOOKUP(B28,[4]Factor!$A$2:$F$254,4,FALSE)</f>
        <v>-9.0000000000000011E-3</v>
      </c>
      <c r="K28">
        <f>VLOOKUP(B28,[4]Factor!$A$2:$F$254,5,FALSE)</f>
        <v>6.0000000000000002E-5</v>
      </c>
      <c r="O28">
        <f t="shared" si="2"/>
        <v>7.3000000000000001E-3</v>
      </c>
      <c r="P28">
        <f t="shared" si="3"/>
        <v>7.7632893720269202E-3</v>
      </c>
      <c r="R28">
        <f t="shared" si="4"/>
        <v>7.3000000000000001E-3</v>
      </c>
      <c r="S28">
        <f t="shared" si="4"/>
        <v>-1E-4</v>
      </c>
      <c r="T28">
        <f t="shared" si="4"/>
        <v>-9.0000000000000011E-3</v>
      </c>
      <c r="U28">
        <f t="shared" si="5"/>
        <v>7.7632893720269202E-3</v>
      </c>
    </row>
    <row r="29" spans="1:21" x14ac:dyDescent="0.55000000000000004">
      <c r="A29">
        <f>[4]HPQ_Stock_Data!A29</f>
        <v>27828</v>
      </c>
      <c r="B29" s="56">
        <f>[4]HPQ_Stock_Data!B29</f>
        <v>43872</v>
      </c>
      <c r="C29" t="str">
        <f>[4]HPQ_Stock_Data!C29</f>
        <v>HPQ</v>
      </c>
      <c r="D29" t="str">
        <f>[4]HPQ_Stock_Data!D29</f>
        <v>H P INC</v>
      </c>
      <c r="E29">
        <f>[4]HPQ_Stock_Data!E29</f>
        <v>22.229999542236328</v>
      </c>
      <c r="F29">
        <f>[4]HPQ_Stock_Data!F29</f>
        <v>1.506849005818367E-2</v>
      </c>
      <c r="G29">
        <f t="shared" si="1"/>
        <v>1.5008490058183671E-2</v>
      </c>
      <c r="H29">
        <f>VLOOKUP(B29,[4]Factor!$A$2:$F$254,2,FALSE)</f>
        <v>2.8000000000000004E-3</v>
      </c>
      <c r="I29">
        <f>VLOOKUP(B29,[4]Factor!$A$2:$F$254,3,FALSE)</f>
        <v>5.0000000000000001E-4</v>
      </c>
      <c r="J29">
        <f>VLOOKUP(B29,[4]Factor!$A$2:$F$254,4,FALSE)</f>
        <v>1.0700000000000001E-2</v>
      </c>
      <c r="K29">
        <f>VLOOKUP(B29,[4]Factor!$A$2:$F$254,5,FALSE)</f>
        <v>6.0000000000000002E-5</v>
      </c>
      <c r="O29">
        <f t="shared" si="2"/>
        <v>2.8000000000000004E-3</v>
      </c>
      <c r="P29">
        <f t="shared" si="3"/>
        <v>1.5008490058183671E-2</v>
      </c>
      <c r="R29">
        <f t="shared" si="4"/>
        <v>2.8000000000000004E-3</v>
      </c>
      <c r="S29">
        <f t="shared" si="4"/>
        <v>5.0000000000000001E-4</v>
      </c>
      <c r="T29">
        <f t="shared" si="4"/>
        <v>1.0700000000000001E-2</v>
      </c>
      <c r="U29">
        <f t="shared" si="5"/>
        <v>1.5008490058183671E-2</v>
      </c>
    </row>
    <row r="30" spans="1:21" x14ac:dyDescent="0.55000000000000004">
      <c r="A30">
        <f>[4]HPQ_Stock_Data!A30</f>
        <v>27828</v>
      </c>
      <c r="B30" s="56">
        <f>[4]HPQ_Stock_Data!B30</f>
        <v>43873</v>
      </c>
      <c r="C30" t="str">
        <f>[4]HPQ_Stock_Data!C30</f>
        <v>HPQ</v>
      </c>
      <c r="D30" t="str">
        <f>[4]HPQ_Stock_Data!D30</f>
        <v>H P INC</v>
      </c>
      <c r="E30">
        <f>[4]HPQ_Stock_Data!E30</f>
        <v>22.479999542236328</v>
      </c>
      <c r="F30">
        <f>[4]HPQ_Stock_Data!F30</f>
        <v>1.1246063746511936E-2</v>
      </c>
      <c r="G30">
        <f t="shared" si="1"/>
        <v>1.1186063746511937E-2</v>
      </c>
      <c r="H30">
        <f>VLOOKUP(B30,[4]Factor!$A$2:$F$254,2,FALSE)</f>
        <v>6.6E-3</v>
      </c>
      <c r="I30">
        <f>VLOOKUP(B30,[4]Factor!$A$2:$F$254,3,FALSE)</f>
        <v>1.7000000000000001E-3</v>
      </c>
      <c r="J30">
        <f>VLOOKUP(B30,[4]Factor!$A$2:$F$254,4,FALSE)</f>
        <v>-3.5999999999999999E-3</v>
      </c>
      <c r="K30">
        <f>VLOOKUP(B30,[4]Factor!$A$2:$F$254,5,FALSE)</f>
        <v>6.0000000000000002E-5</v>
      </c>
      <c r="O30">
        <f t="shared" si="2"/>
        <v>6.6E-3</v>
      </c>
      <c r="P30">
        <f t="shared" si="3"/>
        <v>1.1186063746511937E-2</v>
      </c>
      <c r="R30">
        <f t="shared" si="4"/>
        <v>6.6E-3</v>
      </c>
      <c r="S30">
        <f t="shared" si="4"/>
        <v>1.7000000000000001E-3</v>
      </c>
      <c r="T30">
        <f t="shared" si="4"/>
        <v>-3.5999999999999999E-3</v>
      </c>
      <c r="U30">
        <f t="shared" si="5"/>
        <v>1.1186063746511937E-2</v>
      </c>
    </row>
    <row r="31" spans="1:21" x14ac:dyDescent="0.55000000000000004">
      <c r="A31">
        <f>[4]HPQ_Stock_Data!A31</f>
        <v>27828</v>
      </c>
      <c r="B31" s="56">
        <f>[4]HPQ_Stock_Data!B31</f>
        <v>43874</v>
      </c>
      <c r="C31" t="str">
        <f>[4]HPQ_Stock_Data!C31</f>
        <v>HPQ</v>
      </c>
      <c r="D31" t="str">
        <f>[4]HPQ_Stock_Data!D31</f>
        <v>H P INC</v>
      </c>
      <c r="E31">
        <f>[4]HPQ_Stock_Data!E31</f>
        <v>22.219999313354492</v>
      </c>
      <c r="F31">
        <f>[4]HPQ_Stock_Data!F31</f>
        <v>-1.1565846391022205E-2</v>
      </c>
      <c r="G31">
        <f t="shared" si="1"/>
        <v>-1.1625846391022205E-2</v>
      </c>
      <c r="H31">
        <f>VLOOKUP(B31,[4]Factor!$A$2:$F$254,2,FALSE)</f>
        <v>-8.9999999999999998E-4</v>
      </c>
      <c r="I31">
        <f>VLOOKUP(B31,[4]Factor!$A$2:$F$254,3,FALSE)</f>
        <v>1.7000000000000001E-3</v>
      </c>
      <c r="J31">
        <f>VLOOKUP(B31,[4]Factor!$A$2:$F$254,4,FALSE)</f>
        <v>-2.0000000000000001E-4</v>
      </c>
      <c r="K31">
        <f>VLOOKUP(B31,[4]Factor!$A$2:$F$254,5,FALSE)</f>
        <v>6.0000000000000002E-5</v>
      </c>
      <c r="O31">
        <f t="shared" si="2"/>
        <v>-8.9999999999999998E-4</v>
      </c>
      <c r="P31">
        <f t="shared" si="3"/>
        <v>-1.1625846391022205E-2</v>
      </c>
      <c r="R31">
        <f t="shared" si="4"/>
        <v>-8.9999999999999998E-4</v>
      </c>
      <c r="S31">
        <f t="shared" si="4"/>
        <v>1.7000000000000001E-3</v>
      </c>
      <c r="T31">
        <f t="shared" si="4"/>
        <v>-2.0000000000000001E-4</v>
      </c>
      <c r="U31">
        <f t="shared" si="5"/>
        <v>-1.1625846391022205E-2</v>
      </c>
    </row>
    <row r="32" spans="1:21" x14ac:dyDescent="0.55000000000000004">
      <c r="A32">
        <f>[4]HPQ_Stock_Data!A32</f>
        <v>27828</v>
      </c>
      <c r="B32" s="56">
        <f>[4]HPQ_Stock_Data!B32</f>
        <v>43875</v>
      </c>
      <c r="C32" t="str">
        <f>[4]HPQ_Stock_Data!C32</f>
        <v>HPQ</v>
      </c>
      <c r="D32" t="str">
        <f>[4]HPQ_Stock_Data!D32</f>
        <v>H P INC</v>
      </c>
      <c r="E32">
        <f>[4]HPQ_Stock_Data!E32</f>
        <v>22.370000839233398</v>
      </c>
      <c r="F32">
        <f>[4]HPQ_Stock_Data!F32</f>
        <v>6.7507438361644745E-3</v>
      </c>
      <c r="G32">
        <f t="shared" si="1"/>
        <v>6.6907438361644743E-3</v>
      </c>
      <c r="H32">
        <f>VLOOKUP(B32,[4]Factor!$A$2:$F$254,2,FALSE)</f>
        <v>1.5E-3</v>
      </c>
      <c r="I32">
        <f>VLOOKUP(B32,[4]Factor!$A$2:$F$254,3,FALSE)</f>
        <v>-3.9000000000000003E-3</v>
      </c>
      <c r="J32">
        <f>VLOOKUP(B32,[4]Factor!$A$2:$F$254,4,FALSE)</f>
        <v>-6.8000000000000005E-3</v>
      </c>
      <c r="K32">
        <f>VLOOKUP(B32,[4]Factor!$A$2:$F$254,5,FALSE)</f>
        <v>6.0000000000000002E-5</v>
      </c>
      <c r="O32">
        <f t="shared" si="2"/>
        <v>1.5E-3</v>
      </c>
      <c r="P32">
        <f t="shared" si="3"/>
        <v>6.6907438361644743E-3</v>
      </c>
      <c r="R32">
        <f t="shared" si="4"/>
        <v>1.5E-3</v>
      </c>
      <c r="S32">
        <f t="shared" si="4"/>
        <v>-3.9000000000000003E-3</v>
      </c>
      <c r="T32">
        <f t="shared" si="4"/>
        <v>-6.8000000000000005E-3</v>
      </c>
      <c r="U32">
        <f t="shared" si="5"/>
        <v>6.6907438361644743E-3</v>
      </c>
    </row>
    <row r="33" spans="1:21" x14ac:dyDescent="0.55000000000000004">
      <c r="A33">
        <f>[4]HPQ_Stock_Data!A33</f>
        <v>27828</v>
      </c>
      <c r="B33" s="56">
        <f>[4]HPQ_Stock_Data!B33</f>
        <v>43879</v>
      </c>
      <c r="C33" t="str">
        <f>[4]HPQ_Stock_Data!C33</f>
        <v>HPQ</v>
      </c>
      <c r="D33" t="str">
        <f>[4]HPQ_Stock_Data!D33</f>
        <v>H P INC</v>
      </c>
      <c r="E33">
        <f>[4]HPQ_Stock_Data!E33</f>
        <v>22.239999771118164</v>
      </c>
      <c r="F33">
        <f>[4]HPQ_Stock_Data!F33</f>
        <v>-5.8114021085202694E-3</v>
      </c>
      <c r="G33">
        <f t="shared" si="1"/>
        <v>-5.8714021085202696E-3</v>
      </c>
      <c r="H33">
        <f>VLOOKUP(B33,[4]Factor!$A$2:$F$254,2,FALSE)</f>
        <v>-1.9E-3</v>
      </c>
      <c r="I33">
        <f>VLOOKUP(B33,[4]Factor!$A$2:$F$254,3,FALSE)</f>
        <v>1.6000000000000001E-3</v>
      </c>
      <c r="J33">
        <f>VLOOKUP(B33,[4]Factor!$A$2:$F$254,4,FALSE)</f>
        <v>-6.8000000000000005E-3</v>
      </c>
      <c r="K33">
        <f>VLOOKUP(B33,[4]Factor!$A$2:$F$254,5,FALSE)</f>
        <v>6.0000000000000002E-5</v>
      </c>
      <c r="O33">
        <f t="shared" si="2"/>
        <v>-1.9E-3</v>
      </c>
      <c r="P33">
        <f t="shared" si="3"/>
        <v>-5.8714021085202696E-3</v>
      </c>
      <c r="R33">
        <f t="shared" si="4"/>
        <v>-1.9E-3</v>
      </c>
      <c r="S33">
        <f t="shared" si="4"/>
        <v>1.6000000000000001E-3</v>
      </c>
      <c r="T33">
        <f t="shared" si="4"/>
        <v>-6.8000000000000005E-3</v>
      </c>
      <c r="U33">
        <f t="shared" si="5"/>
        <v>-5.8714021085202696E-3</v>
      </c>
    </row>
    <row r="34" spans="1:21" x14ac:dyDescent="0.55000000000000004">
      <c r="A34">
        <f>[4]HPQ_Stock_Data!A34</f>
        <v>27828</v>
      </c>
      <c r="B34" s="56">
        <f>[4]HPQ_Stock_Data!B34</f>
        <v>43880</v>
      </c>
      <c r="C34" t="str">
        <f>[4]HPQ_Stock_Data!C34</f>
        <v>HPQ</v>
      </c>
      <c r="D34" t="str">
        <f>[4]HPQ_Stock_Data!D34</f>
        <v>H P INC</v>
      </c>
      <c r="E34">
        <f>[4]HPQ_Stock_Data!E34</f>
        <v>22.430000305175781</v>
      </c>
      <c r="F34">
        <f>[4]HPQ_Stock_Data!F34</f>
        <v>8.5431896150112152E-3</v>
      </c>
      <c r="G34">
        <f t="shared" si="1"/>
        <v>8.4831896150112159E-3</v>
      </c>
      <c r="H34">
        <f>VLOOKUP(B34,[4]Factor!$A$2:$F$254,2,FALSE)</f>
        <v>6.0000000000000001E-3</v>
      </c>
      <c r="I34">
        <f>VLOOKUP(B34,[4]Factor!$A$2:$F$254,3,FALSE)</f>
        <v>2.3E-3</v>
      </c>
      <c r="J34">
        <f>VLOOKUP(B34,[4]Factor!$A$2:$F$254,4,FALSE)</f>
        <v>-4.0000000000000002E-4</v>
      </c>
      <c r="K34">
        <f>VLOOKUP(B34,[4]Factor!$A$2:$F$254,5,FALSE)</f>
        <v>6.0000000000000002E-5</v>
      </c>
      <c r="O34">
        <f t="shared" si="2"/>
        <v>6.0000000000000001E-3</v>
      </c>
      <c r="P34">
        <f t="shared" si="3"/>
        <v>8.4831896150112159E-3</v>
      </c>
      <c r="R34">
        <f t="shared" si="4"/>
        <v>6.0000000000000001E-3</v>
      </c>
      <c r="S34">
        <f t="shared" si="4"/>
        <v>2.3E-3</v>
      </c>
      <c r="T34">
        <f t="shared" si="4"/>
        <v>-4.0000000000000002E-4</v>
      </c>
      <c r="U34">
        <f t="shared" si="5"/>
        <v>8.4831896150112159E-3</v>
      </c>
    </row>
    <row r="35" spans="1:21" x14ac:dyDescent="0.55000000000000004">
      <c r="A35">
        <f>[4]HPQ_Stock_Data!A35</f>
        <v>27828</v>
      </c>
      <c r="B35" s="56">
        <f>[4]HPQ_Stock_Data!B35</f>
        <v>43881</v>
      </c>
      <c r="C35" t="str">
        <f>[4]HPQ_Stock_Data!C35</f>
        <v>HPQ</v>
      </c>
      <c r="D35" t="str">
        <f>[4]HPQ_Stock_Data!D35</f>
        <v>H P INC</v>
      </c>
      <c r="E35">
        <f>[4]HPQ_Stock_Data!E35</f>
        <v>22.639999389648438</v>
      </c>
      <c r="F35">
        <f>[4]HPQ_Stock_Data!F35</f>
        <v>9.362420067191124E-3</v>
      </c>
      <c r="G35">
        <f t="shared" si="1"/>
        <v>9.3024200671911247E-3</v>
      </c>
      <c r="H35">
        <f>VLOOKUP(B35,[4]Factor!$A$2:$F$254,2,FALSE)</f>
        <v>-3.4999999999999996E-3</v>
      </c>
      <c r="I35">
        <f>VLOOKUP(B35,[4]Factor!$A$2:$F$254,3,FALSE)</f>
        <v>4.5999999999999999E-3</v>
      </c>
      <c r="J35">
        <f>VLOOKUP(B35,[4]Factor!$A$2:$F$254,4,FALSE)</f>
        <v>6.7000000000000002E-3</v>
      </c>
      <c r="K35">
        <f>VLOOKUP(B35,[4]Factor!$A$2:$F$254,5,FALSE)</f>
        <v>6.0000000000000002E-5</v>
      </c>
      <c r="O35">
        <f t="shared" si="2"/>
        <v>-3.4999999999999996E-3</v>
      </c>
      <c r="P35">
        <f t="shared" si="3"/>
        <v>9.3024200671911247E-3</v>
      </c>
      <c r="R35">
        <f t="shared" si="4"/>
        <v>-3.4999999999999996E-3</v>
      </c>
      <c r="S35">
        <f t="shared" si="4"/>
        <v>4.5999999999999999E-3</v>
      </c>
      <c r="T35">
        <f t="shared" si="4"/>
        <v>6.7000000000000002E-3</v>
      </c>
      <c r="U35">
        <f t="shared" si="5"/>
        <v>9.3024200671911247E-3</v>
      </c>
    </row>
    <row r="36" spans="1:21" x14ac:dyDescent="0.55000000000000004">
      <c r="A36">
        <f>[4]HPQ_Stock_Data!A36</f>
        <v>27828</v>
      </c>
      <c r="B36" s="56">
        <f>[4]HPQ_Stock_Data!B36</f>
        <v>43882</v>
      </c>
      <c r="C36" t="str">
        <f>[4]HPQ_Stock_Data!C36</f>
        <v>HPQ</v>
      </c>
      <c r="D36" t="str">
        <f>[4]HPQ_Stock_Data!D36</f>
        <v>H P INC</v>
      </c>
      <c r="E36">
        <f>[4]HPQ_Stock_Data!E36</f>
        <v>22.700000762939453</v>
      </c>
      <c r="F36">
        <f>[4]HPQ_Stock_Data!F36</f>
        <v>2.6502374093979597E-3</v>
      </c>
      <c r="G36">
        <f t="shared" si="1"/>
        <v>2.5902374093979596E-3</v>
      </c>
      <c r="H36">
        <f>VLOOKUP(B36,[4]Factor!$A$2:$F$254,2,FALSE)</f>
        <v>-1.1200000000000002E-2</v>
      </c>
      <c r="I36">
        <f>VLOOKUP(B36,[4]Factor!$A$2:$F$254,3,FALSE)</f>
        <v>-8.0000000000000004E-4</v>
      </c>
      <c r="J36">
        <f>VLOOKUP(B36,[4]Factor!$A$2:$F$254,4,FALSE)</f>
        <v>2.0000000000000001E-4</v>
      </c>
      <c r="K36">
        <f>VLOOKUP(B36,[4]Factor!$A$2:$F$254,5,FALSE)</f>
        <v>6.0000000000000002E-5</v>
      </c>
      <c r="O36">
        <f t="shared" si="2"/>
        <v>-1.1200000000000002E-2</v>
      </c>
      <c r="P36">
        <f t="shared" si="3"/>
        <v>2.5902374093979596E-3</v>
      </c>
      <c r="R36">
        <f t="shared" si="4"/>
        <v>-1.1200000000000002E-2</v>
      </c>
      <c r="S36">
        <f t="shared" si="4"/>
        <v>-8.0000000000000004E-4</v>
      </c>
      <c r="T36">
        <f t="shared" si="4"/>
        <v>2.0000000000000001E-4</v>
      </c>
      <c r="U36">
        <f t="shared" si="5"/>
        <v>2.5902374093979596E-3</v>
      </c>
    </row>
    <row r="37" spans="1:21" x14ac:dyDescent="0.55000000000000004">
      <c r="A37">
        <f>[4]HPQ_Stock_Data!A37</f>
        <v>27828</v>
      </c>
      <c r="B37" s="56">
        <f>[4]HPQ_Stock_Data!B37</f>
        <v>43885</v>
      </c>
      <c r="C37" t="str">
        <f>[4]HPQ_Stock_Data!C37</f>
        <v>HPQ</v>
      </c>
      <c r="D37" t="str">
        <f>[4]HPQ_Stock_Data!D37</f>
        <v>H P INC</v>
      </c>
      <c r="E37">
        <f>[4]HPQ_Stock_Data!E37</f>
        <v>22.100000381469727</v>
      </c>
      <c r="F37">
        <f>[4]HPQ_Stock_Data!F37</f>
        <v>-2.64317337423563E-2</v>
      </c>
      <c r="G37">
        <f t="shared" si="1"/>
        <v>-2.6491733742356301E-2</v>
      </c>
      <c r="H37">
        <f>VLOOKUP(B37,[4]Factor!$A$2:$F$254,2,FALSE)</f>
        <v>-3.39E-2</v>
      </c>
      <c r="I37">
        <f>VLOOKUP(B37,[4]Factor!$A$2:$F$254,3,FALSE)</f>
        <v>1.7000000000000001E-3</v>
      </c>
      <c r="J37">
        <f>VLOOKUP(B37,[4]Factor!$A$2:$F$254,4,FALSE)</f>
        <v>-1E-4</v>
      </c>
      <c r="K37">
        <f>VLOOKUP(B37,[4]Factor!$A$2:$F$254,5,FALSE)</f>
        <v>6.0000000000000002E-5</v>
      </c>
      <c r="O37">
        <f t="shared" si="2"/>
        <v>-3.39E-2</v>
      </c>
      <c r="P37">
        <f t="shared" si="3"/>
        <v>-2.6491733742356301E-2</v>
      </c>
      <c r="R37">
        <f t="shared" si="4"/>
        <v>-3.39E-2</v>
      </c>
      <c r="S37">
        <f t="shared" si="4"/>
        <v>1.7000000000000001E-3</v>
      </c>
      <c r="T37">
        <f t="shared" si="4"/>
        <v>-1E-4</v>
      </c>
      <c r="U37">
        <f t="shared" si="5"/>
        <v>-2.6491733742356301E-2</v>
      </c>
    </row>
    <row r="38" spans="1:21" x14ac:dyDescent="0.55000000000000004">
      <c r="A38">
        <f>[4]HPQ_Stock_Data!A38</f>
        <v>27828</v>
      </c>
      <c r="B38" s="56">
        <f>[4]HPQ_Stock_Data!B38</f>
        <v>43886</v>
      </c>
      <c r="C38" t="str">
        <f>[4]HPQ_Stock_Data!C38</f>
        <v>HPQ</v>
      </c>
      <c r="D38" t="str">
        <f>[4]HPQ_Stock_Data!D38</f>
        <v>H P INC</v>
      </c>
      <c r="E38">
        <f>[4]HPQ_Stock_Data!E38</f>
        <v>23.350000381469727</v>
      </c>
      <c r="F38">
        <f>[4]HPQ_Stock_Data!F38</f>
        <v>5.656108632683754E-2</v>
      </c>
      <c r="G38">
        <f t="shared" si="1"/>
        <v>5.6501086326837542E-2</v>
      </c>
      <c r="H38">
        <f>VLOOKUP(B38,[4]Factor!$A$2:$F$254,2,FALSE)</f>
        <v>-3.0899999999999997E-2</v>
      </c>
      <c r="I38">
        <f>VLOOKUP(B38,[4]Factor!$A$2:$F$254,3,FALSE)</f>
        <v>-8.9999999999999998E-4</v>
      </c>
      <c r="J38">
        <f>VLOOKUP(B38,[4]Factor!$A$2:$F$254,4,FALSE)</f>
        <v>-7.1999999999999998E-3</v>
      </c>
      <c r="K38">
        <f>VLOOKUP(B38,[4]Factor!$A$2:$F$254,5,FALSE)</f>
        <v>6.0000000000000002E-5</v>
      </c>
      <c r="O38">
        <f t="shared" si="2"/>
        <v>-3.0899999999999997E-2</v>
      </c>
      <c r="P38">
        <f t="shared" si="3"/>
        <v>5.6501086326837542E-2</v>
      </c>
      <c r="R38">
        <f t="shared" si="4"/>
        <v>-3.0899999999999997E-2</v>
      </c>
      <c r="S38">
        <f t="shared" si="4"/>
        <v>-8.9999999999999998E-4</v>
      </c>
      <c r="T38">
        <f t="shared" si="4"/>
        <v>-7.1999999999999998E-3</v>
      </c>
      <c r="U38">
        <f t="shared" si="5"/>
        <v>5.6501086326837542E-2</v>
      </c>
    </row>
    <row r="39" spans="1:21" x14ac:dyDescent="0.55000000000000004">
      <c r="A39">
        <f>[4]HPQ_Stock_Data!A39</f>
        <v>27828</v>
      </c>
      <c r="B39" s="56">
        <f>[4]HPQ_Stock_Data!B39</f>
        <v>43887</v>
      </c>
      <c r="C39" t="str">
        <f>[4]HPQ_Stock_Data!C39</f>
        <v>HPQ</v>
      </c>
      <c r="D39" t="str">
        <f>[4]HPQ_Stock_Data!D39</f>
        <v>H P INC</v>
      </c>
      <c r="E39">
        <f>[4]HPQ_Stock_Data!E39</f>
        <v>22.709999084472656</v>
      </c>
      <c r="F39">
        <f>[4]HPQ_Stock_Data!F39</f>
        <v>-2.740904875099659E-2</v>
      </c>
      <c r="G39">
        <f t="shared" si="1"/>
        <v>-2.7469048750996591E-2</v>
      </c>
      <c r="H39">
        <f>VLOOKUP(B39,[4]Factor!$A$2:$F$254,2,FALSE)</f>
        <v>-5.1999999999999998E-3</v>
      </c>
      <c r="I39">
        <f>VLOOKUP(B39,[4]Factor!$A$2:$F$254,3,FALSE)</f>
        <v>-4.0999999999999995E-3</v>
      </c>
      <c r="J39">
        <f>VLOOKUP(B39,[4]Factor!$A$2:$F$254,4,FALSE)</f>
        <v>-1.21E-2</v>
      </c>
      <c r="K39">
        <f>VLOOKUP(B39,[4]Factor!$A$2:$F$254,5,FALSE)</f>
        <v>6.0000000000000002E-5</v>
      </c>
      <c r="O39">
        <f t="shared" si="2"/>
        <v>-5.1999999999999998E-3</v>
      </c>
      <c r="P39">
        <f t="shared" si="3"/>
        <v>-2.7469048750996591E-2</v>
      </c>
      <c r="R39">
        <f t="shared" si="4"/>
        <v>-5.1999999999999998E-3</v>
      </c>
      <c r="S39">
        <f t="shared" si="4"/>
        <v>-4.0999999999999995E-3</v>
      </c>
      <c r="T39">
        <f t="shared" si="4"/>
        <v>-1.21E-2</v>
      </c>
      <c r="U39">
        <f t="shared" si="5"/>
        <v>-2.7469048750996591E-2</v>
      </c>
    </row>
    <row r="40" spans="1:21" x14ac:dyDescent="0.55000000000000004">
      <c r="A40">
        <f>[4]HPQ_Stock_Data!A40</f>
        <v>27828</v>
      </c>
      <c r="B40" s="56">
        <f>[4]HPQ_Stock_Data!B40</f>
        <v>43888</v>
      </c>
      <c r="C40" t="str">
        <f>[4]HPQ_Stock_Data!C40</f>
        <v>HPQ</v>
      </c>
      <c r="D40" t="str">
        <f>[4]HPQ_Stock_Data!D40</f>
        <v>H P INC</v>
      </c>
      <c r="E40">
        <f>[4]HPQ_Stock_Data!E40</f>
        <v>21.879999160766602</v>
      </c>
      <c r="F40">
        <f>[4]HPQ_Stock_Data!F40</f>
        <v>-3.6547772586345673E-2</v>
      </c>
      <c r="G40">
        <f t="shared" si="1"/>
        <v>-3.660777258634567E-2</v>
      </c>
      <c r="H40">
        <f>VLOOKUP(B40,[4]Factor!$A$2:$F$254,2,FALSE)</f>
        <v>-4.2199999999999994E-2</v>
      </c>
      <c r="I40">
        <f>VLOOKUP(B40,[4]Factor!$A$2:$F$254,3,FALSE)</f>
        <v>7.4999999999999997E-3</v>
      </c>
      <c r="J40">
        <f>VLOOKUP(B40,[4]Factor!$A$2:$F$254,4,FALSE)</f>
        <v>1.1999999999999999E-3</v>
      </c>
      <c r="K40">
        <f>VLOOKUP(B40,[4]Factor!$A$2:$F$254,5,FALSE)</f>
        <v>6.0000000000000002E-5</v>
      </c>
      <c r="O40">
        <f t="shared" si="2"/>
        <v>-4.2199999999999994E-2</v>
      </c>
      <c r="P40">
        <f t="shared" si="3"/>
        <v>-3.660777258634567E-2</v>
      </c>
      <c r="R40">
        <f t="shared" si="4"/>
        <v>-4.2199999999999994E-2</v>
      </c>
      <c r="S40">
        <f t="shared" si="4"/>
        <v>7.4999999999999997E-3</v>
      </c>
      <c r="T40">
        <f t="shared" si="4"/>
        <v>1.1999999999999999E-3</v>
      </c>
      <c r="U40">
        <f t="shared" si="5"/>
        <v>-3.660777258634567E-2</v>
      </c>
    </row>
    <row r="41" spans="1:21" x14ac:dyDescent="0.55000000000000004">
      <c r="A41">
        <f>[4]HPQ_Stock_Data!A41</f>
        <v>27828</v>
      </c>
      <c r="B41" s="56">
        <f>[4]HPQ_Stock_Data!B41</f>
        <v>43889</v>
      </c>
      <c r="C41" t="str">
        <f>[4]HPQ_Stock_Data!C41</f>
        <v>HPQ</v>
      </c>
      <c r="D41" t="str">
        <f>[4]HPQ_Stock_Data!D41</f>
        <v>H P INC</v>
      </c>
      <c r="E41">
        <f>[4]HPQ_Stock_Data!E41</f>
        <v>20.790000915527344</v>
      </c>
      <c r="F41">
        <f>[4]HPQ_Stock_Data!F41</f>
        <v>-4.9817107617855072E-2</v>
      </c>
      <c r="G41">
        <f t="shared" si="1"/>
        <v>-4.987710761785507E-2</v>
      </c>
      <c r="H41">
        <f>VLOOKUP(B41,[4]Factor!$A$2:$F$254,2,FALSE)</f>
        <v>-7.8000000000000005E-3</v>
      </c>
      <c r="I41">
        <f>VLOOKUP(B41,[4]Factor!$A$2:$F$254,3,FALSE)</f>
        <v>2.8000000000000004E-3</v>
      </c>
      <c r="J41">
        <f>VLOOKUP(B41,[4]Factor!$A$2:$F$254,4,FALSE)</f>
        <v>-7.8000000000000005E-3</v>
      </c>
      <c r="K41">
        <f>VLOOKUP(B41,[4]Factor!$A$2:$F$254,5,FALSE)</f>
        <v>6.0000000000000002E-5</v>
      </c>
      <c r="O41">
        <f t="shared" si="2"/>
        <v>-7.8000000000000005E-3</v>
      </c>
      <c r="P41">
        <f t="shared" si="3"/>
        <v>-4.987710761785507E-2</v>
      </c>
      <c r="R41">
        <f t="shared" si="4"/>
        <v>-7.8000000000000005E-3</v>
      </c>
      <c r="S41">
        <f t="shared" si="4"/>
        <v>2.8000000000000004E-3</v>
      </c>
      <c r="T41">
        <f t="shared" si="4"/>
        <v>-7.8000000000000005E-3</v>
      </c>
      <c r="U41">
        <f t="shared" si="5"/>
        <v>-4.987710761785507E-2</v>
      </c>
    </row>
    <row r="42" spans="1:21" x14ac:dyDescent="0.55000000000000004">
      <c r="A42">
        <f>[4]HPQ_Stock_Data!A42</f>
        <v>27828</v>
      </c>
      <c r="B42" s="56">
        <f>[4]HPQ_Stock_Data!B42</f>
        <v>43892</v>
      </c>
      <c r="C42" t="str">
        <f>[4]HPQ_Stock_Data!C42</f>
        <v>HPQ</v>
      </c>
      <c r="D42" t="str">
        <f>[4]HPQ_Stock_Data!D42</f>
        <v>H P INC</v>
      </c>
      <c r="E42">
        <f>[4]HPQ_Stock_Data!E42</f>
        <v>21.860000610351563</v>
      </c>
      <c r="F42">
        <f>[4]HPQ_Stock_Data!F42</f>
        <v>5.1467034965753555E-2</v>
      </c>
      <c r="G42">
        <f t="shared" si="1"/>
        <v>5.1407034965753558E-2</v>
      </c>
      <c r="H42">
        <f>VLOOKUP(B42,[4]Factor!$A$2:$F$254,2,FALSE)</f>
        <v>4.3099999999999999E-2</v>
      </c>
      <c r="I42">
        <f>VLOOKUP(B42,[4]Factor!$A$2:$F$254,3,FALSE)</f>
        <v>-1.7600000000000001E-2</v>
      </c>
      <c r="J42">
        <f>VLOOKUP(B42,[4]Factor!$A$2:$F$254,4,FALSE)</f>
        <v>-4.0000000000000001E-3</v>
      </c>
      <c r="K42">
        <f>VLOOKUP(B42,[4]Factor!$A$2:$F$254,5,FALSE)</f>
        <v>6.0000000000000002E-5</v>
      </c>
      <c r="O42">
        <f t="shared" si="2"/>
        <v>4.3099999999999999E-2</v>
      </c>
      <c r="P42">
        <f t="shared" si="3"/>
        <v>5.1407034965753558E-2</v>
      </c>
      <c r="R42">
        <f t="shared" si="4"/>
        <v>4.3099999999999999E-2</v>
      </c>
      <c r="S42">
        <f t="shared" si="4"/>
        <v>-1.7600000000000001E-2</v>
      </c>
      <c r="T42">
        <f t="shared" si="4"/>
        <v>-4.0000000000000001E-3</v>
      </c>
      <c r="U42">
        <f t="shared" si="5"/>
        <v>5.1407034965753558E-2</v>
      </c>
    </row>
    <row r="43" spans="1:21" x14ac:dyDescent="0.55000000000000004">
      <c r="A43">
        <f>[4]HPQ_Stock_Data!A43</f>
        <v>27828</v>
      </c>
      <c r="B43" s="56">
        <f>[4]HPQ_Stock_Data!B43</f>
        <v>43893</v>
      </c>
      <c r="C43" t="str">
        <f>[4]HPQ_Stock_Data!C43</f>
        <v>HPQ</v>
      </c>
      <c r="D43" t="str">
        <f>[4]HPQ_Stock_Data!D43</f>
        <v>H P INC</v>
      </c>
      <c r="E43">
        <f>[4]HPQ_Stock_Data!E43</f>
        <v>20.75</v>
      </c>
      <c r="F43">
        <f>[4]HPQ_Stock_Data!F43</f>
        <v>-5.0777703523635864E-2</v>
      </c>
      <c r="G43">
        <f t="shared" si="1"/>
        <v>-5.0837703523635862E-2</v>
      </c>
      <c r="H43">
        <f>VLOOKUP(B43,[4]Factor!$A$2:$F$254,2,FALSE)</f>
        <v>-2.7900000000000001E-2</v>
      </c>
      <c r="I43">
        <f>VLOOKUP(B43,[4]Factor!$A$2:$F$254,3,FALSE)</f>
        <v>7.8000000000000005E-3</v>
      </c>
      <c r="J43">
        <f>VLOOKUP(B43,[4]Factor!$A$2:$F$254,4,FALSE)</f>
        <v>-6.1999999999999998E-3</v>
      </c>
      <c r="K43">
        <f>VLOOKUP(B43,[4]Factor!$A$2:$F$254,5,FALSE)</f>
        <v>6.0000000000000002E-5</v>
      </c>
      <c r="O43">
        <f t="shared" si="2"/>
        <v>-2.7900000000000001E-2</v>
      </c>
      <c r="P43">
        <f t="shared" si="3"/>
        <v>-5.0837703523635862E-2</v>
      </c>
      <c r="R43">
        <f t="shared" si="4"/>
        <v>-2.7900000000000001E-2</v>
      </c>
      <c r="S43">
        <f t="shared" si="4"/>
        <v>7.8000000000000005E-3</v>
      </c>
      <c r="T43">
        <f t="shared" si="4"/>
        <v>-6.1999999999999998E-3</v>
      </c>
      <c r="U43">
        <f t="shared" si="5"/>
        <v>-5.0837703523635862E-2</v>
      </c>
    </row>
    <row r="44" spans="1:21" x14ac:dyDescent="0.55000000000000004">
      <c r="A44">
        <f>[4]HPQ_Stock_Data!A44</f>
        <v>27828</v>
      </c>
      <c r="B44" s="56">
        <f>[4]HPQ_Stock_Data!B44</f>
        <v>43894</v>
      </c>
      <c r="C44" t="str">
        <f>[4]HPQ_Stock_Data!C44</f>
        <v>HPQ</v>
      </c>
      <c r="D44" t="str">
        <f>[4]HPQ_Stock_Data!D44</f>
        <v>H P INC</v>
      </c>
      <c r="E44">
        <f>[4]HPQ_Stock_Data!E44</f>
        <v>21.600000381469727</v>
      </c>
      <c r="F44">
        <f>[4]HPQ_Stock_Data!F44</f>
        <v>4.0963873267173767E-2</v>
      </c>
      <c r="G44">
        <f t="shared" si="1"/>
        <v>4.090387326717377E-2</v>
      </c>
      <c r="H44">
        <f>VLOOKUP(B44,[4]Factor!$A$2:$F$254,2,FALSE)</f>
        <v>4.0300000000000002E-2</v>
      </c>
      <c r="I44">
        <f>VLOOKUP(B44,[4]Factor!$A$2:$F$254,3,FALSE)</f>
        <v>-1.0500000000000001E-2</v>
      </c>
      <c r="J44">
        <f>VLOOKUP(B44,[4]Factor!$A$2:$F$254,4,FALSE)</f>
        <v>-1.1000000000000001E-2</v>
      </c>
      <c r="K44">
        <f>VLOOKUP(B44,[4]Factor!$A$2:$F$254,5,FALSE)</f>
        <v>6.0000000000000002E-5</v>
      </c>
      <c r="O44">
        <f t="shared" si="2"/>
        <v>4.0300000000000002E-2</v>
      </c>
      <c r="P44">
        <f t="shared" si="3"/>
        <v>4.090387326717377E-2</v>
      </c>
      <c r="R44">
        <f t="shared" si="4"/>
        <v>4.0300000000000002E-2</v>
      </c>
      <c r="S44">
        <f t="shared" si="4"/>
        <v>-1.0500000000000001E-2</v>
      </c>
      <c r="T44">
        <f t="shared" si="4"/>
        <v>-1.1000000000000001E-2</v>
      </c>
      <c r="U44">
        <f t="shared" si="5"/>
        <v>4.090387326717377E-2</v>
      </c>
    </row>
    <row r="45" spans="1:21" x14ac:dyDescent="0.55000000000000004">
      <c r="A45">
        <f>[4]HPQ_Stock_Data!A45</f>
        <v>27828</v>
      </c>
      <c r="B45" s="56">
        <f>[4]HPQ_Stock_Data!B45</f>
        <v>43895</v>
      </c>
      <c r="C45" t="str">
        <f>[4]HPQ_Stock_Data!C45</f>
        <v>HPQ</v>
      </c>
      <c r="D45" t="str">
        <f>[4]HPQ_Stock_Data!D45</f>
        <v>H P INC</v>
      </c>
      <c r="E45">
        <f>[4]HPQ_Stock_Data!E45</f>
        <v>21.540000915527344</v>
      </c>
      <c r="F45">
        <f>[4]HPQ_Stock_Data!F45</f>
        <v>-2.7777529321610928E-3</v>
      </c>
      <c r="G45">
        <f t="shared" si="1"/>
        <v>-2.8377529321610929E-3</v>
      </c>
      <c r="H45">
        <f>VLOOKUP(B45,[4]Factor!$A$2:$F$254,2,FALSE)</f>
        <v>-3.3799999999999997E-2</v>
      </c>
      <c r="I45">
        <f>VLOOKUP(B45,[4]Factor!$A$2:$F$254,3,FALSE)</f>
        <v>1.9E-3</v>
      </c>
      <c r="J45">
        <f>VLOOKUP(B45,[4]Factor!$A$2:$F$254,4,FALSE)</f>
        <v>-1.37E-2</v>
      </c>
      <c r="K45">
        <f>VLOOKUP(B45,[4]Factor!$A$2:$F$254,5,FALSE)</f>
        <v>6.0000000000000002E-5</v>
      </c>
      <c r="O45">
        <f t="shared" si="2"/>
        <v>-3.3799999999999997E-2</v>
      </c>
      <c r="P45">
        <f t="shared" si="3"/>
        <v>-2.8377529321610929E-3</v>
      </c>
      <c r="R45">
        <f t="shared" si="4"/>
        <v>-3.3799999999999997E-2</v>
      </c>
      <c r="S45">
        <f t="shared" si="4"/>
        <v>1.9E-3</v>
      </c>
      <c r="T45">
        <f t="shared" si="4"/>
        <v>-1.37E-2</v>
      </c>
      <c r="U45">
        <f t="shared" si="5"/>
        <v>-2.8377529321610929E-3</v>
      </c>
    </row>
    <row r="46" spans="1:21" x14ac:dyDescent="0.55000000000000004">
      <c r="A46">
        <f>[4]HPQ_Stock_Data!A46</f>
        <v>27828</v>
      </c>
      <c r="B46" s="56">
        <f>[4]HPQ_Stock_Data!B46</f>
        <v>43896</v>
      </c>
      <c r="C46" t="str">
        <f>[4]HPQ_Stock_Data!C46</f>
        <v>HPQ</v>
      </c>
      <c r="D46" t="str">
        <f>[4]HPQ_Stock_Data!D46</f>
        <v>H P INC</v>
      </c>
      <c r="E46">
        <f>[4]HPQ_Stock_Data!E46</f>
        <v>21.409999847412109</v>
      </c>
      <c r="F46">
        <f>[4]HPQ_Stock_Data!F46</f>
        <v>-6.0353325679898262E-3</v>
      </c>
      <c r="G46">
        <f t="shared" si="1"/>
        <v>-6.0953325679898264E-3</v>
      </c>
      <c r="H46">
        <f>VLOOKUP(B46,[4]Factor!$A$2:$F$254,2,FALSE)</f>
        <v>-1.78E-2</v>
      </c>
      <c r="I46">
        <f>VLOOKUP(B46,[4]Factor!$A$2:$F$254,3,FALSE)</f>
        <v>4.0000000000000002E-4</v>
      </c>
      <c r="J46">
        <f>VLOOKUP(B46,[4]Factor!$A$2:$F$254,4,FALSE)</f>
        <v>-1.4199999999999999E-2</v>
      </c>
      <c r="K46">
        <f>VLOOKUP(B46,[4]Factor!$A$2:$F$254,5,FALSE)</f>
        <v>6.0000000000000002E-5</v>
      </c>
      <c r="O46">
        <f t="shared" si="2"/>
        <v>-1.78E-2</v>
      </c>
      <c r="P46">
        <f t="shared" si="3"/>
        <v>-6.0953325679898264E-3</v>
      </c>
      <c r="R46">
        <f t="shared" si="4"/>
        <v>-1.78E-2</v>
      </c>
      <c r="S46">
        <f t="shared" si="4"/>
        <v>4.0000000000000002E-4</v>
      </c>
      <c r="T46">
        <f t="shared" si="4"/>
        <v>-1.4199999999999999E-2</v>
      </c>
      <c r="U46">
        <f t="shared" si="5"/>
        <v>-6.0953325679898264E-3</v>
      </c>
    </row>
    <row r="47" spans="1:21" x14ac:dyDescent="0.55000000000000004">
      <c r="A47">
        <f>[4]HPQ_Stock_Data!A47</f>
        <v>27828</v>
      </c>
      <c r="B47" s="56">
        <f>[4]HPQ_Stock_Data!B47</f>
        <v>43899</v>
      </c>
      <c r="C47" t="str">
        <f>[4]HPQ_Stock_Data!C47</f>
        <v>HPQ</v>
      </c>
      <c r="D47" t="str">
        <f>[4]HPQ_Stock_Data!D47</f>
        <v>H P INC</v>
      </c>
      <c r="E47">
        <f>[4]HPQ_Stock_Data!E47</f>
        <v>18.959999084472656</v>
      </c>
      <c r="F47">
        <f>[4]HPQ_Stock_Data!F47</f>
        <v>-0.11443254351615906</v>
      </c>
      <c r="G47">
        <f t="shared" si="1"/>
        <v>-0.11449254351615906</v>
      </c>
      <c r="H47">
        <f>VLOOKUP(B47,[4]Factor!$A$2:$F$254,2,FALSE)</f>
        <v>-7.7899999999999997E-2</v>
      </c>
      <c r="I47">
        <f>VLOOKUP(B47,[4]Factor!$A$2:$F$254,3,FALSE)</f>
        <v>-4.5000000000000005E-3</v>
      </c>
      <c r="J47">
        <f>VLOOKUP(B47,[4]Factor!$A$2:$F$254,4,FALSE)</f>
        <v>-4.7E-2</v>
      </c>
      <c r="K47">
        <f>VLOOKUP(B47,[4]Factor!$A$2:$F$254,5,FALSE)</f>
        <v>6.0000000000000002E-5</v>
      </c>
      <c r="O47">
        <f t="shared" si="2"/>
        <v>-7.7899999999999997E-2</v>
      </c>
      <c r="P47">
        <f t="shared" si="3"/>
        <v>-0.11449254351615906</v>
      </c>
      <c r="R47">
        <f t="shared" si="4"/>
        <v>-7.7899999999999997E-2</v>
      </c>
      <c r="S47">
        <f t="shared" si="4"/>
        <v>-4.5000000000000005E-3</v>
      </c>
      <c r="T47">
        <f t="shared" si="4"/>
        <v>-4.7E-2</v>
      </c>
      <c r="U47">
        <f t="shared" si="5"/>
        <v>-0.11449254351615906</v>
      </c>
    </row>
    <row r="48" spans="1:21" x14ac:dyDescent="0.55000000000000004">
      <c r="A48">
        <f>[4]HPQ_Stock_Data!A48</f>
        <v>27828</v>
      </c>
      <c r="B48" s="56">
        <f>[4]HPQ_Stock_Data!B48</f>
        <v>43900</v>
      </c>
      <c r="C48" t="str">
        <f>[4]HPQ_Stock_Data!C48</f>
        <v>HPQ</v>
      </c>
      <c r="D48" t="str">
        <f>[4]HPQ_Stock_Data!D48</f>
        <v>H P INC</v>
      </c>
      <c r="E48">
        <f>[4]HPQ_Stock_Data!E48</f>
        <v>19.790000915527344</v>
      </c>
      <c r="F48">
        <f>[4]HPQ_Stock_Data!F48</f>
        <v>5.3069718182086945E-2</v>
      </c>
      <c r="G48">
        <f t="shared" si="1"/>
        <v>5.3009718182086947E-2</v>
      </c>
      <c r="H48">
        <f>VLOOKUP(B48,[4]Factor!$A$2:$F$254,2,FALSE)</f>
        <v>4.7400000000000005E-2</v>
      </c>
      <c r="I48">
        <f>VLOOKUP(B48,[4]Factor!$A$2:$F$254,3,FALSE)</f>
        <v>-2.4700000000000003E-2</v>
      </c>
      <c r="J48">
        <f>VLOOKUP(B48,[4]Factor!$A$2:$F$254,4,FALSE)</f>
        <v>7.8000000000000005E-3</v>
      </c>
      <c r="K48">
        <f>VLOOKUP(B48,[4]Factor!$A$2:$F$254,5,FALSE)</f>
        <v>6.0000000000000002E-5</v>
      </c>
      <c r="O48">
        <f t="shared" si="2"/>
        <v>4.7400000000000005E-2</v>
      </c>
      <c r="P48">
        <f t="shared" si="3"/>
        <v>5.3009718182086947E-2</v>
      </c>
      <c r="R48">
        <f t="shared" si="4"/>
        <v>4.7400000000000005E-2</v>
      </c>
      <c r="S48">
        <f t="shared" si="4"/>
        <v>-2.4700000000000003E-2</v>
      </c>
      <c r="T48">
        <f t="shared" si="4"/>
        <v>7.8000000000000005E-3</v>
      </c>
      <c r="U48">
        <f t="shared" si="5"/>
        <v>5.3009718182086947E-2</v>
      </c>
    </row>
    <row r="49" spans="1:21" x14ac:dyDescent="0.55000000000000004">
      <c r="A49">
        <f>[4]HPQ_Stock_Data!A49</f>
        <v>27828</v>
      </c>
      <c r="B49" s="56">
        <f>[4]HPQ_Stock_Data!B49</f>
        <v>43901</v>
      </c>
      <c r="C49" t="str">
        <f>[4]HPQ_Stock_Data!C49</f>
        <v>HPQ</v>
      </c>
      <c r="D49" t="str">
        <f>[4]HPQ_Stock_Data!D49</f>
        <v>H P INC</v>
      </c>
      <c r="E49">
        <f>[4]HPQ_Stock_Data!E49</f>
        <v>19.360000610351563</v>
      </c>
      <c r="F49">
        <f>[4]HPQ_Stock_Data!F49</f>
        <v>-2.1728159859776497E-2</v>
      </c>
      <c r="G49">
        <f t="shared" si="1"/>
        <v>-2.1788159859776498E-2</v>
      </c>
      <c r="H49">
        <f>VLOOKUP(B49,[4]Factor!$A$2:$F$254,2,FALSE)</f>
        <v>-5.0499999999999996E-2</v>
      </c>
      <c r="I49">
        <f>VLOOKUP(B49,[4]Factor!$A$2:$F$254,3,FALSE)</f>
        <v>-8.3999999999999995E-3</v>
      </c>
      <c r="J49">
        <f>VLOOKUP(B49,[4]Factor!$A$2:$F$254,4,FALSE)</f>
        <v>-7.9000000000000008E-3</v>
      </c>
      <c r="K49">
        <f>VLOOKUP(B49,[4]Factor!$A$2:$F$254,5,FALSE)</f>
        <v>6.0000000000000002E-5</v>
      </c>
      <c r="O49">
        <f t="shared" si="2"/>
        <v>-5.0499999999999996E-2</v>
      </c>
      <c r="P49">
        <f t="shared" si="3"/>
        <v>-2.1788159859776498E-2</v>
      </c>
      <c r="R49">
        <f t="shared" si="4"/>
        <v>-5.0499999999999996E-2</v>
      </c>
      <c r="S49">
        <f t="shared" si="4"/>
        <v>-8.3999999999999995E-3</v>
      </c>
      <c r="T49">
        <f t="shared" si="4"/>
        <v>-7.9000000000000008E-3</v>
      </c>
      <c r="U49">
        <f t="shared" si="5"/>
        <v>-2.1788159859776498E-2</v>
      </c>
    </row>
    <row r="50" spans="1:21" x14ac:dyDescent="0.55000000000000004">
      <c r="A50">
        <f>[4]HPQ_Stock_Data!A50</f>
        <v>27828</v>
      </c>
      <c r="B50" s="56">
        <f>[4]HPQ_Stock_Data!B50</f>
        <v>43902</v>
      </c>
      <c r="C50" t="str">
        <f>[4]HPQ_Stock_Data!C50</f>
        <v>HPQ</v>
      </c>
      <c r="D50" t="str">
        <f>[4]HPQ_Stock_Data!D50</f>
        <v>H P INC</v>
      </c>
      <c r="E50">
        <f>[4]HPQ_Stock_Data!E50</f>
        <v>17.510000228881836</v>
      </c>
      <c r="F50">
        <f>[4]HPQ_Stock_Data!F50</f>
        <v>-9.5557868480682373E-2</v>
      </c>
      <c r="G50">
        <f t="shared" si="1"/>
        <v>-9.5617868480682378E-2</v>
      </c>
      <c r="H50">
        <f>VLOOKUP(B50,[4]Factor!$A$2:$F$254,2,FALSE)</f>
        <v>-9.6300000000000011E-2</v>
      </c>
      <c r="I50">
        <f>VLOOKUP(B50,[4]Factor!$A$2:$F$254,3,FALSE)</f>
        <v>-5.1999999999999998E-3</v>
      </c>
      <c r="J50">
        <f>VLOOKUP(B50,[4]Factor!$A$2:$F$254,4,FALSE)</f>
        <v>-1.21E-2</v>
      </c>
      <c r="K50">
        <f>VLOOKUP(B50,[4]Factor!$A$2:$F$254,5,FALSE)</f>
        <v>6.0000000000000002E-5</v>
      </c>
      <c r="O50">
        <f t="shared" si="2"/>
        <v>-9.6300000000000011E-2</v>
      </c>
      <c r="P50">
        <f t="shared" si="3"/>
        <v>-9.5617868480682378E-2</v>
      </c>
      <c r="R50">
        <f t="shared" si="4"/>
        <v>-9.6300000000000011E-2</v>
      </c>
      <c r="S50">
        <f t="shared" si="4"/>
        <v>-5.1999999999999998E-3</v>
      </c>
      <c r="T50">
        <f t="shared" si="4"/>
        <v>-1.21E-2</v>
      </c>
      <c r="U50">
        <f t="shared" si="5"/>
        <v>-9.5617868480682378E-2</v>
      </c>
    </row>
    <row r="51" spans="1:21" x14ac:dyDescent="0.55000000000000004">
      <c r="A51">
        <f>[4]HPQ_Stock_Data!A51</f>
        <v>27828</v>
      </c>
      <c r="B51" s="56">
        <f>[4]HPQ_Stock_Data!B51</f>
        <v>43903</v>
      </c>
      <c r="C51" t="str">
        <f>[4]HPQ_Stock_Data!C51</f>
        <v>HPQ</v>
      </c>
      <c r="D51" t="str">
        <f>[4]HPQ_Stock_Data!D51</f>
        <v>H P INC</v>
      </c>
      <c r="E51">
        <f>[4]HPQ_Stock_Data!E51</f>
        <v>17.180000305175781</v>
      </c>
      <c r="F51">
        <f>[4]HPQ_Stock_Data!F51</f>
        <v>-1.8846368417143822E-2</v>
      </c>
      <c r="G51">
        <f t="shared" si="1"/>
        <v>-1.8906368417143823E-2</v>
      </c>
      <c r="H51">
        <f>VLOOKUP(B51,[4]Factor!$A$2:$F$254,2,FALSE)</f>
        <v>8.9600000000000013E-2</v>
      </c>
      <c r="I51">
        <f>VLOOKUP(B51,[4]Factor!$A$2:$F$254,3,FALSE)</f>
        <v>-2.7099999999999999E-2</v>
      </c>
      <c r="J51">
        <f>VLOOKUP(B51,[4]Factor!$A$2:$F$254,4,FALSE)</f>
        <v>2.9900000000000003E-2</v>
      </c>
      <c r="K51">
        <f>VLOOKUP(B51,[4]Factor!$A$2:$F$254,5,FALSE)</f>
        <v>6.0000000000000002E-5</v>
      </c>
      <c r="O51">
        <f t="shared" si="2"/>
        <v>8.9600000000000013E-2</v>
      </c>
      <c r="P51">
        <f t="shared" si="3"/>
        <v>-1.8906368417143823E-2</v>
      </c>
      <c r="R51">
        <f t="shared" si="4"/>
        <v>8.9600000000000013E-2</v>
      </c>
      <c r="S51">
        <f t="shared" si="4"/>
        <v>-2.7099999999999999E-2</v>
      </c>
      <c r="T51">
        <f t="shared" si="4"/>
        <v>2.9900000000000003E-2</v>
      </c>
      <c r="U51">
        <f t="shared" si="5"/>
        <v>-1.8906368417143823E-2</v>
      </c>
    </row>
    <row r="52" spans="1:21" x14ac:dyDescent="0.55000000000000004">
      <c r="A52">
        <f>[4]HPQ_Stock_Data!A52</f>
        <v>27828</v>
      </c>
      <c r="B52" s="56">
        <f>[4]HPQ_Stock_Data!B52</f>
        <v>43906</v>
      </c>
      <c r="C52" t="str">
        <f>[4]HPQ_Stock_Data!C52</f>
        <v>HPQ</v>
      </c>
      <c r="D52" t="str">
        <f>[4]HPQ_Stock_Data!D52</f>
        <v>H P INC</v>
      </c>
      <c r="E52">
        <f>[4]HPQ_Stock_Data!E52</f>
        <v>14.460000038146973</v>
      </c>
      <c r="F52">
        <f>[4]HPQ_Stock_Data!F52</f>
        <v>-0.15832364559173584</v>
      </c>
      <c r="G52">
        <f t="shared" si="1"/>
        <v>-0.15838364559173584</v>
      </c>
      <c r="H52">
        <f>VLOOKUP(B52,[4]Factor!$A$2:$F$254,2,FALSE)</f>
        <v>-0.12</v>
      </c>
      <c r="I52">
        <f>VLOOKUP(B52,[4]Factor!$A$2:$F$254,3,FALSE)</f>
        <v>-3.3E-3</v>
      </c>
      <c r="J52">
        <f>VLOOKUP(B52,[4]Factor!$A$2:$F$254,4,FALSE)</f>
        <v>-7.7000000000000002E-3</v>
      </c>
      <c r="K52">
        <f>VLOOKUP(B52,[4]Factor!$A$2:$F$254,5,FALSE)</f>
        <v>6.0000000000000002E-5</v>
      </c>
      <c r="O52">
        <f t="shared" si="2"/>
        <v>-0.12</v>
      </c>
      <c r="P52">
        <f t="shared" si="3"/>
        <v>-0.15838364559173584</v>
      </c>
      <c r="R52">
        <f t="shared" si="4"/>
        <v>-0.12</v>
      </c>
      <c r="S52">
        <f t="shared" si="4"/>
        <v>-3.3E-3</v>
      </c>
      <c r="T52">
        <f t="shared" si="4"/>
        <v>-7.7000000000000002E-3</v>
      </c>
      <c r="U52">
        <f t="shared" si="5"/>
        <v>-0.15838364559173584</v>
      </c>
    </row>
    <row r="53" spans="1:21" x14ac:dyDescent="0.55000000000000004">
      <c r="A53">
        <f>[4]HPQ_Stock_Data!A53</f>
        <v>27828</v>
      </c>
      <c r="B53" s="56">
        <f>[4]HPQ_Stock_Data!B53</f>
        <v>43907</v>
      </c>
      <c r="C53" t="str">
        <f>[4]HPQ_Stock_Data!C53</f>
        <v>HPQ</v>
      </c>
      <c r="D53" t="str">
        <f>[4]HPQ_Stock_Data!D53</f>
        <v>H P INC</v>
      </c>
      <c r="E53">
        <f>[4]HPQ_Stock_Data!E53</f>
        <v>14.399999618530273</v>
      </c>
      <c r="F53">
        <f>[4]HPQ_Stock_Data!F53</f>
        <v>-4.1494066826999187E-3</v>
      </c>
      <c r="G53">
        <f t="shared" si="1"/>
        <v>-4.2094066826999189E-3</v>
      </c>
      <c r="H53">
        <f>VLOOKUP(B53,[4]Factor!$A$2:$F$254,2,FALSE)</f>
        <v>5.8700000000000002E-2</v>
      </c>
      <c r="I53">
        <f>VLOOKUP(B53,[4]Factor!$A$2:$F$254,3,FALSE)</f>
        <v>7.1999999999999998E-3</v>
      </c>
      <c r="J53">
        <f>VLOOKUP(B53,[4]Factor!$A$2:$F$254,4,FALSE)</f>
        <v>-8.5000000000000006E-3</v>
      </c>
      <c r="K53">
        <f>VLOOKUP(B53,[4]Factor!$A$2:$F$254,5,FALSE)</f>
        <v>6.0000000000000002E-5</v>
      </c>
      <c r="O53">
        <f t="shared" si="2"/>
        <v>5.8700000000000002E-2</v>
      </c>
      <c r="P53">
        <f t="shared" si="3"/>
        <v>-4.2094066826999189E-3</v>
      </c>
      <c r="R53">
        <f t="shared" si="4"/>
        <v>5.8700000000000002E-2</v>
      </c>
      <c r="S53">
        <f t="shared" si="4"/>
        <v>7.1999999999999998E-3</v>
      </c>
      <c r="T53">
        <f t="shared" si="4"/>
        <v>-8.5000000000000006E-3</v>
      </c>
      <c r="U53">
        <f t="shared" si="5"/>
        <v>-4.2094066826999189E-3</v>
      </c>
    </row>
    <row r="54" spans="1:21" x14ac:dyDescent="0.55000000000000004">
      <c r="A54">
        <f>[4]HPQ_Stock_Data!A54</f>
        <v>27828</v>
      </c>
      <c r="B54" s="56">
        <f>[4]HPQ_Stock_Data!B54</f>
        <v>43908</v>
      </c>
      <c r="C54" t="str">
        <f>[4]HPQ_Stock_Data!C54</f>
        <v>HPQ</v>
      </c>
      <c r="D54" t="str">
        <f>[4]HPQ_Stock_Data!D54</f>
        <v>H P INC</v>
      </c>
      <c r="E54">
        <f>[4]HPQ_Stock_Data!E54</f>
        <v>13.109999656677246</v>
      </c>
      <c r="F54">
        <f>[4]HPQ_Stock_Data!F54</f>
        <v>-8.9583329856395721E-2</v>
      </c>
      <c r="G54">
        <f t="shared" si="1"/>
        <v>-8.9643329856395726E-2</v>
      </c>
      <c r="H54">
        <f>VLOOKUP(B54,[4]Factor!$A$2:$F$254,2,FALSE)</f>
        <v>-5.5599999999999997E-2</v>
      </c>
      <c r="I54">
        <f>VLOOKUP(B54,[4]Factor!$A$2:$F$254,3,FALSE)</f>
        <v>-3.5900000000000001E-2</v>
      </c>
      <c r="J54">
        <f>VLOOKUP(B54,[4]Factor!$A$2:$F$254,4,FALSE)</f>
        <v>-4.7100000000000003E-2</v>
      </c>
      <c r="K54">
        <f>VLOOKUP(B54,[4]Factor!$A$2:$F$254,5,FALSE)</f>
        <v>6.0000000000000002E-5</v>
      </c>
      <c r="O54">
        <f t="shared" si="2"/>
        <v>-5.5599999999999997E-2</v>
      </c>
      <c r="P54">
        <f t="shared" si="3"/>
        <v>-8.9643329856395726E-2</v>
      </c>
      <c r="R54">
        <f t="shared" si="4"/>
        <v>-5.5599999999999997E-2</v>
      </c>
      <c r="S54">
        <f t="shared" si="4"/>
        <v>-3.5900000000000001E-2</v>
      </c>
      <c r="T54">
        <f t="shared" si="4"/>
        <v>-4.7100000000000003E-2</v>
      </c>
      <c r="U54">
        <f t="shared" si="5"/>
        <v>-8.9643329856395726E-2</v>
      </c>
    </row>
    <row r="55" spans="1:21" x14ac:dyDescent="0.55000000000000004">
      <c r="A55">
        <f>[4]HPQ_Stock_Data!A55</f>
        <v>27828</v>
      </c>
      <c r="B55" s="56">
        <f>[4]HPQ_Stock_Data!B55</f>
        <v>43909</v>
      </c>
      <c r="C55" t="str">
        <f>[4]HPQ_Stock_Data!C55</f>
        <v>HPQ</v>
      </c>
      <c r="D55" t="str">
        <f>[4]HPQ_Stock_Data!D55</f>
        <v>H P INC</v>
      </c>
      <c r="E55">
        <f>[4]HPQ_Stock_Data!E55</f>
        <v>14.399999618530273</v>
      </c>
      <c r="F55">
        <f>[4]HPQ_Stock_Data!F55</f>
        <v>9.8398171365261078E-2</v>
      </c>
      <c r="G55">
        <f t="shared" si="1"/>
        <v>9.8338171365261073E-2</v>
      </c>
      <c r="H55">
        <f>VLOOKUP(B55,[4]Factor!$A$2:$F$254,2,FALSE)</f>
        <v>1.3100000000000001E-2</v>
      </c>
      <c r="I55">
        <f>VLOOKUP(B55,[4]Factor!$A$2:$F$254,3,FALSE)</f>
        <v>5.5399999999999998E-2</v>
      </c>
      <c r="J55">
        <f>VLOOKUP(B55,[4]Factor!$A$2:$F$254,4,FALSE)</f>
        <v>9.8999999999999991E-3</v>
      </c>
      <c r="K55">
        <f>VLOOKUP(B55,[4]Factor!$A$2:$F$254,5,FALSE)</f>
        <v>6.0000000000000002E-5</v>
      </c>
      <c r="O55">
        <f t="shared" si="2"/>
        <v>1.3100000000000001E-2</v>
      </c>
      <c r="P55">
        <f t="shared" si="3"/>
        <v>9.8338171365261073E-2</v>
      </c>
      <c r="R55">
        <f t="shared" si="4"/>
        <v>1.3100000000000001E-2</v>
      </c>
      <c r="S55">
        <f t="shared" si="4"/>
        <v>5.5399999999999998E-2</v>
      </c>
      <c r="T55">
        <f t="shared" si="4"/>
        <v>9.8999999999999991E-3</v>
      </c>
      <c r="U55">
        <f t="shared" si="5"/>
        <v>9.8338171365261073E-2</v>
      </c>
    </row>
    <row r="56" spans="1:21" x14ac:dyDescent="0.55000000000000004">
      <c r="A56">
        <f>[4]HPQ_Stock_Data!A56</f>
        <v>27828</v>
      </c>
      <c r="B56" s="56">
        <f>[4]HPQ_Stock_Data!B56</f>
        <v>43910</v>
      </c>
      <c r="C56" t="str">
        <f>[4]HPQ_Stock_Data!C56</f>
        <v>HPQ</v>
      </c>
      <c r="D56" t="str">
        <f>[4]HPQ_Stock_Data!D56</f>
        <v>H P INC</v>
      </c>
      <c r="E56">
        <f>[4]HPQ_Stock_Data!E56</f>
        <v>13.949999809265137</v>
      </c>
      <c r="F56">
        <f>[4]HPQ_Stock_Data!F56</f>
        <v>-3.1249986961483955E-2</v>
      </c>
      <c r="G56">
        <f t="shared" si="1"/>
        <v>-3.1309986961483953E-2</v>
      </c>
      <c r="H56">
        <f>VLOOKUP(B56,[4]Factor!$A$2:$F$254,2,FALSE)</f>
        <v>-4.1500000000000002E-2</v>
      </c>
      <c r="I56">
        <f>VLOOKUP(B56,[4]Factor!$A$2:$F$254,3,FALSE)</f>
        <v>3.9000000000000003E-3</v>
      </c>
      <c r="J56">
        <f>VLOOKUP(B56,[4]Factor!$A$2:$F$254,4,FALSE)</f>
        <v>-9.0000000000000011E-3</v>
      </c>
      <c r="K56">
        <f>VLOOKUP(B56,[4]Factor!$A$2:$F$254,5,FALSE)</f>
        <v>6.0000000000000002E-5</v>
      </c>
      <c r="O56">
        <f t="shared" si="2"/>
        <v>-4.1500000000000002E-2</v>
      </c>
      <c r="P56">
        <f t="shared" si="3"/>
        <v>-3.1309986961483953E-2</v>
      </c>
      <c r="R56">
        <f t="shared" si="4"/>
        <v>-4.1500000000000002E-2</v>
      </c>
      <c r="S56">
        <f t="shared" si="4"/>
        <v>3.9000000000000003E-3</v>
      </c>
      <c r="T56">
        <f t="shared" si="4"/>
        <v>-9.0000000000000011E-3</v>
      </c>
      <c r="U56">
        <f t="shared" si="5"/>
        <v>-3.1309986961483953E-2</v>
      </c>
    </row>
    <row r="57" spans="1:21" x14ac:dyDescent="0.55000000000000004">
      <c r="A57">
        <f>[4]HPQ_Stock_Data!A57</f>
        <v>27828</v>
      </c>
      <c r="B57" s="56">
        <f>[4]HPQ_Stock_Data!B57</f>
        <v>43913</v>
      </c>
      <c r="C57" t="str">
        <f>[4]HPQ_Stock_Data!C57</f>
        <v>HPQ</v>
      </c>
      <c r="D57" t="str">
        <f>[4]HPQ_Stock_Data!D57</f>
        <v>H P INC</v>
      </c>
      <c r="E57">
        <f>[4]HPQ_Stock_Data!E57</f>
        <v>13.699999809265137</v>
      </c>
      <c r="F57">
        <f>[4]HPQ_Stock_Data!F57</f>
        <v>-1.7921147868037224E-2</v>
      </c>
      <c r="G57">
        <f t="shared" si="1"/>
        <v>-1.7981147868037225E-2</v>
      </c>
      <c r="H57">
        <f>VLOOKUP(B57,[4]Factor!$A$2:$F$254,2,FALSE)</f>
        <v>-2.5499999999999998E-2</v>
      </c>
      <c r="I57">
        <f>VLOOKUP(B57,[4]Factor!$A$2:$F$254,3,FALSE)</f>
        <v>2.2000000000000002E-2</v>
      </c>
      <c r="J57">
        <f>VLOOKUP(B57,[4]Factor!$A$2:$F$254,4,FALSE)</f>
        <v>-3.5000000000000003E-2</v>
      </c>
      <c r="K57">
        <f>VLOOKUP(B57,[4]Factor!$A$2:$F$254,5,FALSE)</f>
        <v>6.0000000000000002E-5</v>
      </c>
      <c r="O57">
        <f t="shared" si="2"/>
        <v>-2.5499999999999998E-2</v>
      </c>
      <c r="P57">
        <f t="shared" si="3"/>
        <v>-1.7981147868037225E-2</v>
      </c>
      <c r="R57">
        <f t="shared" si="4"/>
        <v>-2.5499999999999998E-2</v>
      </c>
      <c r="S57">
        <f t="shared" si="4"/>
        <v>2.2000000000000002E-2</v>
      </c>
      <c r="T57">
        <f t="shared" si="4"/>
        <v>-3.5000000000000003E-2</v>
      </c>
      <c r="U57">
        <f t="shared" si="5"/>
        <v>-1.7981147868037225E-2</v>
      </c>
    </row>
    <row r="58" spans="1:21" x14ac:dyDescent="0.55000000000000004">
      <c r="A58">
        <f>[4]HPQ_Stock_Data!A58</f>
        <v>27828</v>
      </c>
      <c r="B58" s="56">
        <f>[4]HPQ_Stock_Data!B58</f>
        <v>43914</v>
      </c>
      <c r="C58" t="str">
        <f>[4]HPQ_Stock_Data!C58</f>
        <v>HPQ</v>
      </c>
      <c r="D58" t="str">
        <f>[4]HPQ_Stock_Data!D58</f>
        <v>H P INC</v>
      </c>
      <c r="E58">
        <f>[4]HPQ_Stock_Data!E58</f>
        <v>15.470000267028809</v>
      </c>
      <c r="F58">
        <f>[4]HPQ_Stock_Data!F58</f>
        <v>0.12919712066650391</v>
      </c>
      <c r="G58">
        <f t="shared" si="1"/>
        <v>0.1291371206665039</v>
      </c>
      <c r="H58">
        <f>VLOOKUP(B58,[4]Factor!$A$2:$F$254,2,FALSE)</f>
        <v>9.3399999999999997E-2</v>
      </c>
      <c r="I58">
        <f>VLOOKUP(B58,[4]Factor!$A$2:$F$254,3,FALSE)</f>
        <v>-1.18E-2</v>
      </c>
      <c r="J58">
        <f>VLOOKUP(B58,[4]Factor!$A$2:$F$254,4,FALSE)</f>
        <v>2.35E-2</v>
      </c>
      <c r="K58">
        <f>VLOOKUP(B58,[4]Factor!$A$2:$F$254,5,FALSE)</f>
        <v>6.0000000000000002E-5</v>
      </c>
      <c r="O58">
        <f t="shared" si="2"/>
        <v>9.3399999999999997E-2</v>
      </c>
      <c r="P58">
        <f t="shared" si="3"/>
        <v>0.1291371206665039</v>
      </c>
      <c r="R58">
        <f t="shared" si="4"/>
        <v>9.3399999999999997E-2</v>
      </c>
      <c r="S58">
        <f t="shared" si="4"/>
        <v>-1.18E-2</v>
      </c>
      <c r="T58">
        <f t="shared" si="4"/>
        <v>2.35E-2</v>
      </c>
      <c r="U58">
        <f t="shared" si="5"/>
        <v>0.1291371206665039</v>
      </c>
    </row>
    <row r="59" spans="1:21" x14ac:dyDescent="0.55000000000000004">
      <c r="A59">
        <f>[4]HPQ_Stock_Data!A59</f>
        <v>27828</v>
      </c>
      <c r="B59" s="56">
        <f>[4]HPQ_Stock_Data!B59</f>
        <v>43915</v>
      </c>
      <c r="C59" t="str">
        <f>[4]HPQ_Stock_Data!C59</f>
        <v>HPQ</v>
      </c>
      <c r="D59" t="str">
        <f>[4]HPQ_Stock_Data!D59</f>
        <v>H P INC</v>
      </c>
      <c r="E59">
        <f>[4]HPQ_Stock_Data!E59</f>
        <v>15.380000114440918</v>
      </c>
      <c r="F59">
        <f>[4]HPQ_Stock_Data!F59</f>
        <v>-5.8177215978503227E-3</v>
      </c>
      <c r="G59">
        <f t="shared" si="1"/>
        <v>-5.8777215978503229E-3</v>
      </c>
      <c r="H59">
        <f>VLOOKUP(B59,[4]Factor!$A$2:$F$254,2,FALSE)</f>
        <v>1.18E-2</v>
      </c>
      <c r="I59">
        <f>VLOOKUP(B59,[4]Factor!$A$2:$F$254,3,FALSE)</f>
        <v>-6.8000000000000005E-3</v>
      </c>
      <c r="J59">
        <f>VLOOKUP(B59,[4]Factor!$A$2:$F$254,4,FALSE)</f>
        <v>1.8600000000000002E-2</v>
      </c>
      <c r="K59">
        <f>VLOOKUP(B59,[4]Factor!$A$2:$F$254,5,FALSE)</f>
        <v>6.0000000000000002E-5</v>
      </c>
      <c r="O59">
        <f t="shared" si="2"/>
        <v>1.18E-2</v>
      </c>
      <c r="P59">
        <f t="shared" si="3"/>
        <v>-5.8777215978503229E-3</v>
      </c>
      <c r="R59">
        <f t="shared" si="4"/>
        <v>1.18E-2</v>
      </c>
      <c r="S59">
        <f t="shared" si="4"/>
        <v>-6.8000000000000005E-3</v>
      </c>
      <c r="T59">
        <f t="shared" si="4"/>
        <v>1.8600000000000002E-2</v>
      </c>
      <c r="U59">
        <f t="shared" si="5"/>
        <v>-5.8777215978503229E-3</v>
      </c>
    </row>
    <row r="60" spans="1:21" x14ac:dyDescent="0.55000000000000004">
      <c r="A60">
        <f>[4]HPQ_Stock_Data!A60</f>
        <v>27828</v>
      </c>
      <c r="B60" s="56">
        <f>[4]HPQ_Stock_Data!B60</f>
        <v>43916</v>
      </c>
      <c r="C60" t="str">
        <f>[4]HPQ_Stock_Data!C60</f>
        <v>HPQ</v>
      </c>
      <c r="D60" t="str">
        <f>[4]HPQ_Stock_Data!D60</f>
        <v>H P INC</v>
      </c>
      <c r="E60">
        <f>[4]HPQ_Stock_Data!E60</f>
        <v>17.940000534057617</v>
      </c>
      <c r="F60">
        <f>[4]HPQ_Stock_Data!F60</f>
        <v>0.16644996404647827</v>
      </c>
      <c r="G60">
        <f t="shared" si="1"/>
        <v>0.16638996404647827</v>
      </c>
      <c r="H60">
        <f>VLOOKUP(B60,[4]Factor!$A$2:$F$254,2,FALSE)</f>
        <v>6.0199999999999997E-2</v>
      </c>
      <c r="I60">
        <f>VLOOKUP(B60,[4]Factor!$A$2:$F$254,3,FALSE)</f>
        <v>-6.7000000000000002E-3</v>
      </c>
      <c r="J60">
        <f>VLOOKUP(B60,[4]Factor!$A$2:$F$254,4,FALSE)</f>
        <v>1.2E-2</v>
      </c>
      <c r="K60">
        <f>VLOOKUP(B60,[4]Factor!$A$2:$F$254,5,FALSE)</f>
        <v>6.0000000000000002E-5</v>
      </c>
      <c r="O60">
        <f t="shared" si="2"/>
        <v>6.0199999999999997E-2</v>
      </c>
      <c r="P60">
        <f t="shared" si="3"/>
        <v>0.16638996404647827</v>
      </c>
      <c r="R60">
        <f t="shared" si="4"/>
        <v>6.0199999999999997E-2</v>
      </c>
      <c r="S60">
        <f t="shared" si="4"/>
        <v>-6.7000000000000002E-3</v>
      </c>
      <c r="T60">
        <f t="shared" si="4"/>
        <v>1.2E-2</v>
      </c>
      <c r="U60">
        <f t="shared" si="5"/>
        <v>0.16638996404647827</v>
      </c>
    </row>
    <row r="61" spans="1:21" x14ac:dyDescent="0.55000000000000004">
      <c r="A61">
        <f>[4]HPQ_Stock_Data!A61</f>
        <v>27828</v>
      </c>
      <c r="B61" s="56">
        <f>[4]HPQ_Stock_Data!B61</f>
        <v>43917</v>
      </c>
      <c r="C61" t="str">
        <f>[4]HPQ_Stock_Data!C61</f>
        <v>HPQ</v>
      </c>
      <c r="D61" t="str">
        <f>[4]HPQ_Stock_Data!D61</f>
        <v>H P INC</v>
      </c>
      <c r="E61">
        <f>[4]HPQ_Stock_Data!E61</f>
        <v>16.860000610351563</v>
      </c>
      <c r="F61">
        <f>[4]HPQ_Stock_Data!F61</f>
        <v>-6.0200661420822144E-2</v>
      </c>
      <c r="G61">
        <f t="shared" si="1"/>
        <v>-6.0260661420822141E-2</v>
      </c>
      <c r="H61">
        <f>VLOOKUP(B61,[4]Factor!$A$2:$F$254,2,FALSE)</f>
        <v>-3.4799999999999998E-2</v>
      </c>
      <c r="I61">
        <f>VLOOKUP(B61,[4]Factor!$A$2:$F$254,3,FALSE)</f>
        <v>-7.8000000000000005E-3</v>
      </c>
      <c r="J61">
        <f>VLOOKUP(B61,[4]Factor!$A$2:$F$254,4,FALSE)</f>
        <v>-6.8999999999999999E-3</v>
      </c>
      <c r="K61">
        <f>VLOOKUP(B61,[4]Factor!$A$2:$F$254,5,FALSE)</f>
        <v>6.0000000000000002E-5</v>
      </c>
      <c r="O61">
        <f t="shared" si="2"/>
        <v>-3.4799999999999998E-2</v>
      </c>
      <c r="P61">
        <f t="shared" si="3"/>
        <v>-6.0260661420822141E-2</v>
      </c>
      <c r="R61">
        <f t="shared" si="4"/>
        <v>-3.4799999999999998E-2</v>
      </c>
      <c r="S61">
        <f t="shared" si="4"/>
        <v>-7.8000000000000005E-3</v>
      </c>
      <c r="T61">
        <f t="shared" si="4"/>
        <v>-6.8999999999999999E-3</v>
      </c>
      <c r="U61">
        <f t="shared" si="5"/>
        <v>-6.0260661420822141E-2</v>
      </c>
    </row>
    <row r="62" spans="1:21" x14ac:dyDescent="0.55000000000000004">
      <c r="A62">
        <f>[4]HPQ_Stock_Data!A62</f>
        <v>27828</v>
      </c>
      <c r="B62" s="56">
        <f>[4]HPQ_Stock_Data!B62</f>
        <v>43920</v>
      </c>
      <c r="C62" t="str">
        <f>[4]HPQ_Stock_Data!C62</f>
        <v>HPQ</v>
      </c>
      <c r="D62" t="str">
        <f>[4]HPQ_Stock_Data!D62</f>
        <v>H P INC</v>
      </c>
      <c r="E62">
        <f>[4]HPQ_Stock_Data!E62</f>
        <v>17.840000152587891</v>
      </c>
      <c r="F62">
        <f>[4]HPQ_Stock_Data!F62</f>
        <v>5.8125711977481842E-2</v>
      </c>
      <c r="G62">
        <f t="shared" si="1"/>
        <v>5.8065711977481844E-2</v>
      </c>
      <c r="H62">
        <f>VLOOKUP(B62,[4]Factor!$A$2:$F$254,2,FALSE)</f>
        <v>3.1600000000000003E-2</v>
      </c>
      <c r="I62">
        <f>VLOOKUP(B62,[4]Factor!$A$2:$F$254,3,FALSE)</f>
        <v>-3.4999999999999996E-3</v>
      </c>
      <c r="J62">
        <f>VLOOKUP(B62,[4]Factor!$A$2:$F$254,4,FALSE)</f>
        <v>-2.1600000000000001E-2</v>
      </c>
      <c r="K62">
        <f>VLOOKUP(B62,[4]Factor!$A$2:$F$254,5,FALSE)</f>
        <v>6.0000000000000002E-5</v>
      </c>
      <c r="O62">
        <f t="shared" si="2"/>
        <v>3.1600000000000003E-2</v>
      </c>
      <c r="P62">
        <f t="shared" si="3"/>
        <v>5.8065711977481844E-2</v>
      </c>
      <c r="R62">
        <f t="shared" si="4"/>
        <v>3.1600000000000003E-2</v>
      </c>
      <c r="S62">
        <f t="shared" si="4"/>
        <v>-3.4999999999999996E-3</v>
      </c>
      <c r="T62">
        <f t="shared" si="4"/>
        <v>-2.1600000000000001E-2</v>
      </c>
      <c r="U62">
        <f t="shared" si="5"/>
        <v>5.8065711977481844E-2</v>
      </c>
    </row>
    <row r="63" spans="1:21" x14ac:dyDescent="0.55000000000000004">
      <c r="A63">
        <f>[4]HPQ_Stock_Data!A63</f>
        <v>27828</v>
      </c>
      <c r="B63" s="56">
        <f>[4]HPQ_Stock_Data!B63</f>
        <v>43921</v>
      </c>
      <c r="C63" t="str">
        <f>[4]HPQ_Stock_Data!C63</f>
        <v>HPQ</v>
      </c>
      <c r="D63" t="str">
        <f>[4]HPQ_Stock_Data!D63</f>
        <v>H P INC</v>
      </c>
      <c r="E63">
        <f>[4]HPQ_Stock_Data!E63</f>
        <v>17.360000610351563</v>
      </c>
      <c r="F63">
        <f>[4]HPQ_Stock_Data!F63</f>
        <v>-2.6905803009867668E-2</v>
      </c>
      <c r="G63">
        <f t="shared" si="1"/>
        <v>-2.6965803009867669E-2</v>
      </c>
      <c r="H63">
        <f>VLOOKUP(B63,[4]Factor!$A$2:$F$254,2,FALSE)</f>
        <v>-1.44E-2</v>
      </c>
      <c r="I63">
        <f>VLOOKUP(B63,[4]Factor!$A$2:$F$254,3,FALSE)</f>
        <v>1.8100000000000002E-2</v>
      </c>
      <c r="J63">
        <f>VLOOKUP(B63,[4]Factor!$A$2:$F$254,4,FALSE)</f>
        <v>-4.1999999999999997E-3</v>
      </c>
      <c r="K63">
        <f>VLOOKUP(B63,[4]Factor!$A$2:$F$254,5,FALSE)</f>
        <v>6.0000000000000002E-5</v>
      </c>
      <c r="O63">
        <f t="shared" si="2"/>
        <v>-1.44E-2</v>
      </c>
      <c r="P63">
        <f t="shared" si="3"/>
        <v>-2.6965803009867669E-2</v>
      </c>
      <c r="R63">
        <f t="shared" si="4"/>
        <v>-1.44E-2</v>
      </c>
      <c r="S63">
        <f t="shared" si="4"/>
        <v>1.8100000000000002E-2</v>
      </c>
      <c r="T63">
        <f t="shared" si="4"/>
        <v>-4.1999999999999997E-3</v>
      </c>
      <c r="U63">
        <f t="shared" si="5"/>
        <v>-2.6965803009867669E-2</v>
      </c>
    </row>
    <row r="64" spans="1:21" x14ac:dyDescent="0.55000000000000004">
      <c r="A64">
        <f>[4]HPQ_Stock_Data!A64</f>
        <v>27828</v>
      </c>
      <c r="B64" s="56">
        <f>[4]HPQ_Stock_Data!B64</f>
        <v>43922</v>
      </c>
      <c r="C64" t="str">
        <f>[4]HPQ_Stock_Data!C64</f>
        <v>HPQ</v>
      </c>
      <c r="D64" t="str">
        <f>[4]HPQ_Stock_Data!D64</f>
        <v>H P INC</v>
      </c>
      <c r="E64">
        <f>[4]HPQ_Stock_Data!E64</f>
        <v>14.840000152587891</v>
      </c>
      <c r="F64">
        <f>[4]HPQ_Stock_Data!F64</f>
        <v>-0.14516131579875946</v>
      </c>
      <c r="G64">
        <f t="shared" si="1"/>
        <v>-0.14516131579875946</v>
      </c>
      <c r="H64">
        <f>VLOOKUP(B64,[4]Factor!$A$2:$F$254,2,FALSE)</f>
        <v>-4.5100000000000001E-2</v>
      </c>
      <c r="I64">
        <f>VLOOKUP(B64,[4]Factor!$A$2:$F$254,3,FALSE)</f>
        <v>-1.54E-2</v>
      </c>
      <c r="J64">
        <f>VLOOKUP(B64,[4]Factor!$A$2:$F$254,4,FALSE)</f>
        <v>-1.41E-2</v>
      </c>
      <c r="K64" s="57">
        <f>VLOOKUP(B64,[4]Factor!$A$2:$F$254,5,FALSE)</f>
        <v>0</v>
      </c>
      <c r="O64">
        <f t="shared" si="2"/>
        <v>-4.5100000000000001E-2</v>
      </c>
      <c r="P64">
        <f t="shared" si="3"/>
        <v>-0.14516131579875946</v>
      </c>
      <c r="R64">
        <f t="shared" si="4"/>
        <v>-4.5100000000000001E-2</v>
      </c>
      <c r="S64">
        <f t="shared" si="4"/>
        <v>-1.54E-2</v>
      </c>
      <c r="T64">
        <f t="shared" si="4"/>
        <v>-1.41E-2</v>
      </c>
      <c r="U64">
        <f t="shared" si="5"/>
        <v>-0.14516131579875946</v>
      </c>
    </row>
    <row r="65" spans="1:21" x14ac:dyDescent="0.55000000000000004">
      <c r="A65">
        <f>[4]HPQ_Stock_Data!A65</f>
        <v>27828</v>
      </c>
      <c r="B65" s="56">
        <f>[4]HPQ_Stock_Data!B65</f>
        <v>43923</v>
      </c>
      <c r="C65" t="str">
        <f>[4]HPQ_Stock_Data!C65</f>
        <v>HPQ</v>
      </c>
      <c r="D65" t="str">
        <f>[4]HPQ_Stock_Data!D65</f>
        <v>H P INC</v>
      </c>
      <c r="E65">
        <f>[4]HPQ_Stock_Data!E65</f>
        <v>15.489999771118164</v>
      </c>
      <c r="F65">
        <f>[4]HPQ_Stock_Data!F65</f>
        <v>4.3800514191389084E-2</v>
      </c>
      <c r="G65">
        <f t="shared" si="1"/>
        <v>4.3800514191389084E-2</v>
      </c>
      <c r="H65">
        <f>VLOOKUP(B65,[4]Factor!$A$2:$F$254,2,FALSE)</f>
        <v>2.1000000000000001E-2</v>
      </c>
      <c r="I65">
        <f>VLOOKUP(B65,[4]Factor!$A$2:$F$254,3,FALSE)</f>
        <v>-9.8999999999999991E-3</v>
      </c>
      <c r="J65">
        <f>VLOOKUP(B65,[4]Factor!$A$2:$F$254,4,FALSE)</f>
        <v>-2.8000000000000004E-3</v>
      </c>
      <c r="K65" s="58">
        <f>VLOOKUP(B65,[4]Factor!$A$2:$F$254,5,FALSE)</f>
        <v>0</v>
      </c>
      <c r="O65">
        <f t="shared" si="2"/>
        <v>2.1000000000000001E-2</v>
      </c>
      <c r="P65">
        <f t="shared" si="3"/>
        <v>4.3800514191389084E-2</v>
      </c>
      <c r="R65">
        <f t="shared" si="4"/>
        <v>2.1000000000000001E-2</v>
      </c>
      <c r="S65">
        <f t="shared" si="4"/>
        <v>-9.8999999999999991E-3</v>
      </c>
      <c r="T65">
        <f t="shared" si="4"/>
        <v>-2.8000000000000004E-3</v>
      </c>
      <c r="U65">
        <f t="shared" si="5"/>
        <v>4.3800514191389084E-2</v>
      </c>
    </row>
    <row r="66" spans="1:21" x14ac:dyDescent="0.55000000000000004">
      <c r="A66">
        <f>[4]HPQ_Stock_Data!A66</f>
        <v>27828</v>
      </c>
      <c r="B66" s="56">
        <f>[4]HPQ_Stock_Data!B66</f>
        <v>43924</v>
      </c>
      <c r="C66" t="str">
        <f>[4]HPQ_Stock_Data!C66</f>
        <v>HPQ</v>
      </c>
      <c r="D66" t="str">
        <f>[4]HPQ_Stock_Data!D66</f>
        <v>H P INC</v>
      </c>
      <c r="E66">
        <f>[4]HPQ_Stock_Data!E66</f>
        <v>14.479999542236328</v>
      </c>
      <c r="F66">
        <f>[4]HPQ_Stock_Data!F66</f>
        <v>-6.5203376114368439E-2</v>
      </c>
      <c r="G66">
        <f t="shared" si="1"/>
        <v>-6.5203376114368439E-2</v>
      </c>
      <c r="H66">
        <f>VLOOKUP(B66,[4]Factor!$A$2:$F$254,2,FALSE)</f>
        <v>-1.6399999999999998E-2</v>
      </c>
      <c r="I66">
        <f>VLOOKUP(B66,[4]Factor!$A$2:$F$254,3,FALSE)</f>
        <v>-1.1000000000000001E-2</v>
      </c>
      <c r="J66">
        <f>VLOOKUP(B66,[4]Factor!$A$2:$F$254,4,FALSE)</f>
        <v>-1.1299999999999999E-2</v>
      </c>
      <c r="K66" s="59">
        <f>VLOOKUP(B66,[4]Factor!$A$2:$F$254,5,FALSE)</f>
        <v>0</v>
      </c>
      <c r="O66">
        <f t="shared" si="2"/>
        <v>-1.6399999999999998E-2</v>
      </c>
      <c r="P66">
        <f t="shared" si="3"/>
        <v>-6.5203376114368439E-2</v>
      </c>
      <c r="R66">
        <f t="shared" si="4"/>
        <v>-1.6399999999999998E-2</v>
      </c>
      <c r="S66">
        <f t="shared" si="4"/>
        <v>-1.1000000000000001E-2</v>
      </c>
      <c r="T66">
        <f t="shared" si="4"/>
        <v>-1.1299999999999999E-2</v>
      </c>
      <c r="U66">
        <f t="shared" si="5"/>
        <v>-6.5203376114368439E-2</v>
      </c>
    </row>
    <row r="67" spans="1:21" x14ac:dyDescent="0.55000000000000004">
      <c r="A67">
        <f>[4]HPQ_Stock_Data!A67</f>
        <v>27828</v>
      </c>
      <c r="B67" s="56">
        <f>[4]HPQ_Stock_Data!B67</f>
        <v>43927</v>
      </c>
      <c r="C67" t="str">
        <f>[4]HPQ_Stock_Data!C67</f>
        <v>HPQ</v>
      </c>
      <c r="D67" t="str">
        <f>[4]HPQ_Stock_Data!D67</f>
        <v>H P INC</v>
      </c>
      <c r="E67">
        <f>[4]HPQ_Stock_Data!E67</f>
        <v>15</v>
      </c>
      <c r="F67">
        <f>[4]HPQ_Stock_Data!F67</f>
        <v>3.5911634564399719E-2</v>
      </c>
      <c r="G67">
        <f t="shared" ref="G67:G130" si="6">F67-K67</f>
        <v>3.5911634564399719E-2</v>
      </c>
      <c r="H67">
        <f>VLOOKUP(B67,[4]Factor!$A$2:$F$254,2,FALSE)</f>
        <v>7.0599999999999996E-2</v>
      </c>
      <c r="I67">
        <f>VLOOKUP(B67,[4]Factor!$A$2:$F$254,3,FALSE)</f>
        <v>7.3000000000000001E-3</v>
      </c>
      <c r="J67">
        <f>VLOOKUP(B67,[4]Factor!$A$2:$F$254,4,FALSE)</f>
        <v>2.7000000000000001E-3</v>
      </c>
      <c r="K67" s="57">
        <f>VLOOKUP(B67,[4]Factor!$A$2:$F$254,5,FALSE)</f>
        <v>0</v>
      </c>
      <c r="O67">
        <f t="shared" ref="O67:O130" si="7">H67</f>
        <v>7.0599999999999996E-2</v>
      </c>
      <c r="P67">
        <f t="shared" ref="P67:P130" si="8">G67</f>
        <v>3.5911634564399719E-2</v>
      </c>
      <c r="R67">
        <f t="shared" ref="R67:T130" si="9">H67</f>
        <v>7.0599999999999996E-2</v>
      </c>
      <c r="S67">
        <f t="shared" si="9"/>
        <v>7.3000000000000001E-3</v>
      </c>
      <c r="T67">
        <f t="shared" si="9"/>
        <v>2.7000000000000001E-3</v>
      </c>
      <c r="U67">
        <f t="shared" ref="U67:U130" si="10">P67</f>
        <v>3.5911634564399719E-2</v>
      </c>
    </row>
    <row r="68" spans="1:21" x14ac:dyDescent="0.55000000000000004">
      <c r="A68">
        <f>[4]HPQ_Stock_Data!A68</f>
        <v>27828</v>
      </c>
      <c r="B68" s="56">
        <f>[4]HPQ_Stock_Data!B68</f>
        <v>43928</v>
      </c>
      <c r="C68" t="str">
        <f>[4]HPQ_Stock_Data!C68</f>
        <v>HPQ</v>
      </c>
      <c r="D68" t="str">
        <f>[4]HPQ_Stock_Data!D68</f>
        <v>H P INC</v>
      </c>
      <c r="E68">
        <f>[4]HPQ_Stock_Data!E68</f>
        <v>15.119999885559082</v>
      </c>
      <c r="F68">
        <f>[4]HPQ_Stock_Data!F68</f>
        <v>7.9999919980764389E-3</v>
      </c>
      <c r="G68">
        <f t="shared" si="6"/>
        <v>7.9999919980764389E-3</v>
      </c>
      <c r="H68">
        <f>VLOOKUP(B68,[4]Factor!$A$2:$F$254,2,FALSE)</f>
        <v>-1.1000000000000001E-3</v>
      </c>
      <c r="I68">
        <f>VLOOKUP(B68,[4]Factor!$A$2:$F$254,3,FALSE)</f>
        <v>-5.3E-3</v>
      </c>
      <c r="J68">
        <f>VLOOKUP(B68,[4]Factor!$A$2:$F$254,4,FALSE)</f>
        <v>2.1600000000000001E-2</v>
      </c>
      <c r="K68">
        <f>VLOOKUP(B68,[4]Factor!$A$2:$F$254,5,FALSE)</f>
        <v>0</v>
      </c>
      <c r="O68">
        <f t="shared" si="7"/>
        <v>-1.1000000000000001E-3</v>
      </c>
      <c r="P68">
        <f t="shared" si="8"/>
        <v>7.9999919980764389E-3</v>
      </c>
      <c r="R68">
        <f t="shared" si="9"/>
        <v>-1.1000000000000001E-3</v>
      </c>
      <c r="S68">
        <f t="shared" si="9"/>
        <v>-5.3E-3</v>
      </c>
      <c r="T68">
        <f t="shared" si="9"/>
        <v>2.1600000000000001E-2</v>
      </c>
      <c r="U68">
        <f t="shared" si="10"/>
        <v>7.9999919980764389E-3</v>
      </c>
    </row>
    <row r="69" spans="1:21" x14ac:dyDescent="0.55000000000000004">
      <c r="A69">
        <f>[4]HPQ_Stock_Data!A69</f>
        <v>27828</v>
      </c>
      <c r="B69" s="56">
        <f>[4]HPQ_Stock_Data!B69</f>
        <v>43929</v>
      </c>
      <c r="C69" t="str">
        <f>[4]HPQ_Stock_Data!C69</f>
        <v>HPQ</v>
      </c>
      <c r="D69" t="str">
        <f>[4]HPQ_Stock_Data!D69</f>
        <v>H P INC</v>
      </c>
      <c r="E69">
        <f>[4]HPQ_Stock_Data!E69</f>
        <v>15.720000267028809</v>
      </c>
      <c r="F69">
        <f>[4]HPQ_Stock_Data!F69</f>
        <v>3.968256339430809E-2</v>
      </c>
      <c r="G69">
        <f t="shared" si="6"/>
        <v>3.968256339430809E-2</v>
      </c>
      <c r="H69">
        <f>VLOOKUP(B69,[4]Factor!$A$2:$F$254,2,FALSE)</f>
        <v>3.4000000000000002E-2</v>
      </c>
      <c r="I69">
        <f>VLOOKUP(B69,[4]Factor!$A$2:$F$254,3,FALSE)</f>
        <v>3.4999999999999996E-3</v>
      </c>
      <c r="J69">
        <f>VLOOKUP(B69,[4]Factor!$A$2:$F$254,4,FALSE)</f>
        <v>1.2500000000000001E-2</v>
      </c>
      <c r="K69">
        <f>VLOOKUP(B69,[4]Factor!$A$2:$F$254,5,FALSE)</f>
        <v>0</v>
      </c>
      <c r="O69">
        <f t="shared" si="7"/>
        <v>3.4000000000000002E-2</v>
      </c>
      <c r="P69">
        <f t="shared" si="8"/>
        <v>3.968256339430809E-2</v>
      </c>
      <c r="R69">
        <f t="shared" si="9"/>
        <v>3.4000000000000002E-2</v>
      </c>
      <c r="S69">
        <f t="shared" si="9"/>
        <v>3.4999999999999996E-3</v>
      </c>
      <c r="T69">
        <f t="shared" si="9"/>
        <v>1.2500000000000001E-2</v>
      </c>
      <c r="U69">
        <f t="shared" si="10"/>
        <v>3.968256339430809E-2</v>
      </c>
    </row>
    <row r="70" spans="1:21" x14ac:dyDescent="0.55000000000000004">
      <c r="A70">
        <f>[4]HPQ_Stock_Data!A70</f>
        <v>27828</v>
      </c>
      <c r="B70" s="56">
        <f>[4]HPQ_Stock_Data!B70</f>
        <v>43930</v>
      </c>
      <c r="C70" t="str">
        <f>[4]HPQ_Stock_Data!C70</f>
        <v>HPQ</v>
      </c>
      <c r="D70" t="str">
        <f>[4]HPQ_Stock_Data!D70</f>
        <v>H P INC</v>
      </c>
      <c r="E70">
        <f>[4]HPQ_Stock_Data!E70</f>
        <v>15.970000267028809</v>
      </c>
      <c r="F70">
        <f>[4]HPQ_Stock_Data!F70</f>
        <v>1.5903307124972343E-2</v>
      </c>
      <c r="G70">
        <f t="shared" si="6"/>
        <v>1.5903307124972343E-2</v>
      </c>
      <c r="H70">
        <f>VLOOKUP(B70,[4]Factor!$A$2:$F$254,2,FALSE)</f>
        <v>1.5900000000000001E-2</v>
      </c>
      <c r="I70">
        <f>VLOOKUP(B70,[4]Factor!$A$2:$F$254,3,FALSE)</f>
        <v>1.9299999999999998E-2</v>
      </c>
      <c r="J70">
        <f>VLOOKUP(B70,[4]Factor!$A$2:$F$254,4,FALSE)</f>
        <v>3.1899999999999998E-2</v>
      </c>
      <c r="K70">
        <f>VLOOKUP(B70,[4]Factor!$A$2:$F$254,5,FALSE)</f>
        <v>0</v>
      </c>
      <c r="O70">
        <f t="shared" si="7"/>
        <v>1.5900000000000001E-2</v>
      </c>
      <c r="P70">
        <f t="shared" si="8"/>
        <v>1.5903307124972343E-2</v>
      </c>
      <c r="R70">
        <f t="shared" si="9"/>
        <v>1.5900000000000001E-2</v>
      </c>
      <c r="S70">
        <f t="shared" si="9"/>
        <v>1.9299999999999998E-2</v>
      </c>
      <c r="T70">
        <f t="shared" si="9"/>
        <v>3.1899999999999998E-2</v>
      </c>
      <c r="U70">
        <f t="shared" si="10"/>
        <v>1.5903307124972343E-2</v>
      </c>
    </row>
    <row r="71" spans="1:21" x14ac:dyDescent="0.55000000000000004">
      <c r="A71">
        <f>[4]HPQ_Stock_Data!A71</f>
        <v>27828</v>
      </c>
      <c r="B71" s="56">
        <f>[4]HPQ_Stock_Data!B71</f>
        <v>43934</v>
      </c>
      <c r="C71" t="str">
        <f>[4]HPQ_Stock_Data!C71</f>
        <v>HPQ</v>
      </c>
      <c r="D71" t="str">
        <f>[4]HPQ_Stock_Data!D71</f>
        <v>H P INC</v>
      </c>
      <c r="E71">
        <f>[4]HPQ_Stock_Data!E71</f>
        <v>15.539999961853027</v>
      </c>
      <c r="F71">
        <f>[4]HPQ_Stock_Data!F71</f>
        <v>-2.6925504207611084E-2</v>
      </c>
      <c r="G71">
        <f t="shared" si="6"/>
        <v>-2.6925504207611084E-2</v>
      </c>
      <c r="H71">
        <f>VLOOKUP(B71,[4]Factor!$A$2:$F$254,2,FALSE)</f>
        <v>-9.1999999999999998E-3</v>
      </c>
      <c r="I71">
        <f>VLOOKUP(B71,[4]Factor!$A$2:$F$254,3,FALSE)</f>
        <v>-7.1999999999999998E-3</v>
      </c>
      <c r="J71">
        <f>VLOOKUP(B71,[4]Factor!$A$2:$F$254,4,FALSE)</f>
        <v>-2.4199999999999999E-2</v>
      </c>
      <c r="K71">
        <f>VLOOKUP(B71,[4]Factor!$A$2:$F$254,5,FALSE)</f>
        <v>0</v>
      </c>
      <c r="O71">
        <f t="shared" si="7"/>
        <v>-9.1999999999999998E-3</v>
      </c>
      <c r="P71">
        <f t="shared" si="8"/>
        <v>-2.6925504207611084E-2</v>
      </c>
      <c r="R71">
        <f t="shared" si="9"/>
        <v>-9.1999999999999998E-3</v>
      </c>
      <c r="S71">
        <f t="shared" si="9"/>
        <v>-7.1999999999999998E-3</v>
      </c>
      <c r="T71">
        <f t="shared" si="9"/>
        <v>-2.4199999999999999E-2</v>
      </c>
      <c r="U71">
        <f t="shared" si="10"/>
        <v>-2.6925504207611084E-2</v>
      </c>
    </row>
    <row r="72" spans="1:21" x14ac:dyDescent="0.55000000000000004">
      <c r="A72">
        <f>[4]HPQ_Stock_Data!A72</f>
        <v>27828</v>
      </c>
      <c r="B72" s="56">
        <f>[4]HPQ_Stock_Data!B72</f>
        <v>43935</v>
      </c>
      <c r="C72" t="str">
        <f>[4]HPQ_Stock_Data!C72</f>
        <v>HPQ</v>
      </c>
      <c r="D72" t="str">
        <f>[4]HPQ_Stock_Data!D72</f>
        <v>H P INC</v>
      </c>
      <c r="E72">
        <f>[4]HPQ_Stock_Data!E72</f>
        <v>15.920000076293945</v>
      </c>
      <c r="F72">
        <f>[4]HPQ_Stock_Data!F72</f>
        <v>2.445303276181221E-2</v>
      </c>
      <c r="G72">
        <f t="shared" si="6"/>
        <v>2.445303276181221E-2</v>
      </c>
      <c r="H72">
        <f>VLOOKUP(B72,[4]Factor!$A$2:$F$254,2,FALSE)</f>
        <v>3.0200000000000001E-2</v>
      </c>
      <c r="I72">
        <f>VLOOKUP(B72,[4]Factor!$A$2:$F$254,3,FALSE)</f>
        <v>-1.1999999999999999E-3</v>
      </c>
      <c r="J72">
        <f>VLOOKUP(B72,[4]Factor!$A$2:$F$254,4,FALSE)</f>
        <v>-3.1699999999999999E-2</v>
      </c>
      <c r="K72">
        <f>VLOOKUP(B72,[4]Factor!$A$2:$F$254,5,FALSE)</f>
        <v>0</v>
      </c>
      <c r="O72">
        <f t="shared" si="7"/>
        <v>3.0200000000000001E-2</v>
      </c>
      <c r="P72">
        <f t="shared" si="8"/>
        <v>2.445303276181221E-2</v>
      </c>
      <c r="R72">
        <f t="shared" si="9"/>
        <v>3.0200000000000001E-2</v>
      </c>
      <c r="S72">
        <f t="shared" si="9"/>
        <v>-1.1999999999999999E-3</v>
      </c>
      <c r="T72">
        <f t="shared" si="9"/>
        <v>-3.1699999999999999E-2</v>
      </c>
      <c r="U72">
        <f t="shared" si="10"/>
        <v>2.445303276181221E-2</v>
      </c>
    </row>
    <row r="73" spans="1:21" x14ac:dyDescent="0.55000000000000004">
      <c r="A73">
        <f>[4]HPQ_Stock_Data!A73</f>
        <v>27828</v>
      </c>
      <c r="B73" s="56">
        <f>[4]HPQ_Stock_Data!B73</f>
        <v>43936</v>
      </c>
      <c r="C73" t="str">
        <f>[4]HPQ_Stock_Data!C73</f>
        <v>HPQ</v>
      </c>
      <c r="D73" t="str">
        <f>[4]HPQ_Stock_Data!D73</f>
        <v>H P INC</v>
      </c>
      <c r="E73">
        <f>[4]HPQ_Stock_Data!E73</f>
        <v>15</v>
      </c>
      <c r="F73">
        <f>[4]HPQ_Stock_Data!F73</f>
        <v>-5.7788949459791183E-2</v>
      </c>
      <c r="G73">
        <f t="shared" si="6"/>
        <v>-5.7788949459791183E-2</v>
      </c>
      <c r="H73">
        <f>VLOOKUP(B73,[4]Factor!$A$2:$F$254,2,FALSE)</f>
        <v>-2.1499999999999998E-2</v>
      </c>
      <c r="I73">
        <f>VLOOKUP(B73,[4]Factor!$A$2:$F$254,3,FALSE)</f>
        <v>-1.18E-2</v>
      </c>
      <c r="J73">
        <f>VLOOKUP(B73,[4]Factor!$A$2:$F$254,4,FALSE)</f>
        <v>-2.5000000000000001E-2</v>
      </c>
      <c r="K73">
        <f>VLOOKUP(B73,[4]Factor!$A$2:$F$254,5,FALSE)</f>
        <v>0</v>
      </c>
      <c r="O73">
        <f t="shared" si="7"/>
        <v>-2.1499999999999998E-2</v>
      </c>
      <c r="P73">
        <f t="shared" si="8"/>
        <v>-5.7788949459791183E-2</v>
      </c>
      <c r="R73">
        <f t="shared" si="9"/>
        <v>-2.1499999999999998E-2</v>
      </c>
      <c r="S73">
        <f t="shared" si="9"/>
        <v>-1.18E-2</v>
      </c>
      <c r="T73">
        <f t="shared" si="9"/>
        <v>-2.5000000000000001E-2</v>
      </c>
      <c r="U73">
        <f t="shared" si="10"/>
        <v>-5.7788949459791183E-2</v>
      </c>
    </row>
    <row r="74" spans="1:21" x14ac:dyDescent="0.55000000000000004">
      <c r="A74">
        <f>[4]HPQ_Stock_Data!A74</f>
        <v>27828</v>
      </c>
      <c r="B74" s="56">
        <f>[4]HPQ_Stock_Data!B74</f>
        <v>43937</v>
      </c>
      <c r="C74" t="str">
        <f>[4]HPQ_Stock_Data!C74</f>
        <v>HPQ</v>
      </c>
      <c r="D74" t="str">
        <f>[4]HPQ_Stock_Data!D74</f>
        <v>H P INC</v>
      </c>
      <c r="E74">
        <f>[4]HPQ_Stock_Data!E74</f>
        <v>15.239999771118164</v>
      </c>
      <c r="F74">
        <f>[4]HPQ_Stock_Data!F74</f>
        <v>1.5999983996152878E-2</v>
      </c>
      <c r="G74">
        <f t="shared" si="6"/>
        <v>1.5999983996152878E-2</v>
      </c>
      <c r="H74">
        <f>VLOOKUP(B74,[4]Factor!$A$2:$F$254,2,FALSE)</f>
        <v>6.1999999999999998E-3</v>
      </c>
      <c r="I74">
        <f>VLOOKUP(B74,[4]Factor!$A$2:$F$254,3,FALSE)</f>
        <v>-2.2000000000000001E-3</v>
      </c>
      <c r="J74">
        <f>VLOOKUP(B74,[4]Factor!$A$2:$F$254,4,FALSE)</f>
        <v>-2.9900000000000003E-2</v>
      </c>
      <c r="K74">
        <f>VLOOKUP(B74,[4]Factor!$A$2:$F$254,5,FALSE)</f>
        <v>0</v>
      </c>
      <c r="O74">
        <f t="shared" si="7"/>
        <v>6.1999999999999998E-3</v>
      </c>
      <c r="P74">
        <f t="shared" si="8"/>
        <v>1.5999983996152878E-2</v>
      </c>
      <c r="R74">
        <f t="shared" si="9"/>
        <v>6.1999999999999998E-3</v>
      </c>
      <c r="S74">
        <f t="shared" si="9"/>
        <v>-2.2000000000000001E-3</v>
      </c>
      <c r="T74">
        <f t="shared" si="9"/>
        <v>-2.9900000000000003E-2</v>
      </c>
      <c r="U74">
        <f t="shared" si="10"/>
        <v>1.5999983996152878E-2</v>
      </c>
    </row>
    <row r="75" spans="1:21" x14ac:dyDescent="0.55000000000000004">
      <c r="A75">
        <f>[4]HPQ_Stock_Data!A75</f>
        <v>27828</v>
      </c>
      <c r="B75" s="56">
        <f>[4]HPQ_Stock_Data!B75</f>
        <v>43938</v>
      </c>
      <c r="C75" t="str">
        <f>[4]HPQ_Stock_Data!C75</f>
        <v>HPQ</v>
      </c>
      <c r="D75" t="str">
        <f>[4]HPQ_Stock_Data!D75</f>
        <v>H P INC</v>
      </c>
      <c r="E75">
        <f>[4]HPQ_Stock_Data!E75</f>
        <v>15.520000457763672</v>
      </c>
      <c r="F75">
        <f>[4]HPQ_Stock_Data!F75</f>
        <v>1.8372748047113419E-2</v>
      </c>
      <c r="G75">
        <f t="shared" si="6"/>
        <v>1.8372748047113419E-2</v>
      </c>
      <c r="H75">
        <f>VLOOKUP(B75,[4]Factor!$A$2:$F$254,2,FALSE)</f>
        <v>2.7200000000000002E-2</v>
      </c>
      <c r="I75">
        <f>VLOOKUP(B75,[4]Factor!$A$2:$F$254,3,FALSE)</f>
        <v>7.1999999999999998E-3</v>
      </c>
      <c r="J75">
        <f>VLOOKUP(B75,[4]Factor!$A$2:$F$254,4,FALSE)</f>
        <v>2.7099999999999999E-2</v>
      </c>
      <c r="K75">
        <f>VLOOKUP(B75,[4]Factor!$A$2:$F$254,5,FALSE)</f>
        <v>0</v>
      </c>
      <c r="O75">
        <f t="shared" si="7"/>
        <v>2.7200000000000002E-2</v>
      </c>
      <c r="P75">
        <f t="shared" si="8"/>
        <v>1.8372748047113419E-2</v>
      </c>
      <c r="R75">
        <f t="shared" si="9"/>
        <v>2.7200000000000002E-2</v>
      </c>
      <c r="S75">
        <f t="shared" si="9"/>
        <v>7.1999999999999998E-3</v>
      </c>
      <c r="T75">
        <f t="shared" si="9"/>
        <v>2.7099999999999999E-2</v>
      </c>
      <c r="U75">
        <f t="shared" si="10"/>
        <v>1.8372748047113419E-2</v>
      </c>
    </row>
    <row r="76" spans="1:21" x14ac:dyDescent="0.55000000000000004">
      <c r="A76">
        <f>[4]HPQ_Stock_Data!A76</f>
        <v>27828</v>
      </c>
      <c r="B76" s="56">
        <f>[4]HPQ_Stock_Data!B76</f>
        <v>43941</v>
      </c>
      <c r="C76" t="str">
        <f>[4]HPQ_Stock_Data!C76</f>
        <v>HPQ</v>
      </c>
      <c r="D76" t="str">
        <f>[4]HPQ_Stock_Data!D76</f>
        <v>H P INC</v>
      </c>
      <c r="E76">
        <f>[4]HPQ_Stock_Data!E76</f>
        <v>15.359999656677246</v>
      </c>
      <c r="F76">
        <f>[4]HPQ_Stock_Data!F76</f>
        <v>-1.0309329256415367E-2</v>
      </c>
      <c r="G76">
        <f t="shared" si="6"/>
        <v>-1.0309329256415367E-2</v>
      </c>
      <c r="H76">
        <f>VLOOKUP(B76,[4]Factor!$A$2:$F$254,2,FALSE)</f>
        <v>-1.5600000000000001E-2</v>
      </c>
      <c r="I76">
        <f>VLOOKUP(B76,[4]Factor!$A$2:$F$254,3,FALSE)</f>
        <v>7.9000000000000008E-3</v>
      </c>
      <c r="J76">
        <f>VLOOKUP(B76,[4]Factor!$A$2:$F$254,4,FALSE)</f>
        <v>-9.300000000000001E-3</v>
      </c>
      <c r="K76">
        <f>VLOOKUP(B76,[4]Factor!$A$2:$F$254,5,FALSE)</f>
        <v>0</v>
      </c>
      <c r="O76">
        <f t="shared" si="7"/>
        <v>-1.5600000000000001E-2</v>
      </c>
      <c r="P76">
        <f t="shared" si="8"/>
        <v>-1.0309329256415367E-2</v>
      </c>
      <c r="R76">
        <f t="shared" si="9"/>
        <v>-1.5600000000000001E-2</v>
      </c>
      <c r="S76">
        <f t="shared" si="9"/>
        <v>7.9000000000000008E-3</v>
      </c>
      <c r="T76">
        <f t="shared" si="9"/>
        <v>-9.300000000000001E-3</v>
      </c>
      <c r="U76">
        <f t="shared" si="10"/>
        <v>-1.0309329256415367E-2</v>
      </c>
    </row>
    <row r="77" spans="1:21" x14ac:dyDescent="0.55000000000000004">
      <c r="A77">
        <f>[4]HPQ_Stock_Data!A77</f>
        <v>27828</v>
      </c>
      <c r="B77" s="56">
        <f>[4]HPQ_Stock_Data!B77</f>
        <v>43942</v>
      </c>
      <c r="C77" t="str">
        <f>[4]HPQ_Stock_Data!C77</f>
        <v>HPQ</v>
      </c>
      <c r="D77" t="str">
        <f>[4]HPQ_Stock_Data!D77</f>
        <v>H P INC</v>
      </c>
      <c r="E77">
        <f>[4]HPQ_Stock_Data!E77</f>
        <v>14.420000076293945</v>
      </c>
      <c r="F77">
        <f>[4]HPQ_Stock_Data!F77</f>
        <v>-6.119789183139801E-2</v>
      </c>
      <c r="G77">
        <f t="shared" si="6"/>
        <v>-6.119789183139801E-2</v>
      </c>
      <c r="H77">
        <f>VLOOKUP(B77,[4]Factor!$A$2:$F$254,2,FALSE)</f>
        <v>-3.0800000000000001E-2</v>
      </c>
      <c r="I77">
        <f>VLOOKUP(B77,[4]Factor!$A$2:$F$254,3,FALSE)</f>
        <v>9.5999999999999992E-3</v>
      </c>
      <c r="J77">
        <f>VLOOKUP(B77,[4]Factor!$A$2:$F$254,4,FALSE)</f>
        <v>1.1000000000000001E-3</v>
      </c>
      <c r="K77">
        <f>VLOOKUP(B77,[4]Factor!$A$2:$F$254,5,FALSE)</f>
        <v>0</v>
      </c>
      <c r="O77">
        <f t="shared" si="7"/>
        <v>-3.0800000000000001E-2</v>
      </c>
      <c r="P77">
        <f t="shared" si="8"/>
        <v>-6.119789183139801E-2</v>
      </c>
      <c r="R77">
        <f t="shared" si="9"/>
        <v>-3.0800000000000001E-2</v>
      </c>
      <c r="S77">
        <f t="shared" si="9"/>
        <v>9.5999999999999992E-3</v>
      </c>
      <c r="T77">
        <f t="shared" si="9"/>
        <v>1.1000000000000001E-3</v>
      </c>
      <c r="U77">
        <f t="shared" si="10"/>
        <v>-6.119789183139801E-2</v>
      </c>
    </row>
    <row r="78" spans="1:21" x14ac:dyDescent="0.55000000000000004">
      <c r="A78">
        <f>[4]HPQ_Stock_Data!A78</f>
        <v>27828</v>
      </c>
      <c r="B78" s="56">
        <f>[4]HPQ_Stock_Data!B78</f>
        <v>43943</v>
      </c>
      <c r="C78" t="str">
        <f>[4]HPQ_Stock_Data!C78</f>
        <v>HPQ</v>
      </c>
      <c r="D78" t="str">
        <f>[4]HPQ_Stock_Data!D78</f>
        <v>H P INC</v>
      </c>
      <c r="E78">
        <f>[4]HPQ_Stock_Data!E78</f>
        <v>14.789999961853027</v>
      </c>
      <c r="F78">
        <f>[4]HPQ_Stock_Data!F78</f>
        <v>2.5658799335360527E-2</v>
      </c>
      <c r="G78">
        <f t="shared" si="6"/>
        <v>2.5658799335360527E-2</v>
      </c>
      <c r="H78">
        <f>VLOOKUP(B78,[4]Factor!$A$2:$F$254,2,FALSE)</f>
        <v>2.3099999999999999E-2</v>
      </c>
      <c r="I78">
        <f>VLOOKUP(B78,[4]Factor!$A$2:$F$254,3,FALSE)</f>
        <v>-6.9999999999999993E-3</v>
      </c>
      <c r="J78">
        <f>VLOOKUP(B78,[4]Factor!$A$2:$F$254,4,FALSE)</f>
        <v>-1.6500000000000001E-2</v>
      </c>
      <c r="K78">
        <f>VLOOKUP(B78,[4]Factor!$A$2:$F$254,5,FALSE)</f>
        <v>0</v>
      </c>
      <c r="O78">
        <f t="shared" si="7"/>
        <v>2.3099999999999999E-2</v>
      </c>
      <c r="P78">
        <f t="shared" si="8"/>
        <v>2.5658799335360527E-2</v>
      </c>
      <c r="R78">
        <f t="shared" si="9"/>
        <v>2.3099999999999999E-2</v>
      </c>
      <c r="S78">
        <f t="shared" si="9"/>
        <v>-6.9999999999999993E-3</v>
      </c>
      <c r="T78">
        <f t="shared" si="9"/>
        <v>-1.6500000000000001E-2</v>
      </c>
      <c r="U78">
        <f t="shared" si="10"/>
        <v>2.5658799335360527E-2</v>
      </c>
    </row>
    <row r="79" spans="1:21" x14ac:dyDescent="0.55000000000000004">
      <c r="A79">
        <f>[4]HPQ_Stock_Data!A79</f>
        <v>27828</v>
      </c>
      <c r="B79" s="56">
        <f>[4]HPQ_Stock_Data!B79</f>
        <v>43944</v>
      </c>
      <c r="C79" t="str">
        <f>[4]HPQ_Stock_Data!C79</f>
        <v>HPQ</v>
      </c>
      <c r="D79" t="str">
        <f>[4]HPQ_Stock_Data!D79</f>
        <v>H P INC</v>
      </c>
      <c r="E79">
        <f>[4]HPQ_Stock_Data!E79</f>
        <v>14.619999885559082</v>
      </c>
      <c r="F79">
        <f>[4]HPQ_Stock_Data!F79</f>
        <v>-1.1494258418679237E-2</v>
      </c>
      <c r="G79">
        <f t="shared" si="6"/>
        <v>-1.1494258418679237E-2</v>
      </c>
      <c r="H79">
        <f>VLOOKUP(B79,[4]Factor!$A$2:$F$254,2,FALSE)</f>
        <v>1.2999999999999999E-3</v>
      </c>
      <c r="I79">
        <f>VLOOKUP(B79,[4]Factor!$A$2:$F$254,3,FALSE)</f>
        <v>1.1599999999999999E-2</v>
      </c>
      <c r="J79">
        <f>VLOOKUP(B79,[4]Factor!$A$2:$F$254,4,FALSE)</f>
        <v>5.4000000000000003E-3</v>
      </c>
      <c r="K79">
        <f>VLOOKUP(B79,[4]Factor!$A$2:$F$254,5,FALSE)</f>
        <v>0</v>
      </c>
      <c r="O79">
        <f t="shared" si="7"/>
        <v>1.2999999999999999E-3</v>
      </c>
      <c r="P79">
        <f t="shared" si="8"/>
        <v>-1.1494258418679237E-2</v>
      </c>
      <c r="R79">
        <f t="shared" si="9"/>
        <v>1.2999999999999999E-3</v>
      </c>
      <c r="S79">
        <f t="shared" si="9"/>
        <v>1.1599999999999999E-2</v>
      </c>
      <c r="T79">
        <f t="shared" si="9"/>
        <v>5.4000000000000003E-3</v>
      </c>
      <c r="U79">
        <f t="shared" si="10"/>
        <v>-1.1494258418679237E-2</v>
      </c>
    </row>
    <row r="80" spans="1:21" x14ac:dyDescent="0.55000000000000004">
      <c r="A80">
        <f>[4]HPQ_Stock_Data!A80</f>
        <v>27828</v>
      </c>
      <c r="B80" s="56">
        <f>[4]HPQ_Stock_Data!B80</f>
        <v>43945</v>
      </c>
      <c r="C80" t="str">
        <f>[4]HPQ_Stock_Data!C80</f>
        <v>HPQ</v>
      </c>
      <c r="D80" t="str">
        <f>[4]HPQ_Stock_Data!D80</f>
        <v>H P INC</v>
      </c>
      <c r="E80">
        <f>[4]HPQ_Stock_Data!E80</f>
        <v>15</v>
      </c>
      <c r="F80">
        <f>[4]HPQ_Stock_Data!F80</f>
        <v>2.5991799309849739E-2</v>
      </c>
      <c r="G80">
        <f t="shared" si="6"/>
        <v>2.5991799309849739E-2</v>
      </c>
      <c r="H80">
        <f>VLOOKUP(B80,[4]Factor!$A$2:$F$254,2,FALSE)</f>
        <v>1.44E-2</v>
      </c>
      <c r="I80">
        <f>VLOOKUP(B80,[4]Factor!$A$2:$F$254,3,FALSE)</f>
        <v>3.2000000000000002E-3</v>
      </c>
      <c r="J80">
        <f>VLOOKUP(B80,[4]Factor!$A$2:$F$254,4,FALSE)</f>
        <v>-1.1999999999999999E-3</v>
      </c>
      <c r="K80">
        <f>VLOOKUP(B80,[4]Factor!$A$2:$F$254,5,FALSE)</f>
        <v>0</v>
      </c>
      <c r="O80">
        <f t="shared" si="7"/>
        <v>1.44E-2</v>
      </c>
      <c r="P80">
        <f t="shared" si="8"/>
        <v>2.5991799309849739E-2</v>
      </c>
      <c r="R80">
        <f t="shared" si="9"/>
        <v>1.44E-2</v>
      </c>
      <c r="S80">
        <f t="shared" si="9"/>
        <v>3.2000000000000002E-3</v>
      </c>
      <c r="T80">
        <f t="shared" si="9"/>
        <v>-1.1999999999999999E-3</v>
      </c>
      <c r="U80">
        <f t="shared" si="10"/>
        <v>2.5991799309849739E-2</v>
      </c>
    </row>
    <row r="81" spans="1:21" x14ac:dyDescent="0.55000000000000004">
      <c r="A81">
        <f>[4]HPQ_Stock_Data!A81</f>
        <v>27828</v>
      </c>
      <c r="B81" s="56">
        <f>[4]HPQ_Stock_Data!B81</f>
        <v>43948</v>
      </c>
      <c r="C81" t="str">
        <f>[4]HPQ_Stock_Data!C81</f>
        <v>HPQ</v>
      </c>
      <c r="D81" t="str">
        <f>[4]HPQ_Stock_Data!D81</f>
        <v>H P INC</v>
      </c>
      <c r="E81">
        <f>[4]HPQ_Stock_Data!E81</f>
        <v>15.029999732971191</v>
      </c>
      <c r="F81">
        <f>[4]HPQ_Stock_Data!F81</f>
        <v>1.9999821670353413E-3</v>
      </c>
      <c r="G81">
        <f t="shared" si="6"/>
        <v>1.9999821670353413E-3</v>
      </c>
      <c r="H81">
        <f>VLOOKUP(B81,[4]Factor!$A$2:$F$254,2,FALSE)</f>
        <v>1.7299999999999999E-2</v>
      </c>
      <c r="I81">
        <f>VLOOKUP(B81,[4]Factor!$A$2:$F$254,3,FALSE)</f>
        <v>1.6200000000000003E-2</v>
      </c>
      <c r="J81">
        <f>VLOOKUP(B81,[4]Factor!$A$2:$F$254,4,FALSE)</f>
        <v>2.6800000000000001E-2</v>
      </c>
      <c r="K81">
        <f>VLOOKUP(B81,[4]Factor!$A$2:$F$254,5,FALSE)</f>
        <v>0</v>
      </c>
      <c r="O81">
        <f t="shared" si="7"/>
        <v>1.7299999999999999E-2</v>
      </c>
      <c r="P81">
        <f t="shared" si="8"/>
        <v>1.9999821670353413E-3</v>
      </c>
      <c r="R81">
        <f t="shared" si="9"/>
        <v>1.7299999999999999E-2</v>
      </c>
      <c r="S81">
        <f t="shared" si="9"/>
        <v>1.6200000000000003E-2</v>
      </c>
      <c r="T81">
        <f t="shared" si="9"/>
        <v>2.6800000000000001E-2</v>
      </c>
      <c r="U81">
        <f t="shared" si="10"/>
        <v>1.9999821670353413E-3</v>
      </c>
    </row>
    <row r="82" spans="1:21" x14ac:dyDescent="0.55000000000000004">
      <c r="A82">
        <f>[4]HPQ_Stock_Data!A82</f>
        <v>27828</v>
      </c>
      <c r="B82" s="56">
        <f>[4]HPQ_Stock_Data!B82</f>
        <v>43949</v>
      </c>
      <c r="C82" t="str">
        <f>[4]HPQ_Stock_Data!C82</f>
        <v>HPQ</v>
      </c>
      <c r="D82" t="str">
        <f>[4]HPQ_Stock_Data!D82</f>
        <v>H P INC</v>
      </c>
      <c r="E82">
        <f>[4]HPQ_Stock_Data!E82</f>
        <v>15.520000457763672</v>
      </c>
      <c r="F82">
        <f>[4]HPQ_Stock_Data!F82</f>
        <v>3.2601512968540192E-2</v>
      </c>
      <c r="G82">
        <f t="shared" si="6"/>
        <v>3.2601512968540192E-2</v>
      </c>
      <c r="H82">
        <f>VLOOKUP(B82,[4]Factor!$A$2:$F$254,2,FALSE)</f>
        <v>-4.5000000000000005E-3</v>
      </c>
      <c r="I82">
        <f>VLOOKUP(B82,[4]Factor!$A$2:$F$254,3,FALSE)</f>
        <v>8.8000000000000005E-3</v>
      </c>
      <c r="J82">
        <f>VLOOKUP(B82,[4]Factor!$A$2:$F$254,4,FALSE)</f>
        <v>2.8199999999999999E-2</v>
      </c>
      <c r="K82">
        <f>VLOOKUP(B82,[4]Factor!$A$2:$F$254,5,FALSE)</f>
        <v>0</v>
      </c>
      <c r="O82">
        <f t="shared" si="7"/>
        <v>-4.5000000000000005E-3</v>
      </c>
      <c r="P82">
        <f t="shared" si="8"/>
        <v>3.2601512968540192E-2</v>
      </c>
      <c r="R82">
        <f t="shared" si="9"/>
        <v>-4.5000000000000005E-3</v>
      </c>
      <c r="S82">
        <f t="shared" si="9"/>
        <v>8.8000000000000005E-3</v>
      </c>
      <c r="T82">
        <f t="shared" si="9"/>
        <v>2.8199999999999999E-2</v>
      </c>
      <c r="U82">
        <f t="shared" si="10"/>
        <v>3.2601512968540192E-2</v>
      </c>
    </row>
    <row r="83" spans="1:21" x14ac:dyDescent="0.55000000000000004">
      <c r="A83">
        <f>[4]HPQ_Stock_Data!A83</f>
        <v>27828</v>
      </c>
      <c r="B83" s="56">
        <f>[4]HPQ_Stock_Data!B83</f>
        <v>43950</v>
      </c>
      <c r="C83" t="str">
        <f>[4]HPQ_Stock_Data!C83</f>
        <v>HPQ</v>
      </c>
      <c r="D83" t="str">
        <f>[4]HPQ_Stock_Data!D83</f>
        <v>H P INC</v>
      </c>
      <c r="E83">
        <f>[4]HPQ_Stock_Data!E83</f>
        <v>16.280000686645508</v>
      </c>
      <c r="F83">
        <f>[4]HPQ_Stock_Data!F83</f>
        <v>4.89690862596035E-2</v>
      </c>
      <c r="G83">
        <f t="shared" si="6"/>
        <v>4.89690862596035E-2</v>
      </c>
      <c r="H83">
        <f>VLOOKUP(B83,[4]Factor!$A$2:$F$254,2,FALSE)</f>
        <v>2.92E-2</v>
      </c>
      <c r="I83">
        <f>VLOOKUP(B83,[4]Factor!$A$2:$F$254,3,FALSE)</f>
        <v>1.8500000000000003E-2</v>
      </c>
      <c r="J83">
        <f>VLOOKUP(B83,[4]Factor!$A$2:$F$254,4,FALSE)</f>
        <v>0.02</v>
      </c>
      <c r="K83">
        <f>VLOOKUP(B83,[4]Factor!$A$2:$F$254,5,FALSE)</f>
        <v>0</v>
      </c>
      <c r="O83">
        <f t="shared" si="7"/>
        <v>2.92E-2</v>
      </c>
      <c r="P83">
        <f t="shared" si="8"/>
        <v>4.89690862596035E-2</v>
      </c>
      <c r="R83">
        <f t="shared" si="9"/>
        <v>2.92E-2</v>
      </c>
      <c r="S83">
        <f t="shared" si="9"/>
        <v>1.8500000000000003E-2</v>
      </c>
      <c r="T83">
        <f t="shared" si="9"/>
        <v>0.02</v>
      </c>
      <c r="U83">
        <f t="shared" si="10"/>
        <v>4.89690862596035E-2</v>
      </c>
    </row>
    <row r="84" spans="1:21" x14ac:dyDescent="0.55000000000000004">
      <c r="A84">
        <f>[4]HPQ_Stock_Data!A84</f>
        <v>27828</v>
      </c>
      <c r="B84" s="56">
        <f>[4]HPQ_Stock_Data!B84</f>
        <v>43951</v>
      </c>
      <c r="C84" t="str">
        <f>[4]HPQ_Stock_Data!C84</f>
        <v>HPQ</v>
      </c>
      <c r="D84" t="str">
        <f>[4]HPQ_Stock_Data!D84</f>
        <v>H P INC</v>
      </c>
      <c r="E84">
        <f>[4]HPQ_Stock_Data!E84</f>
        <v>15.510000228881836</v>
      </c>
      <c r="F84">
        <f>[4]HPQ_Stock_Data!F84</f>
        <v>-4.7297324985265732E-2</v>
      </c>
      <c r="G84">
        <f t="shared" si="6"/>
        <v>-4.7297324985265732E-2</v>
      </c>
      <c r="H84">
        <f>VLOOKUP(B84,[4]Factor!$A$2:$F$254,2,FALSE)</f>
        <v>-1.18E-2</v>
      </c>
      <c r="I84">
        <f>VLOOKUP(B84,[4]Factor!$A$2:$F$254,3,FALSE)</f>
        <v>-1.3899999999999999E-2</v>
      </c>
      <c r="J84">
        <f>VLOOKUP(B84,[4]Factor!$A$2:$F$254,4,FALSE)</f>
        <v>-1.6399999999999998E-2</v>
      </c>
      <c r="K84">
        <f>VLOOKUP(B84,[4]Factor!$A$2:$F$254,5,FALSE)</f>
        <v>0</v>
      </c>
      <c r="O84">
        <f t="shared" si="7"/>
        <v>-1.18E-2</v>
      </c>
      <c r="P84">
        <f t="shared" si="8"/>
        <v>-4.7297324985265732E-2</v>
      </c>
      <c r="R84">
        <f t="shared" si="9"/>
        <v>-1.18E-2</v>
      </c>
      <c r="S84">
        <f t="shared" si="9"/>
        <v>-1.3899999999999999E-2</v>
      </c>
      <c r="T84">
        <f t="shared" si="9"/>
        <v>-1.6399999999999998E-2</v>
      </c>
      <c r="U84">
        <f t="shared" si="10"/>
        <v>-4.7297324985265732E-2</v>
      </c>
    </row>
    <row r="85" spans="1:21" x14ac:dyDescent="0.55000000000000004">
      <c r="A85">
        <f>[4]HPQ_Stock_Data!A85</f>
        <v>27828</v>
      </c>
      <c r="B85" s="56">
        <f>[4]HPQ_Stock_Data!B85</f>
        <v>43952</v>
      </c>
      <c r="C85" t="str">
        <f>[4]HPQ_Stock_Data!C85</f>
        <v>HPQ</v>
      </c>
      <c r="D85" t="str">
        <f>[4]HPQ_Stock_Data!D85</f>
        <v>H P INC</v>
      </c>
      <c r="E85">
        <f>[4]HPQ_Stock_Data!E85</f>
        <v>14.710000038146973</v>
      </c>
      <c r="F85">
        <f>[4]HPQ_Stock_Data!F85</f>
        <v>-5.1579639315605164E-2</v>
      </c>
      <c r="G85">
        <f t="shared" si="6"/>
        <v>-5.1579639315605164E-2</v>
      </c>
      <c r="H85">
        <f>VLOOKUP(B85,[4]Factor!$A$2:$F$254,2,FALSE)</f>
        <v>-2.9100000000000001E-2</v>
      </c>
      <c r="I85">
        <f>VLOOKUP(B85,[4]Factor!$A$2:$F$254,3,FALSE)</f>
        <v>-5.6000000000000008E-3</v>
      </c>
      <c r="J85">
        <f>VLOOKUP(B85,[4]Factor!$A$2:$F$254,4,FALSE)</f>
        <v>-0.01</v>
      </c>
      <c r="K85">
        <f>VLOOKUP(B85,[4]Factor!$A$2:$F$254,5,FALSE)</f>
        <v>0</v>
      </c>
      <c r="O85">
        <f t="shared" si="7"/>
        <v>-2.9100000000000001E-2</v>
      </c>
      <c r="P85">
        <f t="shared" si="8"/>
        <v>-5.1579639315605164E-2</v>
      </c>
      <c r="R85">
        <f t="shared" si="9"/>
        <v>-2.9100000000000001E-2</v>
      </c>
      <c r="S85">
        <f t="shared" si="9"/>
        <v>-5.6000000000000008E-3</v>
      </c>
      <c r="T85">
        <f t="shared" si="9"/>
        <v>-0.01</v>
      </c>
      <c r="U85">
        <f t="shared" si="10"/>
        <v>-5.1579639315605164E-2</v>
      </c>
    </row>
    <row r="86" spans="1:21" x14ac:dyDescent="0.55000000000000004">
      <c r="A86">
        <f>[4]HPQ_Stock_Data!A86</f>
        <v>27828</v>
      </c>
      <c r="B86" s="56">
        <f>[4]HPQ_Stock_Data!B86</f>
        <v>43955</v>
      </c>
      <c r="C86" t="str">
        <f>[4]HPQ_Stock_Data!C86</f>
        <v>HPQ</v>
      </c>
      <c r="D86" t="str">
        <f>[4]HPQ_Stock_Data!D86</f>
        <v>H P INC</v>
      </c>
      <c r="E86">
        <f>[4]HPQ_Stock_Data!E86</f>
        <v>14.899999618530273</v>
      </c>
      <c r="F86">
        <f>[4]HPQ_Stock_Data!F86</f>
        <v>1.2916354462504387E-2</v>
      </c>
      <c r="G86">
        <f t="shared" si="6"/>
        <v>1.2916354462504387E-2</v>
      </c>
      <c r="H86">
        <f>VLOOKUP(B86,[4]Factor!$A$2:$F$254,2,FALSE)</f>
        <v>5.3E-3</v>
      </c>
      <c r="I86">
        <f>VLOOKUP(B86,[4]Factor!$A$2:$F$254,3,FALSE)</f>
        <v>1.7000000000000001E-3</v>
      </c>
      <c r="J86">
        <f>VLOOKUP(B86,[4]Factor!$A$2:$F$254,4,FALSE)</f>
        <v>-1.37E-2</v>
      </c>
      <c r="K86">
        <f>VLOOKUP(B86,[4]Factor!$A$2:$F$254,5,FALSE)</f>
        <v>0</v>
      </c>
      <c r="O86">
        <f t="shared" si="7"/>
        <v>5.3E-3</v>
      </c>
      <c r="P86">
        <f t="shared" si="8"/>
        <v>1.2916354462504387E-2</v>
      </c>
      <c r="R86">
        <f t="shared" si="9"/>
        <v>5.3E-3</v>
      </c>
      <c r="S86">
        <f t="shared" si="9"/>
        <v>1.7000000000000001E-3</v>
      </c>
      <c r="T86">
        <f t="shared" si="9"/>
        <v>-1.37E-2</v>
      </c>
      <c r="U86">
        <f t="shared" si="10"/>
        <v>1.2916354462504387E-2</v>
      </c>
    </row>
    <row r="87" spans="1:21" x14ac:dyDescent="0.55000000000000004">
      <c r="A87">
        <f>[4]HPQ_Stock_Data!A87</f>
        <v>27828</v>
      </c>
      <c r="B87" s="56">
        <f>[4]HPQ_Stock_Data!B87</f>
        <v>43956</v>
      </c>
      <c r="C87" t="str">
        <f>[4]HPQ_Stock_Data!C87</f>
        <v>HPQ</v>
      </c>
      <c r="D87" t="str">
        <f>[4]HPQ_Stock_Data!D87</f>
        <v>H P INC</v>
      </c>
      <c r="E87">
        <f>[4]HPQ_Stock_Data!E87</f>
        <v>14.810000419616699</v>
      </c>
      <c r="F87">
        <f>[4]HPQ_Stock_Data!F87</f>
        <v>-6.0402150265872478E-3</v>
      </c>
      <c r="G87">
        <f t="shared" si="6"/>
        <v>-6.0402150265872478E-3</v>
      </c>
      <c r="H87">
        <f>VLOOKUP(B87,[4]Factor!$A$2:$F$254,2,FALSE)</f>
        <v>9.4999999999999998E-3</v>
      </c>
      <c r="I87">
        <f>VLOOKUP(B87,[4]Factor!$A$2:$F$254,3,FALSE)</f>
        <v>8.9999999999999998E-4</v>
      </c>
      <c r="J87">
        <f>VLOOKUP(B87,[4]Factor!$A$2:$F$254,4,FALSE)</f>
        <v>-1.9799999999999998E-2</v>
      </c>
      <c r="K87">
        <f>VLOOKUP(B87,[4]Factor!$A$2:$F$254,5,FALSE)</f>
        <v>0</v>
      </c>
      <c r="O87">
        <f t="shared" si="7"/>
        <v>9.4999999999999998E-3</v>
      </c>
      <c r="P87">
        <f t="shared" si="8"/>
        <v>-6.0402150265872478E-3</v>
      </c>
      <c r="R87">
        <f t="shared" si="9"/>
        <v>9.4999999999999998E-3</v>
      </c>
      <c r="S87">
        <f t="shared" si="9"/>
        <v>8.9999999999999998E-4</v>
      </c>
      <c r="T87">
        <f t="shared" si="9"/>
        <v>-1.9799999999999998E-2</v>
      </c>
      <c r="U87">
        <f t="shared" si="10"/>
        <v>-6.0402150265872478E-3</v>
      </c>
    </row>
    <row r="88" spans="1:21" x14ac:dyDescent="0.55000000000000004">
      <c r="A88">
        <f>[4]HPQ_Stock_Data!A88</f>
        <v>27828</v>
      </c>
      <c r="B88" s="56">
        <f>[4]HPQ_Stock_Data!B88</f>
        <v>43957</v>
      </c>
      <c r="C88" t="str">
        <f>[4]HPQ_Stock_Data!C88</f>
        <v>HPQ</v>
      </c>
      <c r="D88" t="str">
        <f>[4]HPQ_Stock_Data!D88</f>
        <v>H P INC</v>
      </c>
      <c r="E88">
        <f>[4]HPQ_Stock_Data!E88</f>
        <v>14.659999847412109</v>
      </c>
      <c r="F88">
        <f>[4]HPQ_Stock_Data!F88</f>
        <v>-1.0128330439329147E-2</v>
      </c>
      <c r="G88">
        <f t="shared" si="6"/>
        <v>-1.0128330439329147E-2</v>
      </c>
      <c r="H88">
        <f>VLOOKUP(B88,[4]Factor!$A$2:$F$254,2,FALSE)</f>
        <v>-5.1999999999999998E-3</v>
      </c>
      <c r="I88">
        <f>VLOOKUP(B88,[4]Factor!$A$2:$F$254,3,FALSE)</f>
        <v>5.8999999999999999E-3</v>
      </c>
      <c r="J88">
        <f>VLOOKUP(B88,[4]Factor!$A$2:$F$254,4,FALSE)</f>
        <v>-2.7799999999999998E-2</v>
      </c>
      <c r="K88">
        <f>VLOOKUP(B88,[4]Factor!$A$2:$F$254,5,FALSE)</f>
        <v>0</v>
      </c>
      <c r="O88">
        <f t="shared" si="7"/>
        <v>-5.1999999999999998E-3</v>
      </c>
      <c r="P88">
        <f t="shared" si="8"/>
        <v>-1.0128330439329147E-2</v>
      </c>
      <c r="R88">
        <f t="shared" si="9"/>
        <v>-5.1999999999999998E-3</v>
      </c>
      <c r="S88">
        <f t="shared" si="9"/>
        <v>5.8999999999999999E-3</v>
      </c>
      <c r="T88">
        <f t="shared" si="9"/>
        <v>-2.7799999999999998E-2</v>
      </c>
      <c r="U88">
        <f t="shared" si="10"/>
        <v>-1.0128330439329147E-2</v>
      </c>
    </row>
    <row r="89" spans="1:21" x14ac:dyDescent="0.55000000000000004">
      <c r="A89">
        <f>[4]HPQ_Stock_Data!A89</f>
        <v>27828</v>
      </c>
      <c r="B89" s="56">
        <f>[4]HPQ_Stock_Data!B89</f>
        <v>43958</v>
      </c>
      <c r="C89" t="str">
        <f>[4]HPQ_Stock_Data!C89</f>
        <v>HPQ</v>
      </c>
      <c r="D89" t="str">
        <f>[4]HPQ_Stock_Data!D89</f>
        <v>H P INC</v>
      </c>
      <c r="E89">
        <f>[4]HPQ_Stock_Data!E89</f>
        <v>14.949999809265137</v>
      </c>
      <c r="F89">
        <f>[4]HPQ_Stock_Data!F89</f>
        <v>1.9781716167926788E-2</v>
      </c>
      <c r="G89">
        <f t="shared" si="6"/>
        <v>1.9781716167926788E-2</v>
      </c>
      <c r="H89">
        <f>VLOOKUP(B89,[4]Factor!$A$2:$F$254,2,FALSE)</f>
        <v>1.3300000000000001E-2</v>
      </c>
      <c r="I89">
        <f>VLOOKUP(B89,[4]Factor!$A$2:$F$254,3,FALSE)</f>
        <v>-4.0000000000000002E-4</v>
      </c>
      <c r="J89">
        <f>VLOOKUP(B89,[4]Factor!$A$2:$F$254,4,FALSE)</f>
        <v>3.9000000000000003E-3</v>
      </c>
      <c r="K89">
        <f>VLOOKUP(B89,[4]Factor!$A$2:$F$254,5,FALSE)</f>
        <v>0</v>
      </c>
      <c r="O89">
        <f t="shared" si="7"/>
        <v>1.3300000000000001E-2</v>
      </c>
      <c r="P89">
        <f t="shared" si="8"/>
        <v>1.9781716167926788E-2</v>
      </c>
      <c r="R89">
        <f t="shared" si="9"/>
        <v>1.3300000000000001E-2</v>
      </c>
      <c r="S89">
        <f t="shared" si="9"/>
        <v>-4.0000000000000002E-4</v>
      </c>
      <c r="T89">
        <f t="shared" si="9"/>
        <v>3.9000000000000003E-3</v>
      </c>
      <c r="U89">
        <f t="shared" si="10"/>
        <v>1.9781716167926788E-2</v>
      </c>
    </row>
    <row r="90" spans="1:21" x14ac:dyDescent="0.55000000000000004">
      <c r="A90">
        <f>[4]HPQ_Stock_Data!A90</f>
        <v>27828</v>
      </c>
      <c r="B90" s="56">
        <f>[4]HPQ_Stock_Data!B90</f>
        <v>43959</v>
      </c>
      <c r="C90" t="str">
        <f>[4]HPQ_Stock_Data!C90</f>
        <v>HPQ</v>
      </c>
      <c r="D90" t="str">
        <f>[4]HPQ_Stock_Data!D90</f>
        <v>H P INC</v>
      </c>
      <c r="E90">
        <f>[4]HPQ_Stock_Data!E90</f>
        <v>15.659999847412109</v>
      </c>
      <c r="F90">
        <f>[4]HPQ_Stock_Data!F90</f>
        <v>4.7491643577814102E-2</v>
      </c>
      <c r="G90">
        <f t="shared" si="6"/>
        <v>4.7491643577814102E-2</v>
      </c>
      <c r="H90">
        <f>VLOOKUP(B90,[4]Factor!$A$2:$F$254,2,FALSE)</f>
        <v>1.9E-2</v>
      </c>
      <c r="I90">
        <f>VLOOKUP(B90,[4]Factor!$A$2:$F$254,3,FALSE)</f>
        <v>1.41E-2</v>
      </c>
      <c r="J90">
        <f>VLOOKUP(B90,[4]Factor!$A$2:$F$254,4,FALSE)</f>
        <v>2.4799999999999999E-2</v>
      </c>
      <c r="K90">
        <f>VLOOKUP(B90,[4]Factor!$A$2:$F$254,5,FALSE)</f>
        <v>0</v>
      </c>
      <c r="O90">
        <f t="shared" si="7"/>
        <v>1.9E-2</v>
      </c>
      <c r="P90">
        <f t="shared" si="8"/>
        <v>4.7491643577814102E-2</v>
      </c>
      <c r="R90">
        <f t="shared" si="9"/>
        <v>1.9E-2</v>
      </c>
      <c r="S90">
        <f t="shared" si="9"/>
        <v>1.41E-2</v>
      </c>
      <c r="T90">
        <f t="shared" si="9"/>
        <v>2.4799999999999999E-2</v>
      </c>
      <c r="U90">
        <f t="shared" si="10"/>
        <v>4.7491643577814102E-2</v>
      </c>
    </row>
    <row r="91" spans="1:21" x14ac:dyDescent="0.55000000000000004">
      <c r="A91">
        <f>[4]HPQ_Stock_Data!A91</f>
        <v>27828</v>
      </c>
      <c r="B91" s="56">
        <f>[4]HPQ_Stock_Data!B91</f>
        <v>43962</v>
      </c>
      <c r="C91" t="str">
        <f>[4]HPQ_Stock_Data!C91</f>
        <v>HPQ</v>
      </c>
      <c r="D91" t="str">
        <f>[4]HPQ_Stock_Data!D91</f>
        <v>H P INC</v>
      </c>
      <c r="E91">
        <f>[4]HPQ_Stock_Data!E91</f>
        <v>15.420000076293945</v>
      </c>
      <c r="F91">
        <f>[4]HPQ_Stock_Data!F91</f>
        <v>-1.5325656160712242E-2</v>
      </c>
      <c r="G91">
        <f t="shared" si="6"/>
        <v>-1.5325656160712242E-2</v>
      </c>
      <c r="H91">
        <f>VLOOKUP(B91,[4]Factor!$A$2:$F$254,2,FALSE)</f>
        <v>7.000000000000001E-4</v>
      </c>
      <c r="I91">
        <f>VLOOKUP(B91,[4]Factor!$A$2:$F$254,3,FALSE)</f>
        <v>4.8999999999999998E-3</v>
      </c>
      <c r="J91">
        <f>VLOOKUP(B91,[4]Factor!$A$2:$F$254,4,FALSE)</f>
        <v>-3.7499999999999999E-2</v>
      </c>
      <c r="K91">
        <f>VLOOKUP(B91,[4]Factor!$A$2:$F$254,5,FALSE)</f>
        <v>0</v>
      </c>
      <c r="O91">
        <f t="shared" si="7"/>
        <v>7.000000000000001E-4</v>
      </c>
      <c r="P91">
        <f t="shared" si="8"/>
        <v>-1.5325656160712242E-2</v>
      </c>
      <c r="R91">
        <f t="shared" si="9"/>
        <v>7.000000000000001E-4</v>
      </c>
      <c r="S91">
        <f t="shared" si="9"/>
        <v>4.8999999999999998E-3</v>
      </c>
      <c r="T91">
        <f t="shared" si="9"/>
        <v>-3.7499999999999999E-2</v>
      </c>
      <c r="U91">
        <f t="shared" si="10"/>
        <v>-1.5325656160712242E-2</v>
      </c>
    </row>
    <row r="92" spans="1:21" x14ac:dyDescent="0.55000000000000004">
      <c r="A92">
        <f>[4]HPQ_Stock_Data!A92</f>
        <v>27828</v>
      </c>
      <c r="B92" s="56">
        <f>[4]HPQ_Stock_Data!B92</f>
        <v>43963</v>
      </c>
      <c r="C92" t="str">
        <f>[4]HPQ_Stock_Data!C92</f>
        <v>HPQ</v>
      </c>
      <c r="D92" t="str">
        <f>[4]HPQ_Stock_Data!D92</f>
        <v>H P INC</v>
      </c>
      <c r="E92">
        <f>[4]HPQ_Stock_Data!E92</f>
        <v>14.869999885559082</v>
      </c>
      <c r="F92">
        <f>[4]HPQ_Stock_Data!F92</f>
        <v>-3.5667974501848221E-2</v>
      </c>
      <c r="G92">
        <f t="shared" si="6"/>
        <v>-3.5667974501848221E-2</v>
      </c>
      <c r="H92">
        <f>VLOOKUP(B92,[4]Factor!$A$2:$F$254,2,FALSE)</f>
        <v>-2.06E-2</v>
      </c>
      <c r="I92">
        <f>VLOOKUP(B92,[4]Factor!$A$2:$F$254,3,FALSE)</f>
        <v>-8.6E-3</v>
      </c>
      <c r="J92">
        <f>VLOOKUP(B92,[4]Factor!$A$2:$F$254,4,FALSE)</f>
        <v>-1.3500000000000002E-2</v>
      </c>
      <c r="K92">
        <f>VLOOKUP(B92,[4]Factor!$A$2:$F$254,5,FALSE)</f>
        <v>0</v>
      </c>
      <c r="O92">
        <f t="shared" si="7"/>
        <v>-2.06E-2</v>
      </c>
      <c r="P92">
        <f t="shared" si="8"/>
        <v>-3.5667974501848221E-2</v>
      </c>
      <c r="R92">
        <f t="shared" si="9"/>
        <v>-2.06E-2</v>
      </c>
      <c r="S92">
        <f t="shared" si="9"/>
        <v>-8.6E-3</v>
      </c>
      <c r="T92">
        <f t="shared" si="9"/>
        <v>-1.3500000000000002E-2</v>
      </c>
      <c r="U92">
        <f t="shared" si="10"/>
        <v>-3.5667974501848221E-2</v>
      </c>
    </row>
    <row r="93" spans="1:21" x14ac:dyDescent="0.55000000000000004">
      <c r="A93">
        <f>[4]HPQ_Stock_Data!A93</f>
        <v>27828</v>
      </c>
      <c r="B93" s="56">
        <f>[4]HPQ_Stock_Data!B93</f>
        <v>43964</v>
      </c>
      <c r="C93" t="str">
        <f>[4]HPQ_Stock_Data!C93</f>
        <v>HPQ</v>
      </c>
      <c r="D93" t="str">
        <f>[4]HPQ_Stock_Data!D93</f>
        <v>H P INC</v>
      </c>
      <c r="E93">
        <f>[4]HPQ_Stock_Data!E93</f>
        <v>14.060000419616699</v>
      </c>
      <c r="F93">
        <f>[4]HPQ_Stock_Data!F93</f>
        <v>-5.4472055286169052E-2</v>
      </c>
      <c r="G93">
        <f t="shared" si="6"/>
        <v>-5.4472055286169052E-2</v>
      </c>
      <c r="H93">
        <f>VLOOKUP(B93,[4]Factor!$A$2:$F$254,2,FALSE)</f>
        <v>-1.89E-2</v>
      </c>
      <c r="I93">
        <f>VLOOKUP(B93,[4]Factor!$A$2:$F$254,3,FALSE)</f>
        <v>-9.3999999999999986E-3</v>
      </c>
      <c r="J93">
        <f>VLOOKUP(B93,[4]Factor!$A$2:$F$254,4,FALSE)</f>
        <v>-2.12E-2</v>
      </c>
      <c r="K93">
        <f>VLOOKUP(B93,[4]Factor!$A$2:$F$254,5,FALSE)</f>
        <v>0</v>
      </c>
      <c r="O93">
        <f t="shared" si="7"/>
        <v>-1.89E-2</v>
      </c>
      <c r="P93">
        <f t="shared" si="8"/>
        <v>-5.4472055286169052E-2</v>
      </c>
      <c r="R93">
        <f t="shared" si="9"/>
        <v>-1.89E-2</v>
      </c>
      <c r="S93">
        <f t="shared" si="9"/>
        <v>-9.3999999999999986E-3</v>
      </c>
      <c r="T93">
        <f t="shared" si="9"/>
        <v>-2.12E-2</v>
      </c>
      <c r="U93">
        <f t="shared" si="10"/>
        <v>-5.4472055286169052E-2</v>
      </c>
    </row>
    <row r="94" spans="1:21" x14ac:dyDescent="0.55000000000000004">
      <c r="A94">
        <f>[4]HPQ_Stock_Data!A94</f>
        <v>27828</v>
      </c>
      <c r="B94" s="56">
        <f>[4]HPQ_Stock_Data!B94</f>
        <v>43965</v>
      </c>
      <c r="C94" t="str">
        <f>[4]HPQ_Stock_Data!C94</f>
        <v>HPQ</v>
      </c>
      <c r="D94" t="str">
        <f>[4]HPQ_Stock_Data!D94</f>
        <v>H P INC</v>
      </c>
      <c r="E94">
        <f>[4]HPQ_Stock_Data!E94</f>
        <v>14.510000228881836</v>
      </c>
      <c r="F94">
        <f>[4]HPQ_Stock_Data!F94</f>
        <v>3.2005675137042999E-2</v>
      </c>
      <c r="G94">
        <f t="shared" si="6"/>
        <v>3.2005675137042999E-2</v>
      </c>
      <c r="H94">
        <f>VLOOKUP(B94,[4]Factor!$A$2:$F$254,2,FALSE)</f>
        <v>1.1399999999999999E-2</v>
      </c>
      <c r="I94">
        <f>VLOOKUP(B94,[4]Factor!$A$2:$F$254,3,FALSE)</f>
        <v>-1.49E-2</v>
      </c>
      <c r="J94">
        <f>VLOOKUP(B94,[4]Factor!$A$2:$F$254,4,FALSE)</f>
        <v>9.300000000000001E-3</v>
      </c>
      <c r="K94">
        <f>VLOOKUP(B94,[4]Factor!$A$2:$F$254,5,FALSE)</f>
        <v>0</v>
      </c>
      <c r="O94">
        <f t="shared" si="7"/>
        <v>1.1399999999999999E-2</v>
      </c>
      <c r="P94">
        <f t="shared" si="8"/>
        <v>3.2005675137042999E-2</v>
      </c>
      <c r="R94">
        <f t="shared" si="9"/>
        <v>1.1399999999999999E-2</v>
      </c>
      <c r="S94">
        <f t="shared" si="9"/>
        <v>-1.49E-2</v>
      </c>
      <c r="T94">
        <f t="shared" si="9"/>
        <v>9.300000000000001E-3</v>
      </c>
      <c r="U94">
        <f t="shared" si="10"/>
        <v>3.2005675137042999E-2</v>
      </c>
    </row>
    <row r="95" spans="1:21" x14ac:dyDescent="0.55000000000000004">
      <c r="A95">
        <f>[4]HPQ_Stock_Data!A95</f>
        <v>27828</v>
      </c>
      <c r="B95" s="56">
        <f>[4]HPQ_Stock_Data!B95</f>
        <v>43966</v>
      </c>
      <c r="C95" t="str">
        <f>[4]HPQ_Stock_Data!C95</f>
        <v>HPQ</v>
      </c>
      <c r="D95" t="str">
        <f>[4]HPQ_Stock_Data!D95</f>
        <v>H P INC</v>
      </c>
      <c r="E95">
        <f>[4]HPQ_Stock_Data!E95</f>
        <v>14.859999656677246</v>
      </c>
      <c r="F95">
        <f>[4]HPQ_Stock_Data!F95</f>
        <v>2.4121256545186043E-2</v>
      </c>
      <c r="G95">
        <f t="shared" si="6"/>
        <v>2.4121256545186043E-2</v>
      </c>
      <c r="H95">
        <f>VLOOKUP(B95,[4]Factor!$A$2:$F$254,2,FALSE)</f>
        <v>5.6999999999999993E-3</v>
      </c>
      <c r="I95">
        <f>VLOOKUP(B95,[4]Factor!$A$2:$F$254,3,FALSE)</f>
        <v>1.6200000000000003E-2</v>
      </c>
      <c r="J95">
        <f>VLOOKUP(B95,[4]Factor!$A$2:$F$254,4,FALSE)</f>
        <v>-1.1899999999999999E-2</v>
      </c>
      <c r="K95">
        <f>VLOOKUP(B95,[4]Factor!$A$2:$F$254,5,FALSE)</f>
        <v>0</v>
      </c>
      <c r="O95">
        <f t="shared" si="7"/>
        <v>5.6999999999999993E-3</v>
      </c>
      <c r="P95">
        <f t="shared" si="8"/>
        <v>2.4121256545186043E-2</v>
      </c>
      <c r="R95">
        <f t="shared" si="9"/>
        <v>5.6999999999999993E-3</v>
      </c>
      <c r="S95">
        <f t="shared" si="9"/>
        <v>1.6200000000000003E-2</v>
      </c>
      <c r="T95">
        <f t="shared" si="9"/>
        <v>-1.1899999999999999E-2</v>
      </c>
      <c r="U95">
        <f t="shared" si="10"/>
        <v>2.4121256545186043E-2</v>
      </c>
    </row>
    <row r="96" spans="1:21" x14ac:dyDescent="0.55000000000000004">
      <c r="A96">
        <f>[4]HPQ_Stock_Data!A96</f>
        <v>27828</v>
      </c>
      <c r="B96" s="56">
        <f>[4]HPQ_Stock_Data!B96</f>
        <v>43969</v>
      </c>
      <c r="C96" t="str">
        <f>[4]HPQ_Stock_Data!C96</f>
        <v>HPQ</v>
      </c>
      <c r="D96" t="str">
        <f>[4]HPQ_Stock_Data!D96</f>
        <v>H P INC</v>
      </c>
      <c r="E96">
        <f>[4]HPQ_Stock_Data!E96</f>
        <v>16.120000839233398</v>
      </c>
      <c r="F96">
        <f>[4]HPQ_Stock_Data!F96</f>
        <v>8.4791466593742371E-2</v>
      </c>
      <c r="G96">
        <f t="shared" si="6"/>
        <v>8.4791466593742371E-2</v>
      </c>
      <c r="H96">
        <f>VLOOKUP(B96,[4]Factor!$A$2:$F$254,2,FALSE)</f>
        <v>3.2400000000000005E-2</v>
      </c>
      <c r="I96">
        <f>VLOOKUP(B96,[4]Factor!$A$2:$F$254,3,FALSE)</f>
        <v>1.4999999999999999E-2</v>
      </c>
      <c r="J96">
        <f>VLOOKUP(B96,[4]Factor!$A$2:$F$254,4,FALSE)</f>
        <v>4.58E-2</v>
      </c>
      <c r="K96">
        <f>VLOOKUP(B96,[4]Factor!$A$2:$F$254,5,FALSE)</f>
        <v>0</v>
      </c>
      <c r="O96">
        <f t="shared" si="7"/>
        <v>3.2400000000000005E-2</v>
      </c>
      <c r="P96">
        <f t="shared" si="8"/>
        <v>8.4791466593742371E-2</v>
      </c>
      <c r="R96">
        <f t="shared" si="9"/>
        <v>3.2400000000000005E-2</v>
      </c>
      <c r="S96">
        <f t="shared" si="9"/>
        <v>1.4999999999999999E-2</v>
      </c>
      <c r="T96">
        <f t="shared" si="9"/>
        <v>4.58E-2</v>
      </c>
      <c r="U96">
        <f t="shared" si="10"/>
        <v>8.4791466593742371E-2</v>
      </c>
    </row>
    <row r="97" spans="1:21" x14ac:dyDescent="0.55000000000000004">
      <c r="A97">
        <f>[4]HPQ_Stock_Data!A97</f>
        <v>27828</v>
      </c>
      <c r="B97" s="56">
        <f>[4]HPQ_Stock_Data!B97</f>
        <v>43970</v>
      </c>
      <c r="C97" t="str">
        <f>[4]HPQ_Stock_Data!C97</f>
        <v>HPQ</v>
      </c>
      <c r="D97" t="str">
        <f>[4]HPQ_Stock_Data!D97</f>
        <v>H P INC</v>
      </c>
      <c r="E97">
        <f>[4]HPQ_Stock_Data!E97</f>
        <v>16.729999542236328</v>
      </c>
      <c r="F97">
        <f>[4]HPQ_Stock_Data!F97</f>
        <v>3.7841107696294785E-2</v>
      </c>
      <c r="G97">
        <f t="shared" si="6"/>
        <v>3.7841107696294785E-2</v>
      </c>
      <c r="H97">
        <f>VLOOKUP(B97,[4]Factor!$A$2:$F$254,2,FALSE)</f>
        <v>-1.01E-2</v>
      </c>
      <c r="I97">
        <f>VLOOKUP(B97,[4]Factor!$A$2:$F$254,3,FALSE)</f>
        <v>-5.6000000000000008E-3</v>
      </c>
      <c r="J97">
        <f>VLOOKUP(B97,[4]Factor!$A$2:$F$254,4,FALSE)</f>
        <v>-1.46E-2</v>
      </c>
      <c r="K97">
        <f>VLOOKUP(B97,[4]Factor!$A$2:$F$254,5,FALSE)</f>
        <v>0</v>
      </c>
      <c r="O97">
        <f t="shared" si="7"/>
        <v>-1.01E-2</v>
      </c>
      <c r="P97">
        <f t="shared" si="8"/>
        <v>3.7841107696294785E-2</v>
      </c>
      <c r="R97">
        <f t="shared" si="9"/>
        <v>-1.01E-2</v>
      </c>
      <c r="S97">
        <f t="shared" si="9"/>
        <v>-5.6000000000000008E-3</v>
      </c>
      <c r="T97">
        <f t="shared" si="9"/>
        <v>-1.46E-2</v>
      </c>
      <c r="U97">
        <f t="shared" si="10"/>
        <v>3.7841107696294785E-2</v>
      </c>
    </row>
    <row r="98" spans="1:21" x14ac:dyDescent="0.55000000000000004">
      <c r="A98">
        <f>[4]HPQ_Stock_Data!A98</f>
        <v>27828</v>
      </c>
      <c r="B98" s="56">
        <f>[4]HPQ_Stock_Data!B98</f>
        <v>43971</v>
      </c>
      <c r="C98" t="str">
        <f>[4]HPQ_Stock_Data!C98</f>
        <v>HPQ</v>
      </c>
      <c r="D98" t="str">
        <f>[4]HPQ_Stock_Data!D98</f>
        <v>H P INC</v>
      </c>
      <c r="E98">
        <f>[4]HPQ_Stock_Data!E98</f>
        <v>17.299999237060547</v>
      </c>
      <c r="F98">
        <f>[4]HPQ_Stock_Data!F98</f>
        <v>3.4070514142513275E-2</v>
      </c>
      <c r="G98">
        <f t="shared" si="6"/>
        <v>3.4070514142513275E-2</v>
      </c>
      <c r="H98">
        <f>VLOOKUP(B98,[4]Factor!$A$2:$F$254,2,FALSE)</f>
        <v>1.8000000000000002E-2</v>
      </c>
      <c r="I98">
        <f>VLOOKUP(B98,[4]Factor!$A$2:$F$254,3,FALSE)</f>
        <v>1.0700000000000001E-2</v>
      </c>
      <c r="J98">
        <f>VLOOKUP(B98,[4]Factor!$A$2:$F$254,4,FALSE)</f>
        <v>1.29E-2</v>
      </c>
      <c r="K98">
        <f>VLOOKUP(B98,[4]Factor!$A$2:$F$254,5,FALSE)</f>
        <v>0</v>
      </c>
      <c r="O98">
        <f t="shared" si="7"/>
        <v>1.8000000000000002E-2</v>
      </c>
      <c r="P98">
        <f t="shared" si="8"/>
        <v>3.4070514142513275E-2</v>
      </c>
      <c r="R98">
        <f t="shared" si="9"/>
        <v>1.8000000000000002E-2</v>
      </c>
      <c r="S98">
        <f t="shared" si="9"/>
        <v>1.0700000000000001E-2</v>
      </c>
      <c r="T98">
        <f t="shared" si="9"/>
        <v>1.29E-2</v>
      </c>
      <c r="U98">
        <f t="shared" si="10"/>
        <v>3.4070514142513275E-2</v>
      </c>
    </row>
    <row r="99" spans="1:21" x14ac:dyDescent="0.55000000000000004">
      <c r="A99">
        <f>[4]HPQ_Stock_Data!A99</f>
        <v>27828</v>
      </c>
      <c r="B99" s="56">
        <f>[4]HPQ_Stock_Data!B99</f>
        <v>43972</v>
      </c>
      <c r="C99" t="str">
        <f>[4]HPQ_Stock_Data!C99</f>
        <v>HPQ</v>
      </c>
      <c r="D99" t="str">
        <f>[4]HPQ_Stock_Data!D99</f>
        <v>H P INC</v>
      </c>
      <c r="E99">
        <f>[4]HPQ_Stock_Data!E99</f>
        <v>17.180000305175781</v>
      </c>
      <c r="F99">
        <f>[4]HPQ_Stock_Data!F99</f>
        <v>-6.9363545626401901E-3</v>
      </c>
      <c r="G99">
        <f t="shared" si="6"/>
        <v>-6.9363545626401901E-3</v>
      </c>
      <c r="H99">
        <f>VLOOKUP(B99,[4]Factor!$A$2:$F$254,2,FALSE)</f>
        <v>-6.9999999999999993E-3</v>
      </c>
      <c r="I99">
        <f>VLOOKUP(B99,[4]Factor!$A$2:$F$254,3,FALSE)</f>
        <v>6.5000000000000006E-3</v>
      </c>
      <c r="J99">
        <f>VLOOKUP(B99,[4]Factor!$A$2:$F$254,4,FALSE)</f>
        <v>4.0999999999999995E-3</v>
      </c>
      <c r="K99">
        <f>VLOOKUP(B99,[4]Factor!$A$2:$F$254,5,FALSE)</f>
        <v>0</v>
      </c>
      <c r="O99">
        <f t="shared" si="7"/>
        <v>-6.9999999999999993E-3</v>
      </c>
      <c r="P99">
        <f t="shared" si="8"/>
        <v>-6.9363545626401901E-3</v>
      </c>
      <c r="R99">
        <f t="shared" si="9"/>
        <v>-6.9999999999999993E-3</v>
      </c>
      <c r="S99">
        <f t="shared" si="9"/>
        <v>6.5000000000000006E-3</v>
      </c>
      <c r="T99">
        <f t="shared" si="9"/>
        <v>4.0999999999999995E-3</v>
      </c>
      <c r="U99">
        <f t="shared" si="10"/>
        <v>-6.9363545626401901E-3</v>
      </c>
    </row>
    <row r="100" spans="1:21" x14ac:dyDescent="0.55000000000000004">
      <c r="A100">
        <f>[4]HPQ_Stock_Data!A100</f>
        <v>27828</v>
      </c>
      <c r="B100" s="56">
        <f>[4]HPQ_Stock_Data!B100</f>
        <v>43973</v>
      </c>
      <c r="C100" t="str">
        <f>[4]HPQ_Stock_Data!C100</f>
        <v>HPQ</v>
      </c>
      <c r="D100" t="str">
        <f>[4]HPQ_Stock_Data!D100</f>
        <v>H P INC</v>
      </c>
      <c r="E100">
        <f>[4]HPQ_Stock_Data!E100</f>
        <v>17</v>
      </c>
      <c r="F100">
        <f>[4]HPQ_Stock_Data!F100</f>
        <v>-1.0477316565811634E-2</v>
      </c>
      <c r="G100">
        <f t="shared" si="6"/>
        <v>-1.0477316565811634E-2</v>
      </c>
      <c r="H100">
        <f>VLOOKUP(B100,[4]Factor!$A$2:$F$254,2,FALSE)</f>
        <v>2.7000000000000001E-3</v>
      </c>
      <c r="I100">
        <f>VLOOKUP(B100,[4]Factor!$A$2:$F$254,3,FALSE)</f>
        <v>4.6999999999999993E-3</v>
      </c>
      <c r="J100">
        <f>VLOOKUP(B100,[4]Factor!$A$2:$F$254,4,FALSE)</f>
        <v>-8.6999999999999994E-3</v>
      </c>
      <c r="K100">
        <f>VLOOKUP(B100,[4]Factor!$A$2:$F$254,5,FALSE)</f>
        <v>0</v>
      </c>
      <c r="O100">
        <f t="shared" si="7"/>
        <v>2.7000000000000001E-3</v>
      </c>
      <c r="P100">
        <f t="shared" si="8"/>
        <v>-1.0477316565811634E-2</v>
      </c>
      <c r="R100">
        <f t="shared" si="9"/>
        <v>2.7000000000000001E-3</v>
      </c>
      <c r="S100">
        <f t="shared" si="9"/>
        <v>4.6999999999999993E-3</v>
      </c>
      <c r="T100">
        <f t="shared" si="9"/>
        <v>-8.6999999999999994E-3</v>
      </c>
      <c r="U100">
        <f t="shared" si="10"/>
        <v>-1.0477316565811634E-2</v>
      </c>
    </row>
    <row r="101" spans="1:21" x14ac:dyDescent="0.55000000000000004">
      <c r="A101">
        <f>[4]HPQ_Stock_Data!A101</f>
        <v>27828</v>
      </c>
      <c r="B101" s="56">
        <f>[4]HPQ_Stock_Data!B101</f>
        <v>43977</v>
      </c>
      <c r="C101" t="str">
        <f>[4]HPQ_Stock_Data!C101</f>
        <v>HPQ</v>
      </c>
      <c r="D101" t="str">
        <f>[4]HPQ_Stock_Data!D101</f>
        <v>H P INC</v>
      </c>
      <c r="E101">
        <f>[4]HPQ_Stock_Data!E101</f>
        <v>17.059999465942383</v>
      </c>
      <c r="F101">
        <f>[4]HPQ_Stock_Data!F101</f>
        <v>3.5293803084641695E-3</v>
      </c>
      <c r="G101">
        <f t="shared" si="6"/>
        <v>3.5293803084641695E-3</v>
      </c>
      <c r="H101">
        <f>VLOOKUP(B101,[4]Factor!$A$2:$F$254,2,FALSE)</f>
        <v>1.23E-2</v>
      </c>
      <c r="I101">
        <f>VLOOKUP(B101,[4]Factor!$A$2:$F$254,3,FALSE)</f>
        <v>4.0000000000000002E-4</v>
      </c>
      <c r="J101">
        <f>VLOOKUP(B101,[4]Factor!$A$2:$F$254,4,FALSE)</f>
        <v>4.5899999999999996E-2</v>
      </c>
      <c r="K101">
        <f>VLOOKUP(B101,[4]Factor!$A$2:$F$254,5,FALSE)</f>
        <v>0</v>
      </c>
      <c r="O101">
        <f t="shared" si="7"/>
        <v>1.23E-2</v>
      </c>
      <c r="P101">
        <f t="shared" si="8"/>
        <v>3.5293803084641695E-3</v>
      </c>
      <c r="R101">
        <f t="shared" si="9"/>
        <v>1.23E-2</v>
      </c>
      <c r="S101">
        <f t="shared" si="9"/>
        <v>4.0000000000000002E-4</v>
      </c>
      <c r="T101">
        <f t="shared" si="9"/>
        <v>4.5899999999999996E-2</v>
      </c>
      <c r="U101">
        <f t="shared" si="10"/>
        <v>3.5293803084641695E-3</v>
      </c>
    </row>
    <row r="102" spans="1:21" x14ac:dyDescent="0.55000000000000004">
      <c r="A102">
        <f>[4]HPQ_Stock_Data!A102</f>
        <v>27828</v>
      </c>
      <c r="B102" s="56">
        <f>[4]HPQ_Stock_Data!B102</f>
        <v>43978</v>
      </c>
      <c r="C102" t="str">
        <f>[4]HPQ_Stock_Data!C102</f>
        <v>HPQ</v>
      </c>
      <c r="D102" t="str">
        <f>[4]HPQ_Stock_Data!D102</f>
        <v>H P INC</v>
      </c>
      <c r="E102">
        <f>[4]HPQ_Stock_Data!E102</f>
        <v>17.120000839233398</v>
      </c>
      <c r="F102">
        <f>[4]HPQ_Stock_Data!F102</f>
        <v>3.5170793998986483E-3</v>
      </c>
      <c r="G102">
        <f t="shared" si="6"/>
        <v>3.5170793998986483E-3</v>
      </c>
      <c r="H102">
        <f>VLOOKUP(B102,[4]Factor!$A$2:$F$254,2,FALSE)</f>
        <v>1.54E-2</v>
      </c>
      <c r="I102">
        <f>VLOOKUP(B102,[4]Factor!$A$2:$F$254,3,FALSE)</f>
        <v>6.0999999999999995E-3</v>
      </c>
      <c r="J102">
        <f>VLOOKUP(B102,[4]Factor!$A$2:$F$254,4,FALSE)</f>
        <v>3.6200000000000003E-2</v>
      </c>
      <c r="K102">
        <f>VLOOKUP(B102,[4]Factor!$A$2:$F$254,5,FALSE)</f>
        <v>0</v>
      </c>
      <c r="O102">
        <f t="shared" si="7"/>
        <v>1.54E-2</v>
      </c>
      <c r="P102">
        <f t="shared" si="8"/>
        <v>3.5170793998986483E-3</v>
      </c>
      <c r="R102">
        <f t="shared" si="9"/>
        <v>1.54E-2</v>
      </c>
      <c r="S102">
        <f t="shared" si="9"/>
        <v>6.0999999999999995E-3</v>
      </c>
      <c r="T102">
        <f t="shared" si="9"/>
        <v>3.6200000000000003E-2</v>
      </c>
      <c r="U102">
        <f t="shared" si="10"/>
        <v>3.5170793998986483E-3</v>
      </c>
    </row>
    <row r="103" spans="1:21" x14ac:dyDescent="0.55000000000000004">
      <c r="A103">
        <f>[4]HPQ_Stock_Data!A103</f>
        <v>27828</v>
      </c>
      <c r="B103" s="56">
        <f>[4]HPQ_Stock_Data!B103</f>
        <v>43979</v>
      </c>
      <c r="C103" t="str">
        <f>[4]HPQ_Stock_Data!C103</f>
        <v>HPQ</v>
      </c>
      <c r="D103" t="str">
        <f>[4]HPQ_Stock_Data!D103</f>
        <v>H P INC</v>
      </c>
      <c r="E103">
        <f>[4]HPQ_Stock_Data!E103</f>
        <v>15.010000228881836</v>
      </c>
      <c r="F103">
        <f>[4]HPQ_Stock_Data!F103</f>
        <v>-0.12324769049882889</v>
      </c>
      <c r="G103">
        <f t="shared" si="6"/>
        <v>-0.12324769049882889</v>
      </c>
      <c r="H103">
        <f>VLOOKUP(B103,[4]Factor!$A$2:$F$254,2,FALSE)</f>
        <v>-4.0999999999999995E-3</v>
      </c>
      <c r="I103">
        <f>VLOOKUP(B103,[4]Factor!$A$2:$F$254,3,FALSE)</f>
        <v>-1.47E-2</v>
      </c>
      <c r="J103">
        <f>VLOOKUP(B103,[4]Factor!$A$2:$F$254,4,FALSE)</f>
        <v>-2.41E-2</v>
      </c>
      <c r="K103">
        <f>VLOOKUP(B103,[4]Factor!$A$2:$F$254,5,FALSE)</f>
        <v>0</v>
      </c>
      <c r="O103">
        <f t="shared" si="7"/>
        <v>-4.0999999999999995E-3</v>
      </c>
      <c r="P103">
        <f t="shared" si="8"/>
        <v>-0.12324769049882889</v>
      </c>
      <c r="R103">
        <f t="shared" si="9"/>
        <v>-4.0999999999999995E-3</v>
      </c>
      <c r="S103">
        <f t="shared" si="9"/>
        <v>-1.47E-2</v>
      </c>
      <c r="T103">
        <f t="shared" si="9"/>
        <v>-2.41E-2</v>
      </c>
      <c r="U103">
        <f t="shared" si="10"/>
        <v>-0.12324769049882889</v>
      </c>
    </row>
    <row r="104" spans="1:21" x14ac:dyDescent="0.55000000000000004">
      <c r="A104">
        <f>[4]HPQ_Stock_Data!A104</f>
        <v>27828</v>
      </c>
      <c r="B104" s="56">
        <f>[4]HPQ_Stock_Data!B104</f>
        <v>43980</v>
      </c>
      <c r="C104" t="str">
        <f>[4]HPQ_Stock_Data!C104</f>
        <v>HPQ</v>
      </c>
      <c r="D104" t="str">
        <f>[4]HPQ_Stock_Data!D104</f>
        <v>H P INC</v>
      </c>
      <c r="E104">
        <f>[4]HPQ_Stock_Data!E104</f>
        <v>15.140000343322754</v>
      </c>
      <c r="F104">
        <f>[4]HPQ_Stock_Data!F104</f>
        <v>8.6609004065394402E-3</v>
      </c>
      <c r="G104">
        <f t="shared" si="6"/>
        <v>8.6609004065394402E-3</v>
      </c>
      <c r="H104">
        <f>VLOOKUP(B104,[4]Factor!$A$2:$F$254,2,FALSE)</f>
        <v>6.0000000000000001E-3</v>
      </c>
      <c r="I104">
        <f>VLOOKUP(B104,[4]Factor!$A$2:$F$254,3,FALSE)</f>
        <v>-2.8000000000000004E-3</v>
      </c>
      <c r="J104">
        <f>VLOOKUP(B104,[4]Factor!$A$2:$F$254,4,FALSE)</f>
        <v>-1.9699999999999999E-2</v>
      </c>
      <c r="K104">
        <f>VLOOKUP(B104,[4]Factor!$A$2:$F$254,5,FALSE)</f>
        <v>0</v>
      </c>
      <c r="O104">
        <f t="shared" si="7"/>
        <v>6.0000000000000001E-3</v>
      </c>
      <c r="P104">
        <f t="shared" si="8"/>
        <v>8.6609004065394402E-3</v>
      </c>
      <c r="R104">
        <f t="shared" si="9"/>
        <v>6.0000000000000001E-3</v>
      </c>
      <c r="S104">
        <f t="shared" si="9"/>
        <v>-2.8000000000000004E-3</v>
      </c>
      <c r="T104">
        <f t="shared" si="9"/>
        <v>-1.9699999999999999E-2</v>
      </c>
      <c r="U104">
        <f t="shared" si="10"/>
        <v>8.6609004065394402E-3</v>
      </c>
    </row>
    <row r="105" spans="1:21" x14ac:dyDescent="0.55000000000000004">
      <c r="A105">
        <f>[4]HPQ_Stock_Data!A105</f>
        <v>27828</v>
      </c>
      <c r="B105" s="56">
        <f>[4]HPQ_Stock_Data!B105</f>
        <v>43983</v>
      </c>
      <c r="C105" t="str">
        <f>[4]HPQ_Stock_Data!C105</f>
        <v>HPQ</v>
      </c>
      <c r="D105" t="str">
        <f>[4]HPQ_Stock_Data!D105</f>
        <v>H P INC</v>
      </c>
      <c r="E105">
        <f>[4]HPQ_Stock_Data!E105</f>
        <v>15.130000114440918</v>
      </c>
      <c r="F105">
        <f>[4]HPQ_Stock_Data!F105</f>
        <v>-6.6051707835868001E-4</v>
      </c>
      <c r="G105">
        <f t="shared" si="6"/>
        <v>-6.6051707835868001E-4</v>
      </c>
      <c r="H105">
        <f>VLOOKUP(B105,[4]Factor!$A$2:$F$254,2,FALSE)</f>
        <v>5.1999999999999998E-3</v>
      </c>
      <c r="I105">
        <f>VLOOKUP(B105,[4]Factor!$A$2:$F$254,3,FALSE)</f>
        <v>-2.0000000000000001E-4</v>
      </c>
      <c r="J105">
        <f>VLOOKUP(B105,[4]Factor!$A$2:$F$254,4,FALSE)</f>
        <v>4.5000000000000005E-3</v>
      </c>
      <c r="K105">
        <f>VLOOKUP(B105,[4]Factor!$A$2:$F$254,5,FALSE)</f>
        <v>0</v>
      </c>
      <c r="O105">
        <f t="shared" si="7"/>
        <v>5.1999999999999998E-3</v>
      </c>
      <c r="P105">
        <f t="shared" si="8"/>
        <v>-6.6051707835868001E-4</v>
      </c>
      <c r="R105">
        <f t="shared" si="9"/>
        <v>5.1999999999999998E-3</v>
      </c>
      <c r="S105">
        <f t="shared" si="9"/>
        <v>-2.0000000000000001E-4</v>
      </c>
      <c r="T105">
        <f t="shared" si="9"/>
        <v>4.5000000000000005E-3</v>
      </c>
      <c r="U105">
        <f t="shared" si="10"/>
        <v>-6.6051707835868001E-4</v>
      </c>
    </row>
    <row r="106" spans="1:21" x14ac:dyDescent="0.55000000000000004">
      <c r="A106">
        <f>[4]HPQ_Stock_Data!A106</f>
        <v>27828</v>
      </c>
      <c r="B106" s="56">
        <f>[4]HPQ_Stock_Data!B106</f>
        <v>43984</v>
      </c>
      <c r="C106" t="str">
        <f>[4]HPQ_Stock_Data!C106</f>
        <v>HPQ</v>
      </c>
      <c r="D106" t="str">
        <f>[4]HPQ_Stock_Data!D106</f>
        <v>H P INC</v>
      </c>
      <c r="E106">
        <f>[4]HPQ_Stock_Data!E106</f>
        <v>15.789999961853027</v>
      </c>
      <c r="F106">
        <f>[4]HPQ_Stock_Data!F106</f>
        <v>4.3621931225061417E-2</v>
      </c>
      <c r="G106">
        <f t="shared" si="6"/>
        <v>4.3621931225061417E-2</v>
      </c>
      <c r="H106">
        <f>VLOOKUP(B106,[4]Factor!$A$2:$F$254,2,FALSE)</f>
        <v>8.1000000000000013E-3</v>
      </c>
      <c r="I106">
        <f>VLOOKUP(B106,[4]Factor!$A$2:$F$254,3,FALSE)</f>
        <v>-5.0000000000000001E-4</v>
      </c>
      <c r="J106">
        <f>VLOOKUP(B106,[4]Factor!$A$2:$F$254,4,FALSE)</f>
        <v>4.5000000000000005E-3</v>
      </c>
      <c r="K106">
        <f>VLOOKUP(B106,[4]Factor!$A$2:$F$254,5,FALSE)</f>
        <v>0</v>
      </c>
      <c r="O106">
        <f t="shared" si="7"/>
        <v>8.1000000000000013E-3</v>
      </c>
      <c r="P106">
        <f t="shared" si="8"/>
        <v>4.3621931225061417E-2</v>
      </c>
      <c r="R106">
        <f t="shared" si="9"/>
        <v>8.1000000000000013E-3</v>
      </c>
      <c r="S106">
        <f t="shared" si="9"/>
        <v>-5.0000000000000001E-4</v>
      </c>
      <c r="T106">
        <f t="shared" si="9"/>
        <v>4.5000000000000005E-3</v>
      </c>
      <c r="U106">
        <f t="shared" si="10"/>
        <v>4.3621931225061417E-2</v>
      </c>
    </row>
    <row r="107" spans="1:21" x14ac:dyDescent="0.55000000000000004">
      <c r="A107">
        <f>[4]HPQ_Stock_Data!A107</f>
        <v>27828</v>
      </c>
      <c r="B107" s="56">
        <f>[4]HPQ_Stock_Data!B107</f>
        <v>43985</v>
      </c>
      <c r="C107" t="str">
        <f>[4]HPQ_Stock_Data!C107</f>
        <v>HPQ</v>
      </c>
      <c r="D107" t="str">
        <f>[4]HPQ_Stock_Data!D107</f>
        <v>H P INC</v>
      </c>
      <c r="E107">
        <f>[4]HPQ_Stock_Data!E107</f>
        <v>16.860000610351563</v>
      </c>
      <c r="F107">
        <f>[4]HPQ_Stock_Data!F107</f>
        <v>6.7764446139335632E-2</v>
      </c>
      <c r="G107">
        <f t="shared" si="6"/>
        <v>6.7764446139335632E-2</v>
      </c>
      <c r="H107">
        <f>VLOOKUP(B107,[4]Factor!$A$2:$F$254,2,FALSE)</f>
        <v>1.4199999999999999E-2</v>
      </c>
      <c r="I107">
        <f>VLOOKUP(B107,[4]Factor!$A$2:$F$254,3,FALSE)</f>
        <v>1.1000000000000001E-3</v>
      </c>
      <c r="J107">
        <f>VLOOKUP(B107,[4]Factor!$A$2:$F$254,4,FALSE)</f>
        <v>2.6600000000000002E-2</v>
      </c>
      <c r="K107">
        <f>VLOOKUP(B107,[4]Factor!$A$2:$F$254,5,FALSE)</f>
        <v>0</v>
      </c>
      <c r="O107">
        <f t="shared" si="7"/>
        <v>1.4199999999999999E-2</v>
      </c>
      <c r="P107">
        <f t="shared" si="8"/>
        <v>6.7764446139335632E-2</v>
      </c>
      <c r="R107">
        <f t="shared" si="9"/>
        <v>1.4199999999999999E-2</v>
      </c>
      <c r="S107">
        <f t="shared" si="9"/>
        <v>1.1000000000000001E-3</v>
      </c>
      <c r="T107">
        <f t="shared" si="9"/>
        <v>2.6600000000000002E-2</v>
      </c>
      <c r="U107">
        <f t="shared" si="10"/>
        <v>6.7764446139335632E-2</v>
      </c>
    </row>
    <row r="108" spans="1:21" x14ac:dyDescent="0.55000000000000004">
      <c r="A108">
        <f>[4]HPQ_Stock_Data!A108</f>
        <v>27828</v>
      </c>
      <c r="B108" s="56">
        <f>[4]HPQ_Stock_Data!B108</f>
        <v>43986</v>
      </c>
      <c r="C108" t="str">
        <f>[4]HPQ_Stock_Data!C108</f>
        <v>HPQ</v>
      </c>
      <c r="D108" t="str">
        <f>[4]HPQ_Stock_Data!D108</f>
        <v>H P INC</v>
      </c>
      <c r="E108">
        <f>[4]HPQ_Stock_Data!E108</f>
        <v>16.469999313354492</v>
      </c>
      <c r="F108">
        <f>[4]HPQ_Stock_Data!F108</f>
        <v>-2.3131748661398888E-2</v>
      </c>
      <c r="G108">
        <f t="shared" si="6"/>
        <v>-2.3131748661398888E-2</v>
      </c>
      <c r="H108">
        <f>VLOOKUP(B108,[4]Factor!$A$2:$F$254,2,FALSE)</f>
        <v>-3.4000000000000002E-3</v>
      </c>
      <c r="I108">
        <f>VLOOKUP(B108,[4]Factor!$A$2:$F$254,3,FALSE)</f>
        <v>-2.3999999999999998E-3</v>
      </c>
      <c r="J108">
        <f>VLOOKUP(B108,[4]Factor!$A$2:$F$254,4,FALSE)</f>
        <v>2.98E-2</v>
      </c>
      <c r="K108">
        <f>VLOOKUP(B108,[4]Factor!$A$2:$F$254,5,FALSE)</f>
        <v>0</v>
      </c>
      <c r="O108">
        <f t="shared" si="7"/>
        <v>-3.4000000000000002E-3</v>
      </c>
      <c r="P108">
        <f t="shared" si="8"/>
        <v>-2.3131748661398888E-2</v>
      </c>
      <c r="R108">
        <f t="shared" si="9"/>
        <v>-3.4000000000000002E-3</v>
      </c>
      <c r="S108">
        <f t="shared" si="9"/>
        <v>-2.3999999999999998E-3</v>
      </c>
      <c r="T108">
        <f t="shared" si="9"/>
        <v>2.98E-2</v>
      </c>
      <c r="U108">
        <f t="shared" si="10"/>
        <v>-2.3131748661398888E-2</v>
      </c>
    </row>
    <row r="109" spans="1:21" x14ac:dyDescent="0.55000000000000004">
      <c r="A109">
        <f>[4]HPQ_Stock_Data!A109</f>
        <v>27828</v>
      </c>
      <c r="B109" s="56">
        <f>[4]HPQ_Stock_Data!B109</f>
        <v>43987</v>
      </c>
      <c r="C109" t="str">
        <f>[4]HPQ_Stock_Data!C109</f>
        <v>HPQ</v>
      </c>
      <c r="D109" t="str">
        <f>[4]HPQ_Stock_Data!D109</f>
        <v>H P INC</v>
      </c>
      <c r="E109">
        <f>[4]HPQ_Stock_Data!E109</f>
        <v>17.409999847412109</v>
      </c>
      <c r="F109">
        <f>[4]HPQ_Stock_Data!F109</f>
        <v>5.7073500007390976E-2</v>
      </c>
      <c r="G109">
        <f t="shared" si="6"/>
        <v>5.7073500007390976E-2</v>
      </c>
      <c r="H109">
        <f>VLOOKUP(B109,[4]Factor!$A$2:$F$254,2,FALSE)</f>
        <v>2.5000000000000001E-2</v>
      </c>
      <c r="I109">
        <f>VLOOKUP(B109,[4]Factor!$A$2:$F$254,3,FALSE)</f>
        <v>7.3000000000000001E-3</v>
      </c>
      <c r="J109">
        <f>VLOOKUP(B109,[4]Factor!$A$2:$F$254,4,FALSE)</f>
        <v>2.6699999999999998E-2</v>
      </c>
      <c r="K109">
        <f>VLOOKUP(B109,[4]Factor!$A$2:$F$254,5,FALSE)</f>
        <v>0</v>
      </c>
      <c r="O109">
        <f t="shared" si="7"/>
        <v>2.5000000000000001E-2</v>
      </c>
      <c r="P109">
        <f t="shared" si="8"/>
        <v>5.7073500007390976E-2</v>
      </c>
      <c r="R109">
        <f t="shared" si="9"/>
        <v>2.5000000000000001E-2</v>
      </c>
      <c r="S109">
        <f t="shared" si="9"/>
        <v>7.3000000000000001E-3</v>
      </c>
      <c r="T109">
        <f t="shared" si="9"/>
        <v>2.6699999999999998E-2</v>
      </c>
      <c r="U109">
        <f t="shared" si="10"/>
        <v>5.7073500007390976E-2</v>
      </c>
    </row>
    <row r="110" spans="1:21" x14ac:dyDescent="0.55000000000000004">
      <c r="A110">
        <f>[4]HPQ_Stock_Data!A110</f>
        <v>27828</v>
      </c>
      <c r="B110" s="56">
        <f>[4]HPQ_Stock_Data!B110</f>
        <v>43990</v>
      </c>
      <c r="C110" t="str">
        <f>[4]HPQ_Stock_Data!C110</f>
        <v>HPQ</v>
      </c>
      <c r="D110" t="str">
        <f>[4]HPQ_Stock_Data!D110</f>
        <v>H P INC</v>
      </c>
      <c r="E110">
        <f>[4]HPQ_Stock_Data!E110</f>
        <v>18.170000076293945</v>
      </c>
      <c r="F110">
        <f>[4]HPQ_Stock_Data!F110</f>
        <v>4.3653085827827454E-2</v>
      </c>
      <c r="G110">
        <f t="shared" si="6"/>
        <v>4.3653085827827454E-2</v>
      </c>
      <c r="H110">
        <f>VLOOKUP(B110,[4]Factor!$A$2:$F$254,2,FALSE)</f>
        <v>1.3899999999999999E-2</v>
      </c>
      <c r="I110">
        <f>VLOOKUP(B110,[4]Factor!$A$2:$F$254,3,FALSE)</f>
        <v>3.7000000000000002E-3</v>
      </c>
      <c r="J110">
        <f>VLOOKUP(B110,[4]Factor!$A$2:$F$254,4,FALSE)</f>
        <v>2.1499999999999998E-2</v>
      </c>
      <c r="K110">
        <f>VLOOKUP(B110,[4]Factor!$A$2:$F$254,5,FALSE)</f>
        <v>0</v>
      </c>
      <c r="O110">
        <f t="shared" si="7"/>
        <v>1.3899999999999999E-2</v>
      </c>
      <c r="P110">
        <f t="shared" si="8"/>
        <v>4.3653085827827454E-2</v>
      </c>
      <c r="R110">
        <f t="shared" si="9"/>
        <v>1.3899999999999999E-2</v>
      </c>
      <c r="S110">
        <f t="shared" si="9"/>
        <v>3.7000000000000002E-3</v>
      </c>
      <c r="T110">
        <f t="shared" si="9"/>
        <v>2.1499999999999998E-2</v>
      </c>
      <c r="U110">
        <f t="shared" si="10"/>
        <v>4.3653085827827454E-2</v>
      </c>
    </row>
    <row r="111" spans="1:21" x14ac:dyDescent="0.55000000000000004">
      <c r="A111">
        <f>[4]HPQ_Stock_Data!A111</f>
        <v>27828</v>
      </c>
      <c r="B111" s="56">
        <f>[4]HPQ_Stock_Data!B111</f>
        <v>43991</v>
      </c>
      <c r="C111" t="str">
        <f>[4]HPQ_Stock_Data!C111</f>
        <v>HPQ</v>
      </c>
      <c r="D111" t="str">
        <f>[4]HPQ_Stock_Data!D111</f>
        <v>H P INC</v>
      </c>
      <c r="E111">
        <f>[4]HPQ_Stock_Data!E111</f>
        <v>17.5</v>
      </c>
      <c r="F111">
        <f>[4]HPQ_Stock_Data!F111</f>
        <v>-2.7176668867468834E-2</v>
      </c>
      <c r="G111">
        <f t="shared" si="6"/>
        <v>-2.7176668867468834E-2</v>
      </c>
      <c r="H111">
        <f>VLOOKUP(B111,[4]Factor!$A$2:$F$254,2,FALSE)</f>
        <v>-8.5000000000000006E-3</v>
      </c>
      <c r="I111">
        <f>VLOOKUP(B111,[4]Factor!$A$2:$F$254,3,FALSE)</f>
        <v>-3.0000000000000001E-3</v>
      </c>
      <c r="J111">
        <f>VLOOKUP(B111,[4]Factor!$A$2:$F$254,4,FALSE)</f>
        <v>-1.9400000000000001E-2</v>
      </c>
      <c r="K111">
        <f>VLOOKUP(B111,[4]Factor!$A$2:$F$254,5,FALSE)</f>
        <v>0</v>
      </c>
      <c r="O111">
        <f t="shared" si="7"/>
        <v>-8.5000000000000006E-3</v>
      </c>
      <c r="P111">
        <f t="shared" si="8"/>
        <v>-2.7176668867468834E-2</v>
      </c>
      <c r="R111">
        <f t="shared" si="9"/>
        <v>-8.5000000000000006E-3</v>
      </c>
      <c r="S111">
        <f t="shared" si="9"/>
        <v>-3.0000000000000001E-3</v>
      </c>
      <c r="T111">
        <f t="shared" si="9"/>
        <v>-1.9400000000000001E-2</v>
      </c>
      <c r="U111">
        <f t="shared" si="10"/>
        <v>-2.7176668867468834E-2</v>
      </c>
    </row>
    <row r="112" spans="1:21" x14ac:dyDescent="0.55000000000000004">
      <c r="A112">
        <f>[4]HPQ_Stock_Data!A112</f>
        <v>27828</v>
      </c>
      <c r="B112" s="56">
        <f>[4]HPQ_Stock_Data!B112</f>
        <v>43992</v>
      </c>
      <c r="C112" t="str">
        <f>[4]HPQ_Stock_Data!C112</f>
        <v>HPQ</v>
      </c>
      <c r="D112" t="str">
        <f>[4]HPQ_Stock_Data!D112</f>
        <v>H P INC</v>
      </c>
      <c r="E112">
        <f>[4]HPQ_Stock_Data!E112</f>
        <v>16.889999389648438</v>
      </c>
      <c r="F112">
        <f>[4]HPQ_Stock_Data!F112</f>
        <v>-3.4857176244258881E-2</v>
      </c>
      <c r="G112">
        <f t="shared" si="6"/>
        <v>-3.4857176244258881E-2</v>
      </c>
      <c r="H112">
        <f>VLOOKUP(B112,[4]Factor!$A$2:$F$254,2,FALSE)</f>
        <v>-5.6000000000000008E-3</v>
      </c>
      <c r="I112">
        <f>VLOOKUP(B112,[4]Factor!$A$2:$F$254,3,FALSE)</f>
        <v>-8.199999999999999E-3</v>
      </c>
      <c r="J112">
        <f>VLOOKUP(B112,[4]Factor!$A$2:$F$254,4,FALSE)</f>
        <v>-4.1599999999999998E-2</v>
      </c>
      <c r="K112">
        <f>VLOOKUP(B112,[4]Factor!$A$2:$F$254,5,FALSE)</f>
        <v>0</v>
      </c>
      <c r="O112">
        <f t="shared" si="7"/>
        <v>-5.6000000000000008E-3</v>
      </c>
      <c r="P112">
        <f t="shared" si="8"/>
        <v>-3.4857176244258881E-2</v>
      </c>
      <c r="R112">
        <f t="shared" si="9"/>
        <v>-5.6000000000000008E-3</v>
      </c>
      <c r="S112">
        <f t="shared" si="9"/>
        <v>-8.199999999999999E-3</v>
      </c>
      <c r="T112">
        <f t="shared" si="9"/>
        <v>-4.1599999999999998E-2</v>
      </c>
      <c r="U112">
        <f t="shared" si="10"/>
        <v>-3.4857176244258881E-2</v>
      </c>
    </row>
    <row r="113" spans="1:21" x14ac:dyDescent="0.55000000000000004">
      <c r="A113">
        <f>[4]HPQ_Stock_Data!A113</f>
        <v>27828</v>
      </c>
      <c r="B113" s="56">
        <f>[4]HPQ_Stock_Data!B113</f>
        <v>43993</v>
      </c>
      <c r="C113" t="str">
        <f>[4]HPQ_Stock_Data!C113</f>
        <v>HPQ</v>
      </c>
      <c r="D113" t="str">
        <f>[4]HPQ_Stock_Data!D113</f>
        <v>H P INC</v>
      </c>
      <c r="E113">
        <f>[4]HPQ_Stock_Data!E113</f>
        <v>15.659999847412109</v>
      </c>
      <c r="F113">
        <f>[4]HPQ_Stock_Data!F113</f>
        <v>-7.2824135422706604E-2</v>
      </c>
      <c r="G113">
        <f t="shared" si="6"/>
        <v>-7.2824135422706604E-2</v>
      </c>
      <c r="H113">
        <f>VLOOKUP(B113,[4]Factor!$A$2:$F$254,2,FALSE)</f>
        <v>-5.91E-2</v>
      </c>
      <c r="I113">
        <f>VLOOKUP(B113,[4]Factor!$A$2:$F$254,3,FALSE)</f>
        <v>-8.3000000000000001E-3</v>
      </c>
      <c r="J113">
        <f>VLOOKUP(B113,[4]Factor!$A$2:$F$254,4,FALSE)</f>
        <v>-3.0600000000000002E-2</v>
      </c>
      <c r="K113">
        <f>VLOOKUP(B113,[4]Factor!$A$2:$F$254,5,FALSE)</f>
        <v>0</v>
      </c>
      <c r="O113">
        <f t="shared" si="7"/>
        <v>-5.91E-2</v>
      </c>
      <c r="P113">
        <f t="shared" si="8"/>
        <v>-7.2824135422706604E-2</v>
      </c>
      <c r="R113">
        <f t="shared" si="9"/>
        <v>-5.91E-2</v>
      </c>
      <c r="S113">
        <f t="shared" si="9"/>
        <v>-8.3000000000000001E-3</v>
      </c>
      <c r="T113">
        <f t="shared" si="9"/>
        <v>-3.0600000000000002E-2</v>
      </c>
      <c r="U113">
        <f t="shared" si="10"/>
        <v>-7.2824135422706604E-2</v>
      </c>
    </row>
    <row r="114" spans="1:21" x14ac:dyDescent="0.55000000000000004">
      <c r="A114">
        <f>[4]HPQ_Stock_Data!A114</f>
        <v>27828</v>
      </c>
      <c r="B114" s="56">
        <f>[4]HPQ_Stock_Data!B114</f>
        <v>43994</v>
      </c>
      <c r="C114" t="str">
        <f>[4]HPQ_Stock_Data!C114</f>
        <v>HPQ</v>
      </c>
      <c r="D114" t="str">
        <f>[4]HPQ_Stock_Data!D114</f>
        <v>H P INC</v>
      </c>
      <c r="E114">
        <f>[4]HPQ_Stock_Data!E114</f>
        <v>16.280000686645508</v>
      </c>
      <c r="F114">
        <f>[4]HPQ_Stock_Data!F114</f>
        <v>3.9591368287801743E-2</v>
      </c>
      <c r="G114">
        <f t="shared" si="6"/>
        <v>3.9591368287801743E-2</v>
      </c>
      <c r="H114">
        <f>VLOOKUP(B114,[4]Factor!$A$2:$F$254,2,FALSE)</f>
        <v>1.29E-2</v>
      </c>
      <c r="I114">
        <f>VLOOKUP(B114,[4]Factor!$A$2:$F$254,3,FALSE)</f>
        <v>3.5999999999999999E-3</v>
      </c>
      <c r="J114">
        <f>VLOOKUP(B114,[4]Factor!$A$2:$F$254,4,FALSE)</f>
        <v>1.8600000000000002E-2</v>
      </c>
      <c r="K114">
        <f>VLOOKUP(B114,[4]Factor!$A$2:$F$254,5,FALSE)</f>
        <v>0</v>
      </c>
      <c r="O114">
        <f t="shared" si="7"/>
        <v>1.29E-2</v>
      </c>
      <c r="P114">
        <f t="shared" si="8"/>
        <v>3.9591368287801743E-2</v>
      </c>
      <c r="R114">
        <f t="shared" si="9"/>
        <v>1.29E-2</v>
      </c>
      <c r="S114">
        <f t="shared" si="9"/>
        <v>3.5999999999999999E-3</v>
      </c>
      <c r="T114">
        <f t="shared" si="9"/>
        <v>1.8600000000000002E-2</v>
      </c>
      <c r="U114">
        <f t="shared" si="10"/>
        <v>3.9591368287801743E-2</v>
      </c>
    </row>
    <row r="115" spans="1:21" x14ac:dyDescent="0.55000000000000004">
      <c r="A115">
        <f>[4]HPQ_Stock_Data!A115</f>
        <v>27828</v>
      </c>
      <c r="B115" s="56">
        <f>[4]HPQ_Stock_Data!B115</f>
        <v>43997</v>
      </c>
      <c r="C115" t="str">
        <f>[4]HPQ_Stock_Data!C115</f>
        <v>HPQ</v>
      </c>
      <c r="D115" t="str">
        <f>[4]HPQ_Stock_Data!D115</f>
        <v>H P INC</v>
      </c>
      <c r="E115">
        <f>[4]HPQ_Stock_Data!E115</f>
        <v>16.870000839233398</v>
      </c>
      <c r="F115">
        <f>[4]HPQ_Stock_Data!F115</f>
        <v>3.6240793764591217E-2</v>
      </c>
      <c r="G115">
        <f t="shared" si="6"/>
        <v>3.6240793764591217E-2</v>
      </c>
      <c r="H115">
        <f>VLOOKUP(B115,[4]Factor!$A$2:$F$254,2,FALSE)</f>
        <v>1.09E-2</v>
      </c>
      <c r="I115">
        <f>VLOOKUP(B115,[4]Factor!$A$2:$F$254,3,FALSE)</f>
        <v>1.4199999999999999E-2</v>
      </c>
      <c r="J115">
        <f>VLOOKUP(B115,[4]Factor!$A$2:$F$254,4,FALSE)</f>
        <v>-4.0999999999999995E-3</v>
      </c>
      <c r="K115">
        <f>VLOOKUP(B115,[4]Factor!$A$2:$F$254,5,FALSE)</f>
        <v>0</v>
      </c>
      <c r="O115">
        <f t="shared" si="7"/>
        <v>1.09E-2</v>
      </c>
      <c r="P115">
        <f t="shared" si="8"/>
        <v>3.6240793764591217E-2</v>
      </c>
      <c r="R115">
        <f t="shared" si="9"/>
        <v>1.09E-2</v>
      </c>
      <c r="S115">
        <f t="shared" si="9"/>
        <v>1.4199999999999999E-2</v>
      </c>
      <c r="T115">
        <f t="shared" si="9"/>
        <v>-4.0999999999999995E-3</v>
      </c>
      <c r="U115">
        <f t="shared" si="10"/>
        <v>3.6240793764591217E-2</v>
      </c>
    </row>
    <row r="116" spans="1:21" x14ac:dyDescent="0.55000000000000004">
      <c r="A116">
        <f>[4]HPQ_Stock_Data!A116</f>
        <v>27828</v>
      </c>
      <c r="B116" s="56">
        <f>[4]HPQ_Stock_Data!B116</f>
        <v>43998</v>
      </c>
      <c r="C116" t="str">
        <f>[4]HPQ_Stock_Data!C116</f>
        <v>HPQ</v>
      </c>
      <c r="D116" t="str">
        <f>[4]HPQ_Stock_Data!D116</f>
        <v>H P INC</v>
      </c>
      <c r="E116">
        <f>[4]HPQ_Stock_Data!E116</f>
        <v>17.25</v>
      </c>
      <c r="F116">
        <f>[4]HPQ_Stock_Data!F116</f>
        <v>2.2525141015648842E-2</v>
      </c>
      <c r="G116">
        <f t="shared" si="6"/>
        <v>2.2525141015648842E-2</v>
      </c>
      <c r="H116">
        <f>VLOOKUP(B116,[4]Factor!$A$2:$F$254,2,FALSE)</f>
        <v>1.8600000000000002E-2</v>
      </c>
      <c r="I116">
        <f>VLOOKUP(B116,[4]Factor!$A$2:$F$254,3,FALSE)</f>
        <v>6.3E-3</v>
      </c>
      <c r="J116">
        <f>VLOOKUP(B116,[4]Factor!$A$2:$F$254,4,FALSE)</f>
        <v>4.7999999999999996E-3</v>
      </c>
      <c r="K116">
        <f>VLOOKUP(B116,[4]Factor!$A$2:$F$254,5,FALSE)</f>
        <v>0</v>
      </c>
      <c r="O116">
        <f t="shared" si="7"/>
        <v>1.8600000000000002E-2</v>
      </c>
      <c r="P116">
        <f t="shared" si="8"/>
        <v>2.2525141015648842E-2</v>
      </c>
      <c r="R116">
        <f t="shared" si="9"/>
        <v>1.8600000000000002E-2</v>
      </c>
      <c r="S116">
        <f t="shared" si="9"/>
        <v>6.3E-3</v>
      </c>
      <c r="T116">
        <f t="shared" si="9"/>
        <v>4.7999999999999996E-3</v>
      </c>
      <c r="U116">
        <f t="shared" si="10"/>
        <v>2.2525141015648842E-2</v>
      </c>
    </row>
    <row r="117" spans="1:21" x14ac:dyDescent="0.55000000000000004">
      <c r="A117">
        <f>[4]HPQ_Stock_Data!A117</f>
        <v>27828</v>
      </c>
      <c r="B117" s="56">
        <f>[4]HPQ_Stock_Data!B117</f>
        <v>43999</v>
      </c>
      <c r="C117" t="str">
        <f>[4]HPQ_Stock_Data!C117</f>
        <v>HPQ</v>
      </c>
      <c r="D117" t="str">
        <f>[4]HPQ_Stock_Data!D117</f>
        <v>H P INC</v>
      </c>
      <c r="E117">
        <f>[4]HPQ_Stock_Data!E117</f>
        <v>16.819999694824219</v>
      </c>
      <c r="F117">
        <f>[4]HPQ_Stock_Data!F117</f>
        <v>-2.4927554652094841E-2</v>
      </c>
      <c r="G117">
        <f t="shared" si="6"/>
        <v>-2.4927554652094841E-2</v>
      </c>
      <c r="H117">
        <f>VLOOKUP(B117,[4]Factor!$A$2:$F$254,2,FALSE)</f>
        <v>-4.0000000000000001E-3</v>
      </c>
      <c r="I117">
        <f>VLOOKUP(B117,[4]Factor!$A$2:$F$254,3,FALSE)</f>
        <v>-9.1000000000000004E-3</v>
      </c>
      <c r="J117">
        <f>VLOOKUP(B117,[4]Factor!$A$2:$F$254,4,FALSE)</f>
        <v>-1.9799999999999998E-2</v>
      </c>
      <c r="K117">
        <f>VLOOKUP(B117,[4]Factor!$A$2:$F$254,5,FALSE)</f>
        <v>0</v>
      </c>
      <c r="O117">
        <f t="shared" si="7"/>
        <v>-4.0000000000000001E-3</v>
      </c>
      <c r="P117">
        <f t="shared" si="8"/>
        <v>-2.4927554652094841E-2</v>
      </c>
      <c r="R117">
        <f t="shared" si="9"/>
        <v>-4.0000000000000001E-3</v>
      </c>
      <c r="S117">
        <f t="shared" si="9"/>
        <v>-9.1000000000000004E-3</v>
      </c>
      <c r="T117">
        <f t="shared" si="9"/>
        <v>-1.9799999999999998E-2</v>
      </c>
      <c r="U117">
        <f t="shared" si="10"/>
        <v>-2.4927554652094841E-2</v>
      </c>
    </row>
    <row r="118" spans="1:21" x14ac:dyDescent="0.55000000000000004">
      <c r="A118">
        <f>[4]HPQ_Stock_Data!A118</f>
        <v>27828</v>
      </c>
      <c r="B118" s="56">
        <f>[4]HPQ_Stock_Data!B118</f>
        <v>44000</v>
      </c>
      <c r="C118" t="str">
        <f>[4]HPQ_Stock_Data!C118</f>
        <v>HPQ</v>
      </c>
      <c r="D118" t="str">
        <f>[4]HPQ_Stock_Data!D118</f>
        <v>H P INC</v>
      </c>
      <c r="E118">
        <f>[4]HPQ_Stock_Data!E118</f>
        <v>16.920000076293945</v>
      </c>
      <c r="F118">
        <f>[4]HPQ_Stock_Data!F118</f>
        <v>5.9453258290886879E-3</v>
      </c>
      <c r="G118">
        <f t="shared" si="6"/>
        <v>5.9453258290886879E-3</v>
      </c>
      <c r="H118">
        <f>VLOOKUP(B118,[4]Factor!$A$2:$F$254,2,FALSE)</f>
        <v>1.9E-3</v>
      </c>
      <c r="I118">
        <f>VLOOKUP(B118,[4]Factor!$A$2:$F$254,3,FALSE)</f>
        <v>1E-3</v>
      </c>
      <c r="J118">
        <f>VLOOKUP(B118,[4]Factor!$A$2:$F$254,4,FALSE)</f>
        <v>-5.6000000000000008E-3</v>
      </c>
      <c r="K118">
        <f>VLOOKUP(B118,[4]Factor!$A$2:$F$254,5,FALSE)</f>
        <v>0</v>
      </c>
      <c r="O118">
        <f t="shared" si="7"/>
        <v>1.9E-3</v>
      </c>
      <c r="P118">
        <f t="shared" si="8"/>
        <v>5.9453258290886879E-3</v>
      </c>
      <c r="R118">
        <f t="shared" si="9"/>
        <v>1.9E-3</v>
      </c>
      <c r="S118">
        <f t="shared" si="9"/>
        <v>1E-3</v>
      </c>
      <c r="T118">
        <f t="shared" si="9"/>
        <v>-5.6000000000000008E-3</v>
      </c>
      <c r="U118">
        <f t="shared" si="10"/>
        <v>5.9453258290886879E-3</v>
      </c>
    </row>
    <row r="119" spans="1:21" x14ac:dyDescent="0.55000000000000004">
      <c r="A119">
        <f>[4]HPQ_Stock_Data!A119</f>
        <v>27828</v>
      </c>
      <c r="B119" s="56">
        <f>[4]HPQ_Stock_Data!B119</f>
        <v>44001</v>
      </c>
      <c r="C119" t="str">
        <f>[4]HPQ_Stock_Data!C119</f>
        <v>HPQ</v>
      </c>
      <c r="D119" t="str">
        <f>[4]HPQ_Stock_Data!D119</f>
        <v>H P INC</v>
      </c>
      <c r="E119">
        <f>[4]HPQ_Stock_Data!E119</f>
        <v>16.780000686645508</v>
      </c>
      <c r="F119">
        <f>[4]HPQ_Stock_Data!F119</f>
        <v>-8.2741957157850266E-3</v>
      </c>
      <c r="G119">
        <f t="shared" si="6"/>
        <v>-8.2741957157850266E-3</v>
      </c>
      <c r="H119">
        <f>VLOOKUP(B119,[4]Factor!$A$2:$F$254,2,FALSE)</f>
        <v>-4.5000000000000005E-3</v>
      </c>
      <c r="I119">
        <f>VLOOKUP(B119,[4]Factor!$A$2:$F$254,3,FALSE)</f>
        <v>8.9999999999999998E-4</v>
      </c>
      <c r="J119">
        <f>VLOOKUP(B119,[4]Factor!$A$2:$F$254,4,FALSE)</f>
        <v>-6.4000000000000003E-3</v>
      </c>
      <c r="K119">
        <f>VLOOKUP(B119,[4]Factor!$A$2:$F$254,5,FALSE)</f>
        <v>0</v>
      </c>
      <c r="O119">
        <f t="shared" si="7"/>
        <v>-4.5000000000000005E-3</v>
      </c>
      <c r="P119">
        <f t="shared" si="8"/>
        <v>-8.2741957157850266E-3</v>
      </c>
      <c r="R119">
        <f t="shared" si="9"/>
        <v>-4.5000000000000005E-3</v>
      </c>
      <c r="S119">
        <f t="shared" si="9"/>
        <v>8.9999999999999998E-4</v>
      </c>
      <c r="T119">
        <f t="shared" si="9"/>
        <v>-6.4000000000000003E-3</v>
      </c>
      <c r="U119">
        <f t="shared" si="10"/>
        <v>-8.2741957157850266E-3</v>
      </c>
    </row>
    <row r="120" spans="1:21" x14ac:dyDescent="0.55000000000000004">
      <c r="A120">
        <f>[4]HPQ_Stock_Data!A120</f>
        <v>27828</v>
      </c>
      <c r="B120" s="56">
        <f>[4]HPQ_Stock_Data!B120</f>
        <v>44004</v>
      </c>
      <c r="C120" t="str">
        <f>[4]HPQ_Stock_Data!C120</f>
        <v>HPQ</v>
      </c>
      <c r="D120" t="str">
        <f>[4]HPQ_Stock_Data!D120</f>
        <v>H P INC</v>
      </c>
      <c r="E120">
        <f>[4]HPQ_Stock_Data!E120</f>
        <v>16.930000305175781</v>
      </c>
      <c r="F120">
        <f>[4]HPQ_Stock_Data!F120</f>
        <v>8.9391898363828659E-3</v>
      </c>
      <c r="G120">
        <f t="shared" si="6"/>
        <v>8.9391898363828659E-3</v>
      </c>
      <c r="H120">
        <f>VLOOKUP(B120,[4]Factor!$A$2:$F$254,2,FALSE)</f>
        <v>7.0999999999999995E-3</v>
      </c>
      <c r="I120">
        <f>VLOOKUP(B120,[4]Factor!$A$2:$F$254,3,FALSE)</f>
        <v>8.3000000000000001E-3</v>
      </c>
      <c r="J120">
        <f>VLOOKUP(B120,[4]Factor!$A$2:$F$254,4,FALSE)</f>
        <v>-1.44E-2</v>
      </c>
      <c r="K120">
        <f>VLOOKUP(B120,[4]Factor!$A$2:$F$254,5,FALSE)</f>
        <v>0</v>
      </c>
      <c r="O120">
        <f t="shared" si="7"/>
        <v>7.0999999999999995E-3</v>
      </c>
      <c r="P120">
        <f t="shared" si="8"/>
        <v>8.9391898363828659E-3</v>
      </c>
      <c r="R120">
        <f t="shared" si="9"/>
        <v>7.0999999999999995E-3</v>
      </c>
      <c r="S120">
        <f t="shared" si="9"/>
        <v>8.3000000000000001E-3</v>
      </c>
      <c r="T120">
        <f t="shared" si="9"/>
        <v>-1.44E-2</v>
      </c>
      <c r="U120">
        <f t="shared" si="10"/>
        <v>8.9391898363828659E-3</v>
      </c>
    </row>
    <row r="121" spans="1:21" x14ac:dyDescent="0.55000000000000004">
      <c r="A121">
        <f>[4]HPQ_Stock_Data!A121</f>
        <v>27828</v>
      </c>
      <c r="B121" s="56">
        <f>[4]HPQ_Stock_Data!B121</f>
        <v>44005</v>
      </c>
      <c r="C121" t="str">
        <f>[4]HPQ_Stock_Data!C121</f>
        <v>HPQ</v>
      </c>
      <c r="D121" t="str">
        <f>[4]HPQ_Stock_Data!D121</f>
        <v>H P INC</v>
      </c>
      <c r="E121">
        <f>[4]HPQ_Stock_Data!E121</f>
        <v>17.010000228881836</v>
      </c>
      <c r="F121">
        <f>[4]HPQ_Stock_Data!F121</f>
        <v>4.7253351658582687E-3</v>
      </c>
      <c r="G121">
        <f t="shared" si="6"/>
        <v>4.7253351658582687E-3</v>
      </c>
      <c r="H121">
        <f>VLOOKUP(B121,[4]Factor!$A$2:$F$254,2,FALSE)</f>
        <v>4.1999999999999997E-3</v>
      </c>
      <c r="I121">
        <f>VLOOKUP(B121,[4]Factor!$A$2:$F$254,3,FALSE)</f>
        <v>1.4000000000000002E-3</v>
      </c>
      <c r="J121">
        <f>VLOOKUP(B121,[4]Factor!$A$2:$F$254,4,FALSE)</f>
        <v>-5.6000000000000008E-3</v>
      </c>
      <c r="K121">
        <f>VLOOKUP(B121,[4]Factor!$A$2:$F$254,5,FALSE)</f>
        <v>0</v>
      </c>
      <c r="O121">
        <f t="shared" si="7"/>
        <v>4.1999999999999997E-3</v>
      </c>
      <c r="P121">
        <f t="shared" si="8"/>
        <v>4.7253351658582687E-3</v>
      </c>
      <c r="R121">
        <f t="shared" si="9"/>
        <v>4.1999999999999997E-3</v>
      </c>
      <c r="S121">
        <f t="shared" si="9"/>
        <v>1.4000000000000002E-3</v>
      </c>
      <c r="T121">
        <f t="shared" si="9"/>
        <v>-5.6000000000000008E-3</v>
      </c>
      <c r="U121">
        <f t="shared" si="10"/>
        <v>4.7253351658582687E-3</v>
      </c>
    </row>
    <row r="122" spans="1:21" x14ac:dyDescent="0.55000000000000004">
      <c r="A122">
        <f>[4]HPQ_Stock_Data!A122</f>
        <v>27828</v>
      </c>
      <c r="B122" s="56">
        <f>[4]HPQ_Stock_Data!B122</f>
        <v>44006</v>
      </c>
      <c r="C122" t="str">
        <f>[4]HPQ_Stock_Data!C122</f>
        <v>HPQ</v>
      </c>
      <c r="D122" t="str">
        <f>[4]HPQ_Stock_Data!D122</f>
        <v>H P INC</v>
      </c>
      <c r="E122">
        <f>[4]HPQ_Stock_Data!E122</f>
        <v>16.200000762939453</v>
      </c>
      <c r="F122">
        <f>[4]HPQ_Stock_Data!F122</f>
        <v>-4.7619014978408813E-2</v>
      </c>
      <c r="G122">
        <f t="shared" si="6"/>
        <v>-4.7619014978408813E-2</v>
      </c>
      <c r="H122">
        <f>VLOOKUP(B122,[4]Factor!$A$2:$F$254,2,FALSE)</f>
        <v>-2.6099999999999998E-2</v>
      </c>
      <c r="I122">
        <f>VLOOKUP(B122,[4]Factor!$A$2:$F$254,3,FALSE)</f>
        <v>-5.0000000000000001E-3</v>
      </c>
      <c r="J122">
        <f>VLOOKUP(B122,[4]Factor!$A$2:$F$254,4,FALSE)</f>
        <v>-1.3000000000000001E-2</v>
      </c>
      <c r="K122">
        <f>VLOOKUP(B122,[4]Factor!$A$2:$F$254,5,FALSE)</f>
        <v>0</v>
      </c>
      <c r="O122">
        <f t="shared" si="7"/>
        <v>-2.6099999999999998E-2</v>
      </c>
      <c r="P122">
        <f t="shared" si="8"/>
        <v>-4.7619014978408813E-2</v>
      </c>
      <c r="R122">
        <f t="shared" si="9"/>
        <v>-2.6099999999999998E-2</v>
      </c>
      <c r="S122">
        <f t="shared" si="9"/>
        <v>-5.0000000000000001E-3</v>
      </c>
      <c r="T122">
        <f t="shared" si="9"/>
        <v>-1.3000000000000001E-2</v>
      </c>
      <c r="U122">
        <f t="shared" si="10"/>
        <v>-4.7619014978408813E-2</v>
      </c>
    </row>
    <row r="123" spans="1:21" x14ac:dyDescent="0.55000000000000004">
      <c r="A123">
        <f>[4]HPQ_Stock_Data!A123</f>
        <v>27828</v>
      </c>
      <c r="B123" s="56">
        <f>[4]HPQ_Stock_Data!B123</f>
        <v>44007</v>
      </c>
      <c r="C123" t="str">
        <f>[4]HPQ_Stock_Data!C123</f>
        <v>HPQ</v>
      </c>
      <c r="D123" t="str">
        <f>[4]HPQ_Stock_Data!D123</f>
        <v>H P INC</v>
      </c>
      <c r="E123">
        <f>[4]HPQ_Stock_Data!E123</f>
        <v>16.370000839233398</v>
      </c>
      <c r="F123">
        <f>[4]HPQ_Stock_Data!F123</f>
        <v>1.049383170902729E-2</v>
      </c>
      <c r="G123">
        <f t="shared" si="6"/>
        <v>1.049383170902729E-2</v>
      </c>
      <c r="H123">
        <f>VLOOKUP(B123,[4]Factor!$A$2:$F$254,2,FALSE)</f>
        <v>1.1200000000000002E-2</v>
      </c>
      <c r="I123">
        <f>VLOOKUP(B123,[4]Factor!$A$2:$F$254,3,FALSE)</f>
        <v>2.5999999999999999E-3</v>
      </c>
      <c r="J123">
        <f>VLOOKUP(B123,[4]Factor!$A$2:$F$254,4,FALSE)</f>
        <v>4.8999999999999998E-3</v>
      </c>
      <c r="K123">
        <f>VLOOKUP(B123,[4]Factor!$A$2:$F$254,5,FALSE)</f>
        <v>0</v>
      </c>
      <c r="O123">
        <f t="shared" si="7"/>
        <v>1.1200000000000002E-2</v>
      </c>
      <c r="P123">
        <f t="shared" si="8"/>
        <v>1.049383170902729E-2</v>
      </c>
      <c r="R123">
        <f t="shared" si="9"/>
        <v>1.1200000000000002E-2</v>
      </c>
      <c r="S123">
        <f t="shared" si="9"/>
        <v>2.5999999999999999E-3</v>
      </c>
      <c r="T123">
        <f t="shared" si="9"/>
        <v>4.8999999999999998E-3</v>
      </c>
      <c r="U123">
        <f t="shared" si="10"/>
        <v>1.049383170902729E-2</v>
      </c>
    </row>
    <row r="124" spans="1:21" x14ac:dyDescent="0.55000000000000004">
      <c r="A124">
        <f>[4]HPQ_Stock_Data!A124</f>
        <v>27828</v>
      </c>
      <c r="B124" s="56">
        <f>[4]HPQ_Stock_Data!B124</f>
        <v>44008</v>
      </c>
      <c r="C124" t="str">
        <f>[4]HPQ_Stock_Data!C124</f>
        <v>HPQ</v>
      </c>
      <c r="D124" t="str">
        <f>[4]HPQ_Stock_Data!D124</f>
        <v>H P INC</v>
      </c>
      <c r="E124">
        <f>[4]HPQ_Stock_Data!E124</f>
        <v>16.610000610351563</v>
      </c>
      <c r="F124">
        <f>[4]HPQ_Stock_Data!F124</f>
        <v>1.4660950750112534E-2</v>
      </c>
      <c r="G124">
        <f t="shared" si="6"/>
        <v>1.4660950750112534E-2</v>
      </c>
      <c r="H124">
        <f>VLOOKUP(B124,[4]Factor!$A$2:$F$254,2,FALSE)</f>
        <v>-2.4399999999999998E-2</v>
      </c>
      <c r="I124">
        <f>VLOOKUP(B124,[4]Factor!$A$2:$F$254,3,FALSE)</f>
        <v>1.8E-3</v>
      </c>
      <c r="J124">
        <f>VLOOKUP(B124,[4]Factor!$A$2:$F$254,4,FALSE)</f>
        <v>-1.4199999999999999E-2</v>
      </c>
      <c r="K124">
        <f>VLOOKUP(B124,[4]Factor!$A$2:$F$254,5,FALSE)</f>
        <v>0</v>
      </c>
      <c r="O124">
        <f t="shared" si="7"/>
        <v>-2.4399999999999998E-2</v>
      </c>
      <c r="P124">
        <f t="shared" si="8"/>
        <v>1.4660950750112534E-2</v>
      </c>
      <c r="R124">
        <f t="shared" si="9"/>
        <v>-2.4399999999999998E-2</v>
      </c>
      <c r="S124">
        <f t="shared" si="9"/>
        <v>1.8E-3</v>
      </c>
      <c r="T124">
        <f t="shared" si="9"/>
        <v>-1.4199999999999999E-2</v>
      </c>
      <c r="U124">
        <f t="shared" si="10"/>
        <v>1.4660950750112534E-2</v>
      </c>
    </row>
    <row r="125" spans="1:21" x14ac:dyDescent="0.55000000000000004">
      <c r="A125">
        <f>[4]HPQ_Stock_Data!A125</f>
        <v>27828</v>
      </c>
      <c r="B125" s="56">
        <f>[4]HPQ_Stock_Data!B125</f>
        <v>44011</v>
      </c>
      <c r="C125" t="str">
        <f>[4]HPQ_Stock_Data!C125</f>
        <v>HPQ</v>
      </c>
      <c r="D125" t="str">
        <f>[4]HPQ_Stock_Data!D125</f>
        <v>H P INC</v>
      </c>
      <c r="E125">
        <f>[4]HPQ_Stock_Data!E125</f>
        <v>17.129999160766602</v>
      </c>
      <c r="F125">
        <f>[4]HPQ_Stock_Data!F125</f>
        <v>3.1306352466344833E-2</v>
      </c>
      <c r="G125">
        <f t="shared" si="6"/>
        <v>3.1306352466344833E-2</v>
      </c>
      <c r="H125">
        <f>VLOOKUP(B125,[4]Factor!$A$2:$F$254,2,FALSE)</f>
        <v>1.5100000000000001E-2</v>
      </c>
      <c r="I125">
        <f>VLOOKUP(B125,[4]Factor!$A$2:$F$254,3,FALSE)</f>
        <v>1.2199999999999999E-2</v>
      </c>
      <c r="J125">
        <f>VLOOKUP(B125,[4]Factor!$A$2:$F$254,4,FALSE)</f>
        <v>1.77E-2</v>
      </c>
      <c r="K125">
        <f>VLOOKUP(B125,[4]Factor!$A$2:$F$254,5,FALSE)</f>
        <v>0</v>
      </c>
      <c r="O125">
        <f t="shared" si="7"/>
        <v>1.5100000000000001E-2</v>
      </c>
      <c r="P125">
        <f t="shared" si="8"/>
        <v>3.1306352466344833E-2</v>
      </c>
      <c r="R125">
        <f t="shared" si="9"/>
        <v>1.5100000000000001E-2</v>
      </c>
      <c r="S125">
        <f t="shared" si="9"/>
        <v>1.2199999999999999E-2</v>
      </c>
      <c r="T125">
        <f t="shared" si="9"/>
        <v>1.77E-2</v>
      </c>
      <c r="U125">
        <f t="shared" si="10"/>
        <v>3.1306352466344833E-2</v>
      </c>
    </row>
    <row r="126" spans="1:21" x14ac:dyDescent="0.55000000000000004">
      <c r="A126">
        <f>[4]HPQ_Stock_Data!A126</f>
        <v>27828</v>
      </c>
      <c r="B126" s="56">
        <f>[4]HPQ_Stock_Data!B126</f>
        <v>44012</v>
      </c>
      <c r="C126" t="str">
        <f>[4]HPQ_Stock_Data!C126</f>
        <v>HPQ</v>
      </c>
      <c r="D126" t="str">
        <f>[4]HPQ_Stock_Data!D126</f>
        <v>H P INC</v>
      </c>
      <c r="E126">
        <f>[4]HPQ_Stock_Data!E126</f>
        <v>17.430000305175781</v>
      </c>
      <c r="F126">
        <f>[4]HPQ_Stock_Data!F126</f>
        <v>1.7513202503323555E-2</v>
      </c>
      <c r="G126">
        <f t="shared" si="6"/>
        <v>1.7513202503323555E-2</v>
      </c>
      <c r="H126">
        <f>VLOOKUP(B126,[4]Factor!$A$2:$F$254,2,FALSE)</f>
        <v>1.5800000000000002E-2</v>
      </c>
      <c r="I126">
        <f>VLOOKUP(B126,[4]Factor!$A$2:$F$254,3,FALSE)</f>
        <v>7.000000000000001E-4</v>
      </c>
      <c r="J126">
        <f>VLOOKUP(B126,[4]Factor!$A$2:$F$254,4,FALSE)</f>
        <v>0</v>
      </c>
      <c r="K126">
        <f>VLOOKUP(B126,[4]Factor!$A$2:$F$254,5,FALSE)</f>
        <v>0</v>
      </c>
      <c r="O126">
        <f t="shared" si="7"/>
        <v>1.5800000000000002E-2</v>
      </c>
      <c r="P126">
        <f t="shared" si="8"/>
        <v>1.7513202503323555E-2</v>
      </c>
      <c r="R126">
        <f t="shared" si="9"/>
        <v>1.5800000000000002E-2</v>
      </c>
      <c r="S126">
        <f t="shared" si="9"/>
        <v>7.000000000000001E-4</v>
      </c>
      <c r="T126">
        <f t="shared" si="9"/>
        <v>0</v>
      </c>
      <c r="U126">
        <f t="shared" si="10"/>
        <v>1.7513202503323555E-2</v>
      </c>
    </row>
    <row r="127" spans="1:21" x14ac:dyDescent="0.55000000000000004">
      <c r="A127">
        <f>[4]HPQ_Stock_Data!A127</f>
        <v>27828</v>
      </c>
      <c r="B127" s="56">
        <f>[4]HPQ_Stock_Data!B127</f>
        <v>44013</v>
      </c>
      <c r="C127" t="str">
        <f>[4]HPQ_Stock_Data!C127</f>
        <v>HPQ</v>
      </c>
      <c r="D127" t="str">
        <f>[4]HPQ_Stock_Data!D127</f>
        <v>H P INC</v>
      </c>
      <c r="E127">
        <f>[4]HPQ_Stock_Data!E127</f>
        <v>17</v>
      </c>
      <c r="F127">
        <f>[4]HPQ_Stock_Data!F127</f>
        <v>-2.4670125916600227E-2</v>
      </c>
      <c r="G127">
        <f t="shared" si="6"/>
        <v>-2.4670125916600227E-2</v>
      </c>
      <c r="H127">
        <f>VLOOKUP(B127,[4]Factor!$A$2:$F$254,2,FALSE)</f>
        <v>4.0999999999999995E-3</v>
      </c>
      <c r="I127">
        <f>VLOOKUP(B127,[4]Factor!$A$2:$F$254,3,FALSE)</f>
        <v>-1.24E-2</v>
      </c>
      <c r="J127">
        <f>VLOOKUP(B127,[4]Factor!$A$2:$F$254,4,FALSE)</f>
        <v>-2.5099999999999997E-2</v>
      </c>
      <c r="K127">
        <f>VLOOKUP(B127,[4]Factor!$A$2:$F$254,5,FALSE)</f>
        <v>0</v>
      </c>
      <c r="O127">
        <f t="shared" si="7"/>
        <v>4.0999999999999995E-3</v>
      </c>
      <c r="P127">
        <f t="shared" si="8"/>
        <v>-2.4670125916600227E-2</v>
      </c>
      <c r="R127">
        <f t="shared" si="9"/>
        <v>4.0999999999999995E-3</v>
      </c>
      <c r="S127">
        <f t="shared" si="9"/>
        <v>-1.24E-2</v>
      </c>
      <c r="T127">
        <f t="shared" si="9"/>
        <v>-2.5099999999999997E-2</v>
      </c>
      <c r="U127">
        <f t="shared" si="10"/>
        <v>-2.4670125916600227E-2</v>
      </c>
    </row>
    <row r="128" spans="1:21" x14ac:dyDescent="0.55000000000000004">
      <c r="A128">
        <f>[4]HPQ_Stock_Data!A128</f>
        <v>27828</v>
      </c>
      <c r="B128" s="56">
        <f>[4]HPQ_Stock_Data!B128</f>
        <v>44014</v>
      </c>
      <c r="C128" t="str">
        <f>[4]HPQ_Stock_Data!C128</f>
        <v>HPQ</v>
      </c>
      <c r="D128" t="str">
        <f>[4]HPQ_Stock_Data!D128</f>
        <v>H P INC</v>
      </c>
      <c r="E128">
        <f>[4]HPQ_Stock_Data!E128</f>
        <v>17.069999694824219</v>
      </c>
      <c r="F128">
        <f>[4]HPQ_Stock_Data!F128</f>
        <v>4.117629025131464E-3</v>
      </c>
      <c r="G128">
        <f t="shared" si="6"/>
        <v>4.117629025131464E-3</v>
      </c>
      <c r="H128">
        <f>VLOOKUP(B128,[4]Factor!$A$2:$F$254,2,FALSE)</f>
        <v>5.0000000000000001E-3</v>
      </c>
      <c r="I128">
        <f>VLOOKUP(B128,[4]Factor!$A$2:$F$254,3,FALSE)</f>
        <v>-1E-4</v>
      </c>
      <c r="J128">
        <f>VLOOKUP(B128,[4]Factor!$A$2:$F$254,4,FALSE)</f>
        <v>-8.9999999999999998E-4</v>
      </c>
      <c r="K128">
        <f>VLOOKUP(B128,[4]Factor!$A$2:$F$254,5,FALSE)</f>
        <v>0</v>
      </c>
      <c r="O128">
        <f t="shared" si="7"/>
        <v>5.0000000000000001E-3</v>
      </c>
      <c r="P128">
        <f t="shared" si="8"/>
        <v>4.117629025131464E-3</v>
      </c>
      <c r="R128">
        <f t="shared" si="9"/>
        <v>5.0000000000000001E-3</v>
      </c>
      <c r="S128">
        <f t="shared" si="9"/>
        <v>-1E-4</v>
      </c>
      <c r="T128">
        <f t="shared" si="9"/>
        <v>-8.9999999999999998E-4</v>
      </c>
      <c r="U128">
        <f t="shared" si="10"/>
        <v>4.117629025131464E-3</v>
      </c>
    </row>
    <row r="129" spans="1:21" x14ac:dyDescent="0.55000000000000004">
      <c r="A129">
        <f>[4]HPQ_Stock_Data!A129</f>
        <v>27828</v>
      </c>
      <c r="B129" s="56">
        <f>[4]HPQ_Stock_Data!B129</f>
        <v>44018</v>
      </c>
      <c r="C129" t="str">
        <f>[4]HPQ_Stock_Data!C129</f>
        <v>HPQ</v>
      </c>
      <c r="D129" t="str">
        <f>[4]HPQ_Stock_Data!D129</f>
        <v>H P INC</v>
      </c>
      <c r="E129">
        <f>[4]HPQ_Stock_Data!E129</f>
        <v>17.459999084472656</v>
      </c>
      <c r="F129">
        <f>[4]HPQ_Stock_Data!F129</f>
        <v>2.2847065702080727E-2</v>
      </c>
      <c r="G129">
        <f t="shared" si="6"/>
        <v>2.2847065702080727E-2</v>
      </c>
      <c r="H129">
        <f>VLOOKUP(B129,[4]Factor!$A$2:$F$254,2,FALSE)</f>
        <v>1.6500000000000001E-2</v>
      </c>
      <c r="I129">
        <f>VLOOKUP(B129,[4]Factor!$A$2:$F$254,3,FALSE)</f>
        <v>-6.0999999999999995E-3</v>
      </c>
      <c r="J129">
        <f>VLOOKUP(B129,[4]Factor!$A$2:$F$254,4,FALSE)</f>
        <v>3.7000000000000002E-3</v>
      </c>
      <c r="K129">
        <f>VLOOKUP(B129,[4]Factor!$A$2:$F$254,5,FALSE)</f>
        <v>0</v>
      </c>
      <c r="O129">
        <f t="shared" si="7"/>
        <v>1.6500000000000001E-2</v>
      </c>
      <c r="P129">
        <f t="shared" si="8"/>
        <v>2.2847065702080727E-2</v>
      </c>
      <c r="R129">
        <f t="shared" si="9"/>
        <v>1.6500000000000001E-2</v>
      </c>
      <c r="S129">
        <f t="shared" si="9"/>
        <v>-6.0999999999999995E-3</v>
      </c>
      <c r="T129">
        <f t="shared" si="9"/>
        <v>3.7000000000000002E-3</v>
      </c>
      <c r="U129">
        <f t="shared" si="10"/>
        <v>2.2847065702080727E-2</v>
      </c>
    </row>
    <row r="130" spans="1:21" x14ac:dyDescent="0.55000000000000004">
      <c r="A130">
        <f>[4]HPQ_Stock_Data!A130</f>
        <v>27828</v>
      </c>
      <c r="B130" s="56">
        <f>[4]HPQ_Stock_Data!B130</f>
        <v>44019</v>
      </c>
      <c r="C130" t="str">
        <f>[4]HPQ_Stock_Data!C130</f>
        <v>HPQ</v>
      </c>
      <c r="D130" t="str">
        <f>[4]HPQ_Stock_Data!D130</f>
        <v>H P INC</v>
      </c>
      <c r="E130">
        <f>[4]HPQ_Stock_Data!E130</f>
        <v>16.629999160766602</v>
      </c>
      <c r="F130">
        <f>[4]HPQ_Stock_Data!F130</f>
        <v>-4.7537226229906082E-2</v>
      </c>
      <c r="G130">
        <f t="shared" si="6"/>
        <v>-4.7537226229906082E-2</v>
      </c>
      <c r="H130">
        <f>VLOOKUP(B130,[4]Factor!$A$2:$F$254,2,FALSE)</f>
        <v>-1.03E-2</v>
      </c>
      <c r="I130">
        <f>VLOOKUP(B130,[4]Factor!$A$2:$F$254,3,FALSE)</f>
        <v>-5.1000000000000004E-3</v>
      </c>
      <c r="J130">
        <f>VLOOKUP(B130,[4]Factor!$A$2:$F$254,4,FALSE)</f>
        <v>-1.5300000000000001E-2</v>
      </c>
      <c r="K130">
        <f>VLOOKUP(B130,[4]Factor!$A$2:$F$254,5,FALSE)</f>
        <v>0</v>
      </c>
      <c r="O130">
        <f t="shared" si="7"/>
        <v>-1.03E-2</v>
      </c>
      <c r="P130">
        <f t="shared" si="8"/>
        <v>-4.7537226229906082E-2</v>
      </c>
      <c r="R130">
        <f t="shared" si="9"/>
        <v>-1.03E-2</v>
      </c>
      <c r="S130">
        <f t="shared" si="9"/>
        <v>-5.1000000000000004E-3</v>
      </c>
      <c r="T130">
        <f t="shared" si="9"/>
        <v>-1.5300000000000001E-2</v>
      </c>
      <c r="U130">
        <f t="shared" si="10"/>
        <v>-4.7537226229906082E-2</v>
      </c>
    </row>
    <row r="131" spans="1:21" x14ac:dyDescent="0.55000000000000004">
      <c r="A131">
        <f>[4]HPQ_Stock_Data!A131</f>
        <v>27828</v>
      </c>
      <c r="B131" s="56">
        <f>[4]HPQ_Stock_Data!B131</f>
        <v>44020</v>
      </c>
      <c r="C131" t="str">
        <f>[4]HPQ_Stock_Data!C131</f>
        <v>HPQ</v>
      </c>
      <c r="D131" t="str">
        <f>[4]HPQ_Stock_Data!D131</f>
        <v>H P INC</v>
      </c>
      <c r="E131">
        <f>[4]HPQ_Stock_Data!E131</f>
        <v>16.75</v>
      </c>
      <c r="F131">
        <f>[4]HPQ_Stock_Data!F131</f>
        <v>7.2159259580075741E-3</v>
      </c>
      <c r="G131">
        <f t="shared" ref="G131:G194" si="11">F131-K131</f>
        <v>7.2159259580075741E-3</v>
      </c>
      <c r="H131">
        <f>VLOOKUP(B131,[4]Factor!$A$2:$F$254,2,FALSE)</f>
        <v>9.1000000000000004E-3</v>
      </c>
      <c r="I131">
        <f>VLOOKUP(B131,[4]Factor!$A$2:$F$254,3,FALSE)</f>
        <v>3.0999999999999999E-3</v>
      </c>
      <c r="J131">
        <f>VLOOKUP(B131,[4]Factor!$A$2:$F$254,4,FALSE)</f>
        <v>-4.5999999999999999E-3</v>
      </c>
      <c r="K131">
        <f>VLOOKUP(B131,[4]Factor!$A$2:$F$254,5,FALSE)</f>
        <v>0</v>
      </c>
      <c r="O131">
        <f t="shared" ref="O131:O194" si="12">H131</f>
        <v>9.1000000000000004E-3</v>
      </c>
      <c r="P131">
        <f t="shared" ref="P131:P194" si="13">G131</f>
        <v>7.2159259580075741E-3</v>
      </c>
      <c r="R131">
        <f t="shared" ref="R131:T194" si="14">H131</f>
        <v>9.1000000000000004E-3</v>
      </c>
      <c r="S131">
        <f t="shared" si="14"/>
        <v>3.0999999999999999E-3</v>
      </c>
      <c r="T131">
        <f t="shared" si="14"/>
        <v>-4.5999999999999999E-3</v>
      </c>
      <c r="U131">
        <f t="shared" ref="U131:U194" si="15">P131</f>
        <v>7.2159259580075741E-3</v>
      </c>
    </row>
    <row r="132" spans="1:21" x14ac:dyDescent="0.55000000000000004">
      <c r="A132">
        <f>[4]HPQ_Stock_Data!A132</f>
        <v>27828</v>
      </c>
      <c r="B132" s="56">
        <f>[4]HPQ_Stock_Data!B132</f>
        <v>44021</v>
      </c>
      <c r="C132" t="str">
        <f>[4]HPQ_Stock_Data!C132</f>
        <v>HPQ</v>
      </c>
      <c r="D132" t="str">
        <f>[4]HPQ_Stock_Data!D132</f>
        <v>H P INC</v>
      </c>
      <c r="E132">
        <f>[4]HPQ_Stock_Data!E132</f>
        <v>16.409999847412109</v>
      </c>
      <c r="F132">
        <f>[4]HPQ_Stock_Data!F132</f>
        <v>-2.0298516377806664E-2</v>
      </c>
      <c r="G132">
        <f t="shared" si="11"/>
        <v>-2.0298516377806664E-2</v>
      </c>
      <c r="H132">
        <f>VLOOKUP(B132,[4]Factor!$A$2:$F$254,2,FALSE)</f>
        <v>-5.3E-3</v>
      </c>
      <c r="I132">
        <f>VLOOKUP(B132,[4]Factor!$A$2:$F$254,3,FALSE)</f>
        <v>-9.0000000000000011E-3</v>
      </c>
      <c r="J132">
        <f>VLOOKUP(B132,[4]Factor!$A$2:$F$254,4,FALSE)</f>
        <v>-2.5899999999999999E-2</v>
      </c>
      <c r="K132">
        <f>VLOOKUP(B132,[4]Factor!$A$2:$F$254,5,FALSE)</f>
        <v>0</v>
      </c>
      <c r="O132">
        <f t="shared" si="12"/>
        <v>-5.3E-3</v>
      </c>
      <c r="P132">
        <f t="shared" si="13"/>
        <v>-2.0298516377806664E-2</v>
      </c>
      <c r="R132">
        <f t="shared" si="14"/>
        <v>-5.3E-3</v>
      </c>
      <c r="S132">
        <f t="shared" si="14"/>
        <v>-9.0000000000000011E-3</v>
      </c>
      <c r="T132">
        <f t="shared" si="14"/>
        <v>-2.5899999999999999E-2</v>
      </c>
      <c r="U132">
        <f t="shared" si="15"/>
        <v>-2.0298516377806664E-2</v>
      </c>
    </row>
    <row r="133" spans="1:21" x14ac:dyDescent="0.55000000000000004">
      <c r="A133">
        <f>[4]HPQ_Stock_Data!A133</f>
        <v>27828</v>
      </c>
      <c r="B133" s="56">
        <f>[4]HPQ_Stock_Data!B133</f>
        <v>44022</v>
      </c>
      <c r="C133" t="str">
        <f>[4]HPQ_Stock_Data!C133</f>
        <v>HPQ</v>
      </c>
      <c r="D133" t="str">
        <f>[4]HPQ_Stock_Data!D133</f>
        <v>H P INC</v>
      </c>
      <c r="E133">
        <f>[4]HPQ_Stock_Data!E133</f>
        <v>16.989999771118164</v>
      </c>
      <c r="F133">
        <f>[4]HPQ_Stock_Data!F133</f>
        <v>3.5344298928976059E-2</v>
      </c>
      <c r="G133">
        <f t="shared" si="11"/>
        <v>3.5344298928976059E-2</v>
      </c>
      <c r="H133">
        <f>VLOOKUP(B133,[4]Factor!$A$2:$F$254,2,FALSE)</f>
        <v>1.11E-2</v>
      </c>
      <c r="I133">
        <f>VLOOKUP(B133,[4]Factor!$A$2:$F$254,3,FALSE)</f>
        <v>-1.2999999999999999E-3</v>
      </c>
      <c r="J133">
        <f>VLOOKUP(B133,[4]Factor!$A$2:$F$254,4,FALSE)</f>
        <v>3.0299999999999997E-2</v>
      </c>
      <c r="K133">
        <f>VLOOKUP(B133,[4]Factor!$A$2:$F$254,5,FALSE)</f>
        <v>0</v>
      </c>
      <c r="O133">
        <f t="shared" si="12"/>
        <v>1.11E-2</v>
      </c>
      <c r="P133">
        <f t="shared" si="13"/>
        <v>3.5344298928976059E-2</v>
      </c>
      <c r="R133">
        <f t="shared" si="14"/>
        <v>1.11E-2</v>
      </c>
      <c r="S133">
        <f t="shared" si="14"/>
        <v>-1.2999999999999999E-3</v>
      </c>
      <c r="T133">
        <f t="shared" si="14"/>
        <v>3.0299999999999997E-2</v>
      </c>
      <c r="U133">
        <f t="shared" si="15"/>
        <v>3.5344298928976059E-2</v>
      </c>
    </row>
    <row r="134" spans="1:21" x14ac:dyDescent="0.55000000000000004">
      <c r="A134">
        <f>[4]HPQ_Stock_Data!A134</f>
        <v>27828</v>
      </c>
      <c r="B134" s="56">
        <f>[4]HPQ_Stock_Data!B134</f>
        <v>44025</v>
      </c>
      <c r="C134" t="str">
        <f>[4]HPQ_Stock_Data!C134</f>
        <v>HPQ</v>
      </c>
      <c r="D134" t="str">
        <f>[4]HPQ_Stock_Data!D134</f>
        <v>H P INC</v>
      </c>
      <c r="E134">
        <f>[4]HPQ_Stock_Data!E134</f>
        <v>17.079999923706055</v>
      </c>
      <c r="F134">
        <f>[4]HPQ_Stock_Data!F134</f>
        <v>5.2972426638007164E-3</v>
      </c>
      <c r="G134">
        <f t="shared" si="11"/>
        <v>5.2972426638007164E-3</v>
      </c>
      <c r="H134">
        <f>VLOOKUP(B134,[4]Factor!$A$2:$F$254,2,FALSE)</f>
        <v>-1.2E-2</v>
      </c>
      <c r="I134">
        <f>VLOOKUP(B134,[4]Factor!$A$2:$F$254,3,FALSE)</f>
        <v>-7.8000000000000005E-3</v>
      </c>
      <c r="J134">
        <f>VLOOKUP(B134,[4]Factor!$A$2:$F$254,4,FALSE)</f>
        <v>1.9900000000000001E-2</v>
      </c>
      <c r="K134">
        <f>VLOOKUP(B134,[4]Factor!$A$2:$F$254,5,FALSE)</f>
        <v>0</v>
      </c>
      <c r="O134">
        <f t="shared" si="12"/>
        <v>-1.2E-2</v>
      </c>
      <c r="P134">
        <f t="shared" si="13"/>
        <v>5.2972426638007164E-3</v>
      </c>
      <c r="R134">
        <f t="shared" si="14"/>
        <v>-1.2E-2</v>
      </c>
      <c r="S134">
        <f t="shared" si="14"/>
        <v>-7.8000000000000005E-3</v>
      </c>
      <c r="T134">
        <f t="shared" si="14"/>
        <v>1.9900000000000001E-2</v>
      </c>
      <c r="U134">
        <f t="shared" si="15"/>
        <v>5.2972426638007164E-3</v>
      </c>
    </row>
    <row r="135" spans="1:21" x14ac:dyDescent="0.55000000000000004">
      <c r="A135">
        <f>[4]HPQ_Stock_Data!A135</f>
        <v>27828</v>
      </c>
      <c r="B135" s="56">
        <f>[4]HPQ_Stock_Data!B135</f>
        <v>44026</v>
      </c>
      <c r="C135" t="str">
        <f>[4]HPQ_Stock_Data!C135</f>
        <v>HPQ</v>
      </c>
      <c r="D135" t="str">
        <f>[4]HPQ_Stock_Data!D135</f>
        <v>H P INC</v>
      </c>
      <c r="E135">
        <f>[4]HPQ_Stock_Data!E135</f>
        <v>17.790000915527344</v>
      </c>
      <c r="F135">
        <f>[4]HPQ_Stock_Data!F135</f>
        <v>4.1569143533706665E-2</v>
      </c>
      <c r="G135">
        <f t="shared" si="11"/>
        <v>4.1569143533706665E-2</v>
      </c>
      <c r="H135">
        <f>VLOOKUP(B135,[4]Factor!$A$2:$F$254,2,FALSE)</f>
        <v>1.3500000000000002E-2</v>
      </c>
      <c r="I135">
        <f>VLOOKUP(B135,[4]Factor!$A$2:$F$254,3,FALSE)</f>
        <v>3.5999999999999999E-3</v>
      </c>
      <c r="J135">
        <f>VLOOKUP(B135,[4]Factor!$A$2:$F$254,4,FALSE)</f>
        <v>-3.4000000000000002E-3</v>
      </c>
      <c r="K135">
        <f>VLOOKUP(B135,[4]Factor!$A$2:$F$254,5,FALSE)</f>
        <v>0</v>
      </c>
      <c r="O135">
        <f t="shared" si="12"/>
        <v>1.3500000000000002E-2</v>
      </c>
      <c r="P135">
        <f t="shared" si="13"/>
        <v>4.1569143533706665E-2</v>
      </c>
      <c r="R135">
        <f t="shared" si="14"/>
        <v>1.3500000000000002E-2</v>
      </c>
      <c r="S135">
        <f t="shared" si="14"/>
        <v>3.5999999999999999E-3</v>
      </c>
      <c r="T135">
        <f t="shared" si="14"/>
        <v>-3.4000000000000002E-3</v>
      </c>
      <c r="U135">
        <f t="shared" si="15"/>
        <v>4.1569143533706665E-2</v>
      </c>
    </row>
    <row r="136" spans="1:21" x14ac:dyDescent="0.55000000000000004">
      <c r="A136">
        <f>[4]HPQ_Stock_Data!A136</f>
        <v>27828</v>
      </c>
      <c r="B136" s="56">
        <f>[4]HPQ_Stock_Data!B136</f>
        <v>44027</v>
      </c>
      <c r="C136" t="str">
        <f>[4]HPQ_Stock_Data!C136</f>
        <v>HPQ</v>
      </c>
      <c r="D136" t="str">
        <f>[4]HPQ_Stock_Data!D136</f>
        <v>H P INC</v>
      </c>
      <c r="E136">
        <f>[4]HPQ_Stock_Data!E136</f>
        <v>17.790000915527344</v>
      </c>
      <c r="F136">
        <f>[4]HPQ_Stock_Data!F136</f>
        <v>0</v>
      </c>
      <c r="G136">
        <f t="shared" si="11"/>
        <v>0</v>
      </c>
      <c r="H136">
        <f>VLOOKUP(B136,[4]Factor!$A$2:$F$254,2,FALSE)</f>
        <v>1.1399999999999999E-2</v>
      </c>
      <c r="I136">
        <f>VLOOKUP(B136,[4]Factor!$A$2:$F$254,3,FALSE)</f>
        <v>2.4E-2</v>
      </c>
      <c r="J136">
        <f>VLOOKUP(B136,[4]Factor!$A$2:$F$254,4,FALSE)</f>
        <v>1.2800000000000001E-2</v>
      </c>
      <c r="K136">
        <f>VLOOKUP(B136,[4]Factor!$A$2:$F$254,5,FALSE)</f>
        <v>0</v>
      </c>
      <c r="O136">
        <f t="shared" si="12"/>
        <v>1.1399999999999999E-2</v>
      </c>
      <c r="P136">
        <f t="shared" si="13"/>
        <v>0</v>
      </c>
      <c r="R136">
        <f t="shared" si="14"/>
        <v>1.1399999999999999E-2</v>
      </c>
      <c r="S136">
        <f t="shared" si="14"/>
        <v>2.4E-2</v>
      </c>
      <c r="T136">
        <f t="shared" si="14"/>
        <v>1.2800000000000001E-2</v>
      </c>
      <c r="U136">
        <f t="shared" si="15"/>
        <v>0</v>
      </c>
    </row>
    <row r="137" spans="1:21" x14ac:dyDescent="0.55000000000000004">
      <c r="A137">
        <f>[4]HPQ_Stock_Data!A137</f>
        <v>27828</v>
      </c>
      <c r="B137" s="56">
        <f>[4]HPQ_Stock_Data!B137</f>
        <v>44028</v>
      </c>
      <c r="C137" t="str">
        <f>[4]HPQ_Stock_Data!C137</f>
        <v>HPQ</v>
      </c>
      <c r="D137" t="str">
        <f>[4]HPQ_Stock_Data!D137</f>
        <v>H P INC</v>
      </c>
      <c r="E137">
        <f>[4]HPQ_Stock_Data!E137</f>
        <v>17.829999923706055</v>
      </c>
      <c r="F137">
        <f>[4]HPQ_Stock_Data!F137</f>
        <v>2.2483982611447573E-3</v>
      </c>
      <c r="G137">
        <f t="shared" si="11"/>
        <v>2.2483982611447573E-3</v>
      </c>
      <c r="H137">
        <f>VLOOKUP(B137,[4]Factor!$A$2:$F$254,2,FALSE)</f>
        <v>-3.7000000000000002E-3</v>
      </c>
      <c r="I137">
        <f>VLOOKUP(B137,[4]Factor!$A$2:$F$254,3,FALSE)</f>
        <v>-3.7000000000000002E-3</v>
      </c>
      <c r="J137">
        <f>VLOOKUP(B137,[4]Factor!$A$2:$F$254,4,FALSE)</f>
        <v>7.9000000000000008E-3</v>
      </c>
      <c r="K137">
        <f>VLOOKUP(B137,[4]Factor!$A$2:$F$254,5,FALSE)</f>
        <v>0</v>
      </c>
      <c r="O137">
        <f t="shared" si="12"/>
        <v>-3.7000000000000002E-3</v>
      </c>
      <c r="P137">
        <f t="shared" si="13"/>
        <v>2.2483982611447573E-3</v>
      </c>
      <c r="R137">
        <f t="shared" si="14"/>
        <v>-3.7000000000000002E-3</v>
      </c>
      <c r="S137">
        <f t="shared" si="14"/>
        <v>-3.7000000000000002E-3</v>
      </c>
      <c r="T137">
        <f t="shared" si="14"/>
        <v>7.9000000000000008E-3</v>
      </c>
      <c r="U137">
        <f t="shared" si="15"/>
        <v>2.2483982611447573E-3</v>
      </c>
    </row>
    <row r="138" spans="1:21" x14ac:dyDescent="0.55000000000000004">
      <c r="A138">
        <f>[4]HPQ_Stock_Data!A138</f>
        <v>27828</v>
      </c>
      <c r="B138" s="56">
        <f>[4]HPQ_Stock_Data!B138</f>
        <v>44029</v>
      </c>
      <c r="C138" t="str">
        <f>[4]HPQ_Stock_Data!C138</f>
        <v>HPQ</v>
      </c>
      <c r="D138" t="str">
        <f>[4]HPQ_Stock_Data!D138</f>
        <v>H P INC</v>
      </c>
      <c r="E138">
        <f>[4]HPQ_Stock_Data!E138</f>
        <v>17.549999237060547</v>
      </c>
      <c r="F138">
        <f>[4]HPQ_Stock_Data!F138</f>
        <v>-1.570390909910202E-2</v>
      </c>
      <c r="G138">
        <f t="shared" si="11"/>
        <v>-1.570390909910202E-2</v>
      </c>
      <c r="H138">
        <f>VLOOKUP(B138,[4]Factor!$A$2:$F$254,2,FALSE)</f>
        <v>3.0000000000000001E-3</v>
      </c>
      <c r="I138">
        <f>VLOOKUP(B138,[4]Factor!$A$2:$F$254,3,FALSE)</f>
        <v>1.8E-3</v>
      </c>
      <c r="J138">
        <f>VLOOKUP(B138,[4]Factor!$A$2:$F$254,4,FALSE)</f>
        <v>-1.41E-2</v>
      </c>
      <c r="K138">
        <f>VLOOKUP(B138,[4]Factor!$A$2:$F$254,5,FALSE)</f>
        <v>0</v>
      </c>
      <c r="O138">
        <f t="shared" si="12"/>
        <v>3.0000000000000001E-3</v>
      </c>
      <c r="P138">
        <f t="shared" si="13"/>
        <v>-1.570390909910202E-2</v>
      </c>
      <c r="R138">
        <f t="shared" si="14"/>
        <v>3.0000000000000001E-3</v>
      </c>
      <c r="S138">
        <f t="shared" si="14"/>
        <v>1.8E-3</v>
      </c>
      <c r="T138">
        <f t="shared" si="14"/>
        <v>-1.41E-2</v>
      </c>
      <c r="U138">
        <f t="shared" si="15"/>
        <v>-1.570390909910202E-2</v>
      </c>
    </row>
    <row r="139" spans="1:21" x14ac:dyDescent="0.55000000000000004">
      <c r="A139">
        <f>[4]HPQ_Stock_Data!A139</f>
        <v>27828</v>
      </c>
      <c r="B139" s="56">
        <f>[4]HPQ_Stock_Data!B139</f>
        <v>44032</v>
      </c>
      <c r="C139" t="str">
        <f>[4]HPQ_Stock_Data!C139</f>
        <v>HPQ</v>
      </c>
      <c r="D139" t="str">
        <f>[4]HPQ_Stock_Data!D139</f>
        <v>H P INC</v>
      </c>
      <c r="E139">
        <f>[4]HPQ_Stock_Data!E139</f>
        <v>17.649999618530273</v>
      </c>
      <c r="F139">
        <f>[4]HPQ_Stock_Data!F139</f>
        <v>5.6980275548994541E-3</v>
      </c>
      <c r="G139">
        <f t="shared" si="11"/>
        <v>5.6980275548994541E-3</v>
      </c>
      <c r="H139">
        <f>VLOOKUP(B139,[4]Factor!$A$2:$F$254,2,FALSE)</f>
        <v>1.01E-2</v>
      </c>
      <c r="I139">
        <f>VLOOKUP(B139,[4]Factor!$A$2:$F$254,3,FALSE)</f>
        <v>-4.3E-3</v>
      </c>
      <c r="J139">
        <f>VLOOKUP(B139,[4]Factor!$A$2:$F$254,4,FALSE)</f>
        <v>-2.3799999999999998E-2</v>
      </c>
      <c r="K139">
        <f>VLOOKUP(B139,[4]Factor!$A$2:$F$254,5,FALSE)</f>
        <v>0</v>
      </c>
      <c r="O139">
        <f t="shared" si="12"/>
        <v>1.01E-2</v>
      </c>
      <c r="P139">
        <f t="shared" si="13"/>
        <v>5.6980275548994541E-3</v>
      </c>
      <c r="R139">
        <f t="shared" si="14"/>
        <v>1.01E-2</v>
      </c>
      <c r="S139">
        <f t="shared" si="14"/>
        <v>-4.3E-3</v>
      </c>
      <c r="T139">
        <f t="shared" si="14"/>
        <v>-2.3799999999999998E-2</v>
      </c>
      <c r="U139">
        <f t="shared" si="15"/>
        <v>5.6980275548994541E-3</v>
      </c>
    </row>
    <row r="140" spans="1:21" x14ac:dyDescent="0.55000000000000004">
      <c r="A140">
        <f>[4]HPQ_Stock_Data!A140</f>
        <v>27828</v>
      </c>
      <c r="B140" s="56">
        <f>[4]HPQ_Stock_Data!B140</f>
        <v>44033</v>
      </c>
      <c r="C140" t="str">
        <f>[4]HPQ_Stock_Data!C140</f>
        <v>HPQ</v>
      </c>
      <c r="D140" t="str">
        <f>[4]HPQ_Stock_Data!D140</f>
        <v>H P INC</v>
      </c>
      <c r="E140">
        <f>[4]HPQ_Stock_Data!E140</f>
        <v>17.479999542236328</v>
      </c>
      <c r="F140">
        <f>[4]HPQ_Stock_Data!F140</f>
        <v>-9.6317324787378311E-3</v>
      </c>
      <c r="G140">
        <f t="shared" si="11"/>
        <v>-9.6317324787378311E-3</v>
      </c>
      <c r="H140">
        <f>VLOOKUP(B140,[4]Factor!$A$2:$F$254,2,FALSE)</f>
        <v>1.6000000000000001E-3</v>
      </c>
      <c r="I140">
        <f>VLOOKUP(B140,[4]Factor!$A$2:$F$254,3,FALSE)</f>
        <v>8.3000000000000001E-3</v>
      </c>
      <c r="J140">
        <f>VLOOKUP(B140,[4]Factor!$A$2:$F$254,4,FALSE)</f>
        <v>3.2300000000000002E-2</v>
      </c>
      <c r="K140">
        <f>VLOOKUP(B140,[4]Factor!$A$2:$F$254,5,FALSE)</f>
        <v>0</v>
      </c>
      <c r="O140">
        <f t="shared" si="12"/>
        <v>1.6000000000000001E-3</v>
      </c>
      <c r="P140">
        <f t="shared" si="13"/>
        <v>-9.6317324787378311E-3</v>
      </c>
      <c r="R140">
        <f t="shared" si="14"/>
        <v>1.6000000000000001E-3</v>
      </c>
      <c r="S140">
        <f t="shared" si="14"/>
        <v>8.3000000000000001E-3</v>
      </c>
      <c r="T140">
        <f t="shared" si="14"/>
        <v>3.2300000000000002E-2</v>
      </c>
      <c r="U140">
        <f t="shared" si="15"/>
        <v>-9.6317324787378311E-3</v>
      </c>
    </row>
    <row r="141" spans="1:21" x14ac:dyDescent="0.55000000000000004">
      <c r="A141">
        <f>[4]HPQ_Stock_Data!A141</f>
        <v>27828</v>
      </c>
      <c r="B141" s="56">
        <f>[4]HPQ_Stock_Data!B141</f>
        <v>44034</v>
      </c>
      <c r="C141" t="str">
        <f>[4]HPQ_Stock_Data!C141</f>
        <v>HPQ</v>
      </c>
      <c r="D141" t="str">
        <f>[4]HPQ_Stock_Data!D141</f>
        <v>H P INC</v>
      </c>
      <c r="E141">
        <f>[4]HPQ_Stock_Data!E141</f>
        <v>17.729999542236328</v>
      </c>
      <c r="F141">
        <f>[4]HPQ_Stock_Data!F141</f>
        <v>1.4302060008049011E-2</v>
      </c>
      <c r="G141">
        <f t="shared" si="11"/>
        <v>1.4302060008049011E-2</v>
      </c>
      <c r="H141">
        <f>VLOOKUP(B141,[4]Factor!$A$2:$F$254,2,FALSE)</f>
        <v>4.8999999999999998E-3</v>
      </c>
      <c r="I141">
        <f>VLOOKUP(B141,[4]Factor!$A$2:$F$254,3,FALSE)</f>
        <v>-5.7999999999999996E-3</v>
      </c>
      <c r="J141">
        <f>VLOOKUP(B141,[4]Factor!$A$2:$F$254,4,FALSE)</f>
        <v>-3.4000000000000002E-3</v>
      </c>
      <c r="K141">
        <f>VLOOKUP(B141,[4]Factor!$A$2:$F$254,5,FALSE)</f>
        <v>0</v>
      </c>
      <c r="O141">
        <f t="shared" si="12"/>
        <v>4.8999999999999998E-3</v>
      </c>
      <c r="P141">
        <f t="shared" si="13"/>
        <v>1.4302060008049011E-2</v>
      </c>
      <c r="R141">
        <f t="shared" si="14"/>
        <v>4.8999999999999998E-3</v>
      </c>
      <c r="S141">
        <f t="shared" si="14"/>
        <v>-5.7999999999999996E-3</v>
      </c>
      <c r="T141">
        <f t="shared" si="14"/>
        <v>-3.4000000000000002E-3</v>
      </c>
      <c r="U141">
        <f t="shared" si="15"/>
        <v>1.4302060008049011E-2</v>
      </c>
    </row>
    <row r="142" spans="1:21" x14ac:dyDescent="0.55000000000000004">
      <c r="A142">
        <f>[4]HPQ_Stock_Data!A142</f>
        <v>27828</v>
      </c>
      <c r="B142" s="56">
        <f>[4]HPQ_Stock_Data!B142</f>
        <v>44035</v>
      </c>
      <c r="C142" t="str">
        <f>[4]HPQ_Stock_Data!C142</f>
        <v>HPQ</v>
      </c>
      <c r="D142" t="str">
        <f>[4]HPQ_Stock_Data!D142</f>
        <v>H P INC</v>
      </c>
      <c r="E142">
        <f>[4]HPQ_Stock_Data!E142</f>
        <v>17.659999847412109</v>
      </c>
      <c r="F142">
        <f>[4]HPQ_Stock_Data!F142</f>
        <v>-3.9480933919548988E-3</v>
      </c>
      <c r="G142">
        <f t="shared" si="11"/>
        <v>-3.9480933919548988E-3</v>
      </c>
      <c r="H142">
        <f>VLOOKUP(B142,[4]Factor!$A$2:$F$254,2,FALSE)</f>
        <v>-1.2E-2</v>
      </c>
      <c r="I142">
        <f>VLOOKUP(B142,[4]Factor!$A$2:$F$254,3,FALSE)</f>
        <v>7.1999999999999998E-3</v>
      </c>
      <c r="J142">
        <f>VLOOKUP(B142,[4]Factor!$A$2:$F$254,4,FALSE)</f>
        <v>1.9199999999999998E-2</v>
      </c>
      <c r="K142">
        <f>VLOOKUP(B142,[4]Factor!$A$2:$F$254,5,FALSE)</f>
        <v>0</v>
      </c>
      <c r="O142">
        <f t="shared" si="12"/>
        <v>-1.2E-2</v>
      </c>
      <c r="P142">
        <f t="shared" si="13"/>
        <v>-3.9480933919548988E-3</v>
      </c>
      <c r="R142">
        <f t="shared" si="14"/>
        <v>-1.2E-2</v>
      </c>
      <c r="S142">
        <f t="shared" si="14"/>
        <v>7.1999999999999998E-3</v>
      </c>
      <c r="T142">
        <f t="shared" si="14"/>
        <v>1.9199999999999998E-2</v>
      </c>
      <c r="U142">
        <f t="shared" si="15"/>
        <v>-3.9480933919548988E-3</v>
      </c>
    </row>
    <row r="143" spans="1:21" x14ac:dyDescent="0.55000000000000004">
      <c r="A143">
        <f>[4]HPQ_Stock_Data!A143</f>
        <v>27828</v>
      </c>
      <c r="B143" s="56">
        <f>[4]HPQ_Stock_Data!B143</f>
        <v>44036</v>
      </c>
      <c r="C143" t="str">
        <f>[4]HPQ_Stock_Data!C143</f>
        <v>HPQ</v>
      </c>
      <c r="D143" t="str">
        <f>[4]HPQ_Stock_Data!D143</f>
        <v>H P INC</v>
      </c>
      <c r="E143">
        <f>[4]HPQ_Stock_Data!E143</f>
        <v>17.5</v>
      </c>
      <c r="F143">
        <f>[4]HPQ_Stock_Data!F143</f>
        <v>-9.0600140392780304E-3</v>
      </c>
      <c r="G143">
        <f t="shared" si="11"/>
        <v>-9.0600140392780304E-3</v>
      </c>
      <c r="H143">
        <f>VLOOKUP(B143,[4]Factor!$A$2:$F$254,2,FALSE)</f>
        <v>-7.4999999999999997E-3</v>
      </c>
      <c r="I143">
        <f>VLOOKUP(B143,[4]Factor!$A$2:$F$254,3,FALSE)</f>
        <v>-7.9000000000000008E-3</v>
      </c>
      <c r="J143">
        <f>VLOOKUP(B143,[4]Factor!$A$2:$F$254,4,FALSE)</f>
        <v>4.5999999999999999E-3</v>
      </c>
      <c r="K143">
        <f>VLOOKUP(B143,[4]Factor!$A$2:$F$254,5,FALSE)</f>
        <v>0</v>
      </c>
      <c r="O143">
        <f t="shared" si="12"/>
        <v>-7.4999999999999997E-3</v>
      </c>
      <c r="P143">
        <f t="shared" si="13"/>
        <v>-9.0600140392780304E-3</v>
      </c>
      <c r="R143">
        <f t="shared" si="14"/>
        <v>-7.4999999999999997E-3</v>
      </c>
      <c r="S143">
        <f t="shared" si="14"/>
        <v>-7.9000000000000008E-3</v>
      </c>
      <c r="T143">
        <f t="shared" si="14"/>
        <v>4.5999999999999999E-3</v>
      </c>
      <c r="U143">
        <f t="shared" si="15"/>
        <v>-9.0600140392780304E-3</v>
      </c>
    </row>
    <row r="144" spans="1:21" x14ac:dyDescent="0.55000000000000004">
      <c r="A144">
        <f>[4]HPQ_Stock_Data!A144</f>
        <v>27828</v>
      </c>
      <c r="B144" s="56">
        <f>[4]HPQ_Stock_Data!B144</f>
        <v>44039</v>
      </c>
      <c r="C144" t="str">
        <f>[4]HPQ_Stock_Data!C144</f>
        <v>HPQ</v>
      </c>
      <c r="D144" t="str">
        <f>[4]HPQ_Stock_Data!D144</f>
        <v>H P INC</v>
      </c>
      <c r="E144">
        <f>[4]HPQ_Stock_Data!E144</f>
        <v>17.809999465942383</v>
      </c>
      <c r="F144">
        <f>[4]HPQ_Stock_Data!F144</f>
        <v>1.7714254558086395E-2</v>
      </c>
      <c r="G144">
        <f t="shared" si="11"/>
        <v>1.7714254558086395E-2</v>
      </c>
      <c r="H144">
        <f>VLOOKUP(B144,[4]Factor!$A$2:$F$254,2,FALSE)</f>
        <v>8.8000000000000005E-3</v>
      </c>
      <c r="I144">
        <f>VLOOKUP(B144,[4]Factor!$A$2:$F$254,3,FALSE)</f>
        <v>7.8000000000000005E-3</v>
      </c>
      <c r="J144">
        <f>VLOOKUP(B144,[4]Factor!$A$2:$F$254,4,FALSE)</f>
        <v>-1.9400000000000001E-2</v>
      </c>
      <c r="K144">
        <f>VLOOKUP(B144,[4]Factor!$A$2:$F$254,5,FALSE)</f>
        <v>0</v>
      </c>
      <c r="O144">
        <f t="shared" si="12"/>
        <v>8.8000000000000005E-3</v>
      </c>
      <c r="P144">
        <f t="shared" si="13"/>
        <v>1.7714254558086395E-2</v>
      </c>
      <c r="R144">
        <f t="shared" si="14"/>
        <v>8.8000000000000005E-3</v>
      </c>
      <c r="S144">
        <f t="shared" si="14"/>
        <v>7.8000000000000005E-3</v>
      </c>
      <c r="T144">
        <f t="shared" si="14"/>
        <v>-1.9400000000000001E-2</v>
      </c>
      <c r="U144">
        <f t="shared" si="15"/>
        <v>1.7714254558086395E-2</v>
      </c>
    </row>
    <row r="145" spans="1:21" x14ac:dyDescent="0.55000000000000004">
      <c r="A145">
        <f>[4]HPQ_Stock_Data!A145</f>
        <v>27828</v>
      </c>
      <c r="B145" s="56">
        <f>[4]HPQ_Stock_Data!B145</f>
        <v>44040</v>
      </c>
      <c r="C145" t="str">
        <f>[4]HPQ_Stock_Data!C145</f>
        <v>HPQ</v>
      </c>
      <c r="D145" t="str">
        <f>[4]HPQ_Stock_Data!D145</f>
        <v>H P INC</v>
      </c>
      <c r="E145">
        <f>[4]HPQ_Stock_Data!E145</f>
        <v>16.700000762939453</v>
      </c>
      <c r="F145">
        <f>[4]HPQ_Stock_Data!F145</f>
        <v>-6.2324464321136475E-2</v>
      </c>
      <c r="G145">
        <f t="shared" si="11"/>
        <v>-6.2324464321136475E-2</v>
      </c>
      <c r="H145">
        <f>VLOOKUP(B145,[4]Factor!$A$2:$F$254,2,FALSE)</f>
        <v>-8.1000000000000013E-3</v>
      </c>
      <c r="I145">
        <f>VLOOKUP(B145,[4]Factor!$A$2:$F$254,3,FALSE)</f>
        <v>-6.9999999999999993E-3</v>
      </c>
      <c r="J145">
        <f>VLOOKUP(B145,[4]Factor!$A$2:$F$254,4,FALSE)</f>
        <v>9.7000000000000003E-3</v>
      </c>
      <c r="K145">
        <f>VLOOKUP(B145,[4]Factor!$A$2:$F$254,5,FALSE)</f>
        <v>0</v>
      </c>
      <c r="O145">
        <f t="shared" si="12"/>
        <v>-8.1000000000000013E-3</v>
      </c>
      <c r="P145">
        <f t="shared" si="13"/>
        <v>-6.2324464321136475E-2</v>
      </c>
      <c r="R145">
        <f t="shared" si="14"/>
        <v>-8.1000000000000013E-3</v>
      </c>
      <c r="S145">
        <f t="shared" si="14"/>
        <v>-6.9999999999999993E-3</v>
      </c>
      <c r="T145">
        <f t="shared" si="14"/>
        <v>9.7000000000000003E-3</v>
      </c>
      <c r="U145">
        <f t="shared" si="15"/>
        <v>-6.2324464321136475E-2</v>
      </c>
    </row>
    <row r="146" spans="1:21" x14ac:dyDescent="0.55000000000000004">
      <c r="A146">
        <f>[4]HPQ_Stock_Data!A146</f>
        <v>27828</v>
      </c>
      <c r="B146" s="56">
        <f>[4]HPQ_Stock_Data!B146</f>
        <v>44041</v>
      </c>
      <c r="C146" t="str">
        <f>[4]HPQ_Stock_Data!C146</f>
        <v>HPQ</v>
      </c>
      <c r="D146" t="str">
        <f>[4]HPQ_Stock_Data!D146</f>
        <v>H P INC</v>
      </c>
      <c r="E146">
        <f>[4]HPQ_Stock_Data!E146</f>
        <v>17.079999923706055</v>
      </c>
      <c r="F146">
        <f>[4]HPQ_Stock_Data!F146</f>
        <v>2.275444008409977E-2</v>
      </c>
      <c r="G146">
        <f t="shared" si="11"/>
        <v>2.275444008409977E-2</v>
      </c>
      <c r="H146">
        <f>VLOOKUP(B146,[4]Factor!$A$2:$F$254,2,FALSE)</f>
        <v>1.3500000000000002E-2</v>
      </c>
      <c r="I146">
        <f>VLOOKUP(B146,[4]Factor!$A$2:$F$254,3,FALSE)</f>
        <v>5.1999999999999998E-3</v>
      </c>
      <c r="J146">
        <f>VLOOKUP(B146,[4]Factor!$A$2:$F$254,4,FALSE)</f>
        <v>8.6999999999999994E-3</v>
      </c>
      <c r="K146">
        <f>VLOOKUP(B146,[4]Factor!$A$2:$F$254,5,FALSE)</f>
        <v>0</v>
      </c>
      <c r="O146">
        <f t="shared" si="12"/>
        <v>1.3500000000000002E-2</v>
      </c>
      <c r="P146">
        <f t="shared" si="13"/>
        <v>2.275444008409977E-2</v>
      </c>
      <c r="R146">
        <f t="shared" si="14"/>
        <v>1.3500000000000002E-2</v>
      </c>
      <c r="S146">
        <f t="shared" si="14"/>
        <v>5.1999999999999998E-3</v>
      </c>
      <c r="T146">
        <f t="shared" si="14"/>
        <v>8.6999999999999994E-3</v>
      </c>
      <c r="U146">
        <f t="shared" si="15"/>
        <v>2.275444008409977E-2</v>
      </c>
    </row>
    <row r="147" spans="1:21" x14ac:dyDescent="0.55000000000000004">
      <c r="A147">
        <f>[4]HPQ_Stock_Data!A147</f>
        <v>27828</v>
      </c>
      <c r="B147" s="56">
        <f>[4]HPQ_Stock_Data!B147</f>
        <v>44042</v>
      </c>
      <c r="C147" t="str">
        <f>[4]HPQ_Stock_Data!C147</f>
        <v>HPQ</v>
      </c>
      <c r="D147" t="str">
        <f>[4]HPQ_Stock_Data!D147</f>
        <v>H P INC</v>
      </c>
      <c r="E147">
        <f>[4]HPQ_Stock_Data!E147</f>
        <v>17.239999771118164</v>
      </c>
      <c r="F147">
        <f>[4]HPQ_Stock_Data!F147</f>
        <v>9.3676727265119553E-3</v>
      </c>
      <c r="G147">
        <f t="shared" si="11"/>
        <v>9.3676727265119553E-3</v>
      </c>
      <c r="H147">
        <f>VLOOKUP(B147,[4]Factor!$A$2:$F$254,2,FALSE)</f>
        <v>-2.8999999999999998E-3</v>
      </c>
      <c r="I147">
        <f>VLOOKUP(B147,[4]Factor!$A$2:$F$254,3,FALSE)</f>
        <v>5.0000000000000001E-3</v>
      </c>
      <c r="J147">
        <f>VLOOKUP(B147,[4]Factor!$A$2:$F$254,4,FALSE)</f>
        <v>-1.83E-2</v>
      </c>
      <c r="K147">
        <f>VLOOKUP(B147,[4]Factor!$A$2:$F$254,5,FALSE)</f>
        <v>0</v>
      </c>
      <c r="O147">
        <f t="shared" si="12"/>
        <v>-2.8999999999999998E-3</v>
      </c>
      <c r="P147">
        <f t="shared" si="13"/>
        <v>9.3676727265119553E-3</v>
      </c>
      <c r="R147">
        <f t="shared" si="14"/>
        <v>-2.8999999999999998E-3</v>
      </c>
      <c r="S147">
        <f t="shared" si="14"/>
        <v>5.0000000000000001E-3</v>
      </c>
      <c r="T147">
        <f t="shared" si="14"/>
        <v>-1.83E-2</v>
      </c>
      <c r="U147">
        <f t="shared" si="15"/>
        <v>9.3676727265119553E-3</v>
      </c>
    </row>
    <row r="148" spans="1:21" x14ac:dyDescent="0.55000000000000004">
      <c r="A148">
        <f>[4]HPQ_Stock_Data!A148</f>
        <v>27828</v>
      </c>
      <c r="B148" s="56">
        <f>[4]HPQ_Stock_Data!B148</f>
        <v>44043</v>
      </c>
      <c r="C148" t="str">
        <f>[4]HPQ_Stock_Data!C148</f>
        <v>HPQ</v>
      </c>
      <c r="D148" t="str">
        <f>[4]HPQ_Stock_Data!D148</f>
        <v>H P INC</v>
      </c>
      <c r="E148">
        <f>[4]HPQ_Stock_Data!E148</f>
        <v>17.579999923706055</v>
      </c>
      <c r="F148">
        <f>[4]HPQ_Stock_Data!F148</f>
        <v>1.9721586257219315E-2</v>
      </c>
      <c r="G148">
        <f t="shared" si="11"/>
        <v>1.9721586257219315E-2</v>
      </c>
      <c r="H148">
        <f>VLOOKUP(B148,[4]Factor!$A$2:$F$254,2,FALSE)</f>
        <v>6.0999999999999995E-3</v>
      </c>
      <c r="I148">
        <f>VLOOKUP(B148,[4]Factor!$A$2:$F$254,3,FALSE)</f>
        <v>-1.54E-2</v>
      </c>
      <c r="J148">
        <f>VLOOKUP(B148,[4]Factor!$A$2:$F$254,4,FALSE)</f>
        <v>-6.5000000000000006E-3</v>
      </c>
      <c r="K148">
        <f>VLOOKUP(B148,[4]Factor!$A$2:$F$254,5,FALSE)</f>
        <v>0</v>
      </c>
      <c r="O148">
        <f t="shared" si="12"/>
        <v>6.0999999999999995E-3</v>
      </c>
      <c r="P148">
        <f t="shared" si="13"/>
        <v>1.9721586257219315E-2</v>
      </c>
      <c r="R148">
        <f t="shared" si="14"/>
        <v>6.0999999999999995E-3</v>
      </c>
      <c r="S148">
        <f t="shared" si="14"/>
        <v>-1.54E-2</v>
      </c>
      <c r="T148">
        <f t="shared" si="14"/>
        <v>-6.5000000000000006E-3</v>
      </c>
      <c r="U148">
        <f t="shared" si="15"/>
        <v>1.9721586257219315E-2</v>
      </c>
    </row>
    <row r="149" spans="1:21" x14ac:dyDescent="0.55000000000000004">
      <c r="A149">
        <f>[4]HPQ_Stock_Data!A149</f>
        <v>27828</v>
      </c>
      <c r="B149" s="56">
        <f>[4]HPQ_Stock_Data!B149</f>
        <v>44046</v>
      </c>
      <c r="C149" t="str">
        <f>[4]HPQ_Stock_Data!C149</f>
        <v>HPQ</v>
      </c>
      <c r="D149" t="str">
        <f>[4]HPQ_Stock_Data!D149</f>
        <v>H P INC</v>
      </c>
      <c r="E149">
        <f>[4]HPQ_Stock_Data!E149</f>
        <v>17.770000457763672</v>
      </c>
      <c r="F149">
        <f>[4]HPQ_Stock_Data!F149</f>
        <v>1.0807766579091549E-2</v>
      </c>
      <c r="G149">
        <f t="shared" si="11"/>
        <v>1.0807766579091549E-2</v>
      </c>
      <c r="H149">
        <f>VLOOKUP(B149,[4]Factor!$A$2:$F$254,2,FALSE)</f>
        <v>9.7999999999999997E-3</v>
      </c>
      <c r="I149">
        <f>VLOOKUP(B149,[4]Factor!$A$2:$F$254,3,FALSE)</f>
        <v>1.2E-2</v>
      </c>
      <c r="J149">
        <f>VLOOKUP(B149,[4]Factor!$A$2:$F$254,4,FALSE)</f>
        <v>-7.9000000000000008E-3</v>
      </c>
      <c r="K149">
        <f>VLOOKUP(B149,[4]Factor!$A$2:$F$254,5,FALSE)</f>
        <v>0</v>
      </c>
      <c r="O149">
        <f t="shared" si="12"/>
        <v>9.7999999999999997E-3</v>
      </c>
      <c r="P149">
        <f t="shared" si="13"/>
        <v>1.0807766579091549E-2</v>
      </c>
      <c r="R149">
        <f t="shared" si="14"/>
        <v>9.7999999999999997E-3</v>
      </c>
      <c r="S149">
        <f t="shared" si="14"/>
        <v>1.2E-2</v>
      </c>
      <c r="T149">
        <f t="shared" si="14"/>
        <v>-7.9000000000000008E-3</v>
      </c>
      <c r="U149">
        <f t="shared" si="15"/>
        <v>1.0807766579091549E-2</v>
      </c>
    </row>
    <row r="150" spans="1:21" x14ac:dyDescent="0.55000000000000004">
      <c r="A150">
        <f>[4]HPQ_Stock_Data!A150</f>
        <v>27828</v>
      </c>
      <c r="B150" s="56">
        <f>[4]HPQ_Stock_Data!B150</f>
        <v>44047</v>
      </c>
      <c r="C150" t="str">
        <f>[4]HPQ_Stock_Data!C150</f>
        <v>HPQ</v>
      </c>
      <c r="D150" t="str">
        <f>[4]HPQ_Stock_Data!D150</f>
        <v>H P INC</v>
      </c>
      <c r="E150">
        <f>[4]HPQ_Stock_Data!E150</f>
        <v>17.889999389648438</v>
      </c>
      <c r="F150">
        <f>[4]HPQ_Stock_Data!F150</f>
        <v>6.7528942599892616E-3</v>
      </c>
      <c r="G150">
        <f t="shared" si="11"/>
        <v>6.7528942599892616E-3</v>
      </c>
      <c r="H150">
        <f>VLOOKUP(B150,[4]Factor!$A$2:$F$254,2,FALSE)</f>
        <v>3.7000000000000002E-3</v>
      </c>
      <c r="I150">
        <f>VLOOKUP(B150,[4]Factor!$A$2:$F$254,3,FALSE)</f>
        <v>4.5000000000000005E-3</v>
      </c>
      <c r="J150">
        <f>VLOOKUP(B150,[4]Factor!$A$2:$F$254,4,FALSE)</f>
        <v>5.0000000000000001E-4</v>
      </c>
      <c r="K150">
        <f>VLOOKUP(B150,[4]Factor!$A$2:$F$254,5,FALSE)</f>
        <v>0</v>
      </c>
      <c r="O150">
        <f t="shared" si="12"/>
        <v>3.7000000000000002E-3</v>
      </c>
      <c r="P150">
        <f t="shared" si="13"/>
        <v>6.7528942599892616E-3</v>
      </c>
      <c r="R150">
        <f t="shared" si="14"/>
        <v>3.7000000000000002E-3</v>
      </c>
      <c r="S150">
        <f t="shared" si="14"/>
        <v>4.5000000000000005E-3</v>
      </c>
      <c r="T150">
        <f t="shared" si="14"/>
        <v>5.0000000000000001E-4</v>
      </c>
      <c r="U150">
        <f t="shared" si="15"/>
        <v>6.7528942599892616E-3</v>
      </c>
    </row>
    <row r="151" spans="1:21" x14ac:dyDescent="0.55000000000000004">
      <c r="A151">
        <f>[4]HPQ_Stock_Data!A151</f>
        <v>27828</v>
      </c>
      <c r="B151" s="56">
        <f>[4]HPQ_Stock_Data!B151</f>
        <v>44048</v>
      </c>
      <c r="C151" t="str">
        <f>[4]HPQ_Stock_Data!C151</f>
        <v>HPQ</v>
      </c>
      <c r="D151" t="str">
        <f>[4]HPQ_Stock_Data!D151</f>
        <v>H P INC</v>
      </c>
      <c r="E151">
        <f>[4]HPQ_Stock_Data!E151</f>
        <v>17.969999313354492</v>
      </c>
      <c r="F151">
        <f>[4]HPQ_Stock_Data!F151</f>
        <v>4.4717676937580109E-3</v>
      </c>
      <c r="G151">
        <f t="shared" si="11"/>
        <v>4.4717676937580109E-3</v>
      </c>
      <c r="H151">
        <f>VLOOKUP(B151,[4]Factor!$A$2:$F$254,2,FALSE)</f>
        <v>7.8000000000000005E-3</v>
      </c>
      <c r="I151">
        <f>VLOOKUP(B151,[4]Factor!$A$2:$F$254,3,FALSE)</f>
        <v>1.01E-2</v>
      </c>
      <c r="J151">
        <f>VLOOKUP(B151,[4]Factor!$A$2:$F$254,4,FALSE)</f>
        <v>8.5000000000000006E-3</v>
      </c>
      <c r="K151">
        <f>VLOOKUP(B151,[4]Factor!$A$2:$F$254,5,FALSE)</f>
        <v>0</v>
      </c>
      <c r="O151">
        <f t="shared" si="12"/>
        <v>7.8000000000000005E-3</v>
      </c>
      <c r="P151">
        <f t="shared" si="13"/>
        <v>4.4717676937580109E-3</v>
      </c>
      <c r="R151">
        <f t="shared" si="14"/>
        <v>7.8000000000000005E-3</v>
      </c>
      <c r="S151">
        <f t="shared" si="14"/>
        <v>1.01E-2</v>
      </c>
      <c r="T151">
        <f t="shared" si="14"/>
        <v>8.5000000000000006E-3</v>
      </c>
      <c r="U151">
        <f t="shared" si="15"/>
        <v>4.4717676937580109E-3</v>
      </c>
    </row>
    <row r="152" spans="1:21" x14ac:dyDescent="0.55000000000000004">
      <c r="A152">
        <f>[4]HPQ_Stock_Data!A152</f>
        <v>27828</v>
      </c>
      <c r="B152" s="56">
        <f>[4]HPQ_Stock_Data!B152</f>
        <v>44049</v>
      </c>
      <c r="C152" t="str">
        <f>[4]HPQ_Stock_Data!C152</f>
        <v>HPQ</v>
      </c>
      <c r="D152" t="str">
        <f>[4]HPQ_Stock_Data!D152</f>
        <v>H P INC</v>
      </c>
      <c r="E152">
        <f>[4]HPQ_Stock_Data!E152</f>
        <v>18.270000457763672</v>
      </c>
      <c r="F152">
        <f>[4]HPQ_Stock_Data!F152</f>
        <v>1.6694555059075356E-2</v>
      </c>
      <c r="G152">
        <f t="shared" si="11"/>
        <v>1.6694555059075356E-2</v>
      </c>
      <c r="H152">
        <f>VLOOKUP(B152,[4]Factor!$A$2:$F$254,2,FALSE)</f>
        <v>5.3E-3</v>
      </c>
      <c r="I152">
        <f>VLOOKUP(B152,[4]Factor!$A$2:$F$254,3,FALSE)</f>
        <v>-4.1999999999999997E-3</v>
      </c>
      <c r="J152">
        <f>VLOOKUP(B152,[4]Factor!$A$2:$F$254,4,FALSE)</f>
        <v>-7.9000000000000008E-3</v>
      </c>
      <c r="K152">
        <f>VLOOKUP(B152,[4]Factor!$A$2:$F$254,5,FALSE)</f>
        <v>0</v>
      </c>
      <c r="O152">
        <f t="shared" si="12"/>
        <v>5.3E-3</v>
      </c>
      <c r="P152">
        <f t="shared" si="13"/>
        <v>1.6694555059075356E-2</v>
      </c>
      <c r="R152">
        <f t="shared" si="14"/>
        <v>5.3E-3</v>
      </c>
      <c r="S152">
        <f t="shared" si="14"/>
        <v>-4.1999999999999997E-3</v>
      </c>
      <c r="T152">
        <f t="shared" si="14"/>
        <v>-7.9000000000000008E-3</v>
      </c>
      <c r="U152">
        <f t="shared" si="15"/>
        <v>1.6694555059075356E-2</v>
      </c>
    </row>
    <row r="153" spans="1:21" x14ac:dyDescent="0.55000000000000004">
      <c r="A153">
        <f>[4]HPQ_Stock_Data!A153</f>
        <v>27828</v>
      </c>
      <c r="B153" s="56">
        <f>[4]HPQ_Stock_Data!B153</f>
        <v>44050</v>
      </c>
      <c r="C153" t="str">
        <f>[4]HPQ_Stock_Data!C153</f>
        <v>HPQ</v>
      </c>
      <c r="D153" t="str">
        <f>[4]HPQ_Stock_Data!D153</f>
        <v>H P INC</v>
      </c>
      <c r="E153">
        <f>[4]HPQ_Stock_Data!E153</f>
        <v>18.469999313354492</v>
      </c>
      <c r="F153">
        <f>[4]HPQ_Stock_Data!F153</f>
        <v>1.0946844704449177E-2</v>
      </c>
      <c r="G153">
        <f t="shared" si="11"/>
        <v>1.0946844704449177E-2</v>
      </c>
      <c r="H153">
        <f>VLOOKUP(B153,[4]Factor!$A$2:$F$254,2,FALSE)</f>
        <v>2.0000000000000001E-4</v>
      </c>
      <c r="I153">
        <f>VLOOKUP(B153,[4]Factor!$A$2:$F$254,3,FALSE)</f>
        <v>8.5000000000000006E-3</v>
      </c>
      <c r="J153">
        <f>VLOOKUP(B153,[4]Factor!$A$2:$F$254,4,FALSE)</f>
        <v>2.3399999999999997E-2</v>
      </c>
      <c r="K153">
        <f>VLOOKUP(B153,[4]Factor!$A$2:$F$254,5,FALSE)</f>
        <v>0</v>
      </c>
      <c r="O153">
        <f t="shared" si="12"/>
        <v>2.0000000000000001E-4</v>
      </c>
      <c r="P153">
        <f t="shared" si="13"/>
        <v>1.0946844704449177E-2</v>
      </c>
      <c r="R153">
        <f t="shared" si="14"/>
        <v>2.0000000000000001E-4</v>
      </c>
      <c r="S153">
        <f t="shared" si="14"/>
        <v>8.5000000000000006E-3</v>
      </c>
      <c r="T153">
        <f t="shared" si="14"/>
        <v>2.3399999999999997E-2</v>
      </c>
      <c r="U153">
        <f t="shared" si="15"/>
        <v>1.0946844704449177E-2</v>
      </c>
    </row>
    <row r="154" spans="1:21" x14ac:dyDescent="0.55000000000000004">
      <c r="A154">
        <f>[4]HPQ_Stock_Data!A154</f>
        <v>27828</v>
      </c>
      <c r="B154" s="56">
        <f>[4]HPQ_Stock_Data!B154</f>
        <v>44053</v>
      </c>
      <c r="C154" t="str">
        <f>[4]HPQ_Stock_Data!C154</f>
        <v>HPQ</v>
      </c>
      <c r="D154" t="str">
        <f>[4]HPQ_Stock_Data!D154</f>
        <v>H P INC</v>
      </c>
      <c r="E154">
        <f>[4]HPQ_Stock_Data!E154</f>
        <v>18.979999542236328</v>
      </c>
      <c r="F154">
        <f>[4]HPQ_Stock_Data!F154</f>
        <v>2.7612358331680298E-2</v>
      </c>
      <c r="G154">
        <f t="shared" si="11"/>
        <v>2.7612358331680298E-2</v>
      </c>
      <c r="H154">
        <f>VLOOKUP(B154,[4]Factor!$A$2:$F$254,2,FALSE)</f>
        <v>2.3999999999999998E-3</v>
      </c>
      <c r="I154">
        <f>VLOOKUP(B154,[4]Factor!$A$2:$F$254,3,FALSE)</f>
        <v>8.1000000000000013E-3</v>
      </c>
      <c r="J154">
        <f>VLOOKUP(B154,[4]Factor!$A$2:$F$254,4,FALSE)</f>
        <v>1.66E-2</v>
      </c>
      <c r="K154">
        <f>VLOOKUP(B154,[4]Factor!$A$2:$F$254,5,FALSE)</f>
        <v>0</v>
      </c>
      <c r="O154">
        <f t="shared" si="12"/>
        <v>2.3999999999999998E-3</v>
      </c>
      <c r="P154">
        <f t="shared" si="13"/>
        <v>2.7612358331680298E-2</v>
      </c>
      <c r="R154">
        <f t="shared" si="14"/>
        <v>2.3999999999999998E-3</v>
      </c>
      <c r="S154">
        <f t="shared" si="14"/>
        <v>8.1000000000000013E-3</v>
      </c>
      <c r="T154">
        <f t="shared" si="14"/>
        <v>1.66E-2</v>
      </c>
      <c r="U154">
        <f t="shared" si="15"/>
        <v>2.7612358331680298E-2</v>
      </c>
    </row>
    <row r="155" spans="1:21" x14ac:dyDescent="0.55000000000000004">
      <c r="A155">
        <f>[4]HPQ_Stock_Data!A155</f>
        <v>27828</v>
      </c>
      <c r="B155" s="56">
        <f>[4]HPQ_Stock_Data!B155</f>
        <v>44054</v>
      </c>
      <c r="C155" t="str">
        <f>[4]HPQ_Stock_Data!C155</f>
        <v>HPQ</v>
      </c>
      <c r="D155" t="str">
        <f>[4]HPQ_Stock_Data!D155</f>
        <v>H P INC</v>
      </c>
      <c r="E155">
        <f>[4]HPQ_Stock_Data!E155</f>
        <v>18.569999694824219</v>
      </c>
      <c r="F155">
        <f>[4]HPQ_Stock_Data!F155</f>
        <v>-2.1601678803563118E-2</v>
      </c>
      <c r="G155">
        <f t="shared" si="11"/>
        <v>-2.1601678803563118E-2</v>
      </c>
      <c r="H155">
        <f>VLOOKUP(B155,[4]Factor!$A$2:$F$254,2,FALSE)</f>
        <v>-8.3000000000000001E-3</v>
      </c>
      <c r="I155">
        <f>VLOOKUP(B155,[4]Factor!$A$2:$F$254,3,FALSE)</f>
        <v>-3.4000000000000002E-3</v>
      </c>
      <c r="J155">
        <f>VLOOKUP(B155,[4]Factor!$A$2:$F$254,4,FALSE)</f>
        <v>1.5700000000000002E-2</v>
      </c>
      <c r="K155">
        <f>VLOOKUP(B155,[4]Factor!$A$2:$F$254,5,FALSE)</f>
        <v>0</v>
      </c>
      <c r="O155">
        <f t="shared" si="12"/>
        <v>-8.3000000000000001E-3</v>
      </c>
      <c r="P155">
        <f t="shared" si="13"/>
        <v>-2.1601678803563118E-2</v>
      </c>
      <c r="R155">
        <f t="shared" si="14"/>
        <v>-8.3000000000000001E-3</v>
      </c>
      <c r="S155">
        <f t="shared" si="14"/>
        <v>-3.4000000000000002E-3</v>
      </c>
      <c r="T155">
        <f t="shared" si="14"/>
        <v>1.5700000000000002E-2</v>
      </c>
      <c r="U155">
        <f t="shared" si="15"/>
        <v>-2.1601678803563118E-2</v>
      </c>
    </row>
    <row r="156" spans="1:21" x14ac:dyDescent="0.55000000000000004">
      <c r="A156">
        <f>[4]HPQ_Stock_Data!A156</f>
        <v>27828</v>
      </c>
      <c r="B156" s="56">
        <f>[4]HPQ_Stock_Data!B156</f>
        <v>44055</v>
      </c>
      <c r="C156" t="str">
        <f>[4]HPQ_Stock_Data!C156</f>
        <v>HPQ</v>
      </c>
      <c r="D156" t="str">
        <f>[4]HPQ_Stock_Data!D156</f>
        <v>H P INC</v>
      </c>
      <c r="E156">
        <f>[4]HPQ_Stock_Data!E156</f>
        <v>18.799999237060547</v>
      </c>
      <c r="F156">
        <f>[4]HPQ_Stock_Data!F156</f>
        <v>1.2385543435811996E-2</v>
      </c>
      <c r="G156">
        <f t="shared" si="11"/>
        <v>1.2385543435811996E-2</v>
      </c>
      <c r="H156">
        <f>VLOOKUP(B156,[4]Factor!$A$2:$F$254,2,FALSE)</f>
        <v>1.3999999999999999E-2</v>
      </c>
      <c r="I156">
        <f>VLOOKUP(B156,[4]Factor!$A$2:$F$254,3,FALSE)</f>
        <v>-4.7999999999999996E-3</v>
      </c>
      <c r="J156">
        <f>VLOOKUP(B156,[4]Factor!$A$2:$F$254,4,FALSE)</f>
        <v>-1.3000000000000001E-2</v>
      </c>
      <c r="K156">
        <f>VLOOKUP(B156,[4]Factor!$A$2:$F$254,5,FALSE)</f>
        <v>0</v>
      </c>
      <c r="O156">
        <f t="shared" si="12"/>
        <v>1.3999999999999999E-2</v>
      </c>
      <c r="P156">
        <f t="shared" si="13"/>
        <v>1.2385543435811996E-2</v>
      </c>
      <c r="R156">
        <f t="shared" si="14"/>
        <v>1.3999999999999999E-2</v>
      </c>
      <c r="S156">
        <f t="shared" si="14"/>
        <v>-4.7999999999999996E-3</v>
      </c>
      <c r="T156">
        <f t="shared" si="14"/>
        <v>-1.3000000000000001E-2</v>
      </c>
      <c r="U156">
        <f t="shared" si="15"/>
        <v>1.2385543435811996E-2</v>
      </c>
    </row>
    <row r="157" spans="1:21" x14ac:dyDescent="0.55000000000000004">
      <c r="A157">
        <f>[4]HPQ_Stock_Data!A157</f>
        <v>27828</v>
      </c>
      <c r="B157" s="56">
        <f>[4]HPQ_Stock_Data!B157</f>
        <v>44056</v>
      </c>
      <c r="C157" t="str">
        <f>[4]HPQ_Stock_Data!C157</f>
        <v>HPQ</v>
      </c>
      <c r="D157" t="str">
        <f>[4]HPQ_Stock_Data!D157</f>
        <v>H P INC</v>
      </c>
      <c r="E157">
        <f>[4]HPQ_Stock_Data!E157</f>
        <v>18.379999160766602</v>
      </c>
      <c r="F157">
        <f>[4]HPQ_Stock_Data!F157</f>
        <v>-2.2340429946780205E-2</v>
      </c>
      <c r="G157">
        <f t="shared" si="11"/>
        <v>-2.2340429946780205E-2</v>
      </c>
      <c r="H157">
        <f>VLOOKUP(B157,[4]Factor!$A$2:$F$254,2,FALSE)</f>
        <v>-1E-4</v>
      </c>
      <c r="I157">
        <f>VLOOKUP(B157,[4]Factor!$A$2:$F$254,3,FALSE)</f>
        <v>2.0999999999999999E-3</v>
      </c>
      <c r="J157">
        <f>VLOOKUP(B157,[4]Factor!$A$2:$F$254,4,FALSE)</f>
        <v>-1.3000000000000001E-2</v>
      </c>
      <c r="K157">
        <f>VLOOKUP(B157,[4]Factor!$A$2:$F$254,5,FALSE)</f>
        <v>0</v>
      </c>
      <c r="O157">
        <f t="shared" si="12"/>
        <v>-1E-4</v>
      </c>
      <c r="P157">
        <f t="shared" si="13"/>
        <v>-2.2340429946780205E-2</v>
      </c>
      <c r="R157">
        <f t="shared" si="14"/>
        <v>-1E-4</v>
      </c>
      <c r="S157">
        <f t="shared" si="14"/>
        <v>2.0999999999999999E-3</v>
      </c>
      <c r="T157">
        <f t="shared" si="14"/>
        <v>-1.3000000000000001E-2</v>
      </c>
      <c r="U157">
        <f t="shared" si="15"/>
        <v>-2.2340429946780205E-2</v>
      </c>
    </row>
    <row r="158" spans="1:21" x14ac:dyDescent="0.55000000000000004">
      <c r="A158">
        <f>[4]HPQ_Stock_Data!A158</f>
        <v>27828</v>
      </c>
      <c r="B158" s="56">
        <f>[4]HPQ_Stock_Data!B158</f>
        <v>44057</v>
      </c>
      <c r="C158" t="str">
        <f>[4]HPQ_Stock_Data!C158</f>
        <v>HPQ</v>
      </c>
      <c r="D158" t="str">
        <f>[4]HPQ_Stock_Data!D158</f>
        <v>H P INC</v>
      </c>
      <c r="E158">
        <f>[4]HPQ_Stock_Data!E158</f>
        <v>18.180000305175781</v>
      </c>
      <c r="F158">
        <f>[4]HPQ_Stock_Data!F158</f>
        <v>-1.0881330817937851E-2</v>
      </c>
      <c r="G158">
        <f t="shared" si="11"/>
        <v>-1.0881330817937851E-2</v>
      </c>
      <c r="H158">
        <f>VLOOKUP(B158,[4]Factor!$A$2:$F$254,2,FALSE)</f>
        <v>-4.0000000000000002E-4</v>
      </c>
      <c r="I158">
        <f>VLOOKUP(B158,[4]Factor!$A$2:$F$254,3,FALSE)</f>
        <v>-8.9999999999999998E-4</v>
      </c>
      <c r="J158">
        <f>VLOOKUP(B158,[4]Factor!$A$2:$F$254,4,FALSE)</f>
        <v>1.03E-2</v>
      </c>
      <c r="K158">
        <f>VLOOKUP(B158,[4]Factor!$A$2:$F$254,5,FALSE)</f>
        <v>0</v>
      </c>
      <c r="O158">
        <f t="shared" si="12"/>
        <v>-4.0000000000000002E-4</v>
      </c>
      <c r="P158">
        <f t="shared" si="13"/>
        <v>-1.0881330817937851E-2</v>
      </c>
      <c r="R158">
        <f t="shared" si="14"/>
        <v>-4.0000000000000002E-4</v>
      </c>
      <c r="S158">
        <f t="shared" si="14"/>
        <v>-8.9999999999999998E-4</v>
      </c>
      <c r="T158">
        <f t="shared" si="14"/>
        <v>1.03E-2</v>
      </c>
      <c r="U158">
        <f t="shared" si="15"/>
        <v>-1.0881330817937851E-2</v>
      </c>
    </row>
    <row r="159" spans="1:21" x14ac:dyDescent="0.55000000000000004">
      <c r="A159">
        <f>[4]HPQ_Stock_Data!A159</f>
        <v>27828</v>
      </c>
      <c r="B159" s="56">
        <f>[4]HPQ_Stock_Data!B159</f>
        <v>44060</v>
      </c>
      <c r="C159" t="str">
        <f>[4]HPQ_Stock_Data!C159</f>
        <v>HPQ</v>
      </c>
      <c r="D159" t="str">
        <f>[4]HPQ_Stock_Data!D159</f>
        <v>H P INC</v>
      </c>
      <c r="E159">
        <f>[4]HPQ_Stock_Data!E159</f>
        <v>17.950000762939453</v>
      </c>
      <c r="F159">
        <f>[4]HPQ_Stock_Data!F159</f>
        <v>-1.2651239521801472E-2</v>
      </c>
      <c r="G159">
        <f t="shared" si="11"/>
        <v>-1.2651239521801472E-2</v>
      </c>
      <c r="H159">
        <f>VLOOKUP(B159,[4]Factor!$A$2:$F$254,2,FALSE)</f>
        <v>4.5000000000000005E-3</v>
      </c>
      <c r="I159">
        <f>VLOOKUP(B159,[4]Factor!$A$2:$F$254,3,FALSE)</f>
        <v>5.7999999999999996E-3</v>
      </c>
      <c r="J159">
        <f>VLOOKUP(B159,[4]Factor!$A$2:$F$254,4,FALSE)</f>
        <v>-1.9400000000000001E-2</v>
      </c>
      <c r="K159">
        <f>VLOOKUP(B159,[4]Factor!$A$2:$F$254,5,FALSE)</f>
        <v>0</v>
      </c>
      <c r="O159">
        <f t="shared" si="12"/>
        <v>4.5000000000000005E-3</v>
      </c>
      <c r="P159">
        <f t="shared" si="13"/>
        <v>-1.2651239521801472E-2</v>
      </c>
      <c r="R159">
        <f t="shared" si="14"/>
        <v>4.5000000000000005E-3</v>
      </c>
      <c r="S159">
        <f t="shared" si="14"/>
        <v>5.7999999999999996E-3</v>
      </c>
      <c r="T159">
        <f t="shared" si="14"/>
        <v>-1.9400000000000001E-2</v>
      </c>
      <c r="U159">
        <f t="shared" si="15"/>
        <v>-1.2651239521801472E-2</v>
      </c>
    </row>
    <row r="160" spans="1:21" x14ac:dyDescent="0.55000000000000004">
      <c r="A160">
        <f>[4]HPQ_Stock_Data!A160</f>
        <v>27828</v>
      </c>
      <c r="B160" s="56">
        <f>[4]HPQ_Stock_Data!B160</f>
        <v>44061</v>
      </c>
      <c r="C160" t="str">
        <f>[4]HPQ_Stock_Data!C160</f>
        <v>HPQ</v>
      </c>
      <c r="D160" t="str">
        <f>[4]HPQ_Stock_Data!D160</f>
        <v>H P INC</v>
      </c>
      <c r="E160">
        <f>[4]HPQ_Stock_Data!E160</f>
        <v>18.239999771118164</v>
      </c>
      <c r="F160">
        <f>[4]HPQ_Stock_Data!F160</f>
        <v>1.615593209862709E-2</v>
      </c>
      <c r="G160">
        <f t="shared" si="11"/>
        <v>1.615593209862709E-2</v>
      </c>
      <c r="H160">
        <f>VLOOKUP(B160,[4]Factor!$A$2:$F$254,2,FALSE)</f>
        <v>2.2000000000000001E-3</v>
      </c>
      <c r="I160">
        <f>VLOOKUP(B160,[4]Factor!$A$2:$F$254,3,FALSE)</f>
        <v>-1.06E-2</v>
      </c>
      <c r="J160">
        <f>VLOOKUP(B160,[4]Factor!$A$2:$F$254,4,FALSE)</f>
        <v>-1.3899999999999999E-2</v>
      </c>
      <c r="K160">
        <f>VLOOKUP(B160,[4]Factor!$A$2:$F$254,5,FALSE)</f>
        <v>0</v>
      </c>
      <c r="O160">
        <f t="shared" si="12"/>
        <v>2.2000000000000001E-3</v>
      </c>
      <c r="P160">
        <f t="shared" si="13"/>
        <v>1.615593209862709E-2</v>
      </c>
      <c r="R160">
        <f t="shared" si="14"/>
        <v>2.2000000000000001E-3</v>
      </c>
      <c r="S160">
        <f t="shared" si="14"/>
        <v>-1.06E-2</v>
      </c>
      <c r="T160">
        <f t="shared" si="14"/>
        <v>-1.3899999999999999E-2</v>
      </c>
      <c r="U160">
        <f t="shared" si="15"/>
        <v>1.615593209862709E-2</v>
      </c>
    </row>
    <row r="161" spans="1:21" x14ac:dyDescent="0.55000000000000004">
      <c r="A161">
        <f>[4]HPQ_Stock_Data!A161</f>
        <v>27828</v>
      </c>
      <c r="B161" s="56">
        <f>[4]HPQ_Stock_Data!B161</f>
        <v>44062</v>
      </c>
      <c r="C161" t="str">
        <f>[4]HPQ_Stock_Data!C161</f>
        <v>HPQ</v>
      </c>
      <c r="D161" t="str">
        <f>[4]HPQ_Stock_Data!D161</f>
        <v>H P INC</v>
      </c>
      <c r="E161">
        <f>[4]HPQ_Stock_Data!E161</f>
        <v>18.139999389648438</v>
      </c>
      <c r="F161">
        <f>[4]HPQ_Stock_Data!F161</f>
        <v>-5.4824771359562874E-3</v>
      </c>
      <c r="G161">
        <f t="shared" si="11"/>
        <v>-5.4824771359562874E-3</v>
      </c>
      <c r="H161">
        <f>VLOOKUP(B161,[4]Factor!$A$2:$F$254,2,FALSE)</f>
        <v>-3.8E-3</v>
      </c>
      <c r="I161">
        <f>VLOOKUP(B161,[4]Factor!$A$2:$F$254,3,FALSE)</f>
        <v>4.6999999999999993E-3</v>
      </c>
      <c r="J161">
        <f>VLOOKUP(B161,[4]Factor!$A$2:$F$254,4,FALSE)</f>
        <v>8.0000000000000004E-4</v>
      </c>
      <c r="K161">
        <f>VLOOKUP(B161,[4]Factor!$A$2:$F$254,5,FALSE)</f>
        <v>0</v>
      </c>
      <c r="O161">
        <f t="shared" si="12"/>
        <v>-3.8E-3</v>
      </c>
      <c r="P161">
        <f t="shared" si="13"/>
        <v>-5.4824771359562874E-3</v>
      </c>
      <c r="R161">
        <f t="shared" si="14"/>
        <v>-3.8E-3</v>
      </c>
      <c r="S161">
        <f t="shared" si="14"/>
        <v>4.6999999999999993E-3</v>
      </c>
      <c r="T161">
        <f t="shared" si="14"/>
        <v>8.0000000000000004E-4</v>
      </c>
      <c r="U161">
        <f t="shared" si="15"/>
        <v>-5.4824771359562874E-3</v>
      </c>
    </row>
    <row r="162" spans="1:21" x14ac:dyDescent="0.55000000000000004">
      <c r="A162">
        <f>[4]HPQ_Stock_Data!A162</f>
        <v>27828</v>
      </c>
      <c r="B162" s="56">
        <f>[4]HPQ_Stock_Data!B162</f>
        <v>44063</v>
      </c>
      <c r="C162" t="str">
        <f>[4]HPQ_Stock_Data!C162</f>
        <v>HPQ</v>
      </c>
      <c r="D162" t="str">
        <f>[4]HPQ_Stock_Data!D162</f>
        <v>H P INC</v>
      </c>
      <c r="E162">
        <f>[4]HPQ_Stock_Data!E162</f>
        <v>18.149999618530273</v>
      </c>
      <c r="F162">
        <f>[4]HPQ_Stock_Data!F162</f>
        <v>5.5128056555986404E-4</v>
      </c>
      <c r="G162">
        <f t="shared" si="11"/>
        <v>5.5128056555986404E-4</v>
      </c>
      <c r="H162">
        <f>VLOOKUP(B162,[4]Factor!$A$2:$F$254,2,FALSE)</f>
        <v>3.0999999999999999E-3</v>
      </c>
      <c r="I162">
        <f>VLOOKUP(B162,[4]Factor!$A$2:$F$254,3,FALSE)</f>
        <v>-4.8999999999999998E-3</v>
      </c>
      <c r="J162">
        <f>VLOOKUP(B162,[4]Factor!$A$2:$F$254,4,FALSE)</f>
        <v>-1.52E-2</v>
      </c>
      <c r="K162">
        <f>VLOOKUP(B162,[4]Factor!$A$2:$F$254,5,FALSE)</f>
        <v>0</v>
      </c>
      <c r="O162">
        <f t="shared" si="12"/>
        <v>3.0999999999999999E-3</v>
      </c>
      <c r="P162">
        <f t="shared" si="13"/>
        <v>5.5128056555986404E-4</v>
      </c>
      <c r="R162">
        <f t="shared" si="14"/>
        <v>3.0999999999999999E-3</v>
      </c>
      <c r="S162">
        <f t="shared" si="14"/>
        <v>-4.8999999999999998E-3</v>
      </c>
      <c r="T162">
        <f t="shared" si="14"/>
        <v>-1.52E-2</v>
      </c>
      <c r="U162">
        <f t="shared" si="15"/>
        <v>5.5128056555986404E-4</v>
      </c>
    </row>
    <row r="163" spans="1:21" x14ac:dyDescent="0.55000000000000004">
      <c r="A163">
        <f>[4]HPQ_Stock_Data!A163</f>
        <v>27828</v>
      </c>
      <c r="B163" s="56">
        <f>[4]HPQ_Stock_Data!B163</f>
        <v>44064</v>
      </c>
      <c r="C163" t="str">
        <f>[4]HPQ_Stock_Data!C163</f>
        <v>HPQ</v>
      </c>
      <c r="D163" t="str">
        <f>[4]HPQ_Stock_Data!D163</f>
        <v>H P INC</v>
      </c>
      <c r="E163">
        <f>[4]HPQ_Stock_Data!E163</f>
        <v>18.229999542236328</v>
      </c>
      <c r="F163">
        <f>[4]HPQ_Stock_Data!F163</f>
        <v>4.407709464430809E-3</v>
      </c>
      <c r="G163">
        <f t="shared" si="11"/>
        <v>4.407709464430809E-3</v>
      </c>
      <c r="H163">
        <f>VLOOKUP(B163,[4]Factor!$A$2:$F$254,2,FALSE)</f>
        <v>2.5000000000000001E-3</v>
      </c>
      <c r="I163">
        <f>VLOOKUP(B163,[4]Factor!$A$2:$F$254,3,FALSE)</f>
        <v>-1.06E-2</v>
      </c>
      <c r="J163">
        <f>VLOOKUP(B163,[4]Factor!$A$2:$F$254,4,FALSE)</f>
        <v>-4.1999999999999997E-3</v>
      </c>
      <c r="K163">
        <f>VLOOKUP(B163,[4]Factor!$A$2:$F$254,5,FALSE)</f>
        <v>0</v>
      </c>
      <c r="O163">
        <f t="shared" si="12"/>
        <v>2.5000000000000001E-3</v>
      </c>
      <c r="P163">
        <f t="shared" si="13"/>
        <v>4.407709464430809E-3</v>
      </c>
      <c r="R163">
        <f t="shared" si="14"/>
        <v>2.5000000000000001E-3</v>
      </c>
      <c r="S163">
        <f t="shared" si="14"/>
        <v>-1.06E-2</v>
      </c>
      <c r="T163">
        <f t="shared" si="14"/>
        <v>-4.1999999999999997E-3</v>
      </c>
      <c r="U163">
        <f t="shared" si="15"/>
        <v>4.407709464430809E-3</v>
      </c>
    </row>
    <row r="164" spans="1:21" x14ac:dyDescent="0.55000000000000004">
      <c r="A164">
        <f>[4]HPQ_Stock_Data!A164</f>
        <v>27828</v>
      </c>
      <c r="B164" s="56">
        <f>[4]HPQ_Stock_Data!B164</f>
        <v>44067</v>
      </c>
      <c r="C164" t="str">
        <f>[4]HPQ_Stock_Data!C164</f>
        <v>HPQ</v>
      </c>
      <c r="D164" t="str">
        <f>[4]HPQ_Stock_Data!D164</f>
        <v>H P INC</v>
      </c>
      <c r="E164">
        <f>[4]HPQ_Stock_Data!E164</f>
        <v>18.649999618530273</v>
      </c>
      <c r="F164">
        <f>[4]HPQ_Stock_Data!F164</f>
        <v>2.3038951680064201E-2</v>
      </c>
      <c r="G164">
        <f t="shared" si="11"/>
        <v>2.3038951680064201E-2</v>
      </c>
      <c r="H164">
        <f>VLOOKUP(B164,[4]Factor!$A$2:$F$254,2,FALSE)</f>
        <v>9.1999999999999998E-3</v>
      </c>
      <c r="I164">
        <f>VLOOKUP(B164,[4]Factor!$A$2:$F$254,3,FALSE)</f>
        <v>-3.3E-3</v>
      </c>
      <c r="J164">
        <f>VLOOKUP(B164,[4]Factor!$A$2:$F$254,4,FALSE)</f>
        <v>2.5600000000000001E-2</v>
      </c>
      <c r="K164">
        <f>VLOOKUP(B164,[4]Factor!$A$2:$F$254,5,FALSE)</f>
        <v>0</v>
      </c>
      <c r="O164">
        <f t="shared" si="12"/>
        <v>9.1999999999999998E-3</v>
      </c>
      <c r="P164">
        <f t="shared" si="13"/>
        <v>2.3038951680064201E-2</v>
      </c>
      <c r="R164">
        <f t="shared" si="14"/>
        <v>9.1999999999999998E-3</v>
      </c>
      <c r="S164">
        <f t="shared" si="14"/>
        <v>-3.3E-3</v>
      </c>
      <c r="T164">
        <f t="shared" si="14"/>
        <v>2.5600000000000001E-2</v>
      </c>
      <c r="U164">
        <f t="shared" si="15"/>
        <v>2.3038951680064201E-2</v>
      </c>
    </row>
    <row r="165" spans="1:21" x14ac:dyDescent="0.55000000000000004">
      <c r="A165">
        <f>[4]HPQ_Stock_Data!A165</f>
        <v>27828</v>
      </c>
      <c r="B165" s="56">
        <f>[4]HPQ_Stock_Data!B165</f>
        <v>44068</v>
      </c>
      <c r="C165" t="str">
        <f>[4]HPQ_Stock_Data!C165</f>
        <v>HPQ</v>
      </c>
      <c r="D165" t="str">
        <f>[4]HPQ_Stock_Data!D165</f>
        <v>H P INC</v>
      </c>
      <c r="E165">
        <f>[4]HPQ_Stock_Data!E165</f>
        <v>18.440000534057617</v>
      </c>
      <c r="F165">
        <f>[4]HPQ_Stock_Data!F165</f>
        <v>-1.1260004714131355E-2</v>
      </c>
      <c r="G165">
        <f t="shared" si="11"/>
        <v>-1.1260004714131355E-2</v>
      </c>
      <c r="H165">
        <f>VLOOKUP(B165,[4]Factor!$A$2:$F$254,2,FALSE)</f>
        <v>3.5999999999999999E-3</v>
      </c>
      <c r="I165">
        <f>VLOOKUP(B165,[4]Factor!$A$2:$F$254,3,FALSE)</f>
        <v>1.4000000000000002E-3</v>
      </c>
      <c r="J165">
        <f>VLOOKUP(B165,[4]Factor!$A$2:$F$254,4,FALSE)</f>
        <v>-6.0999999999999995E-3</v>
      </c>
      <c r="K165">
        <f>VLOOKUP(B165,[4]Factor!$A$2:$F$254,5,FALSE)</f>
        <v>0</v>
      </c>
      <c r="O165">
        <f t="shared" si="12"/>
        <v>3.5999999999999999E-3</v>
      </c>
      <c r="P165">
        <f t="shared" si="13"/>
        <v>-1.1260004714131355E-2</v>
      </c>
      <c r="R165">
        <f t="shared" si="14"/>
        <v>3.5999999999999999E-3</v>
      </c>
      <c r="S165">
        <f t="shared" si="14"/>
        <v>1.4000000000000002E-3</v>
      </c>
      <c r="T165">
        <f t="shared" si="14"/>
        <v>-6.0999999999999995E-3</v>
      </c>
      <c r="U165">
        <f t="shared" si="15"/>
        <v>-1.1260004714131355E-2</v>
      </c>
    </row>
    <row r="166" spans="1:21" x14ac:dyDescent="0.55000000000000004">
      <c r="A166">
        <f>[4]HPQ_Stock_Data!A166</f>
        <v>27828</v>
      </c>
      <c r="B166" s="56">
        <f>[4]HPQ_Stock_Data!B166</f>
        <v>44069</v>
      </c>
      <c r="C166" t="str">
        <f>[4]HPQ_Stock_Data!C166</f>
        <v>HPQ</v>
      </c>
      <c r="D166" t="str">
        <f>[4]HPQ_Stock_Data!D166</f>
        <v>H P INC</v>
      </c>
      <c r="E166">
        <f>[4]HPQ_Stock_Data!E166</f>
        <v>18.329999923706055</v>
      </c>
      <c r="F166">
        <f>[4]HPQ_Stock_Data!F166</f>
        <v>-5.9653259813785553E-3</v>
      </c>
      <c r="G166">
        <f t="shared" si="11"/>
        <v>-5.9653259813785553E-3</v>
      </c>
      <c r="H166">
        <f>VLOOKUP(B166,[4]Factor!$A$2:$F$254,2,FALSE)</f>
        <v>0.01</v>
      </c>
      <c r="I166">
        <f>VLOOKUP(B166,[4]Factor!$A$2:$F$254,3,FALSE)</f>
        <v>-1.11E-2</v>
      </c>
      <c r="J166">
        <f>VLOOKUP(B166,[4]Factor!$A$2:$F$254,4,FALSE)</f>
        <v>-1.7399999999999999E-2</v>
      </c>
      <c r="K166">
        <f>VLOOKUP(B166,[4]Factor!$A$2:$F$254,5,FALSE)</f>
        <v>0</v>
      </c>
      <c r="O166">
        <f t="shared" si="12"/>
        <v>0.01</v>
      </c>
      <c r="P166">
        <f t="shared" si="13"/>
        <v>-5.9653259813785553E-3</v>
      </c>
      <c r="R166">
        <f t="shared" si="14"/>
        <v>0.01</v>
      </c>
      <c r="S166">
        <f t="shared" si="14"/>
        <v>-1.11E-2</v>
      </c>
      <c r="T166">
        <f t="shared" si="14"/>
        <v>-1.7399999999999999E-2</v>
      </c>
      <c r="U166">
        <f t="shared" si="15"/>
        <v>-5.9653259813785553E-3</v>
      </c>
    </row>
    <row r="167" spans="1:21" x14ac:dyDescent="0.55000000000000004">
      <c r="A167">
        <f>[4]HPQ_Stock_Data!A167</f>
        <v>27828</v>
      </c>
      <c r="B167" s="56">
        <f>[4]HPQ_Stock_Data!B167</f>
        <v>44070</v>
      </c>
      <c r="C167" t="str">
        <f>[4]HPQ_Stock_Data!C167</f>
        <v>HPQ</v>
      </c>
      <c r="D167" t="str">
        <f>[4]HPQ_Stock_Data!D167</f>
        <v>H P INC</v>
      </c>
      <c r="E167">
        <f>[4]HPQ_Stock_Data!E167</f>
        <v>18.700000762939453</v>
      </c>
      <c r="F167">
        <f>[4]HPQ_Stock_Data!F167</f>
        <v>2.0185533910989761E-2</v>
      </c>
      <c r="G167">
        <f t="shared" si="11"/>
        <v>2.0185533910989761E-2</v>
      </c>
      <c r="H167">
        <f>VLOOKUP(B167,[4]Factor!$A$2:$F$254,2,FALSE)</f>
        <v>1.8E-3</v>
      </c>
      <c r="I167">
        <f>VLOOKUP(B167,[4]Factor!$A$2:$F$254,3,FALSE)</f>
        <v>-3.5999999999999999E-3</v>
      </c>
      <c r="J167">
        <f>VLOOKUP(B167,[4]Factor!$A$2:$F$254,4,FALSE)</f>
        <v>9.7999999999999997E-3</v>
      </c>
      <c r="K167">
        <f>VLOOKUP(B167,[4]Factor!$A$2:$F$254,5,FALSE)</f>
        <v>0</v>
      </c>
      <c r="O167">
        <f t="shared" si="12"/>
        <v>1.8E-3</v>
      </c>
      <c r="P167">
        <f t="shared" si="13"/>
        <v>2.0185533910989761E-2</v>
      </c>
      <c r="R167">
        <f t="shared" si="14"/>
        <v>1.8E-3</v>
      </c>
      <c r="S167">
        <f t="shared" si="14"/>
        <v>-3.5999999999999999E-3</v>
      </c>
      <c r="T167">
        <f t="shared" si="14"/>
        <v>9.7999999999999997E-3</v>
      </c>
      <c r="U167">
        <f t="shared" si="15"/>
        <v>2.0185533910989761E-2</v>
      </c>
    </row>
    <row r="168" spans="1:21" x14ac:dyDescent="0.55000000000000004">
      <c r="A168">
        <f>[4]HPQ_Stock_Data!A168</f>
        <v>27828</v>
      </c>
      <c r="B168" s="56">
        <f>[4]HPQ_Stock_Data!B168</f>
        <v>44071</v>
      </c>
      <c r="C168" t="str">
        <f>[4]HPQ_Stock_Data!C168</f>
        <v>HPQ</v>
      </c>
      <c r="D168" t="str">
        <f>[4]HPQ_Stock_Data!D168</f>
        <v>H P INC</v>
      </c>
      <c r="E168">
        <f>[4]HPQ_Stock_Data!E168</f>
        <v>19.850000381469727</v>
      </c>
      <c r="F168">
        <f>[4]HPQ_Stock_Data!F168</f>
        <v>6.149730458855629E-2</v>
      </c>
      <c r="G168">
        <f t="shared" si="11"/>
        <v>6.149730458855629E-2</v>
      </c>
      <c r="H168">
        <f>VLOOKUP(B168,[4]Factor!$A$2:$F$254,2,FALSE)</f>
        <v>6.9999999999999993E-3</v>
      </c>
      <c r="I168">
        <f>VLOOKUP(B168,[4]Factor!$A$2:$F$254,3,FALSE)</f>
        <v>3.0000000000000001E-3</v>
      </c>
      <c r="J168">
        <f>VLOOKUP(B168,[4]Factor!$A$2:$F$254,4,FALSE)</f>
        <v>-2.2000000000000001E-3</v>
      </c>
      <c r="K168">
        <f>VLOOKUP(B168,[4]Factor!$A$2:$F$254,5,FALSE)</f>
        <v>0</v>
      </c>
      <c r="O168">
        <f t="shared" si="12"/>
        <v>6.9999999999999993E-3</v>
      </c>
      <c r="P168">
        <f t="shared" si="13"/>
        <v>6.149730458855629E-2</v>
      </c>
      <c r="R168">
        <f t="shared" si="14"/>
        <v>6.9999999999999993E-3</v>
      </c>
      <c r="S168">
        <f t="shared" si="14"/>
        <v>3.0000000000000001E-3</v>
      </c>
      <c r="T168">
        <f t="shared" si="14"/>
        <v>-2.2000000000000001E-3</v>
      </c>
      <c r="U168">
        <f t="shared" si="15"/>
        <v>6.149730458855629E-2</v>
      </c>
    </row>
    <row r="169" spans="1:21" x14ac:dyDescent="0.55000000000000004">
      <c r="A169">
        <f>[4]HPQ_Stock_Data!A169</f>
        <v>27828</v>
      </c>
      <c r="B169" s="56">
        <f>[4]HPQ_Stock_Data!B169</f>
        <v>44074</v>
      </c>
      <c r="C169" t="str">
        <f>[4]HPQ_Stock_Data!C169</f>
        <v>HPQ</v>
      </c>
      <c r="D169" t="str">
        <f>[4]HPQ_Stock_Data!D169</f>
        <v>H P INC</v>
      </c>
      <c r="E169">
        <f>[4]HPQ_Stock_Data!E169</f>
        <v>19.549999237060547</v>
      </c>
      <c r="F169">
        <f>[4]HPQ_Stock_Data!F169</f>
        <v>-1.5113407745957375E-2</v>
      </c>
      <c r="G169">
        <f t="shared" si="11"/>
        <v>-1.5113407745957375E-2</v>
      </c>
      <c r="H169">
        <f>VLOOKUP(B169,[4]Factor!$A$2:$F$254,2,FALSE)</f>
        <v>-4.0000000000000002E-4</v>
      </c>
      <c r="I169">
        <f>VLOOKUP(B169,[4]Factor!$A$2:$F$254,3,FALSE)</f>
        <v>-4.4000000000000003E-3</v>
      </c>
      <c r="J169">
        <f>VLOOKUP(B169,[4]Factor!$A$2:$F$254,4,FALSE)</f>
        <v>-1.7500000000000002E-2</v>
      </c>
      <c r="K169">
        <f>VLOOKUP(B169,[4]Factor!$A$2:$F$254,5,FALSE)</f>
        <v>0</v>
      </c>
      <c r="O169">
        <f t="shared" si="12"/>
        <v>-4.0000000000000002E-4</v>
      </c>
      <c r="P169">
        <f t="shared" si="13"/>
        <v>-1.5113407745957375E-2</v>
      </c>
      <c r="R169">
        <f t="shared" si="14"/>
        <v>-4.0000000000000002E-4</v>
      </c>
      <c r="S169">
        <f t="shared" si="14"/>
        <v>-4.4000000000000003E-3</v>
      </c>
      <c r="T169">
        <f t="shared" si="14"/>
        <v>-1.7500000000000002E-2</v>
      </c>
      <c r="U169">
        <f t="shared" si="15"/>
        <v>-1.5113407745957375E-2</v>
      </c>
    </row>
    <row r="170" spans="1:21" x14ac:dyDescent="0.55000000000000004">
      <c r="A170">
        <f>[4]HPQ_Stock_Data!A170</f>
        <v>27828</v>
      </c>
      <c r="B170" s="56">
        <f>[4]HPQ_Stock_Data!B170</f>
        <v>44075</v>
      </c>
      <c r="C170" t="str">
        <f>[4]HPQ_Stock_Data!C170</f>
        <v>HPQ</v>
      </c>
      <c r="D170" t="str">
        <f>[4]HPQ_Stock_Data!D170</f>
        <v>H P INC</v>
      </c>
      <c r="E170">
        <f>[4]HPQ_Stock_Data!E170</f>
        <v>19.260000228881836</v>
      </c>
      <c r="F170">
        <f>[4]HPQ_Stock_Data!F170</f>
        <v>-1.4833709225058556E-2</v>
      </c>
      <c r="G170">
        <f t="shared" si="11"/>
        <v>-1.4833709225058556E-2</v>
      </c>
      <c r="H170">
        <f>VLOOKUP(B170,[4]Factor!$A$2:$F$254,2,FALSE)</f>
        <v>9.1999999999999998E-3</v>
      </c>
      <c r="I170">
        <f>VLOOKUP(B170,[4]Factor!$A$2:$F$254,3,FALSE)</f>
        <v>4.8999999999999998E-3</v>
      </c>
      <c r="J170">
        <f>VLOOKUP(B170,[4]Factor!$A$2:$F$254,4,FALSE)</f>
        <v>-3.3E-3</v>
      </c>
      <c r="K170">
        <f>VLOOKUP(B170,[4]Factor!$A$2:$F$254,5,FALSE)</f>
        <v>0</v>
      </c>
      <c r="O170">
        <f t="shared" si="12"/>
        <v>9.1999999999999998E-3</v>
      </c>
      <c r="P170">
        <f t="shared" si="13"/>
        <v>-1.4833709225058556E-2</v>
      </c>
      <c r="R170">
        <f t="shared" si="14"/>
        <v>9.1999999999999998E-3</v>
      </c>
      <c r="S170">
        <f t="shared" si="14"/>
        <v>4.8999999999999998E-3</v>
      </c>
      <c r="T170">
        <f t="shared" si="14"/>
        <v>-3.3E-3</v>
      </c>
      <c r="U170">
        <f t="shared" si="15"/>
        <v>-1.4833709225058556E-2</v>
      </c>
    </row>
    <row r="171" spans="1:21" x14ac:dyDescent="0.55000000000000004">
      <c r="A171">
        <f>[4]HPQ_Stock_Data!A171</f>
        <v>27828</v>
      </c>
      <c r="B171" s="56">
        <f>[4]HPQ_Stock_Data!B171</f>
        <v>44076</v>
      </c>
      <c r="C171" t="str">
        <f>[4]HPQ_Stock_Data!C171</f>
        <v>HPQ</v>
      </c>
      <c r="D171" t="str">
        <f>[4]HPQ_Stock_Data!D171</f>
        <v>H P INC</v>
      </c>
      <c r="E171">
        <f>[4]HPQ_Stock_Data!E171</f>
        <v>19.840000152587891</v>
      </c>
      <c r="F171">
        <f>[4]HPQ_Stock_Data!F171</f>
        <v>3.0114222317934036E-2</v>
      </c>
      <c r="G171">
        <f t="shared" si="11"/>
        <v>3.0114222317934036E-2</v>
      </c>
      <c r="H171">
        <f>VLOOKUP(B171,[4]Factor!$A$2:$F$254,2,FALSE)</f>
        <v>1.2699999999999999E-2</v>
      </c>
      <c r="I171">
        <f>VLOOKUP(B171,[4]Factor!$A$2:$F$254,3,FALSE)</f>
        <v>-5.1999999999999998E-3</v>
      </c>
      <c r="J171">
        <f>VLOOKUP(B171,[4]Factor!$A$2:$F$254,4,FALSE)</f>
        <v>-4.3E-3</v>
      </c>
      <c r="K171">
        <f>VLOOKUP(B171,[4]Factor!$A$2:$F$254,5,FALSE)</f>
        <v>0</v>
      </c>
      <c r="O171">
        <f t="shared" si="12"/>
        <v>1.2699999999999999E-2</v>
      </c>
      <c r="P171">
        <f t="shared" si="13"/>
        <v>3.0114222317934036E-2</v>
      </c>
      <c r="R171">
        <f t="shared" si="14"/>
        <v>1.2699999999999999E-2</v>
      </c>
      <c r="S171">
        <f t="shared" si="14"/>
        <v>-5.1999999999999998E-3</v>
      </c>
      <c r="T171">
        <f t="shared" si="14"/>
        <v>-4.3E-3</v>
      </c>
      <c r="U171">
        <f t="shared" si="15"/>
        <v>3.0114222317934036E-2</v>
      </c>
    </row>
    <row r="172" spans="1:21" x14ac:dyDescent="0.55000000000000004">
      <c r="A172">
        <f>[4]HPQ_Stock_Data!A172</f>
        <v>27828</v>
      </c>
      <c r="B172" s="56">
        <f>[4]HPQ_Stock_Data!B172</f>
        <v>44077</v>
      </c>
      <c r="C172" t="str">
        <f>[4]HPQ_Stock_Data!C172</f>
        <v>HPQ</v>
      </c>
      <c r="D172" t="str">
        <f>[4]HPQ_Stock_Data!D172</f>
        <v>H P INC</v>
      </c>
      <c r="E172">
        <f>[4]HPQ_Stock_Data!E172</f>
        <v>19.299999237060547</v>
      </c>
      <c r="F172">
        <f>[4]HPQ_Stock_Data!F172</f>
        <v>-2.7217788621783257E-2</v>
      </c>
      <c r="G172">
        <f t="shared" si="11"/>
        <v>-2.7217788621783257E-2</v>
      </c>
      <c r="H172">
        <f>VLOOKUP(B172,[4]Factor!$A$2:$F$254,2,FALSE)</f>
        <v>-3.7000000000000005E-2</v>
      </c>
      <c r="I172">
        <f>VLOOKUP(B172,[4]Factor!$A$2:$F$254,3,FALSE)</f>
        <v>-2.5000000000000001E-3</v>
      </c>
      <c r="J172">
        <f>VLOOKUP(B172,[4]Factor!$A$2:$F$254,4,FALSE)</f>
        <v>2.5699999999999997E-2</v>
      </c>
      <c r="K172">
        <f>VLOOKUP(B172,[4]Factor!$A$2:$F$254,5,FALSE)</f>
        <v>0</v>
      </c>
      <c r="O172">
        <f t="shared" si="12"/>
        <v>-3.7000000000000005E-2</v>
      </c>
      <c r="P172">
        <f t="shared" si="13"/>
        <v>-2.7217788621783257E-2</v>
      </c>
      <c r="R172">
        <f t="shared" si="14"/>
        <v>-3.7000000000000005E-2</v>
      </c>
      <c r="S172">
        <f t="shared" si="14"/>
        <v>-2.5000000000000001E-3</v>
      </c>
      <c r="T172">
        <f t="shared" si="14"/>
        <v>2.5699999999999997E-2</v>
      </c>
      <c r="U172">
        <f t="shared" si="15"/>
        <v>-2.7217788621783257E-2</v>
      </c>
    </row>
    <row r="173" spans="1:21" x14ac:dyDescent="0.55000000000000004">
      <c r="A173">
        <f>[4]HPQ_Stock_Data!A173</f>
        <v>27828</v>
      </c>
      <c r="B173" s="56">
        <f>[4]HPQ_Stock_Data!B173</f>
        <v>44078</v>
      </c>
      <c r="C173" t="str">
        <f>[4]HPQ_Stock_Data!C173</f>
        <v>HPQ</v>
      </c>
      <c r="D173" t="str">
        <f>[4]HPQ_Stock_Data!D173</f>
        <v>H P INC</v>
      </c>
      <c r="E173">
        <f>[4]HPQ_Stock_Data!E173</f>
        <v>19.229999542236328</v>
      </c>
      <c r="F173">
        <f>[4]HPQ_Stock_Data!F173</f>
        <v>-3.6269272677600384E-3</v>
      </c>
      <c r="G173">
        <f t="shared" si="11"/>
        <v>-3.6269272677600384E-3</v>
      </c>
      <c r="H173">
        <f>VLOOKUP(B173,[4]Factor!$A$2:$F$254,2,FALSE)</f>
        <v>-8.6999999999999994E-3</v>
      </c>
      <c r="I173">
        <f>VLOOKUP(B173,[4]Factor!$A$2:$F$254,3,FALSE)</f>
        <v>-2E-3</v>
      </c>
      <c r="J173">
        <f>VLOOKUP(B173,[4]Factor!$A$2:$F$254,4,FALSE)</f>
        <v>2.0899999999999998E-2</v>
      </c>
      <c r="K173">
        <f>VLOOKUP(B173,[4]Factor!$A$2:$F$254,5,FALSE)</f>
        <v>0</v>
      </c>
      <c r="O173">
        <f t="shared" si="12"/>
        <v>-8.6999999999999994E-3</v>
      </c>
      <c r="P173">
        <f t="shared" si="13"/>
        <v>-3.6269272677600384E-3</v>
      </c>
      <c r="R173">
        <f t="shared" si="14"/>
        <v>-8.6999999999999994E-3</v>
      </c>
      <c r="S173">
        <f t="shared" si="14"/>
        <v>-2E-3</v>
      </c>
      <c r="T173">
        <f t="shared" si="14"/>
        <v>2.0899999999999998E-2</v>
      </c>
      <c r="U173">
        <f t="shared" si="15"/>
        <v>-3.6269272677600384E-3</v>
      </c>
    </row>
    <row r="174" spans="1:21" x14ac:dyDescent="0.55000000000000004">
      <c r="A174">
        <f>[4]HPQ_Stock_Data!A174</f>
        <v>27828</v>
      </c>
      <c r="B174" s="56">
        <f>[4]HPQ_Stock_Data!B174</f>
        <v>44082</v>
      </c>
      <c r="C174" t="str">
        <f>[4]HPQ_Stock_Data!C174</f>
        <v>HPQ</v>
      </c>
      <c r="D174" t="str">
        <f>[4]HPQ_Stock_Data!D174</f>
        <v>H P INC</v>
      </c>
      <c r="E174">
        <f>[4]HPQ_Stock_Data!E174</f>
        <v>19.450000762939453</v>
      </c>
      <c r="F174">
        <f>[4]HPQ_Stock_Data!F174</f>
        <v>2.060328796505928E-2</v>
      </c>
      <c r="G174">
        <f t="shared" si="11"/>
        <v>2.060328796505928E-2</v>
      </c>
      <c r="H174">
        <f>VLOOKUP(B174,[4]Factor!$A$2:$F$254,2,FALSE)</f>
        <v>-2.9100000000000001E-2</v>
      </c>
      <c r="I174">
        <f>VLOOKUP(B174,[4]Factor!$A$2:$F$254,3,FALSE)</f>
        <v>6.5000000000000006E-3</v>
      </c>
      <c r="J174">
        <f>VLOOKUP(B174,[4]Factor!$A$2:$F$254,4,FALSE)</f>
        <v>-1.8E-3</v>
      </c>
      <c r="K174">
        <f>VLOOKUP(B174,[4]Factor!$A$2:$F$254,5,FALSE)</f>
        <v>0</v>
      </c>
      <c r="O174">
        <f t="shared" si="12"/>
        <v>-2.9100000000000001E-2</v>
      </c>
      <c r="P174">
        <f t="shared" si="13"/>
        <v>2.060328796505928E-2</v>
      </c>
      <c r="R174">
        <f t="shared" si="14"/>
        <v>-2.9100000000000001E-2</v>
      </c>
      <c r="S174">
        <f t="shared" si="14"/>
        <v>6.5000000000000006E-3</v>
      </c>
      <c r="T174">
        <f t="shared" si="14"/>
        <v>-1.8E-3</v>
      </c>
      <c r="U174">
        <f t="shared" si="15"/>
        <v>2.060328796505928E-2</v>
      </c>
    </row>
    <row r="175" spans="1:21" x14ac:dyDescent="0.55000000000000004">
      <c r="A175">
        <f>[4]HPQ_Stock_Data!A175</f>
        <v>27828</v>
      </c>
      <c r="B175" s="56">
        <f>[4]HPQ_Stock_Data!B175</f>
        <v>44083</v>
      </c>
      <c r="C175" t="str">
        <f>[4]HPQ_Stock_Data!C175</f>
        <v>HPQ</v>
      </c>
      <c r="D175" t="str">
        <f>[4]HPQ_Stock_Data!D175</f>
        <v>H P INC</v>
      </c>
      <c r="E175">
        <f>[4]HPQ_Stock_Data!E175</f>
        <v>19.700000762939453</v>
      </c>
      <c r="F175">
        <f>[4]HPQ_Stock_Data!F175</f>
        <v>1.2853469699621201E-2</v>
      </c>
      <c r="G175">
        <f t="shared" si="11"/>
        <v>1.2853469699621201E-2</v>
      </c>
      <c r="H175">
        <f>VLOOKUP(B175,[4]Factor!$A$2:$F$254,2,FALSE)</f>
        <v>2.07E-2</v>
      </c>
      <c r="I175">
        <f>VLOOKUP(B175,[4]Factor!$A$2:$F$254,3,FALSE)</f>
        <v>-1.6000000000000001E-3</v>
      </c>
      <c r="J175">
        <f>VLOOKUP(B175,[4]Factor!$A$2:$F$254,4,FALSE)</f>
        <v>-1.9599999999999999E-2</v>
      </c>
      <c r="K175">
        <f>VLOOKUP(B175,[4]Factor!$A$2:$F$254,5,FALSE)</f>
        <v>0</v>
      </c>
      <c r="O175">
        <f t="shared" si="12"/>
        <v>2.07E-2</v>
      </c>
      <c r="P175">
        <f t="shared" si="13"/>
        <v>1.2853469699621201E-2</v>
      </c>
      <c r="R175">
        <f t="shared" si="14"/>
        <v>2.07E-2</v>
      </c>
      <c r="S175">
        <f t="shared" si="14"/>
        <v>-1.6000000000000001E-3</v>
      </c>
      <c r="T175">
        <f t="shared" si="14"/>
        <v>-1.9599999999999999E-2</v>
      </c>
      <c r="U175">
        <f t="shared" si="15"/>
        <v>1.2853469699621201E-2</v>
      </c>
    </row>
    <row r="176" spans="1:21" x14ac:dyDescent="0.55000000000000004">
      <c r="A176">
        <f>[4]HPQ_Stock_Data!A176</f>
        <v>27828</v>
      </c>
      <c r="B176" s="56">
        <f>[4]HPQ_Stock_Data!B176</f>
        <v>44084</v>
      </c>
      <c r="C176" t="str">
        <f>[4]HPQ_Stock_Data!C176</f>
        <v>HPQ</v>
      </c>
      <c r="D176" t="str">
        <f>[4]HPQ_Stock_Data!D176</f>
        <v>H P INC</v>
      </c>
      <c r="E176">
        <f>[4]HPQ_Stock_Data!E176</f>
        <v>19.010000228881836</v>
      </c>
      <c r="F176">
        <f>[4]HPQ_Stock_Data!F176</f>
        <v>-3.5025406628847122E-2</v>
      </c>
      <c r="G176">
        <f t="shared" si="11"/>
        <v>-3.5025406628847122E-2</v>
      </c>
      <c r="H176">
        <f>VLOOKUP(B176,[4]Factor!$A$2:$F$254,2,FALSE)</f>
        <v>-1.6399999999999998E-2</v>
      </c>
      <c r="I176">
        <f>VLOOKUP(B176,[4]Factor!$A$2:$F$254,3,FALSE)</f>
        <v>3.2000000000000002E-3</v>
      </c>
      <c r="J176">
        <f>VLOOKUP(B176,[4]Factor!$A$2:$F$254,4,FALSE)</f>
        <v>-5.0000000000000001E-4</v>
      </c>
      <c r="K176">
        <f>VLOOKUP(B176,[4]Factor!$A$2:$F$254,5,FALSE)</f>
        <v>0</v>
      </c>
      <c r="O176">
        <f t="shared" si="12"/>
        <v>-1.6399999999999998E-2</v>
      </c>
      <c r="P176">
        <f t="shared" si="13"/>
        <v>-3.5025406628847122E-2</v>
      </c>
      <c r="R176">
        <f t="shared" si="14"/>
        <v>-1.6399999999999998E-2</v>
      </c>
      <c r="S176">
        <f t="shared" si="14"/>
        <v>3.2000000000000002E-3</v>
      </c>
      <c r="T176">
        <f t="shared" si="14"/>
        <v>-5.0000000000000001E-4</v>
      </c>
      <c r="U176">
        <f t="shared" si="15"/>
        <v>-3.5025406628847122E-2</v>
      </c>
    </row>
    <row r="177" spans="1:21" x14ac:dyDescent="0.55000000000000004">
      <c r="A177">
        <f>[4]HPQ_Stock_Data!A177</f>
        <v>27828</v>
      </c>
      <c r="B177" s="56">
        <f>[4]HPQ_Stock_Data!B177</f>
        <v>44085</v>
      </c>
      <c r="C177" t="str">
        <f>[4]HPQ_Stock_Data!C177</f>
        <v>HPQ</v>
      </c>
      <c r="D177" t="str">
        <f>[4]HPQ_Stock_Data!D177</f>
        <v>H P INC</v>
      </c>
      <c r="E177">
        <f>[4]HPQ_Stock_Data!E177</f>
        <v>19.290000915527344</v>
      </c>
      <c r="F177">
        <f>[4]HPQ_Stock_Data!F177</f>
        <v>1.472912635654211E-2</v>
      </c>
      <c r="G177">
        <f t="shared" si="11"/>
        <v>1.472912635654211E-2</v>
      </c>
      <c r="H177">
        <f>VLOOKUP(B177,[4]Factor!$A$2:$F$254,2,FALSE)</f>
        <v>-5.9999999999999995E-4</v>
      </c>
      <c r="I177">
        <f>VLOOKUP(B177,[4]Factor!$A$2:$F$254,3,FALSE)</f>
        <v>-8.3999999999999995E-3</v>
      </c>
      <c r="J177">
        <f>VLOOKUP(B177,[4]Factor!$A$2:$F$254,4,FALSE)</f>
        <v>9.1000000000000004E-3</v>
      </c>
      <c r="K177">
        <f>VLOOKUP(B177,[4]Factor!$A$2:$F$254,5,FALSE)</f>
        <v>0</v>
      </c>
      <c r="O177">
        <f t="shared" si="12"/>
        <v>-5.9999999999999995E-4</v>
      </c>
      <c r="P177">
        <f t="shared" si="13"/>
        <v>1.472912635654211E-2</v>
      </c>
      <c r="R177">
        <f t="shared" si="14"/>
        <v>-5.9999999999999995E-4</v>
      </c>
      <c r="S177">
        <f t="shared" si="14"/>
        <v>-8.3999999999999995E-3</v>
      </c>
      <c r="T177">
        <f t="shared" si="14"/>
        <v>9.1000000000000004E-3</v>
      </c>
      <c r="U177">
        <f t="shared" si="15"/>
        <v>1.472912635654211E-2</v>
      </c>
    </row>
    <row r="178" spans="1:21" x14ac:dyDescent="0.55000000000000004">
      <c r="A178">
        <f>[4]HPQ_Stock_Data!A178</f>
        <v>27828</v>
      </c>
      <c r="B178" s="56">
        <f>[4]HPQ_Stock_Data!B178</f>
        <v>44088</v>
      </c>
      <c r="C178" t="str">
        <f>[4]HPQ_Stock_Data!C178</f>
        <v>HPQ</v>
      </c>
      <c r="D178" t="str">
        <f>[4]HPQ_Stock_Data!D178</f>
        <v>H P INC</v>
      </c>
      <c r="E178">
        <f>[4]HPQ_Stock_Data!E178</f>
        <v>19.329999923706055</v>
      </c>
      <c r="F178">
        <f>[4]HPQ_Stock_Data!F178</f>
        <v>2.0735617727041245E-3</v>
      </c>
      <c r="G178">
        <f t="shared" si="11"/>
        <v>2.0735617727041245E-3</v>
      </c>
      <c r="H178">
        <f>VLOOKUP(B178,[4]Factor!$A$2:$F$254,2,FALSE)</f>
        <v>1.5900000000000001E-2</v>
      </c>
      <c r="I178">
        <f>VLOOKUP(B178,[4]Factor!$A$2:$F$254,3,FALSE)</f>
        <v>1.1399999999999999E-2</v>
      </c>
      <c r="J178">
        <f>VLOOKUP(B178,[4]Factor!$A$2:$F$254,4,FALSE)</f>
        <v>-7.8000000000000005E-3</v>
      </c>
      <c r="K178">
        <f>VLOOKUP(B178,[4]Factor!$A$2:$F$254,5,FALSE)</f>
        <v>0</v>
      </c>
      <c r="O178">
        <f t="shared" si="12"/>
        <v>1.5900000000000001E-2</v>
      </c>
      <c r="P178">
        <f t="shared" si="13"/>
        <v>2.0735617727041245E-3</v>
      </c>
      <c r="R178">
        <f t="shared" si="14"/>
        <v>1.5900000000000001E-2</v>
      </c>
      <c r="S178">
        <f t="shared" si="14"/>
        <v>1.1399999999999999E-2</v>
      </c>
      <c r="T178">
        <f t="shared" si="14"/>
        <v>-7.8000000000000005E-3</v>
      </c>
      <c r="U178">
        <f t="shared" si="15"/>
        <v>2.0735617727041245E-3</v>
      </c>
    </row>
    <row r="179" spans="1:21" x14ac:dyDescent="0.55000000000000004">
      <c r="A179">
        <f>[4]HPQ_Stock_Data!A179</f>
        <v>27828</v>
      </c>
      <c r="B179" s="56">
        <f>[4]HPQ_Stock_Data!B179</f>
        <v>44089</v>
      </c>
      <c r="C179" t="str">
        <f>[4]HPQ_Stock_Data!C179</f>
        <v>HPQ</v>
      </c>
      <c r="D179" t="str">
        <f>[4]HPQ_Stock_Data!D179</f>
        <v>H P INC</v>
      </c>
      <c r="E179">
        <f>[4]HPQ_Stock_Data!E179</f>
        <v>19.260000228881836</v>
      </c>
      <c r="F179">
        <f>[4]HPQ_Stock_Data!F179</f>
        <v>-3.6212983541190624E-3</v>
      </c>
      <c r="G179">
        <f t="shared" si="11"/>
        <v>-3.6212983541190624E-3</v>
      </c>
      <c r="H179">
        <f>VLOOKUP(B179,[4]Factor!$A$2:$F$254,2,FALSE)</f>
        <v>5.6999999999999993E-3</v>
      </c>
      <c r="I179">
        <f>VLOOKUP(B179,[4]Factor!$A$2:$F$254,3,FALSE)</f>
        <v>-2.8000000000000004E-3</v>
      </c>
      <c r="J179">
        <f>VLOOKUP(B179,[4]Factor!$A$2:$F$254,4,FALSE)</f>
        <v>-1.4199999999999999E-2</v>
      </c>
      <c r="K179">
        <f>VLOOKUP(B179,[4]Factor!$A$2:$F$254,5,FALSE)</f>
        <v>0</v>
      </c>
      <c r="O179">
        <f t="shared" si="12"/>
        <v>5.6999999999999993E-3</v>
      </c>
      <c r="P179">
        <f t="shared" si="13"/>
        <v>-3.6212983541190624E-3</v>
      </c>
      <c r="R179">
        <f t="shared" si="14"/>
        <v>5.6999999999999993E-3</v>
      </c>
      <c r="S179">
        <f t="shared" si="14"/>
        <v>-2.8000000000000004E-3</v>
      </c>
      <c r="T179">
        <f t="shared" si="14"/>
        <v>-1.4199999999999999E-2</v>
      </c>
      <c r="U179">
        <f t="shared" si="15"/>
        <v>-3.6212983541190624E-3</v>
      </c>
    </row>
    <row r="180" spans="1:21" x14ac:dyDescent="0.55000000000000004">
      <c r="A180">
        <f>[4]HPQ_Stock_Data!A180</f>
        <v>27828</v>
      </c>
      <c r="B180" s="56">
        <f>[4]HPQ_Stock_Data!B180</f>
        <v>44090</v>
      </c>
      <c r="C180" t="str">
        <f>[4]HPQ_Stock_Data!C180</f>
        <v>HPQ</v>
      </c>
      <c r="D180" t="str">
        <f>[4]HPQ_Stock_Data!D180</f>
        <v>H P INC</v>
      </c>
      <c r="E180">
        <f>[4]HPQ_Stock_Data!E180</f>
        <v>19.409999847412109</v>
      </c>
      <c r="F180">
        <f>[4]HPQ_Stock_Data!F180</f>
        <v>7.7881421893835068E-3</v>
      </c>
      <c r="G180">
        <f t="shared" si="11"/>
        <v>7.7881421893835068E-3</v>
      </c>
      <c r="H180">
        <f>VLOOKUP(B180,[4]Factor!$A$2:$F$254,2,FALSE)</f>
        <v>-3.9000000000000003E-3</v>
      </c>
      <c r="I180">
        <f>VLOOKUP(B180,[4]Factor!$A$2:$F$254,3,FALSE)</f>
        <v>7.0999999999999995E-3</v>
      </c>
      <c r="J180">
        <f>VLOOKUP(B180,[4]Factor!$A$2:$F$254,4,FALSE)</f>
        <v>1.34E-2</v>
      </c>
      <c r="K180">
        <f>VLOOKUP(B180,[4]Factor!$A$2:$F$254,5,FALSE)</f>
        <v>0</v>
      </c>
      <c r="O180">
        <f t="shared" si="12"/>
        <v>-3.9000000000000003E-3</v>
      </c>
      <c r="P180">
        <f t="shared" si="13"/>
        <v>7.7881421893835068E-3</v>
      </c>
      <c r="R180">
        <f t="shared" si="14"/>
        <v>-3.9000000000000003E-3</v>
      </c>
      <c r="S180">
        <f t="shared" si="14"/>
        <v>7.0999999999999995E-3</v>
      </c>
      <c r="T180">
        <f t="shared" si="14"/>
        <v>1.34E-2</v>
      </c>
      <c r="U180">
        <f t="shared" si="15"/>
        <v>7.7881421893835068E-3</v>
      </c>
    </row>
    <row r="181" spans="1:21" x14ac:dyDescent="0.55000000000000004">
      <c r="A181">
        <f>[4]HPQ_Stock_Data!A181</f>
        <v>27828</v>
      </c>
      <c r="B181" s="56">
        <f>[4]HPQ_Stock_Data!B181</f>
        <v>44091</v>
      </c>
      <c r="C181" t="str">
        <f>[4]HPQ_Stock_Data!C181</f>
        <v>HPQ</v>
      </c>
      <c r="D181" t="str">
        <f>[4]HPQ_Stock_Data!D181</f>
        <v>H P INC</v>
      </c>
      <c r="E181">
        <f>[4]HPQ_Stock_Data!E181</f>
        <v>19.139999389648438</v>
      </c>
      <c r="F181">
        <f>[4]HPQ_Stock_Data!F181</f>
        <v>-1.3910379260778427E-2</v>
      </c>
      <c r="G181">
        <f t="shared" si="11"/>
        <v>-1.3910379260778427E-2</v>
      </c>
      <c r="H181">
        <f>VLOOKUP(B181,[4]Factor!$A$2:$F$254,2,FALSE)</f>
        <v>-8.5000000000000006E-3</v>
      </c>
      <c r="I181">
        <f>VLOOKUP(B181,[4]Factor!$A$2:$F$254,3,FALSE)</f>
        <v>3.7000000000000002E-3</v>
      </c>
      <c r="J181">
        <f>VLOOKUP(B181,[4]Factor!$A$2:$F$254,4,FALSE)</f>
        <v>1.9E-3</v>
      </c>
      <c r="K181">
        <f>VLOOKUP(B181,[4]Factor!$A$2:$F$254,5,FALSE)</f>
        <v>0</v>
      </c>
      <c r="O181">
        <f t="shared" si="12"/>
        <v>-8.5000000000000006E-3</v>
      </c>
      <c r="P181">
        <f t="shared" si="13"/>
        <v>-1.3910379260778427E-2</v>
      </c>
      <c r="R181">
        <f t="shared" si="14"/>
        <v>-8.5000000000000006E-3</v>
      </c>
      <c r="S181">
        <f t="shared" si="14"/>
        <v>3.7000000000000002E-3</v>
      </c>
      <c r="T181">
        <f t="shared" si="14"/>
        <v>1.9E-3</v>
      </c>
      <c r="U181">
        <f t="shared" si="15"/>
        <v>-1.3910379260778427E-2</v>
      </c>
    </row>
    <row r="182" spans="1:21" x14ac:dyDescent="0.55000000000000004">
      <c r="A182">
        <f>[4]HPQ_Stock_Data!A182</f>
        <v>27828</v>
      </c>
      <c r="B182" s="56">
        <f>[4]HPQ_Stock_Data!B182</f>
        <v>44092</v>
      </c>
      <c r="C182" t="str">
        <f>[4]HPQ_Stock_Data!C182</f>
        <v>HPQ</v>
      </c>
      <c r="D182" t="str">
        <f>[4]HPQ_Stock_Data!D182</f>
        <v>H P INC</v>
      </c>
      <c r="E182">
        <f>[4]HPQ_Stock_Data!E182</f>
        <v>18.950000762939453</v>
      </c>
      <c r="F182">
        <f>[4]HPQ_Stock_Data!F182</f>
        <v>-9.9267829209566116E-3</v>
      </c>
      <c r="G182">
        <f t="shared" si="11"/>
        <v>-9.9267829209566116E-3</v>
      </c>
      <c r="H182">
        <f>VLOOKUP(B182,[4]Factor!$A$2:$F$254,2,FALSE)</f>
        <v>-8.8000000000000005E-3</v>
      </c>
      <c r="I182">
        <f>VLOOKUP(B182,[4]Factor!$A$2:$F$254,3,FALSE)</f>
        <v>7.4999999999999997E-3</v>
      </c>
      <c r="J182">
        <f>VLOOKUP(B182,[4]Factor!$A$2:$F$254,4,FALSE)</f>
        <v>-1.8E-3</v>
      </c>
      <c r="K182">
        <f>VLOOKUP(B182,[4]Factor!$A$2:$F$254,5,FALSE)</f>
        <v>0</v>
      </c>
      <c r="O182">
        <f t="shared" si="12"/>
        <v>-8.8000000000000005E-3</v>
      </c>
      <c r="P182">
        <f t="shared" si="13"/>
        <v>-9.9267829209566116E-3</v>
      </c>
      <c r="R182">
        <f t="shared" si="14"/>
        <v>-8.8000000000000005E-3</v>
      </c>
      <c r="S182">
        <f t="shared" si="14"/>
        <v>7.4999999999999997E-3</v>
      </c>
      <c r="T182">
        <f t="shared" si="14"/>
        <v>-1.8E-3</v>
      </c>
      <c r="U182">
        <f t="shared" si="15"/>
        <v>-9.9267829209566116E-3</v>
      </c>
    </row>
    <row r="183" spans="1:21" x14ac:dyDescent="0.55000000000000004">
      <c r="A183">
        <f>[4]HPQ_Stock_Data!A183</f>
        <v>27828</v>
      </c>
      <c r="B183" s="56">
        <f>[4]HPQ_Stock_Data!B183</f>
        <v>44095</v>
      </c>
      <c r="C183" t="str">
        <f>[4]HPQ_Stock_Data!C183</f>
        <v>HPQ</v>
      </c>
      <c r="D183" t="str">
        <f>[4]HPQ_Stock_Data!D183</f>
        <v>H P INC</v>
      </c>
      <c r="E183">
        <f>[4]HPQ_Stock_Data!E183</f>
        <v>18.340000152587891</v>
      </c>
      <c r="F183">
        <f>[4]HPQ_Stock_Data!F183</f>
        <v>-3.2190006226301193E-2</v>
      </c>
      <c r="G183">
        <f t="shared" si="11"/>
        <v>-3.2190006226301193E-2</v>
      </c>
      <c r="H183">
        <f>VLOOKUP(B183,[4]Factor!$A$2:$F$254,2,FALSE)</f>
        <v>-1.0800000000000001E-2</v>
      </c>
      <c r="I183">
        <f>VLOOKUP(B183,[4]Factor!$A$2:$F$254,3,FALSE)</f>
        <v>-1.9099999999999999E-2</v>
      </c>
      <c r="J183">
        <f>VLOOKUP(B183,[4]Factor!$A$2:$F$254,4,FALSE)</f>
        <v>-1.9099999999999999E-2</v>
      </c>
      <c r="K183">
        <f>VLOOKUP(B183,[4]Factor!$A$2:$F$254,5,FALSE)</f>
        <v>0</v>
      </c>
      <c r="O183">
        <f t="shared" si="12"/>
        <v>-1.0800000000000001E-2</v>
      </c>
      <c r="P183">
        <f t="shared" si="13"/>
        <v>-3.2190006226301193E-2</v>
      </c>
      <c r="R183">
        <f t="shared" si="14"/>
        <v>-1.0800000000000001E-2</v>
      </c>
      <c r="S183">
        <f t="shared" si="14"/>
        <v>-1.9099999999999999E-2</v>
      </c>
      <c r="T183">
        <f t="shared" si="14"/>
        <v>-1.9099999999999999E-2</v>
      </c>
      <c r="U183">
        <f t="shared" si="15"/>
        <v>-3.2190006226301193E-2</v>
      </c>
    </row>
    <row r="184" spans="1:21" x14ac:dyDescent="0.55000000000000004">
      <c r="A184">
        <f>[4]HPQ_Stock_Data!A184</f>
        <v>27828</v>
      </c>
      <c r="B184" s="56">
        <f>[4]HPQ_Stock_Data!B184</f>
        <v>44096</v>
      </c>
      <c r="C184" t="str">
        <f>[4]HPQ_Stock_Data!C184</f>
        <v>HPQ</v>
      </c>
      <c r="D184" t="str">
        <f>[4]HPQ_Stock_Data!D184</f>
        <v>H P INC</v>
      </c>
      <c r="E184">
        <f>[4]HPQ_Stock_Data!E184</f>
        <v>18.440000534057617</v>
      </c>
      <c r="F184">
        <f>[4]HPQ_Stock_Data!F184</f>
        <v>5.4525835439562798E-3</v>
      </c>
      <c r="G184">
        <f t="shared" si="11"/>
        <v>5.4525835439562798E-3</v>
      </c>
      <c r="H184">
        <f>VLOOKUP(B184,[4]Factor!$A$2:$F$254,2,FALSE)</f>
        <v>1.0200000000000001E-2</v>
      </c>
      <c r="I184">
        <f>VLOOKUP(B184,[4]Factor!$A$2:$F$254,3,FALSE)</f>
        <v>-1.1999999999999999E-3</v>
      </c>
      <c r="J184">
        <f>VLOOKUP(B184,[4]Factor!$A$2:$F$254,4,FALSE)</f>
        <v>-1.6500000000000001E-2</v>
      </c>
      <c r="K184">
        <f>VLOOKUP(B184,[4]Factor!$A$2:$F$254,5,FALSE)</f>
        <v>0</v>
      </c>
      <c r="O184">
        <f t="shared" si="12"/>
        <v>1.0200000000000001E-2</v>
      </c>
      <c r="P184">
        <f t="shared" si="13"/>
        <v>5.4525835439562798E-3</v>
      </c>
      <c r="R184">
        <f t="shared" si="14"/>
        <v>1.0200000000000001E-2</v>
      </c>
      <c r="S184">
        <f t="shared" si="14"/>
        <v>-1.1999999999999999E-3</v>
      </c>
      <c r="T184">
        <f t="shared" si="14"/>
        <v>-1.6500000000000001E-2</v>
      </c>
      <c r="U184">
        <f t="shared" si="15"/>
        <v>5.4525835439562798E-3</v>
      </c>
    </row>
    <row r="185" spans="1:21" x14ac:dyDescent="0.55000000000000004">
      <c r="A185">
        <f>[4]HPQ_Stock_Data!A185</f>
        <v>27828</v>
      </c>
      <c r="B185" s="56">
        <f>[4]HPQ_Stock_Data!B185</f>
        <v>44097</v>
      </c>
      <c r="C185" t="str">
        <f>[4]HPQ_Stock_Data!C185</f>
        <v>HPQ</v>
      </c>
      <c r="D185" t="str">
        <f>[4]HPQ_Stock_Data!D185</f>
        <v>H P INC</v>
      </c>
      <c r="E185">
        <f>[4]HPQ_Stock_Data!E185</f>
        <v>18.319999694824219</v>
      </c>
      <c r="F185">
        <f>[4]HPQ_Stock_Data!F185</f>
        <v>-6.507637444883585E-3</v>
      </c>
      <c r="G185">
        <f t="shared" si="11"/>
        <v>-6.507637444883585E-3</v>
      </c>
      <c r="H185">
        <f>VLOOKUP(B185,[4]Factor!$A$2:$F$254,2,FALSE)</f>
        <v>-2.4799999999999999E-2</v>
      </c>
      <c r="I185">
        <f>VLOOKUP(B185,[4]Factor!$A$2:$F$254,3,FALSE)</f>
        <v>-6.8999999999999999E-3</v>
      </c>
      <c r="J185">
        <f>VLOOKUP(B185,[4]Factor!$A$2:$F$254,4,FALSE)</f>
        <v>1.7000000000000001E-3</v>
      </c>
      <c r="K185">
        <f>VLOOKUP(B185,[4]Factor!$A$2:$F$254,5,FALSE)</f>
        <v>0</v>
      </c>
      <c r="O185">
        <f t="shared" si="12"/>
        <v>-2.4799999999999999E-2</v>
      </c>
      <c r="P185">
        <f t="shared" si="13"/>
        <v>-6.507637444883585E-3</v>
      </c>
      <c r="R185">
        <f t="shared" si="14"/>
        <v>-2.4799999999999999E-2</v>
      </c>
      <c r="S185">
        <f t="shared" si="14"/>
        <v>-6.8999999999999999E-3</v>
      </c>
      <c r="T185">
        <f t="shared" si="14"/>
        <v>1.7000000000000001E-3</v>
      </c>
      <c r="U185">
        <f t="shared" si="15"/>
        <v>-6.507637444883585E-3</v>
      </c>
    </row>
    <row r="186" spans="1:21" x14ac:dyDescent="0.55000000000000004">
      <c r="A186">
        <f>[4]HPQ_Stock_Data!A186</f>
        <v>27828</v>
      </c>
      <c r="B186" s="56">
        <f>[4]HPQ_Stock_Data!B186</f>
        <v>44098</v>
      </c>
      <c r="C186" t="str">
        <f>[4]HPQ_Stock_Data!C186</f>
        <v>HPQ</v>
      </c>
      <c r="D186" t="str">
        <f>[4]HPQ_Stock_Data!D186</f>
        <v>H P INC</v>
      </c>
      <c r="E186">
        <f>[4]HPQ_Stock_Data!E186</f>
        <v>18.149999618530273</v>
      </c>
      <c r="F186">
        <f>[4]HPQ_Stock_Data!F186</f>
        <v>-9.2794802039861679E-3</v>
      </c>
      <c r="G186">
        <f t="shared" si="11"/>
        <v>-9.2794802039861679E-3</v>
      </c>
      <c r="H186">
        <f>VLOOKUP(B186,[4]Factor!$A$2:$F$254,2,FALSE)</f>
        <v>2.5000000000000001E-3</v>
      </c>
      <c r="I186">
        <f>VLOOKUP(B186,[4]Factor!$A$2:$F$254,3,FALSE)</f>
        <v>-2.0999999999999999E-3</v>
      </c>
      <c r="J186">
        <f>VLOOKUP(B186,[4]Factor!$A$2:$F$254,4,FALSE)</f>
        <v>3.2000000000000002E-3</v>
      </c>
      <c r="K186">
        <f>VLOOKUP(B186,[4]Factor!$A$2:$F$254,5,FALSE)</f>
        <v>0</v>
      </c>
      <c r="O186">
        <f t="shared" si="12"/>
        <v>2.5000000000000001E-3</v>
      </c>
      <c r="P186">
        <f t="shared" si="13"/>
        <v>-9.2794802039861679E-3</v>
      </c>
      <c r="R186">
        <f t="shared" si="14"/>
        <v>2.5000000000000001E-3</v>
      </c>
      <c r="S186">
        <f t="shared" si="14"/>
        <v>-2.0999999999999999E-3</v>
      </c>
      <c r="T186">
        <f t="shared" si="14"/>
        <v>3.2000000000000002E-3</v>
      </c>
      <c r="U186">
        <f t="shared" si="15"/>
        <v>-9.2794802039861679E-3</v>
      </c>
    </row>
    <row r="187" spans="1:21" x14ac:dyDescent="0.55000000000000004">
      <c r="A187">
        <f>[4]HPQ_Stock_Data!A187</f>
        <v>27828</v>
      </c>
      <c r="B187" s="56">
        <f>[4]HPQ_Stock_Data!B187</f>
        <v>44099</v>
      </c>
      <c r="C187" t="str">
        <f>[4]HPQ_Stock_Data!C187</f>
        <v>HPQ</v>
      </c>
      <c r="D187" t="str">
        <f>[4]HPQ_Stock_Data!D187</f>
        <v>H P INC</v>
      </c>
      <c r="E187">
        <f>[4]HPQ_Stock_Data!E187</f>
        <v>18.299999237060547</v>
      </c>
      <c r="F187">
        <f>[4]HPQ_Stock_Data!F187</f>
        <v>8.2644419744610786E-3</v>
      </c>
      <c r="G187">
        <f t="shared" si="11"/>
        <v>8.2644419744610786E-3</v>
      </c>
      <c r="H187">
        <f>VLOOKUP(B187,[4]Factor!$A$2:$F$254,2,FALSE)</f>
        <v>1.72E-2</v>
      </c>
      <c r="I187">
        <f>VLOOKUP(B187,[4]Factor!$A$2:$F$254,3,FALSE)</f>
        <v>1.2999999999999999E-3</v>
      </c>
      <c r="J187">
        <f>VLOOKUP(B187,[4]Factor!$A$2:$F$254,4,FALSE)</f>
        <v>-1.3500000000000002E-2</v>
      </c>
      <c r="K187">
        <f>VLOOKUP(B187,[4]Factor!$A$2:$F$254,5,FALSE)</f>
        <v>0</v>
      </c>
      <c r="O187">
        <f t="shared" si="12"/>
        <v>1.72E-2</v>
      </c>
      <c r="P187">
        <f t="shared" si="13"/>
        <v>8.2644419744610786E-3</v>
      </c>
      <c r="R187">
        <f t="shared" si="14"/>
        <v>1.72E-2</v>
      </c>
      <c r="S187">
        <f t="shared" si="14"/>
        <v>1.2999999999999999E-3</v>
      </c>
      <c r="T187">
        <f t="shared" si="14"/>
        <v>-1.3500000000000002E-2</v>
      </c>
      <c r="U187">
        <f t="shared" si="15"/>
        <v>8.2644419744610786E-3</v>
      </c>
    </row>
    <row r="188" spans="1:21" x14ac:dyDescent="0.55000000000000004">
      <c r="A188">
        <f>[4]HPQ_Stock_Data!A188</f>
        <v>27828</v>
      </c>
      <c r="B188" s="56">
        <f>[4]HPQ_Stock_Data!B188</f>
        <v>44102</v>
      </c>
      <c r="C188" t="str">
        <f>[4]HPQ_Stock_Data!C188</f>
        <v>HPQ</v>
      </c>
      <c r="D188" t="str">
        <f>[4]HPQ_Stock_Data!D188</f>
        <v>H P INC</v>
      </c>
      <c r="E188">
        <f>[4]HPQ_Stock_Data!E188</f>
        <v>18.860000610351563</v>
      </c>
      <c r="F188">
        <f>[4]HPQ_Stock_Data!F188</f>
        <v>3.0601169914007187E-2</v>
      </c>
      <c r="G188">
        <f t="shared" si="11"/>
        <v>3.0601169914007187E-2</v>
      </c>
      <c r="H188">
        <f>VLOOKUP(B188,[4]Factor!$A$2:$F$254,2,FALSE)</f>
        <v>1.66E-2</v>
      </c>
      <c r="I188">
        <f>VLOOKUP(B188,[4]Factor!$A$2:$F$254,3,FALSE)</f>
        <v>7.0999999999999995E-3</v>
      </c>
      <c r="J188">
        <f>VLOOKUP(B188,[4]Factor!$A$2:$F$254,4,FALSE)</f>
        <v>1.0200000000000001E-2</v>
      </c>
      <c r="K188">
        <f>VLOOKUP(B188,[4]Factor!$A$2:$F$254,5,FALSE)</f>
        <v>0</v>
      </c>
      <c r="O188">
        <f t="shared" si="12"/>
        <v>1.66E-2</v>
      </c>
      <c r="P188">
        <f t="shared" si="13"/>
        <v>3.0601169914007187E-2</v>
      </c>
      <c r="R188">
        <f t="shared" si="14"/>
        <v>1.66E-2</v>
      </c>
      <c r="S188">
        <f t="shared" si="14"/>
        <v>7.0999999999999995E-3</v>
      </c>
      <c r="T188">
        <f t="shared" si="14"/>
        <v>1.0200000000000001E-2</v>
      </c>
      <c r="U188">
        <f t="shared" si="15"/>
        <v>3.0601169914007187E-2</v>
      </c>
    </row>
    <row r="189" spans="1:21" x14ac:dyDescent="0.55000000000000004">
      <c r="A189">
        <f>[4]HPQ_Stock_Data!A189</f>
        <v>27828</v>
      </c>
      <c r="B189" s="56">
        <f>[4]HPQ_Stock_Data!B189</f>
        <v>44103</v>
      </c>
      <c r="C189" t="str">
        <f>[4]HPQ_Stock_Data!C189</f>
        <v>HPQ</v>
      </c>
      <c r="D189" t="str">
        <f>[4]HPQ_Stock_Data!D189</f>
        <v>H P INC</v>
      </c>
      <c r="E189">
        <f>[4]HPQ_Stock_Data!E189</f>
        <v>18.920000076293945</v>
      </c>
      <c r="F189">
        <f>[4]HPQ_Stock_Data!F189</f>
        <v>3.1813078094273806E-3</v>
      </c>
      <c r="G189">
        <f t="shared" si="11"/>
        <v>3.1813078094273806E-3</v>
      </c>
      <c r="H189">
        <f>VLOOKUP(B189,[4]Factor!$A$2:$F$254,2,FALSE)</f>
        <v>-4.1999999999999997E-3</v>
      </c>
      <c r="I189">
        <f>VLOOKUP(B189,[4]Factor!$A$2:$F$254,3,FALSE)</f>
        <v>7.4999999999999997E-3</v>
      </c>
      <c r="J189">
        <f>VLOOKUP(B189,[4]Factor!$A$2:$F$254,4,FALSE)</f>
        <v>-1.3000000000000001E-2</v>
      </c>
      <c r="K189">
        <f>VLOOKUP(B189,[4]Factor!$A$2:$F$254,5,FALSE)</f>
        <v>0</v>
      </c>
      <c r="O189">
        <f t="shared" si="12"/>
        <v>-4.1999999999999997E-3</v>
      </c>
      <c r="P189">
        <f t="shared" si="13"/>
        <v>3.1813078094273806E-3</v>
      </c>
      <c r="R189">
        <f t="shared" si="14"/>
        <v>-4.1999999999999997E-3</v>
      </c>
      <c r="S189">
        <f t="shared" si="14"/>
        <v>7.4999999999999997E-3</v>
      </c>
      <c r="T189">
        <f t="shared" si="14"/>
        <v>-1.3000000000000001E-2</v>
      </c>
      <c r="U189">
        <f t="shared" si="15"/>
        <v>3.1813078094273806E-3</v>
      </c>
    </row>
    <row r="190" spans="1:21" x14ac:dyDescent="0.55000000000000004">
      <c r="A190">
        <f>[4]HPQ_Stock_Data!A190</f>
        <v>27828</v>
      </c>
      <c r="B190" s="56">
        <f>[4]HPQ_Stock_Data!B190</f>
        <v>44104</v>
      </c>
      <c r="C190" t="str">
        <f>[4]HPQ_Stock_Data!C190</f>
        <v>HPQ</v>
      </c>
      <c r="D190" t="str">
        <f>[4]HPQ_Stock_Data!D190</f>
        <v>H P INC</v>
      </c>
      <c r="E190">
        <f>[4]HPQ_Stock_Data!E190</f>
        <v>18.989999771118164</v>
      </c>
      <c r="F190">
        <f>[4]HPQ_Stock_Data!F190</f>
        <v>3.6997725255787373E-3</v>
      </c>
      <c r="G190">
        <f t="shared" si="11"/>
        <v>3.6997725255787373E-3</v>
      </c>
      <c r="H190">
        <f>VLOOKUP(B190,[4]Factor!$A$2:$F$254,2,FALSE)</f>
        <v>7.9000000000000008E-3</v>
      </c>
      <c r="I190">
        <f>VLOOKUP(B190,[4]Factor!$A$2:$F$254,3,FALSE)</f>
        <v>-6.8999999999999999E-3</v>
      </c>
      <c r="J190">
        <f>VLOOKUP(B190,[4]Factor!$A$2:$F$254,4,FALSE)</f>
        <v>1.8E-3</v>
      </c>
      <c r="K190">
        <f>VLOOKUP(B190,[4]Factor!$A$2:$F$254,5,FALSE)</f>
        <v>0</v>
      </c>
      <c r="O190">
        <f t="shared" si="12"/>
        <v>7.9000000000000008E-3</v>
      </c>
      <c r="P190">
        <f t="shared" si="13"/>
        <v>3.6997725255787373E-3</v>
      </c>
      <c r="R190">
        <f t="shared" si="14"/>
        <v>7.9000000000000008E-3</v>
      </c>
      <c r="S190">
        <f t="shared" si="14"/>
        <v>-6.8999999999999999E-3</v>
      </c>
      <c r="T190">
        <f t="shared" si="14"/>
        <v>1.8E-3</v>
      </c>
      <c r="U190">
        <f t="shared" si="15"/>
        <v>3.6997725255787373E-3</v>
      </c>
    </row>
    <row r="191" spans="1:21" x14ac:dyDescent="0.55000000000000004">
      <c r="A191">
        <f>[4]HPQ_Stock_Data!A191</f>
        <v>27828</v>
      </c>
      <c r="B191" s="56">
        <f>[4]HPQ_Stock_Data!B191</f>
        <v>44105</v>
      </c>
      <c r="C191" t="str">
        <f>[4]HPQ_Stock_Data!C191</f>
        <v>HPQ</v>
      </c>
      <c r="D191" t="str">
        <f>[4]HPQ_Stock_Data!D191</f>
        <v>H P INC</v>
      </c>
      <c r="E191">
        <f>[4]HPQ_Stock_Data!E191</f>
        <v>19</v>
      </c>
      <c r="F191">
        <f>[4]HPQ_Stock_Data!F191</f>
        <v>5.266049993224442E-4</v>
      </c>
      <c r="G191">
        <f t="shared" si="11"/>
        <v>5.266049993224442E-4</v>
      </c>
      <c r="H191">
        <f>VLOOKUP(B191,[4]Factor!$A$2:$F$254,2,FALSE)</f>
        <v>7.9000000000000008E-3</v>
      </c>
      <c r="I191">
        <f>VLOOKUP(B191,[4]Factor!$A$2:$F$254,3,FALSE)</f>
        <v>1.06E-2</v>
      </c>
      <c r="J191">
        <f>VLOOKUP(B191,[4]Factor!$A$2:$F$254,4,FALSE)</f>
        <v>-5.6999999999999993E-3</v>
      </c>
      <c r="K191">
        <f>VLOOKUP(B191,[4]Factor!$A$2:$F$254,5,FALSE)</f>
        <v>0</v>
      </c>
      <c r="O191">
        <f t="shared" si="12"/>
        <v>7.9000000000000008E-3</v>
      </c>
      <c r="P191">
        <f t="shared" si="13"/>
        <v>5.266049993224442E-4</v>
      </c>
      <c r="R191">
        <f t="shared" si="14"/>
        <v>7.9000000000000008E-3</v>
      </c>
      <c r="S191">
        <f t="shared" si="14"/>
        <v>1.06E-2</v>
      </c>
      <c r="T191">
        <f t="shared" si="14"/>
        <v>-5.6999999999999993E-3</v>
      </c>
      <c r="U191">
        <f t="shared" si="15"/>
        <v>5.266049993224442E-4</v>
      </c>
    </row>
    <row r="192" spans="1:21" x14ac:dyDescent="0.55000000000000004">
      <c r="A192">
        <f>[4]HPQ_Stock_Data!A192</f>
        <v>27828</v>
      </c>
      <c r="B192" s="56">
        <f>[4]HPQ_Stock_Data!B192</f>
        <v>44106</v>
      </c>
      <c r="C192" t="str">
        <f>[4]HPQ_Stock_Data!C192</f>
        <v>HPQ</v>
      </c>
      <c r="D192" t="str">
        <f>[4]HPQ_Stock_Data!D192</f>
        <v>H P INC</v>
      </c>
      <c r="E192">
        <f>[4]HPQ_Stock_Data!E192</f>
        <v>19.090000152587891</v>
      </c>
      <c r="F192">
        <f>[4]HPQ_Stock_Data!F192</f>
        <v>4.7368500381708145E-3</v>
      </c>
      <c r="G192">
        <f t="shared" si="11"/>
        <v>4.7368500381708145E-3</v>
      </c>
      <c r="H192">
        <f>VLOOKUP(B192,[4]Factor!$A$2:$F$254,2,FALSE)</f>
        <v>-9.5999999999999992E-3</v>
      </c>
      <c r="I192">
        <f>VLOOKUP(B192,[4]Factor!$A$2:$F$254,3,FALSE)</f>
        <v>1.0800000000000001E-2</v>
      </c>
      <c r="J192">
        <f>VLOOKUP(B192,[4]Factor!$A$2:$F$254,4,FALSE)</f>
        <v>2.4399999999999998E-2</v>
      </c>
      <c r="K192">
        <f>VLOOKUP(B192,[4]Factor!$A$2:$F$254,5,FALSE)</f>
        <v>0</v>
      </c>
      <c r="O192">
        <f t="shared" si="12"/>
        <v>-9.5999999999999992E-3</v>
      </c>
      <c r="P192">
        <f t="shared" si="13"/>
        <v>4.7368500381708145E-3</v>
      </c>
      <c r="R192">
        <f t="shared" si="14"/>
        <v>-9.5999999999999992E-3</v>
      </c>
      <c r="S192">
        <f t="shared" si="14"/>
        <v>1.0800000000000001E-2</v>
      </c>
      <c r="T192">
        <f t="shared" si="14"/>
        <v>2.4399999999999998E-2</v>
      </c>
      <c r="U192">
        <f t="shared" si="15"/>
        <v>4.7368500381708145E-3</v>
      </c>
    </row>
    <row r="193" spans="1:21" x14ac:dyDescent="0.55000000000000004">
      <c r="A193">
        <f>[4]HPQ_Stock_Data!A193</f>
        <v>27828</v>
      </c>
      <c r="B193" s="56">
        <f>[4]HPQ_Stock_Data!B193</f>
        <v>44109</v>
      </c>
      <c r="C193" t="str">
        <f>[4]HPQ_Stock_Data!C193</f>
        <v>HPQ</v>
      </c>
      <c r="D193" t="str">
        <f>[4]HPQ_Stock_Data!D193</f>
        <v>H P INC</v>
      </c>
      <c r="E193">
        <f>[4]HPQ_Stock_Data!E193</f>
        <v>19.309999465942383</v>
      </c>
      <c r="F193">
        <f>[4]HPQ_Stock_Data!F193</f>
        <v>1.15243224427104E-2</v>
      </c>
      <c r="G193">
        <f t="shared" si="11"/>
        <v>1.15243224427104E-2</v>
      </c>
      <c r="H193">
        <f>VLOOKUP(B193,[4]Factor!$A$2:$F$254,2,FALSE)</f>
        <v>1.9299999999999998E-2</v>
      </c>
      <c r="I193">
        <f>VLOOKUP(B193,[4]Factor!$A$2:$F$254,3,FALSE)</f>
        <v>9.8999999999999991E-3</v>
      </c>
      <c r="J193">
        <f>VLOOKUP(B193,[4]Factor!$A$2:$F$254,4,FALSE)</f>
        <v>-1E-3</v>
      </c>
      <c r="K193">
        <f>VLOOKUP(B193,[4]Factor!$A$2:$F$254,5,FALSE)</f>
        <v>0</v>
      </c>
      <c r="O193">
        <f t="shared" si="12"/>
        <v>1.9299999999999998E-2</v>
      </c>
      <c r="P193">
        <f t="shared" si="13"/>
        <v>1.15243224427104E-2</v>
      </c>
      <c r="R193">
        <f t="shared" si="14"/>
        <v>1.9299999999999998E-2</v>
      </c>
      <c r="S193">
        <f t="shared" si="14"/>
        <v>9.8999999999999991E-3</v>
      </c>
      <c r="T193">
        <f t="shared" si="14"/>
        <v>-1E-3</v>
      </c>
      <c r="U193">
        <f t="shared" si="15"/>
        <v>1.15243224427104E-2</v>
      </c>
    </row>
    <row r="194" spans="1:21" x14ac:dyDescent="0.55000000000000004">
      <c r="A194">
        <f>[4]HPQ_Stock_Data!A194</f>
        <v>27828</v>
      </c>
      <c r="B194" s="56">
        <f>[4]HPQ_Stock_Data!B194</f>
        <v>44110</v>
      </c>
      <c r="C194" t="str">
        <f>[4]HPQ_Stock_Data!C194</f>
        <v>HPQ</v>
      </c>
      <c r="D194" t="str">
        <f>[4]HPQ_Stock_Data!D194</f>
        <v>H P INC</v>
      </c>
      <c r="E194">
        <f>[4]HPQ_Stock_Data!E194</f>
        <v>18.959999084472656</v>
      </c>
      <c r="F194">
        <f>[4]HPQ_Stock_Data!F194</f>
        <v>-1.8125344067811966E-2</v>
      </c>
      <c r="G194">
        <f t="shared" si="11"/>
        <v>-1.8125344067811966E-2</v>
      </c>
      <c r="H194">
        <f>VLOOKUP(B194,[4]Factor!$A$2:$F$254,2,FALSE)</f>
        <v>-1.2800000000000001E-2</v>
      </c>
      <c r="I194">
        <f>VLOOKUP(B194,[4]Factor!$A$2:$F$254,3,FALSE)</f>
        <v>7.6E-3</v>
      </c>
      <c r="J194">
        <f>VLOOKUP(B194,[4]Factor!$A$2:$F$254,4,FALSE)</f>
        <v>2.3999999999999998E-3</v>
      </c>
      <c r="K194">
        <f>VLOOKUP(B194,[4]Factor!$A$2:$F$254,5,FALSE)</f>
        <v>0</v>
      </c>
      <c r="O194">
        <f t="shared" si="12"/>
        <v>-1.2800000000000001E-2</v>
      </c>
      <c r="P194">
        <f t="shared" si="13"/>
        <v>-1.8125344067811966E-2</v>
      </c>
      <c r="R194">
        <f t="shared" si="14"/>
        <v>-1.2800000000000001E-2</v>
      </c>
      <c r="S194">
        <f t="shared" si="14"/>
        <v>7.6E-3</v>
      </c>
      <c r="T194">
        <f t="shared" si="14"/>
        <v>2.3999999999999998E-3</v>
      </c>
      <c r="U194">
        <f t="shared" si="15"/>
        <v>-1.8125344067811966E-2</v>
      </c>
    </row>
    <row r="195" spans="1:21" x14ac:dyDescent="0.55000000000000004">
      <c r="A195">
        <f>[4]HPQ_Stock_Data!A195</f>
        <v>27828</v>
      </c>
      <c r="B195" s="56">
        <f>[4]HPQ_Stock_Data!B195</f>
        <v>44111</v>
      </c>
      <c r="C195" t="str">
        <f>[4]HPQ_Stock_Data!C195</f>
        <v>HPQ</v>
      </c>
      <c r="D195" t="str">
        <f>[4]HPQ_Stock_Data!D195</f>
        <v>H P INC</v>
      </c>
      <c r="E195">
        <f>[4]HPQ_Stock_Data!E195</f>
        <v>19.229999542236328</v>
      </c>
      <c r="F195">
        <f>[4]HPQ_Stock_Data!F195</f>
        <v>1.4240531250834465E-2</v>
      </c>
      <c r="G195">
        <f t="shared" ref="G195:G254" si="16">F195-K195</f>
        <v>1.4240531250834465E-2</v>
      </c>
      <c r="H195">
        <f>VLOOKUP(B195,[4]Factor!$A$2:$F$254,2,FALSE)</f>
        <v>1.84E-2</v>
      </c>
      <c r="I195">
        <f>VLOOKUP(B195,[4]Factor!$A$2:$F$254,3,FALSE)</f>
        <v>4.5999999999999999E-3</v>
      </c>
      <c r="J195">
        <f>VLOOKUP(B195,[4]Factor!$A$2:$F$254,4,FALSE)</f>
        <v>2.3999999999999998E-3</v>
      </c>
      <c r="K195">
        <f>VLOOKUP(B195,[4]Factor!$A$2:$F$254,5,FALSE)</f>
        <v>0</v>
      </c>
      <c r="O195">
        <f t="shared" ref="O195:O254" si="17">H195</f>
        <v>1.84E-2</v>
      </c>
      <c r="P195">
        <f t="shared" ref="P195:P254" si="18">G195</f>
        <v>1.4240531250834465E-2</v>
      </c>
      <c r="R195">
        <f t="shared" ref="R195:T254" si="19">H195</f>
        <v>1.84E-2</v>
      </c>
      <c r="S195">
        <f t="shared" si="19"/>
        <v>4.5999999999999999E-3</v>
      </c>
      <c r="T195">
        <f t="shared" si="19"/>
        <v>2.3999999999999998E-3</v>
      </c>
      <c r="U195">
        <f t="shared" ref="U195:U254" si="20">P195</f>
        <v>1.4240531250834465E-2</v>
      </c>
    </row>
    <row r="196" spans="1:21" x14ac:dyDescent="0.55000000000000004">
      <c r="A196">
        <f>[4]HPQ_Stock_Data!A196</f>
        <v>27828</v>
      </c>
      <c r="B196" s="56">
        <f>[4]HPQ_Stock_Data!B196</f>
        <v>44112</v>
      </c>
      <c r="C196" t="str">
        <f>[4]HPQ_Stock_Data!C196</f>
        <v>HPQ</v>
      </c>
      <c r="D196" t="str">
        <f>[4]HPQ_Stock_Data!D196</f>
        <v>H P INC</v>
      </c>
      <c r="E196">
        <f>[4]HPQ_Stock_Data!E196</f>
        <v>19.399999618530273</v>
      </c>
      <c r="F196">
        <f>[4]HPQ_Stock_Data!F196</f>
        <v>8.8403578847646713E-3</v>
      </c>
      <c r="G196">
        <f t="shared" si="16"/>
        <v>8.8403578847646713E-3</v>
      </c>
      <c r="H196">
        <f>VLOOKUP(B196,[4]Factor!$A$2:$F$254,2,FALSE)</f>
        <v>8.0000000000000002E-3</v>
      </c>
      <c r="I196">
        <f>VLOOKUP(B196,[4]Factor!$A$2:$F$254,3,FALSE)</f>
        <v>1E-4</v>
      </c>
      <c r="J196">
        <f>VLOOKUP(B196,[4]Factor!$A$2:$F$254,4,FALSE)</f>
        <v>0.01</v>
      </c>
      <c r="K196">
        <f>VLOOKUP(B196,[4]Factor!$A$2:$F$254,5,FALSE)</f>
        <v>0</v>
      </c>
      <c r="O196">
        <f t="shared" si="17"/>
        <v>8.0000000000000002E-3</v>
      </c>
      <c r="P196">
        <f t="shared" si="18"/>
        <v>8.8403578847646713E-3</v>
      </c>
      <c r="R196">
        <f t="shared" si="19"/>
        <v>8.0000000000000002E-3</v>
      </c>
      <c r="S196">
        <f t="shared" si="19"/>
        <v>1E-4</v>
      </c>
      <c r="T196">
        <f t="shared" si="19"/>
        <v>0.01</v>
      </c>
      <c r="U196">
        <f t="shared" si="20"/>
        <v>8.8403578847646713E-3</v>
      </c>
    </row>
    <row r="197" spans="1:21" x14ac:dyDescent="0.55000000000000004">
      <c r="A197">
        <f>[4]HPQ_Stock_Data!A197</f>
        <v>27828</v>
      </c>
      <c r="B197" s="56">
        <f>[4]HPQ_Stock_Data!B197</f>
        <v>44113</v>
      </c>
      <c r="C197" t="str">
        <f>[4]HPQ_Stock_Data!C197</f>
        <v>HPQ</v>
      </c>
      <c r="D197" t="str">
        <f>[4]HPQ_Stock_Data!D197</f>
        <v>H P INC</v>
      </c>
      <c r="E197">
        <f>[4]HPQ_Stock_Data!E197</f>
        <v>19.370000839233398</v>
      </c>
      <c r="F197">
        <f>[4]HPQ_Stock_Data!F197</f>
        <v>-1.5463288873434067E-3</v>
      </c>
      <c r="G197">
        <f t="shared" si="16"/>
        <v>-1.5463288873434067E-3</v>
      </c>
      <c r="H197">
        <f>VLOOKUP(B197,[4]Factor!$A$2:$F$254,2,FALSE)</f>
        <v>9.300000000000001E-3</v>
      </c>
      <c r="I197">
        <f>VLOOKUP(B197,[4]Factor!$A$2:$F$254,3,FALSE)</f>
        <v>1E-4</v>
      </c>
      <c r="J197">
        <f>VLOOKUP(B197,[4]Factor!$A$2:$F$254,4,FALSE)</f>
        <v>-1.4199999999999999E-2</v>
      </c>
      <c r="K197">
        <f>VLOOKUP(B197,[4]Factor!$A$2:$F$254,5,FALSE)</f>
        <v>0</v>
      </c>
      <c r="O197">
        <f t="shared" si="17"/>
        <v>9.300000000000001E-3</v>
      </c>
      <c r="P197">
        <f t="shared" si="18"/>
        <v>-1.5463288873434067E-3</v>
      </c>
      <c r="R197">
        <f t="shared" si="19"/>
        <v>9.300000000000001E-3</v>
      </c>
      <c r="S197">
        <f t="shared" si="19"/>
        <v>1E-4</v>
      </c>
      <c r="T197">
        <f t="shared" si="19"/>
        <v>-1.4199999999999999E-2</v>
      </c>
      <c r="U197">
        <f t="shared" si="20"/>
        <v>-1.5463288873434067E-3</v>
      </c>
    </row>
    <row r="198" spans="1:21" x14ac:dyDescent="0.55000000000000004">
      <c r="A198">
        <f>[4]HPQ_Stock_Data!A198</f>
        <v>27828</v>
      </c>
      <c r="B198" s="56">
        <f>[4]HPQ_Stock_Data!B198</f>
        <v>44116</v>
      </c>
      <c r="C198" t="str">
        <f>[4]HPQ_Stock_Data!C198</f>
        <v>HPQ</v>
      </c>
      <c r="D198" t="str">
        <f>[4]HPQ_Stock_Data!D198</f>
        <v>H P INC</v>
      </c>
      <c r="E198">
        <f>[4]HPQ_Stock_Data!E198</f>
        <v>19.829999923706055</v>
      </c>
      <c r="F198">
        <f>[4]HPQ_Stock_Data!F198</f>
        <v>2.3748015984892845E-2</v>
      </c>
      <c r="G198">
        <f t="shared" si="16"/>
        <v>2.3748015984892845E-2</v>
      </c>
      <c r="H198">
        <f>VLOOKUP(B198,[4]Factor!$A$2:$F$254,2,FALSE)</f>
        <v>1.5300000000000001E-2</v>
      </c>
      <c r="I198">
        <f>VLOOKUP(B198,[4]Factor!$A$2:$F$254,3,FALSE)</f>
        <v>-8.199999999999999E-3</v>
      </c>
      <c r="J198">
        <f>VLOOKUP(B198,[4]Factor!$A$2:$F$254,4,FALSE)</f>
        <v>-1.4000000000000002E-3</v>
      </c>
      <c r="K198">
        <f>VLOOKUP(B198,[4]Factor!$A$2:$F$254,5,FALSE)</f>
        <v>0</v>
      </c>
      <c r="O198">
        <f t="shared" si="17"/>
        <v>1.5300000000000001E-2</v>
      </c>
      <c r="P198">
        <f t="shared" si="18"/>
        <v>2.3748015984892845E-2</v>
      </c>
      <c r="R198">
        <f t="shared" si="19"/>
        <v>1.5300000000000001E-2</v>
      </c>
      <c r="S198">
        <f t="shared" si="19"/>
        <v>-8.199999999999999E-3</v>
      </c>
      <c r="T198">
        <f t="shared" si="19"/>
        <v>-1.4000000000000002E-3</v>
      </c>
      <c r="U198">
        <f t="shared" si="20"/>
        <v>2.3748015984892845E-2</v>
      </c>
    </row>
    <row r="199" spans="1:21" x14ac:dyDescent="0.55000000000000004">
      <c r="A199">
        <f>[4]HPQ_Stock_Data!A199</f>
        <v>27828</v>
      </c>
      <c r="B199" s="56">
        <f>[4]HPQ_Stock_Data!B199</f>
        <v>44117</v>
      </c>
      <c r="C199" t="str">
        <f>[4]HPQ_Stock_Data!C199</f>
        <v>HPQ</v>
      </c>
      <c r="D199" t="str">
        <f>[4]HPQ_Stock_Data!D199</f>
        <v>H P INC</v>
      </c>
      <c r="E199">
        <f>[4]HPQ_Stock_Data!E199</f>
        <v>19.680000305175781</v>
      </c>
      <c r="F199">
        <f>[4]HPQ_Stock_Data!F199</f>
        <v>-7.5642773881554604E-3</v>
      </c>
      <c r="G199">
        <f t="shared" si="16"/>
        <v>-7.5642773881554604E-3</v>
      </c>
      <c r="H199">
        <f>VLOOKUP(B199,[4]Factor!$A$2:$F$254,2,FALSE)</f>
        <v>-4.0999999999999995E-3</v>
      </c>
      <c r="I199">
        <f>VLOOKUP(B199,[4]Factor!$A$2:$F$254,3,FALSE)</f>
        <v>1.9E-3</v>
      </c>
      <c r="J199">
        <f>VLOOKUP(B199,[4]Factor!$A$2:$F$254,4,FALSE)</f>
        <v>-1.6899999999999998E-2</v>
      </c>
      <c r="K199">
        <f>VLOOKUP(B199,[4]Factor!$A$2:$F$254,5,FALSE)</f>
        <v>0</v>
      </c>
      <c r="O199">
        <f t="shared" si="17"/>
        <v>-4.0999999999999995E-3</v>
      </c>
      <c r="P199">
        <f t="shared" si="18"/>
        <v>-7.5642773881554604E-3</v>
      </c>
      <c r="R199">
        <f t="shared" si="19"/>
        <v>-4.0999999999999995E-3</v>
      </c>
      <c r="S199">
        <f t="shared" si="19"/>
        <v>1.9E-3</v>
      </c>
      <c r="T199">
        <f t="shared" si="19"/>
        <v>-1.6899999999999998E-2</v>
      </c>
      <c r="U199">
        <f t="shared" si="20"/>
        <v>-7.5642773881554604E-3</v>
      </c>
    </row>
    <row r="200" spans="1:21" x14ac:dyDescent="0.55000000000000004">
      <c r="A200">
        <f>[4]HPQ_Stock_Data!A200</f>
        <v>27828</v>
      </c>
      <c r="B200" s="56">
        <f>[4]HPQ_Stock_Data!B200</f>
        <v>44118</v>
      </c>
      <c r="C200" t="str">
        <f>[4]HPQ_Stock_Data!C200</f>
        <v>HPQ</v>
      </c>
      <c r="D200" t="str">
        <f>[4]HPQ_Stock_Data!D200</f>
        <v>H P INC</v>
      </c>
      <c r="E200">
        <f>[4]HPQ_Stock_Data!E200</f>
        <v>19.5</v>
      </c>
      <c r="F200">
        <f>[4]HPQ_Stock_Data!F200</f>
        <v>-9.1463569551706314E-3</v>
      </c>
      <c r="G200">
        <f t="shared" si="16"/>
        <v>-9.1463569551706314E-3</v>
      </c>
      <c r="H200">
        <f>VLOOKUP(B200,[4]Factor!$A$2:$F$254,2,FALSE)</f>
        <v>-6.5000000000000006E-3</v>
      </c>
      <c r="I200">
        <f>VLOOKUP(B200,[4]Factor!$A$2:$F$254,3,FALSE)</f>
        <v>1E-3</v>
      </c>
      <c r="J200">
        <f>VLOOKUP(B200,[4]Factor!$A$2:$F$254,4,FALSE)</f>
        <v>5.9999999999999995E-4</v>
      </c>
      <c r="K200">
        <f>VLOOKUP(B200,[4]Factor!$A$2:$F$254,5,FALSE)</f>
        <v>0</v>
      </c>
      <c r="O200">
        <f t="shared" si="17"/>
        <v>-6.5000000000000006E-3</v>
      </c>
      <c r="P200">
        <f t="shared" si="18"/>
        <v>-9.1463569551706314E-3</v>
      </c>
      <c r="R200">
        <f t="shared" si="19"/>
        <v>-6.5000000000000006E-3</v>
      </c>
      <c r="S200">
        <f t="shared" si="19"/>
        <v>1E-3</v>
      </c>
      <c r="T200">
        <f t="shared" si="19"/>
        <v>5.9999999999999995E-4</v>
      </c>
      <c r="U200">
        <f t="shared" si="20"/>
        <v>-9.1463569551706314E-3</v>
      </c>
    </row>
    <row r="201" spans="1:21" x14ac:dyDescent="0.55000000000000004">
      <c r="A201">
        <f>[4]HPQ_Stock_Data!A201</f>
        <v>27828</v>
      </c>
      <c r="B201" s="56">
        <f>[4]HPQ_Stock_Data!B201</f>
        <v>44119</v>
      </c>
      <c r="C201" t="str">
        <f>[4]HPQ_Stock_Data!C201</f>
        <v>HPQ</v>
      </c>
      <c r="D201" t="str">
        <f>[4]HPQ_Stock_Data!D201</f>
        <v>H P INC</v>
      </c>
      <c r="E201">
        <f>[4]HPQ_Stock_Data!E201</f>
        <v>19.559999465942383</v>
      </c>
      <c r="F201">
        <f>[4]HPQ_Stock_Data!F201</f>
        <v>3.0768956057727337E-3</v>
      </c>
      <c r="G201">
        <f t="shared" si="16"/>
        <v>3.0768956057727337E-3</v>
      </c>
      <c r="H201">
        <f>VLOOKUP(B201,[4]Factor!$A$2:$F$254,2,FALSE)</f>
        <v>-8.0000000000000004E-4</v>
      </c>
      <c r="I201">
        <f>VLOOKUP(B201,[4]Factor!$A$2:$F$254,3,FALSE)</f>
        <v>8.8000000000000005E-3</v>
      </c>
      <c r="J201">
        <f>VLOOKUP(B201,[4]Factor!$A$2:$F$254,4,FALSE)</f>
        <v>1.1200000000000002E-2</v>
      </c>
      <c r="K201">
        <f>VLOOKUP(B201,[4]Factor!$A$2:$F$254,5,FALSE)</f>
        <v>0</v>
      </c>
      <c r="O201">
        <f t="shared" si="17"/>
        <v>-8.0000000000000004E-4</v>
      </c>
      <c r="P201">
        <f t="shared" si="18"/>
        <v>3.0768956057727337E-3</v>
      </c>
      <c r="R201">
        <f t="shared" si="19"/>
        <v>-8.0000000000000004E-4</v>
      </c>
      <c r="S201">
        <f t="shared" si="19"/>
        <v>8.8000000000000005E-3</v>
      </c>
      <c r="T201">
        <f t="shared" si="19"/>
        <v>1.1200000000000002E-2</v>
      </c>
      <c r="U201">
        <f t="shared" si="20"/>
        <v>3.0768956057727337E-3</v>
      </c>
    </row>
    <row r="202" spans="1:21" x14ac:dyDescent="0.55000000000000004">
      <c r="A202">
        <f>[4]HPQ_Stock_Data!A202</f>
        <v>27828</v>
      </c>
      <c r="B202" s="56">
        <f>[4]HPQ_Stock_Data!B202</f>
        <v>44120</v>
      </c>
      <c r="C202" t="str">
        <f>[4]HPQ_Stock_Data!C202</f>
        <v>HPQ</v>
      </c>
      <c r="D202" t="str">
        <f>[4]HPQ_Stock_Data!D202</f>
        <v>H P INC</v>
      </c>
      <c r="E202">
        <f>[4]HPQ_Stock_Data!E202</f>
        <v>19.600000381469727</v>
      </c>
      <c r="F202">
        <f>[4]HPQ_Stock_Data!F202</f>
        <v>2.0450365263968706E-3</v>
      </c>
      <c r="G202">
        <f t="shared" si="16"/>
        <v>2.0450365263968706E-3</v>
      </c>
      <c r="H202">
        <f>VLOOKUP(B202,[4]Factor!$A$2:$F$254,2,FALSE)</f>
        <v>-5.9999999999999995E-4</v>
      </c>
      <c r="I202">
        <f>VLOOKUP(B202,[4]Factor!$A$2:$F$254,3,FALSE)</f>
        <v>-2.0999999999999999E-3</v>
      </c>
      <c r="J202">
        <f>VLOOKUP(B202,[4]Factor!$A$2:$F$254,4,FALSE)</f>
        <v>5.9999999999999995E-4</v>
      </c>
      <c r="K202">
        <f>VLOOKUP(B202,[4]Factor!$A$2:$F$254,5,FALSE)</f>
        <v>0</v>
      </c>
      <c r="O202">
        <f t="shared" si="17"/>
        <v>-5.9999999999999995E-4</v>
      </c>
      <c r="P202">
        <f t="shared" si="18"/>
        <v>2.0450365263968706E-3</v>
      </c>
      <c r="R202">
        <f t="shared" si="19"/>
        <v>-5.9999999999999995E-4</v>
      </c>
      <c r="S202">
        <f t="shared" si="19"/>
        <v>-2.0999999999999999E-3</v>
      </c>
      <c r="T202">
        <f t="shared" si="19"/>
        <v>5.9999999999999995E-4</v>
      </c>
      <c r="U202">
        <f t="shared" si="20"/>
        <v>2.0450365263968706E-3</v>
      </c>
    </row>
    <row r="203" spans="1:21" x14ac:dyDescent="0.55000000000000004">
      <c r="A203">
        <f>[4]HPQ_Stock_Data!A203</f>
        <v>27828</v>
      </c>
      <c r="B203" s="56">
        <f>[4]HPQ_Stock_Data!B203</f>
        <v>44123</v>
      </c>
      <c r="C203" t="str">
        <f>[4]HPQ_Stock_Data!C203</f>
        <v>HPQ</v>
      </c>
      <c r="D203" t="str">
        <f>[4]HPQ_Stock_Data!D203</f>
        <v>H P INC</v>
      </c>
      <c r="E203">
        <f>[4]HPQ_Stock_Data!E203</f>
        <v>19.360000610351563</v>
      </c>
      <c r="F203">
        <f>[4]HPQ_Stock_Data!F203</f>
        <v>-1.2244885787367821E-2</v>
      </c>
      <c r="G203">
        <f t="shared" si="16"/>
        <v>-1.2244885787367821E-2</v>
      </c>
      <c r="H203">
        <f>VLOOKUP(B203,[4]Factor!$A$2:$F$254,2,FALSE)</f>
        <v>-1.5300000000000001E-2</v>
      </c>
      <c r="I203">
        <f>VLOOKUP(B203,[4]Factor!$A$2:$F$254,3,FALSE)</f>
        <v>3.5999999999999999E-3</v>
      </c>
      <c r="J203">
        <f>VLOOKUP(B203,[4]Factor!$A$2:$F$254,4,FALSE)</f>
        <v>2.8000000000000004E-3</v>
      </c>
      <c r="K203">
        <f>VLOOKUP(B203,[4]Factor!$A$2:$F$254,5,FALSE)</f>
        <v>0</v>
      </c>
      <c r="O203">
        <f t="shared" si="17"/>
        <v>-1.5300000000000001E-2</v>
      </c>
      <c r="P203">
        <f t="shared" si="18"/>
        <v>-1.2244885787367821E-2</v>
      </c>
      <c r="R203">
        <f t="shared" si="19"/>
        <v>-1.5300000000000001E-2</v>
      </c>
      <c r="S203">
        <f t="shared" si="19"/>
        <v>3.5999999999999999E-3</v>
      </c>
      <c r="T203">
        <f t="shared" si="19"/>
        <v>2.8000000000000004E-3</v>
      </c>
      <c r="U203">
        <f t="shared" si="20"/>
        <v>-1.2244885787367821E-2</v>
      </c>
    </row>
    <row r="204" spans="1:21" x14ac:dyDescent="0.55000000000000004">
      <c r="A204">
        <f>[4]HPQ_Stock_Data!A204</f>
        <v>27828</v>
      </c>
      <c r="B204" s="56">
        <f>[4]HPQ_Stock_Data!B204</f>
        <v>44124</v>
      </c>
      <c r="C204" t="str">
        <f>[4]HPQ_Stock_Data!C204</f>
        <v>HPQ</v>
      </c>
      <c r="D204" t="str">
        <f>[4]HPQ_Stock_Data!D204</f>
        <v>H P INC</v>
      </c>
      <c r="E204">
        <f>[4]HPQ_Stock_Data!E204</f>
        <v>19.370000839233398</v>
      </c>
      <c r="F204">
        <f>[4]HPQ_Stock_Data!F204</f>
        <v>5.1654072012752295E-4</v>
      </c>
      <c r="G204">
        <f t="shared" si="16"/>
        <v>5.1654072012752295E-4</v>
      </c>
      <c r="H204">
        <f>VLOOKUP(B204,[4]Factor!$A$2:$F$254,2,FALSE)</f>
        <v>3.4000000000000002E-3</v>
      </c>
      <c r="I204">
        <f>VLOOKUP(B204,[4]Factor!$A$2:$F$254,3,FALSE)</f>
        <v>-2.5000000000000001E-3</v>
      </c>
      <c r="J204">
        <f>VLOOKUP(B204,[4]Factor!$A$2:$F$254,4,FALSE)</f>
        <v>1.2800000000000001E-2</v>
      </c>
      <c r="K204">
        <f>VLOOKUP(B204,[4]Factor!$A$2:$F$254,5,FALSE)</f>
        <v>0</v>
      </c>
      <c r="O204">
        <f t="shared" si="17"/>
        <v>3.4000000000000002E-3</v>
      </c>
      <c r="P204">
        <f t="shared" si="18"/>
        <v>5.1654072012752295E-4</v>
      </c>
      <c r="R204">
        <f t="shared" si="19"/>
        <v>3.4000000000000002E-3</v>
      </c>
      <c r="S204">
        <f t="shared" si="19"/>
        <v>-2.5000000000000001E-3</v>
      </c>
      <c r="T204">
        <f t="shared" si="19"/>
        <v>1.2800000000000001E-2</v>
      </c>
      <c r="U204">
        <f t="shared" si="20"/>
        <v>5.1654072012752295E-4</v>
      </c>
    </row>
    <row r="205" spans="1:21" x14ac:dyDescent="0.55000000000000004">
      <c r="A205">
        <f>[4]HPQ_Stock_Data!A205</f>
        <v>27828</v>
      </c>
      <c r="B205" s="56">
        <f>[4]HPQ_Stock_Data!B205</f>
        <v>44125</v>
      </c>
      <c r="C205" t="str">
        <f>[4]HPQ_Stock_Data!C205</f>
        <v>HPQ</v>
      </c>
      <c r="D205" t="str">
        <f>[4]HPQ_Stock_Data!D205</f>
        <v>H P INC</v>
      </c>
      <c r="E205">
        <f>[4]HPQ_Stock_Data!E205</f>
        <v>19.219999313354492</v>
      </c>
      <c r="F205">
        <f>[4]HPQ_Stock_Data!F205</f>
        <v>-7.7440124005079269E-3</v>
      </c>
      <c r="G205">
        <f t="shared" si="16"/>
        <v>-7.7440124005079269E-3</v>
      </c>
      <c r="H205">
        <f>VLOOKUP(B205,[4]Factor!$A$2:$F$254,2,FALSE)</f>
        <v>-3.5999999999999999E-3</v>
      </c>
      <c r="I205">
        <f>VLOOKUP(B205,[4]Factor!$A$2:$F$254,3,FALSE)</f>
        <v>-4.3E-3</v>
      </c>
      <c r="J205">
        <f>VLOOKUP(B205,[4]Factor!$A$2:$F$254,4,FALSE)</f>
        <v>3.0000000000000001E-3</v>
      </c>
      <c r="K205">
        <f>VLOOKUP(B205,[4]Factor!$A$2:$F$254,5,FALSE)</f>
        <v>0</v>
      </c>
      <c r="O205">
        <f t="shared" si="17"/>
        <v>-3.5999999999999999E-3</v>
      </c>
      <c r="P205">
        <f t="shared" si="18"/>
        <v>-7.7440124005079269E-3</v>
      </c>
      <c r="R205">
        <f t="shared" si="19"/>
        <v>-3.5999999999999999E-3</v>
      </c>
      <c r="S205">
        <f t="shared" si="19"/>
        <v>-4.3E-3</v>
      </c>
      <c r="T205">
        <f t="shared" si="19"/>
        <v>3.0000000000000001E-3</v>
      </c>
      <c r="U205">
        <f t="shared" si="20"/>
        <v>-7.7440124005079269E-3</v>
      </c>
    </row>
    <row r="206" spans="1:21" x14ac:dyDescent="0.55000000000000004">
      <c r="A206">
        <f>[4]HPQ_Stock_Data!A206</f>
        <v>27828</v>
      </c>
      <c r="B206" s="56">
        <f>[4]HPQ_Stock_Data!B206</f>
        <v>44126</v>
      </c>
      <c r="C206" t="str">
        <f>[4]HPQ_Stock_Data!C206</f>
        <v>HPQ</v>
      </c>
      <c r="D206" t="str">
        <f>[4]HPQ_Stock_Data!D206</f>
        <v>H P INC</v>
      </c>
      <c r="E206">
        <f>[4]HPQ_Stock_Data!E206</f>
        <v>19.350000381469727</v>
      </c>
      <c r="F206">
        <f>[4]HPQ_Stock_Data!F206</f>
        <v>6.7638433538377285E-3</v>
      </c>
      <c r="G206">
        <f t="shared" si="16"/>
        <v>6.7638433538377285E-3</v>
      </c>
      <c r="H206">
        <f>VLOOKUP(B206,[4]Factor!$A$2:$F$254,2,FALSE)</f>
        <v>6.7000000000000002E-3</v>
      </c>
      <c r="I206">
        <f>VLOOKUP(B206,[4]Factor!$A$2:$F$254,3,FALSE)</f>
        <v>5.8999999999999999E-3</v>
      </c>
      <c r="J206">
        <f>VLOOKUP(B206,[4]Factor!$A$2:$F$254,4,FALSE)</f>
        <v>1.0700000000000001E-2</v>
      </c>
      <c r="K206">
        <f>VLOOKUP(B206,[4]Factor!$A$2:$F$254,5,FALSE)</f>
        <v>0</v>
      </c>
      <c r="O206">
        <f t="shared" si="17"/>
        <v>6.7000000000000002E-3</v>
      </c>
      <c r="P206">
        <f t="shared" si="18"/>
        <v>6.7638433538377285E-3</v>
      </c>
      <c r="R206">
        <f t="shared" si="19"/>
        <v>6.7000000000000002E-3</v>
      </c>
      <c r="S206">
        <f t="shared" si="19"/>
        <v>5.8999999999999999E-3</v>
      </c>
      <c r="T206">
        <f t="shared" si="19"/>
        <v>1.0700000000000001E-2</v>
      </c>
      <c r="U206">
        <f t="shared" si="20"/>
        <v>6.7638433538377285E-3</v>
      </c>
    </row>
    <row r="207" spans="1:21" x14ac:dyDescent="0.55000000000000004">
      <c r="A207">
        <f>[4]HPQ_Stock_Data!A207</f>
        <v>27828</v>
      </c>
      <c r="B207" s="56">
        <f>[4]HPQ_Stock_Data!B207</f>
        <v>44127</v>
      </c>
      <c r="C207" t="str">
        <f>[4]HPQ_Stock_Data!C207</f>
        <v>HPQ</v>
      </c>
      <c r="D207" t="str">
        <f>[4]HPQ_Stock_Data!D207</f>
        <v>H P INC</v>
      </c>
      <c r="E207">
        <f>[4]HPQ_Stock_Data!E207</f>
        <v>19.120000839233398</v>
      </c>
      <c r="F207">
        <f>[4]HPQ_Stock_Data!F207</f>
        <v>-1.1886280961334705E-2</v>
      </c>
      <c r="G207">
        <f t="shared" si="16"/>
        <v>-1.1886280961334705E-2</v>
      </c>
      <c r="H207">
        <f>VLOOKUP(B207,[4]Factor!$A$2:$F$254,2,FALSE)</f>
        <v>3.8E-3</v>
      </c>
      <c r="I207">
        <f>VLOOKUP(B207,[4]Factor!$A$2:$F$254,3,FALSE)</f>
        <v>4.3E-3</v>
      </c>
      <c r="J207">
        <f>VLOOKUP(B207,[4]Factor!$A$2:$F$254,4,FALSE)</f>
        <v>5.0000000000000001E-4</v>
      </c>
      <c r="K207">
        <f>VLOOKUP(B207,[4]Factor!$A$2:$F$254,5,FALSE)</f>
        <v>0</v>
      </c>
      <c r="O207">
        <f t="shared" si="17"/>
        <v>3.8E-3</v>
      </c>
      <c r="P207">
        <f t="shared" si="18"/>
        <v>-1.1886280961334705E-2</v>
      </c>
      <c r="R207">
        <f t="shared" si="19"/>
        <v>3.8E-3</v>
      </c>
      <c r="S207">
        <f t="shared" si="19"/>
        <v>4.3E-3</v>
      </c>
      <c r="T207">
        <f t="shared" si="19"/>
        <v>5.0000000000000001E-4</v>
      </c>
      <c r="U207">
        <f t="shared" si="20"/>
        <v>-1.1886280961334705E-2</v>
      </c>
    </row>
    <row r="208" spans="1:21" x14ac:dyDescent="0.55000000000000004">
      <c r="A208">
        <f>[4]HPQ_Stock_Data!A208</f>
        <v>27828</v>
      </c>
      <c r="B208" s="56">
        <f>[4]HPQ_Stock_Data!B208</f>
        <v>44130</v>
      </c>
      <c r="C208" t="str">
        <f>[4]HPQ_Stock_Data!C208</f>
        <v>HPQ</v>
      </c>
      <c r="D208" t="str">
        <f>[4]HPQ_Stock_Data!D208</f>
        <v>H P INC</v>
      </c>
      <c r="E208">
        <f>[4]HPQ_Stock_Data!E208</f>
        <v>18.25</v>
      </c>
      <c r="F208">
        <f>[4]HPQ_Stock_Data!F208</f>
        <v>-4.5502133667469025E-2</v>
      </c>
      <c r="G208">
        <f t="shared" si="16"/>
        <v>-4.5502133667469025E-2</v>
      </c>
      <c r="H208">
        <f>VLOOKUP(B208,[4]Factor!$A$2:$F$254,2,FALSE)</f>
        <v>-1.8500000000000003E-2</v>
      </c>
      <c r="I208">
        <f>VLOOKUP(B208,[4]Factor!$A$2:$F$254,3,FALSE)</f>
        <v>-2.8000000000000004E-3</v>
      </c>
      <c r="J208">
        <f>VLOOKUP(B208,[4]Factor!$A$2:$F$254,4,FALSE)</f>
        <v>-3.9000000000000003E-3</v>
      </c>
      <c r="K208">
        <f>VLOOKUP(B208,[4]Factor!$A$2:$F$254,5,FALSE)</f>
        <v>0</v>
      </c>
      <c r="O208">
        <f t="shared" si="17"/>
        <v>-1.8500000000000003E-2</v>
      </c>
      <c r="P208">
        <f t="shared" si="18"/>
        <v>-4.5502133667469025E-2</v>
      </c>
      <c r="R208">
        <f t="shared" si="19"/>
        <v>-1.8500000000000003E-2</v>
      </c>
      <c r="S208">
        <f t="shared" si="19"/>
        <v>-2.8000000000000004E-3</v>
      </c>
      <c r="T208">
        <f t="shared" si="19"/>
        <v>-3.9000000000000003E-3</v>
      </c>
      <c r="U208">
        <f t="shared" si="20"/>
        <v>-4.5502133667469025E-2</v>
      </c>
    </row>
    <row r="209" spans="1:21" x14ac:dyDescent="0.55000000000000004">
      <c r="A209">
        <f>[4]HPQ_Stock_Data!A209</f>
        <v>27828</v>
      </c>
      <c r="B209" s="56">
        <f>[4]HPQ_Stock_Data!B209</f>
        <v>44131</v>
      </c>
      <c r="C209" t="str">
        <f>[4]HPQ_Stock_Data!C209</f>
        <v>HPQ</v>
      </c>
      <c r="D209" t="str">
        <f>[4]HPQ_Stock_Data!D209</f>
        <v>H P INC</v>
      </c>
      <c r="E209">
        <f>[4]HPQ_Stock_Data!E209</f>
        <v>17.979999542236328</v>
      </c>
      <c r="F209">
        <f>[4]HPQ_Stock_Data!F209</f>
        <v>-1.4794545248150826E-2</v>
      </c>
      <c r="G209">
        <f t="shared" si="16"/>
        <v>-1.4794545248150826E-2</v>
      </c>
      <c r="H209">
        <f>VLOOKUP(B209,[4]Factor!$A$2:$F$254,2,FALSE)</f>
        <v>-2.3E-3</v>
      </c>
      <c r="I209">
        <f>VLOOKUP(B209,[4]Factor!$A$2:$F$254,3,FALSE)</f>
        <v>-4.0000000000000002E-4</v>
      </c>
      <c r="J209">
        <f>VLOOKUP(B209,[4]Factor!$A$2:$F$254,4,FALSE)</f>
        <v>-2.3599999999999999E-2</v>
      </c>
      <c r="K209">
        <f>VLOOKUP(B209,[4]Factor!$A$2:$F$254,5,FALSE)</f>
        <v>0</v>
      </c>
      <c r="O209">
        <f t="shared" si="17"/>
        <v>-2.3E-3</v>
      </c>
      <c r="P209">
        <f t="shared" si="18"/>
        <v>-1.4794545248150826E-2</v>
      </c>
      <c r="R209">
        <f t="shared" si="19"/>
        <v>-2.3E-3</v>
      </c>
      <c r="S209">
        <f t="shared" si="19"/>
        <v>-4.0000000000000002E-4</v>
      </c>
      <c r="T209">
        <f t="shared" si="19"/>
        <v>-2.3599999999999999E-2</v>
      </c>
      <c r="U209">
        <f t="shared" si="20"/>
        <v>-1.4794545248150826E-2</v>
      </c>
    </row>
    <row r="210" spans="1:21" x14ac:dyDescent="0.55000000000000004">
      <c r="A210">
        <f>[4]HPQ_Stock_Data!A210</f>
        <v>27828</v>
      </c>
      <c r="B210" s="56">
        <f>[4]HPQ_Stock_Data!B210</f>
        <v>44132</v>
      </c>
      <c r="C210" t="str">
        <f>[4]HPQ_Stock_Data!C210</f>
        <v>HPQ</v>
      </c>
      <c r="D210" t="str">
        <f>[4]HPQ_Stock_Data!D210</f>
        <v>H P INC</v>
      </c>
      <c r="E210">
        <f>[4]HPQ_Stock_Data!E210</f>
        <v>17.350000381469727</v>
      </c>
      <c r="F210">
        <f>[4]HPQ_Stock_Data!F210</f>
        <v>-3.5038884729146957E-2</v>
      </c>
      <c r="G210">
        <f t="shared" si="16"/>
        <v>-3.5038884729146957E-2</v>
      </c>
      <c r="H210">
        <f>VLOOKUP(B210,[4]Factor!$A$2:$F$254,2,FALSE)</f>
        <v>-3.4099999999999998E-2</v>
      </c>
      <c r="I210">
        <f>VLOOKUP(B210,[4]Factor!$A$2:$F$254,3,FALSE)</f>
        <v>5.9999999999999995E-4</v>
      </c>
      <c r="J210">
        <f>VLOOKUP(B210,[4]Factor!$A$2:$F$254,4,FALSE)</f>
        <v>5.6999999999999993E-3</v>
      </c>
      <c r="K210">
        <f>VLOOKUP(B210,[4]Factor!$A$2:$F$254,5,FALSE)</f>
        <v>0</v>
      </c>
      <c r="O210">
        <f t="shared" si="17"/>
        <v>-3.4099999999999998E-2</v>
      </c>
      <c r="P210">
        <f t="shared" si="18"/>
        <v>-3.5038884729146957E-2</v>
      </c>
      <c r="R210">
        <f t="shared" si="19"/>
        <v>-3.4099999999999998E-2</v>
      </c>
      <c r="S210">
        <f t="shared" si="19"/>
        <v>5.9999999999999995E-4</v>
      </c>
      <c r="T210">
        <f t="shared" si="19"/>
        <v>5.6999999999999993E-3</v>
      </c>
      <c r="U210">
        <f t="shared" si="20"/>
        <v>-3.5038884729146957E-2</v>
      </c>
    </row>
    <row r="211" spans="1:21" x14ac:dyDescent="0.55000000000000004">
      <c r="A211">
        <f>[4]HPQ_Stock_Data!A211</f>
        <v>27828</v>
      </c>
      <c r="B211" s="56">
        <f>[4]HPQ_Stock_Data!B211</f>
        <v>44133</v>
      </c>
      <c r="C211" t="str">
        <f>[4]HPQ_Stock_Data!C211</f>
        <v>HPQ</v>
      </c>
      <c r="D211" t="str">
        <f>[4]HPQ_Stock_Data!D211</f>
        <v>H P INC</v>
      </c>
      <c r="E211">
        <f>[4]HPQ_Stock_Data!E211</f>
        <v>17.780000686645508</v>
      </c>
      <c r="F211">
        <f>[4]HPQ_Stock_Data!F211</f>
        <v>2.4783879518508911E-2</v>
      </c>
      <c r="G211">
        <f t="shared" si="16"/>
        <v>2.4783879518508911E-2</v>
      </c>
      <c r="H211">
        <f>VLOOKUP(B211,[4]Factor!$A$2:$F$254,2,FALSE)</f>
        <v>1.1299999999999999E-2</v>
      </c>
      <c r="I211">
        <f>VLOOKUP(B211,[4]Factor!$A$2:$F$254,3,FALSE)</f>
        <v>1.7000000000000001E-3</v>
      </c>
      <c r="J211">
        <f>VLOOKUP(B211,[4]Factor!$A$2:$F$254,4,FALSE)</f>
        <v>2.2000000000000001E-3</v>
      </c>
      <c r="K211">
        <f>VLOOKUP(B211,[4]Factor!$A$2:$F$254,5,FALSE)</f>
        <v>0</v>
      </c>
      <c r="O211">
        <f t="shared" si="17"/>
        <v>1.1299999999999999E-2</v>
      </c>
      <c r="P211">
        <f t="shared" si="18"/>
        <v>2.4783879518508911E-2</v>
      </c>
      <c r="R211">
        <f t="shared" si="19"/>
        <v>1.1299999999999999E-2</v>
      </c>
      <c r="S211">
        <f t="shared" si="19"/>
        <v>1.7000000000000001E-3</v>
      </c>
      <c r="T211">
        <f t="shared" si="19"/>
        <v>2.2000000000000001E-3</v>
      </c>
      <c r="U211">
        <f t="shared" si="20"/>
        <v>2.4783879518508911E-2</v>
      </c>
    </row>
    <row r="212" spans="1:21" x14ac:dyDescent="0.55000000000000004">
      <c r="A212">
        <f>[4]HPQ_Stock_Data!A212</f>
        <v>27828</v>
      </c>
      <c r="B212" s="56">
        <f>[4]HPQ_Stock_Data!B212</f>
        <v>44134</v>
      </c>
      <c r="C212" t="str">
        <f>[4]HPQ_Stock_Data!C212</f>
        <v>HPQ</v>
      </c>
      <c r="D212" t="str">
        <f>[4]HPQ_Stock_Data!D212</f>
        <v>H P INC</v>
      </c>
      <c r="E212">
        <f>[4]HPQ_Stock_Data!E212</f>
        <v>17.959999084472656</v>
      </c>
      <c r="F212">
        <f>[4]HPQ_Stock_Data!F212</f>
        <v>1.0123644024133682E-2</v>
      </c>
      <c r="G212">
        <f t="shared" si="16"/>
        <v>1.0123644024133682E-2</v>
      </c>
      <c r="H212">
        <f>VLOOKUP(B212,[4]Factor!$A$2:$F$254,2,FALSE)</f>
        <v>-1.4499999999999999E-2</v>
      </c>
      <c r="I212">
        <f>VLOOKUP(B212,[4]Factor!$A$2:$F$254,3,FALSE)</f>
        <v>-7.9000000000000008E-3</v>
      </c>
      <c r="J212">
        <f>VLOOKUP(B212,[4]Factor!$A$2:$F$254,4,FALSE)</f>
        <v>1.8500000000000003E-2</v>
      </c>
      <c r="K212">
        <f>VLOOKUP(B212,[4]Factor!$A$2:$F$254,5,FALSE)</f>
        <v>0</v>
      </c>
      <c r="O212">
        <f t="shared" si="17"/>
        <v>-1.4499999999999999E-2</v>
      </c>
      <c r="P212">
        <f t="shared" si="18"/>
        <v>1.0123644024133682E-2</v>
      </c>
      <c r="R212">
        <f t="shared" si="19"/>
        <v>-1.4499999999999999E-2</v>
      </c>
      <c r="S212">
        <f t="shared" si="19"/>
        <v>-7.9000000000000008E-3</v>
      </c>
      <c r="T212">
        <f t="shared" si="19"/>
        <v>1.8500000000000003E-2</v>
      </c>
      <c r="U212">
        <f t="shared" si="20"/>
        <v>1.0123644024133682E-2</v>
      </c>
    </row>
    <row r="213" spans="1:21" x14ac:dyDescent="0.55000000000000004">
      <c r="A213">
        <f>[4]HPQ_Stock_Data!A213</f>
        <v>27828</v>
      </c>
      <c r="B213" s="56">
        <f>[4]HPQ_Stock_Data!B213</f>
        <v>44137</v>
      </c>
      <c r="C213" t="str">
        <f>[4]HPQ_Stock_Data!C213</f>
        <v>HPQ</v>
      </c>
      <c r="D213" t="str">
        <f>[4]HPQ_Stock_Data!D213</f>
        <v>H P INC</v>
      </c>
      <c r="E213">
        <f>[4]HPQ_Stock_Data!E213</f>
        <v>18.409999847412109</v>
      </c>
      <c r="F213">
        <f>[4]HPQ_Stock_Data!F213</f>
        <v>2.5055723264813423E-2</v>
      </c>
      <c r="G213">
        <f t="shared" si="16"/>
        <v>2.5055723264813423E-2</v>
      </c>
      <c r="H213">
        <f>VLOOKUP(B213,[4]Factor!$A$2:$F$254,2,FALSE)</f>
        <v>1.1699999999999999E-2</v>
      </c>
      <c r="I213">
        <f>VLOOKUP(B213,[4]Factor!$A$2:$F$254,3,FALSE)</f>
        <v>4.5000000000000005E-3</v>
      </c>
      <c r="J213">
        <f>VLOOKUP(B213,[4]Factor!$A$2:$F$254,4,FALSE)</f>
        <v>9.7999999999999997E-3</v>
      </c>
      <c r="K213">
        <f>VLOOKUP(B213,[4]Factor!$A$2:$F$254,5,FALSE)</f>
        <v>0</v>
      </c>
      <c r="O213">
        <f t="shared" si="17"/>
        <v>1.1699999999999999E-2</v>
      </c>
      <c r="P213">
        <f t="shared" si="18"/>
        <v>2.5055723264813423E-2</v>
      </c>
      <c r="R213">
        <f t="shared" si="19"/>
        <v>1.1699999999999999E-2</v>
      </c>
      <c r="S213">
        <f t="shared" si="19"/>
        <v>4.5000000000000005E-3</v>
      </c>
      <c r="T213">
        <f t="shared" si="19"/>
        <v>9.7999999999999997E-3</v>
      </c>
      <c r="U213">
        <f t="shared" si="20"/>
        <v>2.5055723264813423E-2</v>
      </c>
    </row>
    <row r="214" spans="1:21" x14ac:dyDescent="0.55000000000000004">
      <c r="A214">
        <f>[4]HPQ_Stock_Data!A214</f>
        <v>27828</v>
      </c>
      <c r="B214" s="56">
        <f>[4]HPQ_Stock_Data!B214</f>
        <v>44138</v>
      </c>
      <c r="C214" t="str">
        <f>[4]HPQ_Stock_Data!C214</f>
        <v>HPQ</v>
      </c>
      <c r="D214" t="str">
        <f>[4]HPQ_Stock_Data!D214</f>
        <v>H P INC</v>
      </c>
      <c r="E214">
        <f>[4]HPQ_Stock_Data!E214</f>
        <v>18.620000839233398</v>
      </c>
      <c r="F214">
        <f>[4]HPQ_Stock_Data!F214</f>
        <v>1.1406898498535156E-2</v>
      </c>
      <c r="G214">
        <f t="shared" si="16"/>
        <v>1.1406898498535156E-2</v>
      </c>
      <c r="H214">
        <f>VLOOKUP(B214,[4]Factor!$A$2:$F$254,2,FALSE)</f>
        <v>1.9299999999999998E-2</v>
      </c>
      <c r="I214">
        <f>VLOOKUP(B214,[4]Factor!$A$2:$F$254,3,FALSE)</f>
        <v>9.3999999999999986E-3</v>
      </c>
      <c r="J214">
        <f>VLOOKUP(B214,[4]Factor!$A$2:$F$254,4,FALSE)</f>
        <v>-2.0999999999999999E-3</v>
      </c>
      <c r="K214">
        <f>VLOOKUP(B214,[4]Factor!$A$2:$F$254,5,FALSE)</f>
        <v>0</v>
      </c>
      <c r="O214">
        <f t="shared" si="17"/>
        <v>1.9299999999999998E-2</v>
      </c>
      <c r="P214">
        <f t="shared" si="18"/>
        <v>1.1406898498535156E-2</v>
      </c>
      <c r="R214">
        <f t="shared" si="19"/>
        <v>1.9299999999999998E-2</v>
      </c>
      <c r="S214">
        <f t="shared" si="19"/>
        <v>9.3999999999999986E-3</v>
      </c>
      <c r="T214">
        <f t="shared" si="19"/>
        <v>-2.0999999999999999E-3</v>
      </c>
      <c r="U214">
        <f t="shared" si="20"/>
        <v>1.1406898498535156E-2</v>
      </c>
    </row>
    <row r="215" spans="1:21" x14ac:dyDescent="0.55000000000000004">
      <c r="A215">
        <f>[4]HPQ_Stock_Data!A215</f>
        <v>27828</v>
      </c>
      <c r="B215" s="56">
        <f>[4]HPQ_Stock_Data!B215</f>
        <v>44139</v>
      </c>
      <c r="C215" t="str">
        <f>[4]HPQ_Stock_Data!C215</f>
        <v>HPQ</v>
      </c>
      <c r="D215" t="str">
        <f>[4]HPQ_Stock_Data!D215</f>
        <v>H P INC</v>
      </c>
      <c r="E215">
        <f>[4]HPQ_Stock_Data!E215</f>
        <v>18.280000686645508</v>
      </c>
      <c r="F215">
        <f>[4]HPQ_Stock_Data!F215</f>
        <v>-1.8259942531585693E-2</v>
      </c>
      <c r="G215">
        <f t="shared" si="16"/>
        <v>-1.8259942531585693E-2</v>
      </c>
      <c r="H215">
        <f>VLOOKUP(B215,[4]Factor!$A$2:$F$254,2,FALSE)</f>
        <v>2.2499999999999999E-2</v>
      </c>
      <c r="I215">
        <f>VLOOKUP(B215,[4]Factor!$A$2:$F$254,3,FALSE)</f>
        <v>-1.43E-2</v>
      </c>
      <c r="J215">
        <f>VLOOKUP(B215,[4]Factor!$A$2:$F$254,4,FALSE)</f>
        <v>-4.8899999999999999E-2</v>
      </c>
      <c r="K215">
        <f>VLOOKUP(B215,[4]Factor!$A$2:$F$254,5,FALSE)</f>
        <v>0</v>
      </c>
      <c r="O215">
        <f t="shared" si="17"/>
        <v>2.2499999999999999E-2</v>
      </c>
      <c r="P215">
        <f t="shared" si="18"/>
        <v>-1.8259942531585693E-2</v>
      </c>
      <c r="R215">
        <f t="shared" si="19"/>
        <v>2.2499999999999999E-2</v>
      </c>
      <c r="S215">
        <f t="shared" si="19"/>
        <v>-1.43E-2</v>
      </c>
      <c r="T215">
        <f t="shared" si="19"/>
        <v>-4.8899999999999999E-2</v>
      </c>
      <c r="U215">
        <f t="shared" si="20"/>
        <v>-1.8259942531585693E-2</v>
      </c>
    </row>
    <row r="216" spans="1:21" x14ac:dyDescent="0.55000000000000004">
      <c r="A216">
        <f>[4]HPQ_Stock_Data!A216</f>
        <v>27828</v>
      </c>
      <c r="B216" s="56">
        <f>[4]HPQ_Stock_Data!B216</f>
        <v>44140</v>
      </c>
      <c r="C216" t="str">
        <f>[4]HPQ_Stock_Data!C216</f>
        <v>HPQ</v>
      </c>
      <c r="D216" t="str">
        <f>[4]HPQ_Stock_Data!D216</f>
        <v>H P INC</v>
      </c>
      <c r="E216">
        <f>[4]HPQ_Stock_Data!E216</f>
        <v>19.129999160766602</v>
      </c>
      <c r="F216">
        <f>[4]HPQ_Stock_Data!F216</f>
        <v>4.6498820185661316E-2</v>
      </c>
      <c r="G216">
        <f t="shared" si="16"/>
        <v>4.6498820185661316E-2</v>
      </c>
      <c r="H216">
        <f>VLOOKUP(B216,[4]Factor!$A$2:$F$254,2,FALSE)</f>
        <v>2.1299999999999999E-2</v>
      </c>
      <c r="I216">
        <f>VLOOKUP(B216,[4]Factor!$A$2:$F$254,3,FALSE)</f>
        <v>0.01</v>
      </c>
      <c r="J216">
        <f>VLOOKUP(B216,[4]Factor!$A$2:$F$254,4,FALSE)</f>
        <v>4.8999999999999998E-3</v>
      </c>
      <c r="K216">
        <f>VLOOKUP(B216,[4]Factor!$A$2:$F$254,5,FALSE)</f>
        <v>0</v>
      </c>
      <c r="O216">
        <f t="shared" si="17"/>
        <v>2.1299999999999999E-2</v>
      </c>
      <c r="P216">
        <f t="shared" si="18"/>
        <v>4.6498820185661316E-2</v>
      </c>
      <c r="R216">
        <f t="shared" si="19"/>
        <v>2.1299999999999999E-2</v>
      </c>
      <c r="S216">
        <f t="shared" si="19"/>
        <v>0.01</v>
      </c>
      <c r="T216">
        <f t="shared" si="19"/>
        <v>4.8999999999999998E-3</v>
      </c>
      <c r="U216">
        <f t="shared" si="20"/>
        <v>4.6498820185661316E-2</v>
      </c>
    </row>
    <row r="217" spans="1:21" x14ac:dyDescent="0.55000000000000004">
      <c r="A217">
        <f>[4]HPQ_Stock_Data!A217</f>
        <v>27828</v>
      </c>
      <c r="B217" s="56">
        <f>[4]HPQ_Stock_Data!B217</f>
        <v>44141</v>
      </c>
      <c r="C217" t="str">
        <f>[4]HPQ_Stock_Data!C217</f>
        <v>HPQ</v>
      </c>
      <c r="D217" t="str">
        <f>[4]HPQ_Stock_Data!D217</f>
        <v>H P INC</v>
      </c>
      <c r="E217">
        <f>[4]HPQ_Stock_Data!E217</f>
        <v>19.25</v>
      </c>
      <c r="F217">
        <f>[4]HPQ_Stock_Data!F217</f>
        <v>6.2729138880968094E-3</v>
      </c>
      <c r="G217">
        <f t="shared" si="16"/>
        <v>6.2729138880968094E-3</v>
      </c>
      <c r="H217">
        <f>VLOOKUP(B217,[4]Factor!$A$2:$F$254,2,FALSE)</f>
        <v>1E-4</v>
      </c>
      <c r="I217">
        <f>VLOOKUP(B217,[4]Factor!$A$2:$F$254,3,FALSE)</f>
        <v>-8.3000000000000001E-3</v>
      </c>
      <c r="J217">
        <f>VLOOKUP(B217,[4]Factor!$A$2:$F$254,4,FALSE)</f>
        <v>-9.4999999999999998E-3</v>
      </c>
      <c r="K217">
        <f>VLOOKUP(B217,[4]Factor!$A$2:$F$254,5,FALSE)</f>
        <v>0</v>
      </c>
      <c r="O217">
        <f t="shared" si="17"/>
        <v>1E-4</v>
      </c>
      <c r="P217">
        <f t="shared" si="18"/>
        <v>6.2729138880968094E-3</v>
      </c>
      <c r="R217">
        <f t="shared" si="19"/>
        <v>1E-4</v>
      </c>
      <c r="S217">
        <f t="shared" si="19"/>
        <v>-8.3000000000000001E-3</v>
      </c>
      <c r="T217">
        <f t="shared" si="19"/>
        <v>-9.4999999999999998E-3</v>
      </c>
      <c r="U217">
        <f t="shared" si="20"/>
        <v>6.2729138880968094E-3</v>
      </c>
    </row>
    <row r="218" spans="1:21" x14ac:dyDescent="0.55000000000000004">
      <c r="A218">
        <f>[4]HPQ_Stock_Data!A218</f>
        <v>27828</v>
      </c>
      <c r="B218" s="56">
        <f>[4]HPQ_Stock_Data!B218</f>
        <v>44144</v>
      </c>
      <c r="C218" t="str">
        <f>[4]HPQ_Stock_Data!C218</f>
        <v>HPQ</v>
      </c>
      <c r="D218" t="str">
        <f>[4]HPQ_Stock_Data!D218</f>
        <v>H P INC</v>
      </c>
      <c r="E218">
        <f>[4]HPQ_Stock_Data!E218</f>
        <v>19.729999542236328</v>
      </c>
      <c r="F218">
        <f>[4]HPQ_Stock_Data!F218</f>
        <v>2.49350406229496E-2</v>
      </c>
      <c r="G218">
        <f t="shared" si="16"/>
        <v>2.49350406229496E-2</v>
      </c>
      <c r="H218">
        <f>VLOOKUP(B218,[4]Factor!$A$2:$F$254,2,FALSE)</f>
        <v>8.199999999999999E-3</v>
      </c>
      <c r="I218">
        <f>VLOOKUP(B218,[4]Factor!$A$2:$F$254,3,FALSE)</f>
        <v>6.9999999999999993E-3</v>
      </c>
      <c r="J218">
        <f>VLOOKUP(B218,[4]Factor!$A$2:$F$254,4,FALSE)</f>
        <v>6.7000000000000004E-2</v>
      </c>
      <c r="K218">
        <f>VLOOKUP(B218,[4]Factor!$A$2:$F$254,5,FALSE)</f>
        <v>0</v>
      </c>
      <c r="O218">
        <f t="shared" si="17"/>
        <v>8.199999999999999E-3</v>
      </c>
      <c r="P218">
        <f t="shared" si="18"/>
        <v>2.49350406229496E-2</v>
      </c>
      <c r="R218">
        <f t="shared" si="19"/>
        <v>8.199999999999999E-3</v>
      </c>
      <c r="S218">
        <f t="shared" si="19"/>
        <v>6.9999999999999993E-3</v>
      </c>
      <c r="T218">
        <f t="shared" si="19"/>
        <v>6.7000000000000004E-2</v>
      </c>
      <c r="U218">
        <f t="shared" si="20"/>
        <v>2.49350406229496E-2</v>
      </c>
    </row>
    <row r="219" spans="1:21" x14ac:dyDescent="0.55000000000000004">
      <c r="A219">
        <f>[4]HPQ_Stock_Data!A219</f>
        <v>27828</v>
      </c>
      <c r="B219" s="56">
        <f>[4]HPQ_Stock_Data!B219</f>
        <v>44145</v>
      </c>
      <c r="C219" t="str">
        <f>[4]HPQ_Stock_Data!C219</f>
        <v>HPQ</v>
      </c>
      <c r="D219" t="str">
        <f>[4]HPQ_Stock_Data!D219</f>
        <v>H P INC</v>
      </c>
      <c r="E219">
        <f>[4]HPQ_Stock_Data!E219</f>
        <v>19.870000839233398</v>
      </c>
      <c r="F219">
        <f>[4]HPQ_Stock_Data!F219</f>
        <v>7.095858920365572E-3</v>
      </c>
      <c r="G219">
        <f t="shared" si="16"/>
        <v>7.095858920365572E-3</v>
      </c>
      <c r="H219">
        <f>VLOOKUP(B219,[4]Factor!$A$2:$F$254,2,FALSE)</f>
        <v>-1.7000000000000001E-3</v>
      </c>
      <c r="I219">
        <f>VLOOKUP(B219,[4]Factor!$A$2:$F$254,3,FALSE)</f>
        <v>1.47E-2</v>
      </c>
      <c r="J219">
        <f>VLOOKUP(B219,[4]Factor!$A$2:$F$254,4,FALSE)</f>
        <v>2.1700000000000001E-2</v>
      </c>
      <c r="K219">
        <f>VLOOKUP(B219,[4]Factor!$A$2:$F$254,5,FALSE)</f>
        <v>0</v>
      </c>
      <c r="O219">
        <f t="shared" si="17"/>
        <v>-1.7000000000000001E-3</v>
      </c>
      <c r="P219">
        <f t="shared" si="18"/>
        <v>7.095858920365572E-3</v>
      </c>
      <c r="R219">
        <f t="shared" si="19"/>
        <v>-1.7000000000000001E-3</v>
      </c>
      <c r="S219">
        <f t="shared" si="19"/>
        <v>1.47E-2</v>
      </c>
      <c r="T219">
        <f t="shared" si="19"/>
        <v>2.1700000000000001E-2</v>
      </c>
      <c r="U219">
        <f t="shared" si="20"/>
        <v>7.095858920365572E-3</v>
      </c>
    </row>
    <row r="220" spans="1:21" x14ac:dyDescent="0.55000000000000004">
      <c r="A220">
        <f>[4]HPQ_Stock_Data!A220</f>
        <v>27828</v>
      </c>
      <c r="B220" s="56">
        <f>[4]HPQ_Stock_Data!B220</f>
        <v>44146</v>
      </c>
      <c r="C220" t="str">
        <f>[4]HPQ_Stock_Data!C220</f>
        <v>HPQ</v>
      </c>
      <c r="D220" t="str">
        <f>[4]HPQ_Stock_Data!D220</f>
        <v>H P INC</v>
      </c>
      <c r="E220">
        <f>[4]HPQ_Stock_Data!E220</f>
        <v>19.360000610351563</v>
      </c>
      <c r="F220">
        <f>[4]HPQ_Stock_Data!F220</f>
        <v>-2.5666844099760056E-2</v>
      </c>
      <c r="G220">
        <f t="shared" si="16"/>
        <v>-2.5666844099760056E-2</v>
      </c>
      <c r="H220">
        <f>VLOOKUP(B220,[4]Factor!$A$2:$F$254,2,FALSE)</f>
        <v>8.8000000000000005E-3</v>
      </c>
      <c r="I220">
        <f>VLOOKUP(B220,[4]Factor!$A$2:$F$254,3,FALSE)</f>
        <v>-5.5000000000000005E-3</v>
      </c>
      <c r="J220">
        <f>VLOOKUP(B220,[4]Factor!$A$2:$F$254,4,FALSE)</f>
        <v>-1.7500000000000002E-2</v>
      </c>
      <c r="K220">
        <f>VLOOKUP(B220,[4]Factor!$A$2:$F$254,5,FALSE)</f>
        <v>0</v>
      </c>
      <c r="O220">
        <f t="shared" si="17"/>
        <v>8.8000000000000005E-3</v>
      </c>
      <c r="P220">
        <f t="shared" si="18"/>
        <v>-2.5666844099760056E-2</v>
      </c>
      <c r="R220">
        <f t="shared" si="19"/>
        <v>8.8000000000000005E-3</v>
      </c>
      <c r="S220">
        <f t="shared" si="19"/>
        <v>-5.5000000000000005E-3</v>
      </c>
      <c r="T220">
        <f t="shared" si="19"/>
        <v>-1.7500000000000002E-2</v>
      </c>
      <c r="U220">
        <f t="shared" si="20"/>
        <v>-2.5666844099760056E-2</v>
      </c>
    </row>
    <row r="221" spans="1:21" x14ac:dyDescent="0.55000000000000004">
      <c r="A221">
        <f>[4]HPQ_Stock_Data!A221</f>
        <v>27828</v>
      </c>
      <c r="B221" s="56">
        <f>[4]HPQ_Stock_Data!B221</f>
        <v>44147</v>
      </c>
      <c r="C221" t="str">
        <f>[4]HPQ_Stock_Data!C221</f>
        <v>HPQ</v>
      </c>
      <c r="D221" t="str">
        <f>[4]HPQ_Stock_Data!D221</f>
        <v>H P INC</v>
      </c>
      <c r="E221">
        <f>[4]HPQ_Stock_Data!E221</f>
        <v>18.930000305175781</v>
      </c>
      <c r="F221">
        <f>[4]HPQ_Stock_Data!F221</f>
        <v>-2.2210758179426193E-2</v>
      </c>
      <c r="G221">
        <f t="shared" si="16"/>
        <v>-2.2210758179426193E-2</v>
      </c>
      <c r="H221">
        <f>VLOOKUP(B221,[4]Factor!$A$2:$F$254,2,FALSE)</f>
        <v>-9.3999999999999986E-3</v>
      </c>
      <c r="I221">
        <f>VLOOKUP(B221,[4]Factor!$A$2:$F$254,3,FALSE)</f>
        <v>-2.3E-3</v>
      </c>
      <c r="J221">
        <f>VLOOKUP(B221,[4]Factor!$A$2:$F$254,4,FALSE)</f>
        <v>-1.18E-2</v>
      </c>
      <c r="K221">
        <f>VLOOKUP(B221,[4]Factor!$A$2:$F$254,5,FALSE)</f>
        <v>0</v>
      </c>
      <c r="O221">
        <f t="shared" si="17"/>
        <v>-9.3999999999999986E-3</v>
      </c>
      <c r="P221">
        <f t="shared" si="18"/>
        <v>-2.2210758179426193E-2</v>
      </c>
      <c r="R221">
        <f t="shared" si="19"/>
        <v>-9.3999999999999986E-3</v>
      </c>
      <c r="S221">
        <f t="shared" si="19"/>
        <v>-2.3E-3</v>
      </c>
      <c r="T221">
        <f t="shared" si="19"/>
        <v>-1.18E-2</v>
      </c>
      <c r="U221">
        <f t="shared" si="20"/>
        <v>-2.2210758179426193E-2</v>
      </c>
    </row>
    <row r="222" spans="1:21" x14ac:dyDescent="0.55000000000000004">
      <c r="A222">
        <f>[4]HPQ_Stock_Data!A222</f>
        <v>27828</v>
      </c>
      <c r="B222" s="56">
        <f>[4]HPQ_Stock_Data!B222</f>
        <v>44148</v>
      </c>
      <c r="C222" t="str">
        <f>[4]HPQ_Stock_Data!C222</f>
        <v>HPQ</v>
      </c>
      <c r="D222" t="str">
        <f>[4]HPQ_Stock_Data!D222</f>
        <v>H P INC</v>
      </c>
      <c r="E222">
        <f>[4]HPQ_Stock_Data!E222</f>
        <v>19.610000610351563</v>
      </c>
      <c r="F222">
        <f>[4]HPQ_Stock_Data!F222</f>
        <v>3.5921834409236908E-2</v>
      </c>
      <c r="G222">
        <f t="shared" si="16"/>
        <v>3.5921834409236908E-2</v>
      </c>
      <c r="H222">
        <f>VLOOKUP(B222,[4]Factor!$A$2:$F$254,2,FALSE)</f>
        <v>1.3100000000000001E-2</v>
      </c>
      <c r="I222">
        <f>VLOOKUP(B222,[4]Factor!$A$2:$F$254,3,FALSE)</f>
        <v>5.7999999999999996E-3</v>
      </c>
      <c r="J222">
        <f>VLOOKUP(B222,[4]Factor!$A$2:$F$254,4,FALSE)</f>
        <v>1.1299999999999999E-2</v>
      </c>
      <c r="K222">
        <f>VLOOKUP(B222,[4]Factor!$A$2:$F$254,5,FALSE)</f>
        <v>0</v>
      </c>
      <c r="O222">
        <f t="shared" si="17"/>
        <v>1.3100000000000001E-2</v>
      </c>
      <c r="P222">
        <f t="shared" si="18"/>
        <v>3.5921834409236908E-2</v>
      </c>
      <c r="R222">
        <f t="shared" si="19"/>
        <v>1.3100000000000001E-2</v>
      </c>
      <c r="S222">
        <f t="shared" si="19"/>
        <v>5.7999999999999996E-3</v>
      </c>
      <c r="T222">
        <f t="shared" si="19"/>
        <v>1.1299999999999999E-2</v>
      </c>
      <c r="U222">
        <f t="shared" si="20"/>
        <v>3.5921834409236908E-2</v>
      </c>
    </row>
    <row r="223" spans="1:21" x14ac:dyDescent="0.55000000000000004">
      <c r="A223">
        <f>[4]HPQ_Stock_Data!A223</f>
        <v>27828</v>
      </c>
      <c r="B223" s="56">
        <f>[4]HPQ_Stock_Data!B223</f>
        <v>44151</v>
      </c>
      <c r="C223" t="str">
        <f>[4]HPQ_Stock_Data!C223</f>
        <v>HPQ</v>
      </c>
      <c r="D223" t="str">
        <f>[4]HPQ_Stock_Data!D223</f>
        <v>H P INC</v>
      </c>
      <c r="E223">
        <f>[4]HPQ_Stock_Data!E223</f>
        <v>20.299999237060547</v>
      </c>
      <c r="F223">
        <f>[4]HPQ_Stock_Data!F223</f>
        <v>3.5186059772968292E-2</v>
      </c>
      <c r="G223">
        <f t="shared" si="16"/>
        <v>3.5186059772968292E-2</v>
      </c>
      <c r="H223">
        <f>VLOOKUP(B223,[4]Factor!$A$2:$F$254,2,FALSE)</f>
        <v>1.2199999999999999E-2</v>
      </c>
      <c r="I223">
        <f>VLOOKUP(B223,[4]Factor!$A$2:$F$254,3,FALSE)</f>
        <v>7.4000000000000003E-3</v>
      </c>
      <c r="J223">
        <f>VLOOKUP(B223,[4]Factor!$A$2:$F$254,4,FALSE)</f>
        <v>1.9099999999999999E-2</v>
      </c>
      <c r="K223">
        <f>VLOOKUP(B223,[4]Factor!$A$2:$F$254,5,FALSE)</f>
        <v>0</v>
      </c>
      <c r="O223">
        <f t="shared" si="17"/>
        <v>1.2199999999999999E-2</v>
      </c>
      <c r="P223">
        <f t="shared" si="18"/>
        <v>3.5186059772968292E-2</v>
      </c>
      <c r="R223">
        <f t="shared" si="19"/>
        <v>1.2199999999999999E-2</v>
      </c>
      <c r="S223">
        <f t="shared" si="19"/>
        <v>7.4000000000000003E-3</v>
      </c>
      <c r="T223">
        <f t="shared" si="19"/>
        <v>1.9099999999999999E-2</v>
      </c>
      <c r="U223">
        <f t="shared" si="20"/>
        <v>3.5186059772968292E-2</v>
      </c>
    </row>
    <row r="224" spans="1:21" x14ac:dyDescent="0.55000000000000004">
      <c r="A224">
        <f>[4]HPQ_Stock_Data!A224</f>
        <v>27828</v>
      </c>
      <c r="B224" s="56">
        <f>[4]HPQ_Stock_Data!B224</f>
        <v>44152</v>
      </c>
      <c r="C224" t="str">
        <f>[4]HPQ_Stock_Data!C224</f>
        <v>HPQ</v>
      </c>
      <c r="D224" t="str">
        <f>[4]HPQ_Stock_Data!D224</f>
        <v>H P INC</v>
      </c>
      <c r="E224">
        <f>[4]HPQ_Stock_Data!E224</f>
        <v>20.5</v>
      </c>
      <c r="F224">
        <f>[4]HPQ_Stock_Data!F224</f>
        <v>9.8522547632455826E-3</v>
      </c>
      <c r="G224">
        <f t="shared" si="16"/>
        <v>9.8522547632455826E-3</v>
      </c>
      <c r="H224">
        <f>VLOOKUP(B224,[4]Factor!$A$2:$F$254,2,FALSE)</f>
        <v>-1.9E-3</v>
      </c>
      <c r="I224">
        <f>VLOOKUP(B224,[4]Factor!$A$2:$F$254,3,FALSE)</f>
        <v>6.0999999999999995E-3</v>
      </c>
      <c r="J224">
        <f>VLOOKUP(B224,[4]Factor!$A$2:$F$254,4,FALSE)</f>
        <v>2.0000000000000001E-4</v>
      </c>
      <c r="K224">
        <f>VLOOKUP(B224,[4]Factor!$A$2:$F$254,5,FALSE)</f>
        <v>0</v>
      </c>
      <c r="O224">
        <f t="shared" si="17"/>
        <v>-1.9E-3</v>
      </c>
      <c r="P224">
        <f t="shared" si="18"/>
        <v>9.8522547632455826E-3</v>
      </c>
      <c r="R224">
        <f t="shared" si="19"/>
        <v>-1.9E-3</v>
      </c>
      <c r="S224">
        <f t="shared" si="19"/>
        <v>6.0999999999999995E-3</v>
      </c>
      <c r="T224">
        <f t="shared" si="19"/>
        <v>2.0000000000000001E-4</v>
      </c>
      <c r="U224">
        <f t="shared" si="20"/>
        <v>9.8522547632455826E-3</v>
      </c>
    </row>
    <row r="225" spans="1:21" x14ac:dyDescent="0.55000000000000004">
      <c r="A225">
        <f>[4]HPQ_Stock_Data!A225</f>
        <v>27828</v>
      </c>
      <c r="B225" s="56">
        <f>[4]HPQ_Stock_Data!B225</f>
        <v>44153</v>
      </c>
      <c r="C225" t="str">
        <f>[4]HPQ_Stock_Data!C225</f>
        <v>HPQ</v>
      </c>
      <c r="D225" t="str">
        <f>[4]HPQ_Stock_Data!D225</f>
        <v>H P INC</v>
      </c>
      <c r="E225">
        <f>[4]HPQ_Stock_Data!E225</f>
        <v>20.450000762939453</v>
      </c>
      <c r="F225">
        <f>[4]HPQ_Stock_Data!F225</f>
        <v>-2.4389871396124363E-3</v>
      </c>
      <c r="G225">
        <f t="shared" si="16"/>
        <v>-2.4389871396124363E-3</v>
      </c>
      <c r="H225">
        <f>VLOOKUP(B225,[4]Factor!$A$2:$F$254,2,FALSE)</f>
        <v>-9.300000000000001E-3</v>
      </c>
      <c r="I225">
        <f>VLOOKUP(B225,[4]Factor!$A$2:$F$254,3,FALSE)</f>
        <v>-1E-4</v>
      </c>
      <c r="J225">
        <f>VLOOKUP(B225,[4]Factor!$A$2:$F$254,4,FALSE)</f>
        <v>0</v>
      </c>
      <c r="K225">
        <f>VLOOKUP(B225,[4]Factor!$A$2:$F$254,5,FALSE)</f>
        <v>0</v>
      </c>
      <c r="O225">
        <f t="shared" si="17"/>
        <v>-9.300000000000001E-3</v>
      </c>
      <c r="P225">
        <f t="shared" si="18"/>
        <v>-2.4389871396124363E-3</v>
      </c>
      <c r="R225">
        <f t="shared" si="19"/>
        <v>-9.300000000000001E-3</v>
      </c>
      <c r="S225">
        <f t="shared" si="19"/>
        <v>-1E-4</v>
      </c>
      <c r="T225">
        <f t="shared" si="19"/>
        <v>0</v>
      </c>
      <c r="U225">
        <f t="shared" si="20"/>
        <v>-2.4389871396124363E-3</v>
      </c>
    </row>
    <row r="226" spans="1:21" x14ac:dyDescent="0.55000000000000004">
      <c r="A226">
        <f>[4]HPQ_Stock_Data!A226</f>
        <v>27828</v>
      </c>
      <c r="B226" s="56">
        <f>[4]HPQ_Stock_Data!B226</f>
        <v>44154</v>
      </c>
      <c r="C226" t="str">
        <f>[4]HPQ_Stock_Data!C226</f>
        <v>HPQ</v>
      </c>
      <c r="D226" t="str">
        <f>[4]HPQ_Stock_Data!D226</f>
        <v>H P INC</v>
      </c>
      <c r="E226">
        <f>[4]HPQ_Stock_Data!E226</f>
        <v>20.5</v>
      </c>
      <c r="F226">
        <f>[4]HPQ_Stock_Data!F226</f>
        <v>2.4449503980576992E-3</v>
      </c>
      <c r="G226">
        <f t="shared" si="16"/>
        <v>2.4449503980576992E-3</v>
      </c>
      <c r="H226">
        <f>VLOOKUP(B226,[4]Factor!$A$2:$F$254,2,FALSE)</f>
        <v>5.8999999999999999E-3</v>
      </c>
      <c r="I226">
        <f>VLOOKUP(B226,[4]Factor!$A$2:$F$254,3,FALSE)</f>
        <v>4.8999999999999998E-3</v>
      </c>
      <c r="J226">
        <f>VLOOKUP(B226,[4]Factor!$A$2:$F$254,4,FALSE)</f>
        <v>-7.1999999999999998E-3</v>
      </c>
      <c r="K226">
        <f>VLOOKUP(B226,[4]Factor!$A$2:$F$254,5,FALSE)</f>
        <v>0</v>
      </c>
      <c r="O226">
        <f t="shared" si="17"/>
        <v>5.8999999999999999E-3</v>
      </c>
      <c r="P226">
        <f t="shared" si="18"/>
        <v>2.4449503980576992E-3</v>
      </c>
      <c r="R226">
        <f t="shared" si="19"/>
        <v>5.8999999999999999E-3</v>
      </c>
      <c r="S226">
        <f t="shared" si="19"/>
        <v>4.8999999999999998E-3</v>
      </c>
      <c r="T226">
        <f t="shared" si="19"/>
        <v>-7.1999999999999998E-3</v>
      </c>
      <c r="U226">
        <f t="shared" si="20"/>
        <v>2.4449503980576992E-3</v>
      </c>
    </row>
    <row r="227" spans="1:21" x14ac:dyDescent="0.55000000000000004">
      <c r="A227">
        <f>[4]HPQ_Stock_Data!A227</f>
        <v>27828</v>
      </c>
      <c r="B227" s="56">
        <f>[4]HPQ_Stock_Data!B227</f>
        <v>44155</v>
      </c>
      <c r="C227" t="str">
        <f>[4]HPQ_Stock_Data!C227</f>
        <v>HPQ</v>
      </c>
      <c r="D227" t="str">
        <f>[4]HPQ_Stock_Data!D227</f>
        <v>H P INC</v>
      </c>
      <c r="E227">
        <f>[4]HPQ_Stock_Data!E227</f>
        <v>20.450000762939453</v>
      </c>
      <c r="F227">
        <f>[4]HPQ_Stock_Data!F227</f>
        <v>-2.4389871396124363E-3</v>
      </c>
      <c r="G227">
        <f t="shared" si="16"/>
        <v>-2.4389871396124363E-3</v>
      </c>
      <c r="H227">
        <f>VLOOKUP(B227,[4]Factor!$A$2:$F$254,2,FALSE)</f>
        <v>-5.1000000000000004E-3</v>
      </c>
      <c r="I227">
        <f>VLOOKUP(B227,[4]Factor!$A$2:$F$254,3,FALSE)</f>
        <v>6.9999999999999993E-3</v>
      </c>
      <c r="J227">
        <f>VLOOKUP(B227,[4]Factor!$A$2:$F$254,4,FALSE)</f>
        <v>-6.0999999999999995E-3</v>
      </c>
      <c r="K227">
        <f>VLOOKUP(B227,[4]Factor!$A$2:$F$254,5,FALSE)</f>
        <v>0</v>
      </c>
      <c r="O227">
        <f t="shared" si="17"/>
        <v>-5.1000000000000004E-3</v>
      </c>
      <c r="P227">
        <f t="shared" si="18"/>
        <v>-2.4389871396124363E-3</v>
      </c>
      <c r="R227">
        <f t="shared" si="19"/>
        <v>-5.1000000000000004E-3</v>
      </c>
      <c r="S227">
        <f t="shared" si="19"/>
        <v>6.9999999999999993E-3</v>
      </c>
      <c r="T227">
        <f t="shared" si="19"/>
        <v>-6.0999999999999995E-3</v>
      </c>
      <c r="U227">
        <f t="shared" si="20"/>
        <v>-2.4389871396124363E-3</v>
      </c>
    </row>
    <row r="228" spans="1:21" x14ac:dyDescent="0.55000000000000004">
      <c r="A228">
        <f>[4]HPQ_Stock_Data!A228</f>
        <v>27828</v>
      </c>
      <c r="B228" s="56">
        <f>[4]HPQ_Stock_Data!B228</f>
        <v>44158</v>
      </c>
      <c r="C228" t="str">
        <f>[4]HPQ_Stock_Data!C228</f>
        <v>HPQ</v>
      </c>
      <c r="D228" t="str">
        <f>[4]HPQ_Stock_Data!D228</f>
        <v>H P INC</v>
      </c>
      <c r="E228">
        <f>[4]HPQ_Stock_Data!E228</f>
        <v>21.190000534057617</v>
      </c>
      <c r="F228">
        <f>[4]HPQ_Stock_Data!F228</f>
        <v>3.6185804754495621E-2</v>
      </c>
      <c r="G228">
        <f t="shared" si="16"/>
        <v>3.6185804754495621E-2</v>
      </c>
      <c r="H228">
        <f>VLOOKUP(B228,[4]Factor!$A$2:$F$254,2,FALSE)</f>
        <v>8.3000000000000001E-3</v>
      </c>
      <c r="I228">
        <f>VLOOKUP(B228,[4]Factor!$A$2:$F$254,3,FALSE)</f>
        <v>8.5000000000000006E-3</v>
      </c>
      <c r="J228">
        <f>VLOOKUP(B228,[4]Factor!$A$2:$F$254,4,FALSE)</f>
        <v>1.55E-2</v>
      </c>
      <c r="K228">
        <f>VLOOKUP(B228,[4]Factor!$A$2:$F$254,5,FALSE)</f>
        <v>0</v>
      </c>
      <c r="O228">
        <f t="shared" si="17"/>
        <v>8.3000000000000001E-3</v>
      </c>
      <c r="P228">
        <f t="shared" si="18"/>
        <v>3.6185804754495621E-2</v>
      </c>
      <c r="R228">
        <f t="shared" si="19"/>
        <v>8.3000000000000001E-3</v>
      </c>
      <c r="S228">
        <f t="shared" si="19"/>
        <v>8.5000000000000006E-3</v>
      </c>
      <c r="T228">
        <f t="shared" si="19"/>
        <v>1.55E-2</v>
      </c>
      <c r="U228">
        <f t="shared" si="20"/>
        <v>3.6185804754495621E-2</v>
      </c>
    </row>
    <row r="229" spans="1:21" x14ac:dyDescent="0.55000000000000004">
      <c r="A229">
        <f>[4]HPQ_Stock_Data!A229</f>
        <v>27828</v>
      </c>
      <c r="B229" s="56">
        <f>[4]HPQ_Stock_Data!B229</f>
        <v>44159</v>
      </c>
      <c r="C229" t="str">
        <f>[4]HPQ_Stock_Data!C229</f>
        <v>HPQ</v>
      </c>
      <c r="D229" t="str">
        <f>[4]HPQ_Stock_Data!D229</f>
        <v>H P INC</v>
      </c>
      <c r="E229">
        <f>[4]HPQ_Stock_Data!E229</f>
        <v>21.75</v>
      </c>
      <c r="F229">
        <f>[4]HPQ_Stock_Data!F229</f>
        <v>2.6427533477544785E-2</v>
      </c>
      <c r="G229">
        <f t="shared" si="16"/>
        <v>2.6427533477544785E-2</v>
      </c>
      <c r="H229">
        <f>VLOOKUP(B229,[4]Factor!$A$2:$F$254,2,FALSE)</f>
        <v>1.5600000000000001E-2</v>
      </c>
      <c r="I229">
        <f>VLOOKUP(B229,[4]Factor!$A$2:$F$254,3,FALSE)</f>
        <v>-1.5E-3</v>
      </c>
      <c r="J229">
        <f>VLOOKUP(B229,[4]Factor!$A$2:$F$254,4,FALSE)</f>
        <v>2.7300000000000001E-2</v>
      </c>
      <c r="K229">
        <f>VLOOKUP(B229,[4]Factor!$A$2:$F$254,5,FALSE)</f>
        <v>0</v>
      </c>
      <c r="O229">
        <f t="shared" si="17"/>
        <v>1.5600000000000001E-2</v>
      </c>
      <c r="P229">
        <f t="shared" si="18"/>
        <v>2.6427533477544785E-2</v>
      </c>
      <c r="R229">
        <f t="shared" si="19"/>
        <v>1.5600000000000001E-2</v>
      </c>
      <c r="S229">
        <f t="shared" si="19"/>
        <v>-1.5E-3</v>
      </c>
      <c r="T229">
        <f t="shared" si="19"/>
        <v>2.7300000000000001E-2</v>
      </c>
      <c r="U229">
        <f t="shared" si="20"/>
        <v>2.6427533477544785E-2</v>
      </c>
    </row>
    <row r="230" spans="1:21" x14ac:dyDescent="0.55000000000000004">
      <c r="A230">
        <f>[4]HPQ_Stock_Data!A230</f>
        <v>27828</v>
      </c>
      <c r="B230" s="56">
        <f>[4]HPQ_Stock_Data!B230</f>
        <v>44160</v>
      </c>
      <c r="C230" t="str">
        <f>[4]HPQ_Stock_Data!C230</f>
        <v>HPQ</v>
      </c>
      <c r="D230" t="str">
        <f>[4]HPQ_Stock_Data!D230</f>
        <v>H P INC</v>
      </c>
      <c r="E230">
        <f>[4]HPQ_Stock_Data!E230</f>
        <v>22.25</v>
      </c>
      <c r="F230">
        <f>[4]HPQ_Stock_Data!F230</f>
        <v>2.2988505661487579E-2</v>
      </c>
      <c r="G230">
        <f t="shared" si="16"/>
        <v>2.2988505661487579E-2</v>
      </c>
      <c r="H230">
        <f>VLOOKUP(B230,[4]Factor!$A$2:$F$254,2,FALSE)</f>
        <v>2.9999999999999997E-4</v>
      </c>
      <c r="I230">
        <f>VLOOKUP(B230,[4]Factor!$A$2:$F$254,3,FALSE)</f>
        <v>1E-4</v>
      </c>
      <c r="J230">
        <f>VLOOKUP(B230,[4]Factor!$A$2:$F$254,4,FALSE)</f>
        <v>-1.2699999999999999E-2</v>
      </c>
      <c r="K230">
        <f>VLOOKUP(B230,[4]Factor!$A$2:$F$254,5,FALSE)</f>
        <v>0</v>
      </c>
      <c r="O230">
        <f t="shared" si="17"/>
        <v>2.9999999999999997E-4</v>
      </c>
      <c r="P230">
        <f t="shared" si="18"/>
        <v>2.2988505661487579E-2</v>
      </c>
      <c r="R230">
        <f t="shared" si="19"/>
        <v>2.9999999999999997E-4</v>
      </c>
      <c r="S230">
        <f t="shared" si="19"/>
        <v>1E-4</v>
      </c>
      <c r="T230">
        <f t="shared" si="19"/>
        <v>-1.2699999999999999E-2</v>
      </c>
      <c r="U230">
        <f t="shared" si="20"/>
        <v>2.2988505661487579E-2</v>
      </c>
    </row>
    <row r="231" spans="1:21" x14ac:dyDescent="0.55000000000000004">
      <c r="A231">
        <f>[4]HPQ_Stock_Data!A231</f>
        <v>27828</v>
      </c>
      <c r="B231" s="56">
        <f>[4]HPQ_Stock_Data!B231</f>
        <v>44162</v>
      </c>
      <c r="C231" t="str">
        <f>[4]HPQ_Stock_Data!C231</f>
        <v>HPQ</v>
      </c>
      <c r="D231" t="str">
        <f>[4]HPQ_Stock_Data!D231</f>
        <v>H P INC</v>
      </c>
      <c r="E231">
        <f>[4]HPQ_Stock_Data!E231</f>
        <v>22.270000457763672</v>
      </c>
      <c r="F231">
        <f>[4]HPQ_Stock_Data!F231</f>
        <v>8.9889694936573505E-4</v>
      </c>
      <c r="G231">
        <f t="shared" si="16"/>
        <v>8.9889694936573505E-4</v>
      </c>
      <c r="H231">
        <f>VLOOKUP(B231,[4]Factor!$A$2:$F$254,2,FALSE)</f>
        <v>4.3E-3</v>
      </c>
      <c r="I231">
        <f>VLOOKUP(B231,[4]Factor!$A$2:$F$254,3,FALSE)</f>
        <v>4.5000000000000005E-3</v>
      </c>
      <c r="J231">
        <f>VLOOKUP(B231,[4]Factor!$A$2:$F$254,4,FALSE)</f>
        <v>-1.6399999999999998E-2</v>
      </c>
      <c r="K231">
        <f>VLOOKUP(B231,[4]Factor!$A$2:$F$254,5,FALSE)</f>
        <v>0</v>
      </c>
      <c r="O231">
        <f t="shared" si="17"/>
        <v>4.3E-3</v>
      </c>
      <c r="P231">
        <f t="shared" si="18"/>
        <v>8.9889694936573505E-4</v>
      </c>
      <c r="R231">
        <f t="shared" si="19"/>
        <v>4.3E-3</v>
      </c>
      <c r="S231">
        <f t="shared" si="19"/>
        <v>4.5000000000000005E-3</v>
      </c>
      <c r="T231">
        <f t="shared" si="19"/>
        <v>-1.6399999999999998E-2</v>
      </c>
      <c r="U231">
        <f t="shared" si="20"/>
        <v>8.9889694936573505E-4</v>
      </c>
    </row>
    <row r="232" spans="1:21" x14ac:dyDescent="0.55000000000000004">
      <c r="A232">
        <f>[4]HPQ_Stock_Data!A232</f>
        <v>27828</v>
      </c>
      <c r="B232" s="56">
        <f>[4]HPQ_Stock_Data!B232</f>
        <v>44165</v>
      </c>
      <c r="C232" t="str">
        <f>[4]HPQ_Stock_Data!C232</f>
        <v>HPQ</v>
      </c>
      <c r="D232" t="str">
        <f>[4]HPQ_Stock_Data!D232</f>
        <v>H P INC</v>
      </c>
      <c r="E232">
        <f>[4]HPQ_Stock_Data!E232</f>
        <v>21.930000305175781</v>
      </c>
      <c r="F232">
        <f>[4]HPQ_Stock_Data!F232</f>
        <v>-1.5267182141542435E-2</v>
      </c>
      <c r="G232">
        <f t="shared" si="16"/>
        <v>-1.5267182141542435E-2</v>
      </c>
      <c r="H232">
        <f>VLOOKUP(B232,[4]Factor!$A$2:$F$254,2,FALSE)</f>
        <v>-5.3E-3</v>
      </c>
      <c r="I232">
        <f>VLOOKUP(B232,[4]Factor!$A$2:$F$254,3,FALSE)</f>
        <v>-9.7999999999999997E-3</v>
      </c>
      <c r="J232">
        <f>VLOOKUP(B232,[4]Factor!$A$2:$F$254,4,FALSE)</f>
        <v>-2.0499999999999997E-2</v>
      </c>
      <c r="K232">
        <f>VLOOKUP(B232,[4]Factor!$A$2:$F$254,5,FALSE)</f>
        <v>0</v>
      </c>
      <c r="O232">
        <f t="shared" si="17"/>
        <v>-5.3E-3</v>
      </c>
      <c r="P232">
        <f t="shared" si="18"/>
        <v>-1.5267182141542435E-2</v>
      </c>
      <c r="R232">
        <f t="shared" si="19"/>
        <v>-5.3E-3</v>
      </c>
      <c r="S232">
        <f t="shared" si="19"/>
        <v>-9.7999999999999997E-3</v>
      </c>
      <c r="T232">
        <f t="shared" si="19"/>
        <v>-2.0499999999999997E-2</v>
      </c>
      <c r="U232">
        <f t="shared" si="20"/>
        <v>-1.5267182141542435E-2</v>
      </c>
    </row>
    <row r="233" spans="1:21" x14ac:dyDescent="0.55000000000000004">
      <c r="A233">
        <f>[4]HPQ_Stock_Data!A233</f>
        <v>27828</v>
      </c>
      <c r="B233" s="56">
        <f>[4]HPQ_Stock_Data!B233</f>
        <v>44166</v>
      </c>
      <c r="C233" t="str">
        <f>[4]HPQ_Stock_Data!C233</f>
        <v>HPQ</v>
      </c>
      <c r="D233" t="str">
        <f>[4]HPQ_Stock_Data!D233</f>
        <v>H P INC</v>
      </c>
      <c r="E233">
        <f>[4]HPQ_Stock_Data!E233</f>
        <v>22.379999160766602</v>
      </c>
      <c r="F233">
        <f>[4]HPQ_Stock_Data!F233</f>
        <v>2.0519783720374107E-2</v>
      </c>
      <c r="G233">
        <f t="shared" si="16"/>
        <v>2.0519783720374107E-2</v>
      </c>
      <c r="H233">
        <f>VLOOKUP(B233,[4]Factor!$A$2:$F$254,2,FALSE)</f>
        <v>9.7999999999999997E-3</v>
      </c>
      <c r="I233">
        <f>VLOOKUP(B233,[4]Factor!$A$2:$F$254,3,FALSE)</f>
        <v>-2.3E-3</v>
      </c>
      <c r="J233">
        <f>VLOOKUP(B233,[4]Factor!$A$2:$F$254,4,FALSE)</f>
        <v>5.4000000000000003E-3</v>
      </c>
      <c r="K233">
        <f>VLOOKUP(B233,[4]Factor!$A$2:$F$254,5,FALSE)</f>
        <v>0</v>
      </c>
      <c r="O233">
        <f t="shared" si="17"/>
        <v>9.7999999999999997E-3</v>
      </c>
      <c r="P233">
        <f t="shared" si="18"/>
        <v>2.0519783720374107E-2</v>
      </c>
      <c r="R233">
        <f t="shared" si="19"/>
        <v>9.7999999999999997E-3</v>
      </c>
      <c r="S233">
        <f t="shared" si="19"/>
        <v>-2.3E-3</v>
      </c>
      <c r="T233">
        <f t="shared" si="19"/>
        <v>5.4000000000000003E-3</v>
      </c>
      <c r="U233">
        <f t="shared" si="20"/>
        <v>2.0519783720374107E-2</v>
      </c>
    </row>
    <row r="234" spans="1:21" x14ac:dyDescent="0.55000000000000004">
      <c r="A234">
        <f>[4]HPQ_Stock_Data!A234</f>
        <v>27828</v>
      </c>
      <c r="B234" s="56">
        <f>[4]HPQ_Stock_Data!B234</f>
        <v>44167</v>
      </c>
      <c r="C234" t="str">
        <f>[4]HPQ_Stock_Data!C234</f>
        <v>HPQ</v>
      </c>
      <c r="D234" t="str">
        <f>[4]HPQ_Stock_Data!D234</f>
        <v>H P INC</v>
      </c>
      <c r="E234">
        <f>[4]HPQ_Stock_Data!E234</f>
        <v>22.819999694824219</v>
      </c>
      <c r="F234">
        <f>[4]HPQ_Stock_Data!F234</f>
        <v>1.9660435616970062E-2</v>
      </c>
      <c r="G234">
        <f t="shared" si="16"/>
        <v>1.9660435616970062E-2</v>
      </c>
      <c r="H234">
        <f>VLOOKUP(B234,[4]Factor!$A$2:$F$254,2,FALSE)</f>
        <v>1.1000000000000001E-3</v>
      </c>
      <c r="I234">
        <f>VLOOKUP(B234,[4]Factor!$A$2:$F$254,3,FALSE)</f>
        <v>-8.9999999999999998E-4</v>
      </c>
      <c r="J234">
        <f>VLOOKUP(B234,[4]Factor!$A$2:$F$254,4,FALSE)</f>
        <v>1.0500000000000001E-2</v>
      </c>
      <c r="K234">
        <f>VLOOKUP(B234,[4]Factor!$A$2:$F$254,5,FALSE)</f>
        <v>0</v>
      </c>
      <c r="O234">
        <f t="shared" si="17"/>
        <v>1.1000000000000001E-3</v>
      </c>
      <c r="P234">
        <f t="shared" si="18"/>
        <v>1.9660435616970062E-2</v>
      </c>
      <c r="R234">
        <f t="shared" si="19"/>
        <v>1.1000000000000001E-3</v>
      </c>
      <c r="S234">
        <f t="shared" si="19"/>
        <v>-8.9999999999999998E-4</v>
      </c>
      <c r="T234">
        <f t="shared" si="19"/>
        <v>1.0500000000000001E-2</v>
      </c>
      <c r="U234">
        <f t="shared" si="20"/>
        <v>1.9660435616970062E-2</v>
      </c>
    </row>
    <row r="235" spans="1:21" x14ac:dyDescent="0.55000000000000004">
      <c r="A235">
        <f>[4]HPQ_Stock_Data!A235</f>
        <v>27828</v>
      </c>
      <c r="B235" s="56">
        <f>[4]HPQ_Stock_Data!B235</f>
        <v>44168</v>
      </c>
      <c r="C235" t="str">
        <f>[4]HPQ_Stock_Data!C235</f>
        <v>HPQ</v>
      </c>
      <c r="D235" t="str">
        <f>[4]HPQ_Stock_Data!D235</f>
        <v>H P INC</v>
      </c>
      <c r="E235">
        <f>[4]HPQ_Stock_Data!E235</f>
        <v>23.239999771118164</v>
      </c>
      <c r="F235">
        <f>[4]HPQ_Stock_Data!F235</f>
        <v>1.8404912203550339E-2</v>
      </c>
      <c r="G235">
        <f t="shared" si="16"/>
        <v>1.8404912203550339E-2</v>
      </c>
      <c r="H235">
        <f>VLOOKUP(B235,[4]Factor!$A$2:$F$254,2,FALSE)</f>
        <v>1.8E-3</v>
      </c>
      <c r="I235">
        <f>VLOOKUP(B235,[4]Factor!$A$2:$F$254,3,FALSE)</f>
        <v>4.5999999999999999E-3</v>
      </c>
      <c r="J235">
        <f>VLOOKUP(B235,[4]Factor!$A$2:$F$254,4,FALSE)</f>
        <v>-5.0000000000000001E-4</v>
      </c>
      <c r="K235">
        <f>VLOOKUP(B235,[4]Factor!$A$2:$F$254,5,FALSE)</f>
        <v>0</v>
      </c>
      <c r="O235">
        <f t="shared" si="17"/>
        <v>1.8E-3</v>
      </c>
      <c r="P235">
        <f t="shared" si="18"/>
        <v>1.8404912203550339E-2</v>
      </c>
      <c r="R235">
        <f t="shared" si="19"/>
        <v>1.8E-3</v>
      </c>
      <c r="S235">
        <f t="shared" si="19"/>
        <v>4.5999999999999999E-3</v>
      </c>
      <c r="T235">
        <f t="shared" si="19"/>
        <v>-5.0000000000000001E-4</v>
      </c>
      <c r="U235">
        <f t="shared" si="20"/>
        <v>1.8404912203550339E-2</v>
      </c>
    </row>
    <row r="236" spans="1:21" x14ac:dyDescent="0.55000000000000004">
      <c r="A236">
        <f>[4]HPQ_Stock_Data!A236</f>
        <v>27828</v>
      </c>
      <c r="B236" s="56">
        <f>[4]HPQ_Stock_Data!B236</f>
        <v>44169</v>
      </c>
      <c r="C236" t="str">
        <f>[4]HPQ_Stock_Data!C236</f>
        <v>HPQ</v>
      </c>
      <c r="D236" t="str">
        <f>[4]HPQ_Stock_Data!D236</f>
        <v>H P INC</v>
      </c>
      <c r="E236">
        <f>[4]HPQ_Stock_Data!E236</f>
        <v>23.780000686645508</v>
      </c>
      <c r="F236">
        <f>[4]HPQ_Stock_Data!F236</f>
        <v>2.323584072291851E-2</v>
      </c>
      <c r="G236">
        <f t="shared" si="16"/>
        <v>2.323584072291851E-2</v>
      </c>
      <c r="H236">
        <f>VLOOKUP(B236,[4]Factor!$A$2:$F$254,2,FALSE)</f>
        <v>1.0200000000000001E-2</v>
      </c>
      <c r="I236">
        <f>VLOOKUP(B236,[4]Factor!$A$2:$F$254,3,FALSE)</f>
        <v>1.3999999999999999E-2</v>
      </c>
      <c r="J236">
        <f>VLOOKUP(B236,[4]Factor!$A$2:$F$254,4,FALSE)</f>
        <v>8.5000000000000006E-3</v>
      </c>
      <c r="K236">
        <f>VLOOKUP(B236,[4]Factor!$A$2:$F$254,5,FALSE)</f>
        <v>0</v>
      </c>
      <c r="O236">
        <f t="shared" si="17"/>
        <v>1.0200000000000001E-2</v>
      </c>
      <c r="P236">
        <f t="shared" si="18"/>
        <v>2.323584072291851E-2</v>
      </c>
      <c r="R236">
        <f t="shared" si="19"/>
        <v>1.0200000000000001E-2</v>
      </c>
      <c r="S236">
        <f t="shared" si="19"/>
        <v>1.3999999999999999E-2</v>
      </c>
      <c r="T236">
        <f t="shared" si="19"/>
        <v>8.5000000000000006E-3</v>
      </c>
      <c r="U236">
        <f t="shared" si="20"/>
        <v>2.323584072291851E-2</v>
      </c>
    </row>
    <row r="237" spans="1:21" x14ac:dyDescent="0.55000000000000004">
      <c r="A237">
        <f>[4]HPQ_Stock_Data!A237</f>
        <v>27828</v>
      </c>
      <c r="B237" s="56">
        <f>[4]HPQ_Stock_Data!B237</f>
        <v>44172</v>
      </c>
      <c r="C237" t="str">
        <f>[4]HPQ_Stock_Data!C237</f>
        <v>HPQ</v>
      </c>
      <c r="D237" t="str">
        <f>[4]HPQ_Stock_Data!D237</f>
        <v>H P INC</v>
      </c>
      <c r="E237">
        <f>[4]HPQ_Stock_Data!E237</f>
        <v>23.680000305175781</v>
      </c>
      <c r="F237">
        <f>[4]HPQ_Stock_Data!F237</f>
        <v>-4.2052301578223705E-3</v>
      </c>
      <c r="G237">
        <f t="shared" si="16"/>
        <v>-4.2052301578223705E-3</v>
      </c>
      <c r="H237">
        <f>VLOOKUP(B237,[4]Factor!$A$2:$F$254,2,FALSE)</f>
        <v>2.9999999999999997E-4</v>
      </c>
      <c r="I237">
        <f>VLOOKUP(B237,[4]Factor!$A$2:$F$254,3,FALSE)</f>
        <v>2.2000000000000001E-3</v>
      </c>
      <c r="J237">
        <f>VLOOKUP(B237,[4]Factor!$A$2:$F$254,4,FALSE)</f>
        <v>-1.01E-2</v>
      </c>
      <c r="K237">
        <f>VLOOKUP(B237,[4]Factor!$A$2:$F$254,5,FALSE)</f>
        <v>0</v>
      </c>
      <c r="O237">
        <f t="shared" si="17"/>
        <v>2.9999999999999997E-4</v>
      </c>
      <c r="P237">
        <f t="shared" si="18"/>
        <v>-4.2052301578223705E-3</v>
      </c>
      <c r="R237">
        <f t="shared" si="19"/>
        <v>2.9999999999999997E-4</v>
      </c>
      <c r="S237">
        <f t="shared" si="19"/>
        <v>2.2000000000000001E-3</v>
      </c>
      <c r="T237">
        <f t="shared" si="19"/>
        <v>-1.01E-2</v>
      </c>
      <c r="U237">
        <f t="shared" si="20"/>
        <v>-4.2052301578223705E-3</v>
      </c>
    </row>
    <row r="238" spans="1:21" x14ac:dyDescent="0.55000000000000004">
      <c r="A238">
        <f>[4]HPQ_Stock_Data!A238</f>
        <v>27828</v>
      </c>
      <c r="B238" s="56">
        <f>[4]HPQ_Stock_Data!B238</f>
        <v>44173</v>
      </c>
      <c r="C238" t="str">
        <f>[4]HPQ_Stock_Data!C238</f>
        <v>HPQ</v>
      </c>
      <c r="D238" t="str">
        <f>[4]HPQ_Stock_Data!D238</f>
        <v>H P INC</v>
      </c>
      <c r="E238">
        <f>[4]HPQ_Stock_Data!E238</f>
        <v>23.520000457763672</v>
      </c>
      <c r="F238">
        <f>[4]HPQ_Stock_Data!F238</f>
        <v>1.4273714041337371E-3</v>
      </c>
      <c r="G238">
        <f t="shared" si="16"/>
        <v>1.4273714041337371E-3</v>
      </c>
      <c r="H238">
        <f>VLOOKUP(B238,[4]Factor!$A$2:$F$254,2,FALSE)</f>
        <v>4.6999999999999993E-3</v>
      </c>
      <c r="I238">
        <f>VLOOKUP(B238,[4]Factor!$A$2:$F$254,3,FALSE)</f>
        <v>9.7000000000000003E-3</v>
      </c>
      <c r="J238">
        <f>VLOOKUP(B238,[4]Factor!$A$2:$F$254,4,FALSE)</f>
        <v>-7.4999999999999997E-3</v>
      </c>
      <c r="K238">
        <f>VLOOKUP(B238,[4]Factor!$A$2:$F$254,5,FALSE)</f>
        <v>0</v>
      </c>
      <c r="O238">
        <f t="shared" si="17"/>
        <v>4.6999999999999993E-3</v>
      </c>
      <c r="P238">
        <f t="shared" si="18"/>
        <v>1.4273714041337371E-3</v>
      </c>
      <c r="R238">
        <f t="shared" si="19"/>
        <v>4.6999999999999993E-3</v>
      </c>
      <c r="S238">
        <f t="shared" si="19"/>
        <v>9.7000000000000003E-3</v>
      </c>
      <c r="T238">
        <f t="shared" si="19"/>
        <v>-7.4999999999999997E-3</v>
      </c>
      <c r="U238">
        <f t="shared" si="20"/>
        <v>1.4273714041337371E-3</v>
      </c>
    </row>
    <row r="239" spans="1:21" x14ac:dyDescent="0.55000000000000004">
      <c r="A239">
        <f>[4]HPQ_Stock_Data!A239</f>
        <v>27828</v>
      </c>
      <c r="B239" s="56">
        <f>[4]HPQ_Stock_Data!B239</f>
        <v>44174</v>
      </c>
      <c r="C239" t="str">
        <f>[4]HPQ_Stock_Data!C239</f>
        <v>HPQ</v>
      </c>
      <c r="D239" t="str">
        <f>[4]HPQ_Stock_Data!D239</f>
        <v>H P INC</v>
      </c>
      <c r="E239">
        <f>[4]HPQ_Stock_Data!E239</f>
        <v>23.190000534057617</v>
      </c>
      <c r="F239">
        <f>[4]HPQ_Stock_Data!F239</f>
        <v>-1.4030608348548412E-2</v>
      </c>
      <c r="G239">
        <f t="shared" si="16"/>
        <v>-1.4030608348548412E-2</v>
      </c>
      <c r="H239">
        <f>VLOOKUP(B239,[4]Factor!$A$2:$F$254,2,FALSE)</f>
        <v>-1.03E-2</v>
      </c>
      <c r="I239">
        <f>VLOOKUP(B239,[4]Factor!$A$2:$F$254,3,FALSE)</f>
        <v>-5.9999999999999995E-4</v>
      </c>
      <c r="J239">
        <f>VLOOKUP(B239,[4]Factor!$A$2:$F$254,4,FALSE)</f>
        <v>1.34E-2</v>
      </c>
      <c r="K239">
        <f>VLOOKUP(B239,[4]Factor!$A$2:$F$254,5,FALSE)</f>
        <v>0</v>
      </c>
      <c r="O239">
        <f t="shared" si="17"/>
        <v>-1.03E-2</v>
      </c>
      <c r="P239">
        <f t="shared" si="18"/>
        <v>-1.4030608348548412E-2</v>
      </c>
      <c r="R239">
        <f t="shared" si="19"/>
        <v>-1.03E-2</v>
      </c>
      <c r="S239">
        <f t="shared" si="19"/>
        <v>-5.9999999999999995E-4</v>
      </c>
      <c r="T239">
        <f t="shared" si="19"/>
        <v>1.34E-2</v>
      </c>
      <c r="U239">
        <f t="shared" si="20"/>
        <v>-1.4030608348548412E-2</v>
      </c>
    </row>
    <row r="240" spans="1:21" x14ac:dyDescent="0.55000000000000004">
      <c r="A240">
        <f>[4]HPQ_Stock_Data!A240</f>
        <v>27828</v>
      </c>
      <c r="B240" s="56">
        <f>[4]HPQ_Stock_Data!B240</f>
        <v>44175</v>
      </c>
      <c r="C240" t="str">
        <f>[4]HPQ_Stock_Data!C240</f>
        <v>HPQ</v>
      </c>
      <c r="D240" t="str">
        <f>[4]HPQ_Stock_Data!D240</f>
        <v>H P INC</v>
      </c>
      <c r="E240">
        <f>[4]HPQ_Stock_Data!E240</f>
        <v>23.170000076293945</v>
      </c>
      <c r="F240">
        <f>[4]HPQ_Stock_Data!F240</f>
        <v>-8.6246040882542729E-4</v>
      </c>
      <c r="G240">
        <f t="shared" si="16"/>
        <v>-8.6246040882542729E-4</v>
      </c>
      <c r="H240">
        <f>VLOOKUP(B240,[4]Factor!$A$2:$F$254,2,FALSE)</f>
        <v>2.3999999999999998E-3</v>
      </c>
      <c r="I240">
        <f>VLOOKUP(B240,[4]Factor!$A$2:$F$254,3,FALSE)</f>
        <v>1.09E-2</v>
      </c>
      <c r="J240">
        <f>VLOOKUP(B240,[4]Factor!$A$2:$F$254,4,FALSE)</f>
        <v>-4.6999999999999993E-3</v>
      </c>
      <c r="K240">
        <f>VLOOKUP(B240,[4]Factor!$A$2:$F$254,5,FALSE)</f>
        <v>0</v>
      </c>
      <c r="O240">
        <f t="shared" si="17"/>
        <v>2.3999999999999998E-3</v>
      </c>
      <c r="P240">
        <f t="shared" si="18"/>
        <v>-8.6246040882542729E-4</v>
      </c>
      <c r="R240">
        <f t="shared" si="19"/>
        <v>2.3999999999999998E-3</v>
      </c>
      <c r="S240">
        <f t="shared" si="19"/>
        <v>1.09E-2</v>
      </c>
      <c r="T240">
        <f t="shared" si="19"/>
        <v>-4.6999999999999993E-3</v>
      </c>
      <c r="U240">
        <f t="shared" si="20"/>
        <v>-8.6246040882542729E-4</v>
      </c>
    </row>
    <row r="241" spans="1:21" x14ac:dyDescent="0.55000000000000004">
      <c r="A241">
        <f>[4]HPQ_Stock_Data!A241</f>
        <v>27828</v>
      </c>
      <c r="B241" s="56">
        <f>[4]HPQ_Stock_Data!B241</f>
        <v>44176</v>
      </c>
      <c r="C241" t="str">
        <f>[4]HPQ_Stock_Data!C241</f>
        <v>HPQ</v>
      </c>
      <c r="D241" t="str">
        <f>[4]HPQ_Stock_Data!D241</f>
        <v>H P INC</v>
      </c>
      <c r="E241">
        <f>[4]HPQ_Stock_Data!E241</f>
        <v>23.110000610351563</v>
      </c>
      <c r="F241">
        <f>[4]HPQ_Stock_Data!F241</f>
        <v>-2.5895324070006609E-3</v>
      </c>
      <c r="G241">
        <f t="shared" si="16"/>
        <v>-2.5895324070006609E-3</v>
      </c>
      <c r="H241">
        <f>VLOOKUP(B241,[4]Factor!$A$2:$F$254,2,FALSE)</f>
        <v>-2E-3</v>
      </c>
      <c r="I241">
        <f>VLOOKUP(B241,[4]Factor!$A$2:$F$254,3,FALSE)</f>
        <v>-3.5999999999999999E-3</v>
      </c>
      <c r="J241">
        <f>VLOOKUP(B241,[4]Factor!$A$2:$F$254,4,FALSE)</f>
        <v>-7.1999999999999998E-3</v>
      </c>
      <c r="K241">
        <f>VLOOKUP(B241,[4]Factor!$A$2:$F$254,5,FALSE)</f>
        <v>0</v>
      </c>
      <c r="O241">
        <f t="shared" si="17"/>
        <v>-2E-3</v>
      </c>
      <c r="P241">
        <f t="shared" si="18"/>
        <v>-2.5895324070006609E-3</v>
      </c>
      <c r="R241">
        <f t="shared" si="19"/>
        <v>-2E-3</v>
      </c>
      <c r="S241">
        <f t="shared" si="19"/>
        <v>-3.5999999999999999E-3</v>
      </c>
      <c r="T241">
        <f t="shared" si="19"/>
        <v>-7.1999999999999998E-3</v>
      </c>
      <c r="U241">
        <f t="shared" si="20"/>
        <v>-2.5895324070006609E-3</v>
      </c>
    </row>
    <row r="242" spans="1:21" x14ac:dyDescent="0.55000000000000004">
      <c r="A242">
        <f>[4]HPQ_Stock_Data!A242</f>
        <v>27828</v>
      </c>
      <c r="B242" s="56">
        <f>[4]HPQ_Stock_Data!B242</f>
        <v>44179</v>
      </c>
      <c r="C242" t="str">
        <f>[4]HPQ_Stock_Data!C242</f>
        <v>HPQ</v>
      </c>
      <c r="D242" t="str">
        <f>[4]HPQ_Stock_Data!D242</f>
        <v>H P INC</v>
      </c>
      <c r="E242">
        <f>[4]HPQ_Stock_Data!E242</f>
        <v>23.209999084472656</v>
      </c>
      <c r="F242">
        <f>[4]HPQ_Stock_Data!F242</f>
        <v>4.3270648457109928E-3</v>
      </c>
      <c r="G242">
        <f t="shared" si="16"/>
        <v>4.3270648457109928E-3</v>
      </c>
      <c r="H242">
        <f>VLOOKUP(B242,[4]Factor!$A$2:$F$254,2,FALSE)</f>
        <v>-2.8000000000000004E-3</v>
      </c>
      <c r="I242">
        <f>VLOOKUP(B242,[4]Factor!$A$2:$F$254,3,FALSE)</f>
        <v>6.0000000000000001E-3</v>
      </c>
      <c r="J242">
        <f>VLOOKUP(B242,[4]Factor!$A$2:$F$254,4,FALSE)</f>
        <v>-1.54E-2</v>
      </c>
      <c r="K242">
        <f>VLOOKUP(B242,[4]Factor!$A$2:$F$254,5,FALSE)</f>
        <v>0</v>
      </c>
      <c r="O242">
        <f t="shared" si="17"/>
        <v>-2.8000000000000004E-3</v>
      </c>
      <c r="P242">
        <f t="shared" si="18"/>
        <v>4.3270648457109928E-3</v>
      </c>
      <c r="R242">
        <f t="shared" si="19"/>
        <v>-2.8000000000000004E-3</v>
      </c>
      <c r="S242">
        <f t="shared" si="19"/>
        <v>6.0000000000000001E-3</v>
      </c>
      <c r="T242">
        <f t="shared" si="19"/>
        <v>-1.54E-2</v>
      </c>
      <c r="U242">
        <f t="shared" si="20"/>
        <v>4.3270648457109928E-3</v>
      </c>
    </row>
    <row r="243" spans="1:21" x14ac:dyDescent="0.55000000000000004">
      <c r="A243">
        <f>[4]HPQ_Stock_Data!A243</f>
        <v>27828</v>
      </c>
      <c r="B243" s="56">
        <f>[4]HPQ_Stock_Data!B243</f>
        <v>44180</v>
      </c>
      <c r="C243" t="str">
        <f>[4]HPQ_Stock_Data!C243</f>
        <v>HPQ</v>
      </c>
      <c r="D243" t="str">
        <f>[4]HPQ_Stock_Data!D243</f>
        <v>H P INC</v>
      </c>
      <c r="E243">
        <f>[4]HPQ_Stock_Data!E243</f>
        <v>23.709999084472656</v>
      </c>
      <c r="F243">
        <f>[4]HPQ_Stock_Data!F243</f>
        <v>2.1542439237236977E-2</v>
      </c>
      <c r="G243">
        <f t="shared" si="16"/>
        <v>2.1542439237236977E-2</v>
      </c>
      <c r="H243">
        <f>VLOOKUP(B243,[4]Factor!$A$2:$F$254,2,FALSE)</f>
        <v>1.2800000000000001E-2</v>
      </c>
      <c r="I243">
        <f>VLOOKUP(B243,[4]Factor!$A$2:$F$254,3,FALSE)</f>
        <v>1.0500000000000001E-2</v>
      </c>
      <c r="J243">
        <f>VLOOKUP(B243,[4]Factor!$A$2:$F$254,4,FALSE)</f>
        <v>4.0000000000000001E-3</v>
      </c>
      <c r="K243">
        <f>VLOOKUP(B243,[4]Factor!$A$2:$F$254,5,FALSE)</f>
        <v>0</v>
      </c>
      <c r="O243">
        <f t="shared" si="17"/>
        <v>1.2800000000000001E-2</v>
      </c>
      <c r="P243">
        <f t="shared" si="18"/>
        <v>2.1542439237236977E-2</v>
      </c>
      <c r="R243">
        <f t="shared" si="19"/>
        <v>1.2800000000000001E-2</v>
      </c>
      <c r="S243">
        <f t="shared" si="19"/>
        <v>1.0500000000000001E-2</v>
      </c>
      <c r="T243">
        <f t="shared" si="19"/>
        <v>4.0000000000000001E-3</v>
      </c>
      <c r="U243">
        <f t="shared" si="20"/>
        <v>2.1542439237236977E-2</v>
      </c>
    </row>
    <row r="244" spans="1:21" x14ac:dyDescent="0.55000000000000004">
      <c r="A244">
        <f>[4]HPQ_Stock_Data!A244</f>
        <v>27828</v>
      </c>
      <c r="B244" s="56">
        <f>[4]HPQ_Stock_Data!B244</f>
        <v>44181</v>
      </c>
      <c r="C244" t="str">
        <f>[4]HPQ_Stock_Data!C244</f>
        <v>HPQ</v>
      </c>
      <c r="D244" t="str">
        <f>[4]HPQ_Stock_Data!D244</f>
        <v>H P INC</v>
      </c>
      <c r="E244">
        <f>[4]HPQ_Stock_Data!E244</f>
        <v>23.979999542236328</v>
      </c>
      <c r="F244">
        <f>[4]HPQ_Stock_Data!F244</f>
        <v>1.1387620121240616E-2</v>
      </c>
      <c r="G244">
        <f t="shared" si="16"/>
        <v>1.1387620121240616E-2</v>
      </c>
      <c r="H244">
        <f>VLOOKUP(B244,[4]Factor!$A$2:$F$254,2,FALSE)</f>
        <v>1.7000000000000001E-3</v>
      </c>
      <c r="I244">
        <f>VLOOKUP(B244,[4]Factor!$A$2:$F$254,3,FALSE)</f>
        <v>-4.1999999999999997E-3</v>
      </c>
      <c r="J244">
        <f>VLOOKUP(B244,[4]Factor!$A$2:$F$254,4,FALSE)</f>
        <v>-3.7000000000000002E-3</v>
      </c>
      <c r="K244">
        <f>VLOOKUP(B244,[4]Factor!$A$2:$F$254,5,FALSE)</f>
        <v>0</v>
      </c>
      <c r="O244">
        <f t="shared" si="17"/>
        <v>1.7000000000000001E-3</v>
      </c>
      <c r="P244">
        <f t="shared" si="18"/>
        <v>1.1387620121240616E-2</v>
      </c>
      <c r="R244">
        <f t="shared" si="19"/>
        <v>1.7000000000000001E-3</v>
      </c>
      <c r="S244">
        <f t="shared" si="19"/>
        <v>-4.1999999999999997E-3</v>
      </c>
      <c r="T244">
        <f t="shared" si="19"/>
        <v>-3.7000000000000002E-3</v>
      </c>
      <c r="U244">
        <f t="shared" si="20"/>
        <v>1.1387620121240616E-2</v>
      </c>
    </row>
    <row r="245" spans="1:21" x14ac:dyDescent="0.55000000000000004">
      <c r="A245">
        <f>[4]HPQ_Stock_Data!A245</f>
        <v>27828</v>
      </c>
      <c r="B245" s="56">
        <f>[4]HPQ_Stock_Data!B245</f>
        <v>44182</v>
      </c>
      <c r="C245" t="str">
        <f>[4]HPQ_Stock_Data!C245</f>
        <v>HPQ</v>
      </c>
      <c r="D245" t="str">
        <f>[4]HPQ_Stock_Data!D245</f>
        <v>H P INC</v>
      </c>
      <c r="E245">
        <f>[4]HPQ_Stock_Data!E245</f>
        <v>24.219999313354492</v>
      </c>
      <c r="F245">
        <f>[4]HPQ_Stock_Data!F245</f>
        <v>1.0008331388235092E-2</v>
      </c>
      <c r="G245">
        <f t="shared" si="16"/>
        <v>1.0008331388235092E-2</v>
      </c>
      <c r="H245">
        <f>VLOOKUP(B245,[4]Factor!$A$2:$F$254,2,FALSE)</f>
        <v>7.9000000000000008E-3</v>
      </c>
      <c r="I245">
        <f>VLOOKUP(B245,[4]Factor!$A$2:$F$254,3,FALSE)</f>
        <v>7.0999999999999995E-3</v>
      </c>
      <c r="J245">
        <f>VLOOKUP(B245,[4]Factor!$A$2:$F$254,4,FALSE)</f>
        <v>-6.7000000000000002E-3</v>
      </c>
      <c r="K245">
        <f>VLOOKUP(B245,[4]Factor!$A$2:$F$254,5,FALSE)</f>
        <v>0</v>
      </c>
      <c r="O245">
        <f t="shared" si="17"/>
        <v>7.9000000000000008E-3</v>
      </c>
      <c r="P245">
        <f t="shared" si="18"/>
        <v>1.0008331388235092E-2</v>
      </c>
      <c r="R245">
        <f t="shared" si="19"/>
        <v>7.9000000000000008E-3</v>
      </c>
      <c r="S245">
        <f t="shared" si="19"/>
        <v>7.0999999999999995E-3</v>
      </c>
      <c r="T245">
        <f t="shared" si="19"/>
        <v>-6.7000000000000002E-3</v>
      </c>
      <c r="U245">
        <f t="shared" si="20"/>
        <v>1.0008331388235092E-2</v>
      </c>
    </row>
    <row r="246" spans="1:21" x14ac:dyDescent="0.55000000000000004">
      <c r="A246">
        <f>[4]HPQ_Stock_Data!A246</f>
        <v>27828</v>
      </c>
      <c r="B246" s="56">
        <f>[4]HPQ_Stock_Data!B246</f>
        <v>44183</v>
      </c>
      <c r="C246" t="str">
        <f>[4]HPQ_Stock_Data!C246</f>
        <v>HPQ</v>
      </c>
      <c r="D246" t="str">
        <f>[4]HPQ_Stock_Data!D246</f>
        <v>H P INC</v>
      </c>
      <c r="E246">
        <f>[4]HPQ_Stock_Data!E246</f>
        <v>24.459999084472656</v>
      </c>
      <c r="F246">
        <f>[4]HPQ_Stock_Data!F246</f>
        <v>9.9091567099094391E-3</v>
      </c>
      <c r="G246">
        <f t="shared" si="16"/>
        <v>9.9091567099094391E-3</v>
      </c>
      <c r="H246">
        <f>VLOOKUP(B246,[4]Factor!$A$2:$F$254,2,FALSE)</f>
        <v>-1.1999999999999999E-3</v>
      </c>
      <c r="I246">
        <f>VLOOKUP(B246,[4]Factor!$A$2:$F$254,3,FALSE)</f>
        <v>1.1000000000000001E-3</v>
      </c>
      <c r="J246">
        <f>VLOOKUP(B246,[4]Factor!$A$2:$F$254,4,FALSE)</f>
        <v>-1.15E-2</v>
      </c>
      <c r="K246">
        <f>VLOOKUP(B246,[4]Factor!$A$2:$F$254,5,FALSE)</f>
        <v>0</v>
      </c>
      <c r="O246">
        <f t="shared" si="17"/>
        <v>-1.1999999999999999E-3</v>
      </c>
      <c r="P246">
        <f t="shared" si="18"/>
        <v>9.9091567099094391E-3</v>
      </c>
      <c r="R246">
        <f t="shared" si="19"/>
        <v>-1.1999999999999999E-3</v>
      </c>
      <c r="S246">
        <f t="shared" si="19"/>
        <v>1.1000000000000001E-3</v>
      </c>
      <c r="T246">
        <f t="shared" si="19"/>
        <v>-1.15E-2</v>
      </c>
      <c r="U246">
        <f t="shared" si="20"/>
        <v>9.9091567099094391E-3</v>
      </c>
    </row>
    <row r="247" spans="1:21" x14ac:dyDescent="0.55000000000000004">
      <c r="A247">
        <f>[4]HPQ_Stock_Data!A247</f>
        <v>27828</v>
      </c>
      <c r="B247" s="56">
        <f>[4]HPQ_Stock_Data!B247</f>
        <v>44186</v>
      </c>
      <c r="C247" t="str">
        <f>[4]HPQ_Stock_Data!C247</f>
        <v>HPQ</v>
      </c>
      <c r="D247" t="str">
        <f>[4]HPQ_Stock_Data!D247</f>
        <v>H P INC</v>
      </c>
      <c r="E247">
        <f>[4]HPQ_Stock_Data!E247</f>
        <v>24</v>
      </c>
      <c r="F247">
        <f>[4]HPQ_Stock_Data!F247</f>
        <v>-1.8806178122758865E-2</v>
      </c>
      <c r="G247">
        <f t="shared" si="16"/>
        <v>-1.8806178122758865E-2</v>
      </c>
      <c r="H247">
        <f>VLOOKUP(B247,[4]Factor!$A$2:$F$254,2,FALSE)</f>
        <v>-2.3E-3</v>
      </c>
      <c r="I247">
        <f>VLOOKUP(B247,[4]Factor!$A$2:$F$254,3,FALSE)</f>
        <v>1.2999999999999999E-3</v>
      </c>
      <c r="J247">
        <f>VLOOKUP(B247,[4]Factor!$A$2:$F$254,4,FALSE)</f>
        <v>-2.9999999999999997E-4</v>
      </c>
      <c r="K247">
        <f>VLOOKUP(B247,[4]Factor!$A$2:$F$254,5,FALSE)</f>
        <v>0</v>
      </c>
      <c r="O247">
        <f t="shared" si="17"/>
        <v>-2.3E-3</v>
      </c>
      <c r="P247">
        <f t="shared" si="18"/>
        <v>-1.8806178122758865E-2</v>
      </c>
      <c r="R247">
        <f t="shared" si="19"/>
        <v>-2.3E-3</v>
      </c>
      <c r="S247">
        <f t="shared" si="19"/>
        <v>1.2999999999999999E-3</v>
      </c>
      <c r="T247">
        <f t="shared" si="19"/>
        <v>-2.9999999999999997E-4</v>
      </c>
      <c r="U247">
        <f t="shared" si="20"/>
        <v>-1.8806178122758865E-2</v>
      </c>
    </row>
    <row r="248" spans="1:21" x14ac:dyDescent="0.55000000000000004">
      <c r="A248">
        <f>[4]HPQ_Stock_Data!A248</f>
        <v>27828</v>
      </c>
      <c r="B248" s="56">
        <f>[4]HPQ_Stock_Data!B248</f>
        <v>44187</v>
      </c>
      <c r="C248" t="str">
        <f>[4]HPQ_Stock_Data!C248</f>
        <v>HPQ</v>
      </c>
      <c r="D248" t="str">
        <f>[4]HPQ_Stock_Data!D248</f>
        <v>H P INC</v>
      </c>
      <c r="E248">
        <f>[4]HPQ_Stock_Data!E248</f>
        <v>24.159999847412109</v>
      </c>
      <c r="F248">
        <f>[4]HPQ_Stock_Data!F248</f>
        <v>6.6666603088378906E-3</v>
      </c>
      <c r="G248">
        <f t="shared" si="16"/>
        <v>6.6666603088378906E-3</v>
      </c>
      <c r="H248">
        <f>VLOOKUP(B248,[4]Factor!$A$2:$F$254,2,FALSE)</f>
        <v>5.9999999999999995E-4</v>
      </c>
      <c r="I248">
        <f>VLOOKUP(B248,[4]Factor!$A$2:$F$254,3,FALSE)</f>
        <v>1.23E-2</v>
      </c>
      <c r="J248">
        <f>VLOOKUP(B248,[4]Factor!$A$2:$F$254,4,FALSE)</f>
        <v>-1.6200000000000003E-2</v>
      </c>
      <c r="K248">
        <f>VLOOKUP(B248,[4]Factor!$A$2:$F$254,5,FALSE)</f>
        <v>0</v>
      </c>
      <c r="O248">
        <f t="shared" si="17"/>
        <v>5.9999999999999995E-4</v>
      </c>
      <c r="P248">
        <f t="shared" si="18"/>
        <v>6.6666603088378906E-3</v>
      </c>
      <c r="R248">
        <f t="shared" si="19"/>
        <v>5.9999999999999995E-4</v>
      </c>
      <c r="S248">
        <f t="shared" si="19"/>
        <v>1.23E-2</v>
      </c>
      <c r="T248">
        <f t="shared" si="19"/>
        <v>-1.6200000000000003E-2</v>
      </c>
      <c r="U248">
        <f t="shared" si="20"/>
        <v>6.6666603088378906E-3</v>
      </c>
    </row>
    <row r="249" spans="1:21" x14ac:dyDescent="0.55000000000000004">
      <c r="A249">
        <f>[4]HPQ_Stock_Data!A249</f>
        <v>27828</v>
      </c>
      <c r="B249" s="56">
        <f>[4]HPQ_Stock_Data!B249</f>
        <v>44188</v>
      </c>
      <c r="C249" t="str">
        <f>[4]HPQ_Stock_Data!C249</f>
        <v>HPQ</v>
      </c>
      <c r="D249" t="str">
        <f>[4]HPQ_Stock_Data!D249</f>
        <v>H P INC</v>
      </c>
      <c r="E249">
        <f>[4]HPQ_Stock_Data!E249</f>
        <v>24.209999084472656</v>
      </c>
      <c r="F249">
        <f>[4]HPQ_Stock_Data!F249</f>
        <v>2.0695049315690994E-3</v>
      </c>
      <c r="G249">
        <f t="shared" si="16"/>
        <v>2.0695049315690994E-3</v>
      </c>
      <c r="H249">
        <f>VLOOKUP(B249,[4]Factor!$A$2:$F$254,2,FALSE)</f>
        <v>1E-3</v>
      </c>
      <c r="I249">
        <f>VLOOKUP(B249,[4]Factor!$A$2:$F$254,3,FALSE)</f>
        <v>3.4000000000000002E-3</v>
      </c>
      <c r="J249">
        <f>VLOOKUP(B249,[4]Factor!$A$2:$F$254,4,FALSE)</f>
        <v>0.02</v>
      </c>
      <c r="K249">
        <f>VLOOKUP(B249,[4]Factor!$A$2:$F$254,5,FALSE)</f>
        <v>0</v>
      </c>
      <c r="O249">
        <f t="shared" si="17"/>
        <v>1E-3</v>
      </c>
      <c r="P249">
        <f t="shared" si="18"/>
        <v>2.0695049315690994E-3</v>
      </c>
      <c r="R249">
        <f t="shared" si="19"/>
        <v>1E-3</v>
      </c>
      <c r="S249">
        <f t="shared" si="19"/>
        <v>3.4000000000000002E-3</v>
      </c>
      <c r="T249">
        <f t="shared" si="19"/>
        <v>0.02</v>
      </c>
      <c r="U249">
        <f t="shared" si="20"/>
        <v>2.0695049315690994E-3</v>
      </c>
    </row>
    <row r="250" spans="1:21" x14ac:dyDescent="0.55000000000000004">
      <c r="A250">
        <f>[4]HPQ_Stock_Data!A250</f>
        <v>27828</v>
      </c>
      <c r="B250" s="56">
        <f>[4]HPQ_Stock_Data!B250</f>
        <v>44189</v>
      </c>
      <c r="C250" t="str">
        <f>[4]HPQ_Stock_Data!C250</f>
        <v>HPQ</v>
      </c>
      <c r="D250" t="str">
        <f>[4]HPQ_Stock_Data!D250</f>
        <v>H P INC</v>
      </c>
      <c r="E250">
        <f>[4]HPQ_Stock_Data!E250</f>
        <v>24.260000228881836</v>
      </c>
      <c r="F250">
        <f>[4]HPQ_Stock_Data!F250</f>
        <v>2.0653095562011003E-3</v>
      </c>
      <c r="G250">
        <f t="shared" si="16"/>
        <v>2.0653095562011003E-3</v>
      </c>
      <c r="H250">
        <f>VLOOKUP(B250,[4]Factor!$A$2:$F$254,2,FALSE)</f>
        <v>2.0999999999999999E-3</v>
      </c>
      <c r="I250">
        <f>VLOOKUP(B250,[4]Factor!$A$2:$F$254,3,FALSE)</f>
        <v>-3.9000000000000003E-3</v>
      </c>
      <c r="J250">
        <f>VLOOKUP(B250,[4]Factor!$A$2:$F$254,4,FALSE)</f>
        <v>-1.7000000000000001E-3</v>
      </c>
      <c r="K250">
        <f>VLOOKUP(B250,[4]Factor!$A$2:$F$254,5,FALSE)</f>
        <v>0</v>
      </c>
      <c r="O250">
        <f t="shared" si="17"/>
        <v>2.0999999999999999E-3</v>
      </c>
      <c r="P250">
        <f t="shared" si="18"/>
        <v>2.0653095562011003E-3</v>
      </c>
      <c r="R250">
        <f t="shared" si="19"/>
        <v>2.0999999999999999E-3</v>
      </c>
      <c r="S250">
        <f t="shared" si="19"/>
        <v>-3.9000000000000003E-3</v>
      </c>
      <c r="T250">
        <f t="shared" si="19"/>
        <v>-1.7000000000000001E-3</v>
      </c>
      <c r="U250">
        <f t="shared" si="20"/>
        <v>2.0653095562011003E-3</v>
      </c>
    </row>
    <row r="251" spans="1:21" x14ac:dyDescent="0.55000000000000004">
      <c r="A251">
        <f>[4]HPQ_Stock_Data!A251</f>
        <v>27828</v>
      </c>
      <c r="B251" s="56">
        <f>[4]HPQ_Stock_Data!B251</f>
        <v>44193</v>
      </c>
      <c r="C251" t="str">
        <f>[4]HPQ_Stock_Data!C251</f>
        <v>HPQ</v>
      </c>
      <c r="D251" t="str">
        <f>[4]HPQ_Stock_Data!D251</f>
        <v>H P INC</v>
      </c>
      <c r="E251">
        <f>[4]HPQ_Stock_Data!E251</f>
        <v>24.270000457763672</v>
      </c>
      <c r="F251">
        <f>[4]HPQ_Stock_Data!F251</f>
        <v>4.1221058927476406E-4</v>
      </c>
      <c r="G251">
        <f t="shared" si="16"/>
        <v>4.1221058927476406E-4</v>
      </c>
      <c r="H251">
        <f>VLOOKUP(B251,[4]Factor!$A$2:$F$254,2,FALSE)</f>
        <v>4.5999999999999999E-3</v>
      </c>
      <c r="I251">
        <f>VLOOKUP(B251,[4]Factor!$A$2:$F$254,3,FALSE)</f>
        <v>-7.1999999999999998E-3</v>
      </c>
      <c r="J251">
        <f>VLOOKUP(B251,[4]Factor!$A$2:$F$254,4,FALSE)</f>
        <v>3.2000000000000002E-3</v>
      </c>
      <c r="K251">
        <f>VLOOKUP(B251,[4]Factor!$A$2:$F$254,5,FALSE)</f>
        <v>0</v>
      </c>
      <c r="O251">
        <f t="shared" si="17"/>
        <v>4.5999999999999999E-3</v>
      </c>
      <c r="P251">
        <f t="shared" si="18"/>
        <v>4.1221058927476406E-4</v>
      </c>
      <c r="R251">
        <f t="shared" si="19"/>
        <v>4.5999999999999999E-3</v>
      </c>
      <c r="S251">
        <f t="shared" si="19"/>
        <v>-7.1999999999999998E-3</v>
      </c>
      <c r="T251">
        <f t="shared" si="19"/>
        <v>3.2000000000000002E-3</v>
      </c>
      <c r="U251">
        <f t="shared" si="20"/>
        <v>4.1221058927476406E-4</v>
      </c>
    </row>
    <row r="252" spans="1:21" x14ac:dyDescent="0.55000000000000004">
      <c r="A252">
        <f>[4]HPQ_Stock_Data!A252</f>
        <v>27828</v>
      </c>
      <c r="B252" s="56">
        <f>[4]HPQ_Stock_Data!B252</f>
        <v>44194</v>
      </c>
      <c r="C252" t="str">
        <f>[4]HPQ_Stock_Data!C252</f>
        <v>HPQ</v>
      </c>
      <c r="D252" t="str">
        <f>[4]HPQ_Stock_Data!D252</f>
        <v>H P INC</v>
      </c>
      <c r="E252">
        <f>[4]HPQ_Stock_Data!E252</f>
        <v>24.049999237060547</v>
      </c>
      <c r="F252">
        <f>[4]HPQ_Stock_Data!F252</f>
        <v>-9.0647386386990547E-3</v>
      </c>
      <c r="G252">
        <f t="shared" si="16"/>
        <v>-9.0647386386990547E-3</v>
      </c>
      <c r="H252">
        <f>VLOOKUP(B252,[4]Factor!$A$2:$F$254,2,FALSE)</f>
        <v>-4.0000000000000001E-3</v>
      </c>
      <c r="I252">
        <f>VLOOKUP(B252,[4]Factor!$A$2:$F$254,3,FALSE)</f>
        <v>-1.52E-2</v>
      </c>
      <c r="J252">
        <f>VLOOKUP(B252,[4]Factor!$A$2:$F$254,4,FALSE)</f>
        <v>2.3999999999999998E-3</v>
      </c>
      <c r="K252">
        <f>VLOOKUP(B252,[4]Factor!$A$2:$F$254,5,FALSE)</f>
        <v>0</v>
      </c>
      <c r="O252">
        <f t="shared" si="17"/>
        <v>-4.0000000000000001E-3</v>
      </c>
      <c r="P252">
        <f t="shared" si="18"/>
        <v>-9.0647386386990547E-3</v>
      </c>
      <c r="R252">
        <f t="shared" si="19"/>
        <v>-4.0000000000000001E-3</v>
      </c>
      <c r="S252">
        <f t="shared" si="19"/>
        <v>-1.52E-2</v>
      </c>
      <c r="T252">
        <f t="shared" si="19"/>
        <v>2.3999999999999998E-3</v>
      </c>
      <c r="U252">
        <f t="shared" si="20"/>
        <v>-9.0647386386990547E-3</v>
      </c>
    </row>
    <row r="253" spans="1:21" x14ac:dyDescent="0.55000000000000004">
      <c r="A253">
        <f>[4]HPQ_Stock_Data!A253</f>
        <v>27828</v>
      </c>
      <c r="B253" s="56">
        <f>[4]HPQ_Stock_Data!B253</f>
        <v>44195</v>
      </c>
      <c r="C253" t="str">
        <f>[4]HPQ_Stock_Data!C253</f>
        <v>HPQ</v>
      </c>
      <c r="D253" t="str">
        <f>[4]HPQ_Stock_Data!D253</f>
        <v>H P INC</v>
      </c>
      <c r="E253">
        <f>[4]HPQ_Stock_Data!E253</f>
        <v>24.319999694824219</v>
      </c>
      <c r="F253">
        <f>[4]HPQ_Stock_Data!F253</f>
        <v>1.122663076967001E-2</v>
      </c>
      <c r="G253">
        <f t="shared" si="16"/>
        <v>1.122663076967001E-2</v>
      </c>
      <c r="H253">
        <f>VLOOKUP(B253,[4]Factor!$A$2:$F$254,2,FALSE)</f>
        <v>2.7000000000000001E-3</v>
      </c>
      <c r="I253">
        <f>VLOOKUP(B253,[4]Factor!$A$2:$F$254,3,FALSE)</f>
        <v>9.8999999999999991E-3</v>
      </c>
      <c r="J253">
        <f>VLOOKUP(B253,[4]Factor!$A$2:$F$254,4,FALSE)</f>
        <v>4.0000000000000002E-4</v>
      </c>
      <c r="K253">
        <f>VLOOKUP(B253,[4]Factor!$A$2:$F$254,5,FALSE)</f>
        <v>0</v>
      </c>
      <c r="O253">
        <f t="shared" si="17"/>
        <v>2.7000000000000001E-3</v>
      </c>
      <c r="P253">
        <f t="shared" si="18"/>
        <v>1.122663076967001E-2</v>
      </c>
      <c r="R253">
        <f t="shared" si="19"/>
        <v>2.7000000000000001E-3</v>
      </c>
      <c r="S253">
        <f t="shared" si="19"/>
        <v>9.8999999999999991E-3</v>
      </c>
      <c r="T253">
        <f t="shared" si="19"/>
        <v>4.0000000000000002E-4</v>
      </c>
      <c r="U253">
        <f t="shared" si="20"/>
        <v>1.122663076967001E-2</v>
      </c>
    </row>
    <row r="254" spans="1:21" x14ac:dyDescent="0.55000000000000004">
      <c r="A254">
        <f>[4]HPQ_Stock_Data!A254</f>
        <v>27828</v>
      </c>
      <c r="B254" s="56">
        <f>[4]HPQ_Stock_Data!B254</f>
        <v>44196</v>
      </c>
      <c r="C254" t="str">
        <f>[4]HPQ_Stock_Data!C254</f>
        <v>HPQ</v>
      </c>
      <c r="D254" t="str">
        <f>[4]HPQ_Stock_Data!D254</f>
        <v>H P INC</v>
      </c>
      <c r="E254">
        <f>[4]HPQ_Stock_Data!E254</f>
        <v>24.590000152587891</v>
      </c>
      <c r="F254">
        <f>[4]HPQ_Stock_Data!F254</f>
        <v>1.1101992800831795E-2</v>
      </c>
      <c r="G254">
        <f t="shared" si="16"/>
        <v>1.1101992800831795E-2</v>
      </c>
      <c r="H254">
        <f>VLOOKUP(B254,[4]Factor!$A$2:$F$254,2,FALSE)</f>
        <v>3.9000000000000003E-3</v>
      </c>
      <c r="I254">
        <f>VLOOKUP(B254,[4]Factor!$A$2:$F$254,3,FALSE)</f>
        <v>-8.6999999999999994E-3</v>
      </c>
      <c r="J254">
        <f>VLOOKUP(B254,[4]Factor!$A$2:$F$254,4,FALSE)</f>
        <v>4.5000000000000005E-3</v>
      </c>
      <c r="K254">
        <f>VLOOKUP(B254,[4]Factor!$A$2:$F$254,5,FALSE)</f>
        <v>0</v>
      </c>
      <c r="O254">
        <f t="shared" si="17"/>
        <v>3.9000000000000003E-3</v>
      </c>
      <c r="P254">
        <f t="shared" si="18"/>
        <v>1.1101992800831795E-2</v>
      </c>
      <c r="R254">
        <f t="shared" si="19"/>
        <v>3.9000000000000003E-3</v>
      </c>
      <c r="S254">
        <f t="shared" si="19"/>
        <v>-8.6999999999999994E-3</v>
      </c>
      <c r="T254">
        <f t="shared" si="19"/>
        <v>4.5000000000000005E-3</v>
      </c>
      <c r="U254">
        <f t="shared" si="20"/>
        <v>1.1101992800831795E-2</v>
      </c>
    </row>
    <row r="255" spans="1:21" x14ac:dyDescent="0.55000000000000004">
      <c r="B255" s="56"/>
      <c r="F255" s="60" t="s">
        <v>415</v>
      </c>
      <c r="G255" s="61">
        <f>AVERAGE(G2:G254)</f>
        <v>1.436360570262425E-3</v>
      </c>
      <c r="H255" s="61">
        <f t="shared" ref="H255:J255" si="21">AVERAGE(H2:H254)</f>
        <v>1.0731225296442687E-3</v>
      </c>
      <c r="I255" s="61">
        <f t="shared" si="21"/>
        <v>4.8260869565217392E-4</v>
      </c>
      <c r="J255" s="61">
        <f t="shared" si="21"/>
        <v>-1.3241106719367598E-3</v>
      </c>
    </row>
    <row r="259" spans="4:12" ht="26.4" x14ac:dyDescent="0.85">
      <c r="E259" t="s">
        <v>416</v>
      </c>
      <c r="G259" s="62" t="s">
        <v>417</v>
      </c>
      <c r="H259" s="63" t="s">
        <v>418</v>
      </c>
    </row>
    <row r="260" spans="4:12" x14ac:dyDescent="0.55000000000000004">
      <c r="G260">
        <f t="array" ref="G260:H260">LINEST(G2:G254,H2:H254)</f>
        <v>1.1493083609679435</v>
      </c>
      <c r="H260">
        <v>2.0301187459919722E-4</v>
      </c>
    </row>
    <row r="263" spans="4:12" ht="26.4" x14ac:dyDescent="0.85">
      <c r="E263" s="64" t="s">
        <v>419</v>
      </c>
      <c r="G263" s="65" t="s">
        <v>420</v>
      </c>
      <c r="H263" s="65" t="s">
        <v>421</v>
      </c>
      <c r="I263" s="65" t="s">
        <v>422</v>
      </c>
      <c r="J263" s="66" t="s">
        <v>418</v>
      </c>
    </row>
    <row r="264" spans="4:12" x14ac:dyDescent="0.55000000000000004">
      <c r="G264" s="69">
        <f t="array" ref="G264:J264">LINEST(G2:G254,H2:J254)</f>
        <v>0.34706251121600235</v>
      </c>
      <c r="H264" s="69">
        <v>0.70587960703733732</v>
      </c>
      <c r="I264" s="69">
        <v>1.0490182322271853</v>
      </c>
      <c r="J264" s="69">
        <v>4.2952100974235068E-4</v>
      </c>
      <c r="L264" s="67"/>
    </row>
    <row r="267" spans="4:12" x14ac:dyDescent="0.55000000000000004">
      <c r="D267" s="64" t="s">
        <v>435</v>
      </c>
      <c r="E267" s="69">
        <v>4.2952100974235068E-4</v>
      </c>
      <c r="F267" s="69"/>
    </row>
    <row r="268" spans="4:12" x14ac:dyDescent="0.55000000000000004">
      <c r="D268" s="64" t="s">
        <v>432</v>
      </c>
      <c r="E268" s="70">
        <f>'F-F_Annual_Data_Factors'!B1238</f>
        <v>8.7121276595744687E-2</v>
      </c>
      <c r="F268" s="71">
        <v>1.0490182322271853</v>
      </c>
    </row>
    <row r="269" spans="4:12" x14ac:dyDescent="0.55000000000000004">
      <c r="D269" s="64" t="s">
        <v>433</v>
      </c>
      <c r="E269" s="70">
        <f>'F-F_Annual_Data_Factors'!C1238</f>
        <v>3.0930851063829791E-2</v>
      </c>
      <c r="F269" s="69">
        <v>0.70587960703733732</v>
      </c>
    </row>
    <row r="270" spans="4:12" x14ac:dyDescent="0.55000000000000004">
      <c r="D270" s="64" t="s">
        <v>434</v>
      </c>
      <c r="E270" s="70">
        <f>'F-F_Annual_Data_Factors'!D1238</f>
        <v>3.9715957446808517E-2</v>
      </c>
      <c r="F270" s="69">
        <v>0.34706251121600235</v>
      </c>
      <c r="G270" s="67">
        <f>J264+E268*I264+E269*H264+E270*G264</f>
        <v>0.12743870549468991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Cover_Sheet</vt:lpstr>
      <vt:lpstr>Tear Sheet</vt:lpstr>
      <vt:lpstr>Scenario Summary</vt:lpstr>
      <vt:lpstr>Proforma</vt:lpstr>
      <vt:lpstr>LINKS</vt:lpstr>
      <vt:lpstr>Financial_Statement</vt:lpstr>
      <vt:lpstr>Sales_trend</vt:lpstr>
      <vt:lpstr>Calculations sheets---&gt;</vt:lpstr>
      <vt:lpstr>Assumptions </vt:lpstr>
      <vt:lpstr>F-F_Annual_Data_Factors</vt:lpstr>
      <vt:lpstr>FFM_6</vt:lpstr>
      <vt:lpstr>CAPM &amp; FFM3</vt:lpstr>
      <vt:lpstr>Proforma!BSH_margin</vt:lpstr>
      <vt:lpstr>Proforma!cost_equity</vt:lpstr>
      <vt:lpstr>Proforma!current_price</vt:lpstr>
      <vt:lpstr>Proforma!Intrinsic_FCFE</vt:lpstr>
      <vt:lpstr>Proforma!LTgrowth_Dividend</vt:lpstr>
      <vt:lpstr>Proforma!LTgrowth_FCFE</vt:lpstr>
      <vt:lpstr>Proforma!sales_growth</vt:lpstr>
      <vt:lpstr>Proforma!terminal_pe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Mehta</dc:creator>
  <cp:lastModifiedBy>abhijay shukla</cp:lastModifiedBy>
  <dcterms:created xsi:type="dcterms:W3CDTF">2021-03-23T22:27:21Z</dcterms:created>
  <dcterms:modified xsi:type="dcterms:W3CDTF">2021-04-06T03:46:59Z</dcterms:modified>
</cp:coreProperties>
</file>