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.09_2018.12 MIT 2018 Fall\6.439 Statistic, Computing and Application\Final 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F16" i="1" s="1"/>
  <c r="D15" i="1"/>
  <c r="F15" i="1" s="1"/>
  <c r="D14" i="1"/>
  <c r="F14" i="1" s="1"/>
  <c r="D13" i="1"/>
  <c r="F13" i="1" s="1"/>
  <c r="D12" i="1"/>
  <c r="F12" i="1" s="1"/>
  <c r="D10" i="1"/>
  <c r="F10" i="1" s="1"/>
  <c r="D9" i="1"/>
  <c r="F9" i="1" s="1"/>
  <c r="D8" i="1"/>
  <c r="F8" i="1" s="1"/>
  <c r="D7" i="1"/>
  <c r="F7" i="1" s="1"/>
  <c r="D11" i="1"/>
  <c r="F11" i="1" s="1"/>
  <c r="D6" i="1"/>
  <c r="F6" i="1" s="1"/>
  <c r="D5" i="1"/>
  <c r="F5" i="1" s="1"/>
  <c r="D4" i="1"/>
  <c r="F4" i="1" s="1"/>
  <c r="D3" i="1"/>
  <c r="F3" i="1" s="1"/>
  <c r="D2" i="1"/>
  <c r="F2" i="1" s="1"/>
</calcChain>
</file>

<file path=xl/sharedStrings.xml><?xml version="1.0" encoding="utf-8"?>
<sst xmlns="http://schemas.openxmlformats.org/spreadsheetml/2006/main" count="26" uniqueCount="26">
  <si>
    <t>From Home to station</t>
    <phoneticPr fontId="1" type="noConversion"/>
  </si>
  <si>
    <t>Route</t>
    <phoneticPr fontId="1" type="noConversion"/>
  </si>
  <si>
    <t>Bike</t>
    <phoneticPr fontId="1" type="noConversion"/>
  </si>
  <si>
    <t>From station to workplace</t>
    <phoneticPr fontId="1" type="noConversion"/>
  </si>
  <si>
    <t>(178,80)</t>
    <phoneticPr fontId="1" type="noConversion"/>
  </si>
  <si>
    <t>(179,80)</t>
    <phoneticPr fontId="1" type="noConversion"/>
  </si>
  <si>
    <t>(67,53)</t>
    <phoneticPr fontId="1" type="noConversion"/>
  </si>
  <si>
    <t>(53,67)</t>
    <phoneticPr fontId="1" type="noConversion"/>
  </si>
  <si>
    <t>(67,179)</t>
    <phoneticPr fontId="1" type="noConversion"/>
  </si>
  <si>
    <t>Total (s)</t>
    <phoneticPr fontId="1" type="noConversion"/>
  </si>
  <si>
    <t>Category</t>
    <phoneticPr fontId="1" type="noConversion"/>
  </si>
  <si>
    <t>(22, 190)</t>
    <phoneticPr fontId="1" type="noConversion"/>
  </si>
  <si>
    <t>(67, 74)</t>
    <phoneticPr fontId="1" type="noConversion"/>
  </si>
  <si>
    <t>(189, 190)</t>
    <phoneticPr fontId="1" type="noConversion"/>
  </si>
  <si>
    <t>(39, 22)</t>
    <phoneticPr fontId="1" type="noConversion"/>
  </si>
  <si>
    <t>(64, 190)</t>
    <phoneticPr fontId="1" type="noConversion"/>
  </si>
  <si>
    <t>(80, 78)</t>
  </si>
  <si>
    <t>(39, 46)</t>
  </si>
  <si>
    <t>(133, 124)</t>
    <phoneticPr fontId="1" type="noConversion"/>
  </si>
  <si>
    <t>(4, 22)</t>
    <phoneticPr fontId="1" type="noConversion"/>
  </si>
  <si>
    <t>(80, 190)</t>
  </si>
  <si>
    <t>Under 10min vs. Walking</t>
    <phoneticPr fontId="1" type="noConversion"/>
  </si>
  <si>
    <t>More than 20min vs. Driving</t>
    <phoneticPr fontId="1" type="noConversion"/>
  </si>
  <si>
    <t>10min - 20min vs. Transit</t>
    <phoneticPr fontId="1" type="noConversion"/>
  </si>
  <si>
    <t>Drive</t>
    <phoneticPr fontId="1" type="noConversion"/>
  </si>
  <si>
    <t>Transit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</si>
</sst>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49" fontId="2" fillId="0" borderId="10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Biking with Walking</a:t>
            </a:r>
          </a:p>
          <a:p>
            <a:pPr>
              <a:defRPr/>
            </a:pPr>
            <a:r>
              <a:rPr lang="en-US" altLang="zh-CN" sz="1100" baseline="0"/>
              <a:t>(&lt; 10min) unit: second</a:t>
            </a:r>
            <a:endParaRPr lang="zh-CN" alt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Blue Bike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Sheet1!$F$2:$F$6</c:f>
              <c:numCache>
                <c:formatCode>General</c:formatCode>
                <c:ptCount val="5"/>
                <c:pt idx="0">
                  <c:v>863.62815413405906</c:v>
                </c:pt>
                <c:pt idx="1">
                  <c:v>848.46721374045796</c:v>
                </c:pt>
                <c:pt idx="2">
                  <c:v>680.46134758364281</c:v>
                </c:pt>
                <c:pt idx="3">
                  <c:v>759.1522479961136</c:v>
                </c:pt>
                <c:pt idx="4">
                  <c:v>873.05611111111057</c:v>
                </c:pt>
              </c:numCache>
            </c:numRef>
          </c:val>
        </c:ser>
        <c:ser>
          <c:idx val="1"/>
          <c:order val="1"/>
          <c:tx>
            <c:v>Walking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Sheet1!$G$2:$G$6</c:f>
              <c:numCache>
                <c:formatCode>General</c:formatCode>
                <c:ptCount val="5"/>
                <c:pt idx="0">
                  <c:v>953.67336680000005</c:v>
                </c:pt>
                <c:pt idx="1">
                  <c:v>953.44221110000001</c:v>
                </c:pt>
                <c:pt idx="2">
                  <c:v>781.92708330000005</c:v>
                </c:pt>
                <c:pt idx="3">
                  <c:v>1109.796875</c:v>
                </c:pt>
                <c:pt idx="4">
                  <c:v>941.11055280000005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179344"/>
        <c:axId val="501178168"/>
      </c:barChart>
      <c:catAx>
        <c:axId val="5011793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8168"/>
        <c:crosses val="autoZero"/>
        <c:auto val="1"/>
        <c:lblAlgn val="ctr"/>
        <c:lblOffset val="100"/>
        <c:noMultiLvlLbl val="0"/>
      </c:catAx>
      <c:valAx>
        <c:axId val="50117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 Biking with Driving</a:t>
            </a:r>
            <a:r>
              <a:rPr lang="en-US" altLang="zh-CN" baseline="0"/>
              <a:t> and Public Transit</a:t>
            </a:r>
            <a:endParaRPr lang="en-US" altLang="zh-CN"/>
          </a:p>
          <a:p>
            <a:pPr>
              <a:defRPr/>
            </a:pPr>
            <a:r>
              <a:rPr lang="en-US" altLang="zh-CN" sz="1100"/>
              <a:t>(10min to </a:t>
            </a:r>
            <a:r>
              <a:rPr lang="en-US" altLang="zh-CN" sz="1100" baseline="0"/>
              <a:t>20min</a:t>
            </a:r>
            <a:r>
              <a:rPr lang="en-US" altLang="zh-CN" sz="1100"/>
              <a:t>) unit:</a:t>
            </a:r>
            <a:r>
              <a:rPr lang="en-US" altLang="zh-CN" sz="1100" baseline="0"/>
              <a:t> second</a:t>
            </a:r>
            <a:endParaRPr lang="en-US" alt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Biking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Sheet1!$F$7:$F$11</c:f>
              <c:numCache>
                <c:formatCode>General</c:formatCode>
                <c:ptCount val="5"/>
                <c:pt idx="0">
                  <c:v>988.54730468749813</c:v>
                </c:pt>
                <c:pt idx="1">
                  <c:v>968.52057534435585</c:v>
                </c:pt>
                <c:pt idx="2">
                  <c:v>1010.146187739462</c:v>
                </c:pt>
                <c:pt idx="3">
                  <c:v>1367.4421516754801</c:v>
                </c:pt>
                <c:pt idx="4">
                  <c:v>1177.0139658301159</c:v>
                </c:pt>
              </c:numCache>
            </c:numRef>
          </c:val>
        </c:ser>
        <c:ser>
          <c:idx val="1"/>
          <c:order val="1"/>
          <c:tx>
            <c:v>Public Transit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Sheet1!$G$7:$G$11</c:f>
              <c:numCache>
                <c:formatCode>General</c:formatCode>
                <c:ptCount val="5"/>
                <c:pt idx="0">
                  <c:v>1760.23</c:v>
                </c:pt>
                <c:pt idx="1">
                  <c:v>2051.0813953488373</c:v>
                </c:pt>
                <c:pt idx="2">
                  <c:v>1809.675</c:v>
                </c:pt>
                <c:pt idx="3">
                  <c:v>2300.0402010050252</c:v>
                </c:pt>
                <c:pt idx="4">
                  <c:v>1536.5988372093022</c:v>
                </c:pt>
              </c:numCache>
            </c:numRef>
          </c:val>
        </c:ser>
        <c:ser>
          <c:idx val="2"/>
          <c:order val="2"/>
          <c:tx>
            <c:v>Driving</c:v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Sheet1!$H$7:$H$11</c:f>
              <c:numCache>
                <c:formatCode>General</c:formatCode>
                <c:ptCount val="5"/>
                <c:pt idx="0">
                  <c:v>543.97</c:v>
                </c:pt>
                <c:pt idx="1">
                  <c:v>629.83500000000004</c:v>
                </c:pt>
                <c:pt idx="2">
                  <c:v>513.23</c:v>
                </c:pt>
                <c:pt idx="3">
                  <c:v>689.375</c:v>
                </c:pt>
                <c:pt idx="4">
                  <c:v>500.13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175424"/>
        <c:axId val="501175816"/>
      </c:barChart>
      <c:catAx>
        <c:axId val="5011754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5816"/>
        <c:crosses val="autoZero"/>
        <c:auto val="1"/>
        <c:lblAlgn val="ctr"/>
        <c:lblOffset val="100"/>
        <c:noMultiLvlLbl val="0"/>
      </c:catAx>
      <c:valAx>
        <c:axId val="50117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 Biking with </a:t>
            </a:r>
            <a:r>
              <a:rPr lang="en-US" altLang="zh-CN" sz="1400" b="0" i="0" u="none" strike="noStrike" baseline="0">
                <a:effectLst/>
              </a:rPr>
              <a:t>Driving and Public Transit</a:t>
            </a:r>
            <a:endParaRPr lang="en-US" altLang="zh-CN"/>
          </a:p>
          <a:p>
            <a:pPr>
              <a:defRPr/>
            </a:pPr>
            <a:r>
              <a:rPr lang="en-US" altLang="zh-CN" sz="1100"/>
              <a:t>(&gt; 20min) unit: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Biking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Sheet1!$F$12:$F$16</c:f>
              <c:numCache>
                <c:formatCode>General</c:formatCode>
                <c:ptCount val="5"/>
                <c:pt idx="0">
                  <c:v>1815.30403755868</c:v>
                </c:pt>
                <c:pt idx="1">
                  <c:v>10908.53454954954</c:v>
                </c:pt>
                <c:pt idx="2">
                  <c:v>2051.565531697338</c:v>
                </c:pt>
                <c:pt idx="3">
                  <c:v>2686.3961332999984</c:v>
                </c:pt>
                <c:pt idx="4">
                  <c:v>1885.653457101658</c:v>
                </c:pt>
              </c:numCache>
            </c:numRef>
          </c:val>
        </c:ser>
        <c:ser>
          <c:idx val="1"/>
          <c:order val="1"/>
          <c:tx>
            <c:v>Public Transit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Sheet1!$G$12:$G$16</c:f>
              <c:numCache>
                <c:formatCode>General</c:formatCode>
                <c:ptCount val="5"/>
                <c:pt idx="0">
                  <c:v>1805.25</c:v>
                </c:pt>
                <c:pt idx="1">
                  <c:v>1094.145</c:v>
                </c:pt>
                <c:pt idx="2">
                  <c:v>1208.1400000000001</c:v>
                </c:pt>
                <c:pt idx="3">
                  <c:v>1420.9590643274853</c:v>
                </c:pt>
                <c:pt idx="4">
                  <c:v>2188.1666666666665</c:v>
                </c:pt>
              </c:numCache>
            </c:numRef>
          </c:val>
        </c:ser>
        <c:ser>
          <c:idx val="2"/>
          <c:order val="2"/>
          <c:tx>
            <c:v>Driving</c:v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Sheet1!$H$12:$H$16</c:f>
              <c:numCache>
                <c:formatCode>General</c:formatCode>
                <c:ptCount val="5"/>
                <c:pt idx="0">
                  <c:v>573.04999999999995</c:v>
                </c:pt>
                <c:pt idx="1">
                  <c:v>445.29</c:v>
                </c:pt>
                <c:pt idx="2">
                  <c:v>318.62</c:v>
                </c:pt>
                <c:pt idx="3">
                  <c:v>579.28499999999997</c:v>
                </c:pt>
                <c:pt idx="4">
                  <c:v>578.39499999999998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176600"/>
        <c:axId val="501176992"/>
      </c:barChart>
      <c:catAx>
        <c:axId val="5011766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6992"/>
        <c:crosses val="autoZero"/>
        <c:auto val="1"/>
        <c:lblAlgn val="ctr"/>
        <c:lblOffset val="100"/>
        <c:noMultiLvlLbl val="0"/>
      </c:catAx>
      <c:valAx>
        <c:axId val="5011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</xdr:row>
      <xdr:rowOff>14287</xdr:rowOff>
    </xdr:from>
    <xdr:to>
      <xdr:col>16</xdr:col>
      <xdr:colOff>504825</xdr:colOff>
      <xdr:row>15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15</xdr:row>
      <xdr:rowOff>138112</xdr:rowOff>
    </xdr:from>
    <xdr:to>
      <xdr:col>16</xdr:col>
      <xdr:colOff>504825</xdr:colOff>
      <xdr:row>31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32</xdr:row>
      <xdr:rowOff>119062</xdr:rowOff>
    </xdr:from>
    <xdr:to>
      <xdr:col>16</xdr:col>
      <xdr:colOff>495300</xdr:colOff>
      <xdr:row>48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E1" workbookViewId="0">
      <selection activeCell="Q4" sqref="Q4"/>
    </sheetView>
  </sheetViews>
  <sheetFormatPr defaultRowHeight="13.5" x14ac:dyDescent="0.15"/>
  <cols>
    <col min="1" max="1" width="33.25" customWidth="1"/>
    <col min="2" max="2" width="9.5" bestFit="1" customWidth="1"/>
    <col min="3" max="3" width="23" customWidth="1"/>
    <col min="4" max="4" width="12.25" customWidth="1"/>
    <col min="5" max="5" width="25.5" customWidth="1"/>
    <col min="7" max="7" width="44.625" customWidth="1"/>
  </cols>
  <sheetData>
    <row r="1" spans="1:8" ht="17.25" thickBot="1" x14ac:dyDescent="0.2">
      <c r="A1" s="7" t="s">
        <v>10</v>
      </c>
      <c r="B1" s="7" t="s">
        <v>1</v>
      </c>
      <c r="C1" s="8" t="s">
        <v>0</v>
      </c>
      <c r="D1" s="8" t="s">
        <v>2</v>
      </c>
      <c r="E1" s="8" t="s">
        <v>3</v>
      </c>
      <c r="F1" s="9" t="s">
        <v>9</v>
      </c>
      <c r="G1" s="10" t="s">
        <v>25</v>
      </c>
      <c r="H1" s="15" t="s">
        <v>24</v>
      </c>
    </row>
    <row r="2" spans="1:8" ht="16.5" x14ac:dyDescent="0.15">
      <c r="A2" s="22" t="s">
        <v>21</v>
      </c>
      <c r="B2" s="3" t="s">
        <v>7</v>
      </c>
      <c r="C2" s="1">
        <v>255.2</v>
      </c>
      <c r="D2" s="1">
        <f>4.77621923556765*60</f>
        <v>286.573154134059</v>
      </c>
      <c r="E2" s="1">
        <v>321.85500000000002</v>
      </c>
      <c r="F2" s="12">
        <f>SUM(C2:E2)</f>
        <v>863.62815413405906</v>
      </c>
      <c r="G2" s="16">
        <v>953.67336680000005</v>
      </c>
      <c r="H2" s="16">
        <v>953.67336680000005</v>
      </c>
    </row>
    <row r="3" spans="1:8" ht="16.5" x14ac:dyDescent="0.15">
      <c r="A3" s="22"/>
      <c r="B3" s="3" t="s">
        <v>6</v>
      </c>
      <c r="C3" s="1">
        <v>321.85500000000002</v>
      </c>
      <c r="D3" s="1">
        <f>4.5235368956743*60</f>
        <v>271.41221374045801</v>
      </c>
      <c r="E3" s="1">
        <v>255.2</v>
      </c>
      <c r="F3" s="12">
        <f>SUM(C3:E3)</f>
        <v>848.46721374045796</v>
      </c>
      <c r="G3" s="17">
        <v>953.44221110000001</v>
      </c>
      <c r="H3" s="17">
        <v>953.44221110000001</v>
      </c>
    </row>
    <row r="4" spans="1:8" ht="16.5" x14ac:dyDescent="0.15">
      <c r="A4" s="22"/>
      <c r="B4" s="3" t="s">
        <v>4</v>
      </c>
      <c r="C4" s="1">
        <v>161.81</v>
      </c>
      <c r="D4" s="1">
        <f>5.79252245972738*60</f>
        <v>347.55134758364278</v>
      </c>
      <c r="E4" s="1">
        <v>171.1</v>
      </c>
      <c r="F4" s="12">
        <f>SUM(C4:E4)</f>
        <v>680.46134758364281</v>
      </c>
      <c r="G4" s="17">
        <v>781.92708330000005</v>
      </c>
      <c r="H4" s="17">
        <v>781.92708330000005</v>
      </c>
    </row>
    <row r="5" spans="1:8" ht="16.5" x14ac:dyDescent="0.15">
      <c r="A5" s="22"/>
      <c r="B5" s="3" t="s">
        <v>5</v>
      </c>
      <c r="C5" s="1">
        <v>201.565</v>
      </c>
      <c r="D5" s="1">
        <f>6.44145413326856*60</f>
        <v>386.48724799611358</v>
      </c>
      <c r="E5" s="1">
        <v>171.1</v>
      </c>
      <c r="F5" s="12">
        <f t="shared" ref="F5:F16" si="0">SUM(C5:E5)</f>
        <v>759.1522479961136</v>
      </c>
      <c r="G5" s="17">
        <v>1109.796875</v>
      </c>
      <c r="H5" s="17">
        <v>1109.796875</v>
      </c>
    </row>
    <row r="6" spans="1:8" ht="17.25" thickBot="1" x14ac:dyDescent="0.2">
      <c r="A6" s="23"/>
      <c r="B6" s="5" t="s">
        <v>8</v>
      </c>
      <c r="C6" s="2">
        <v>321.85500000000002</v>
      </c>
      <c r="D6" s="2">
        <f>5.82726851851851*60</f>
        <v>349.63611111111061</v>
      </c>
      <c r="E6" s="2">
        <v>201.565</v>
      </c>
      <c r="F6" s="12">
        <f t="shared" si="0"/>
        <v>873.05611111111057</v>
      </c>
      <c r="G6" s="18">
        <v>941.11055280000005</v>
      </c>
      <c r="H6" s="18">
        <v>941.11055280000005</v>
      </c>
    </row>
    <row r="7" spans="1:8" ht="16.5" x14ac:dyDescent="0.3">
      <c r="A7" s="24" t="s">
        <v>23</v>
      </c>
      <c r="B7" s="6" t="s">
        <v>15</v>
      </c>
      <c r="C7" s="4">
        <v>164.47499999999999</v>
      </c>
      <c r="D7" s="4">
        <f>10.8122884114583*60</f>
        <v>648.73730468749807</v>
      </c>
      <c r="E7" s="4">
        <v>175.33500000000001</v>
      </c>
      <c r="F7" s="13">
        <f t="shared" si="0"/>
        <v>988.54730468749813</v>
      </c>
      <c r="G7" s="19">
        <v>1760.23</v>
      </c>
      <c r="H7" s="19">
        <v>543.97</v>
      </c>
    </row>
    <row r="8" spans="1:8" ht="16.5" x14ac:dyDescent="0.3">
      <c r="A8" s="22"/>
      <c r="B8" s="3" t="s">
        <v>14</v>
      </c>
      <c r="C8" s="11">
        <v>146.035</v>
      </c>
      <c r="D8" s="1">
        <f>11.1629540340726*60</f>
        <v>669.77724204435594</v>
      </c>
      <c r="E8" s="11">
        <v>152.70833329999999</v>
      </c>
      <c r="F8" s="12">
        <f t="shared" si="0"/>
        <v>968.52057534435585</v>
      </c>
      <c r="G8" s="20">
        <v>2051.0813953488373</v>
      </c>
      <c r="H8" s="20">
        <v>629.83500000000004</v>
      </c>
    </row>
    <row r="9" spans="1:8" ht="16.5" x14ac:dyDescent="0.3">
      <c r="A9" s="22"/>
      <c r="B9" s="3" t="s">
        <v>13</v>
      </c>
      <c r="C9" s="11">
        <v>214.77</v>
      </c>
      <c r="D9" s="1">
        <f>10.3340197956577*60</f>
        <v>620.04118773946198</v>
      </c>
      <c r="E9" s="11">
        <v>175.33500000000001</v>
      </c>
      <c r="F9" s="12">
        <f t="shared" si="0"/>
        <v>1010.146187739462</v>
      </c>
      <c r="G9" s="20">
        <v>1809.675</v>
      </c>
      <c r="H9" s="20">
        <v>513.23</v>
      </c>
    </row>
    <row r="10" spans="1:8" ht="16.5" x14ac:dyDescent="0.3">
      <c r="A10" s="22"/>
      <c r="B10" s="3" t="s">
        <v>12</v>
      </c>
      <c r="C10" s="1">
        <v>321.85500000000002</v>
      </c>
      <c r="D10" s="1">
        <f>15.789035861258*60</f>
        <v>947.34215167547995</v>
      </c>
      <c r="E10" s="11">
        <v>98.245000000000005</v>
      </c>
      <c r="F10" s="12">
        <f t="shared" si="0"/>
        <v>1367.4421516754801</v>
      </c>
      <c r="G10" s="20">
        <v>2300.0402010050252</v>
      </c>
      <c r="H10" s="20">
        <v>689.375</v>
      </c>
    </row>
    <row r="11" spans="1:8" ht="17.25" thickBot="1" x14ac:dyDescent="0.35">
      <c r="A11" s="23"/>
      <c r="B11" s="3" t="s">
        <v>11</v>
      </c>
      <c r="C11" s="11">
        <v>152.70833329999999</v>
      </c>
      <c r="D11" s="1">
        <f>14.1495105421686*60</f>
        <v>848.97063253011595</v>
      </c>
      <c r="E11" s="11">
        <v>175.33500000000001</v>
      </c>
      <c r="F11" s="12">
        <f t="shared" si="0"/>
        <v>1177.0139658301159</v>
      </c>
      <c r="G11" s="21">
        <v>1536.5988372093022</v>
      </c>
      <c r="H11" s="21">
        <v>500.13</v>
      </c>
    </row>
    <row r="12" spans="1:8" ht="16.5" x14ac:dyDescent="0.3">
      <c r="A12" s="24" t="s">
        <v>22</v>
      </c>
      <c r="B12" s="6" t="s">
        <v>16</v>
      </c>
      <c r="C12" s="4">
        <v>171.1</v>
      </c>
      <c r="D12" s="4">
        <f>23.321400625978*60</f>
        <v>1399.28403755868</v>
      </c>
      <c r="E12" s="4">
        <v>244.92</v>
      </c>
      <c r="F12" s="13">
        <f t="shared" si="0"/>
        <v>1815.30403755868</v>
      </c>
      <c r="G12" s="19">
        <v>1805.25</v>
      </c>
      <c r="H12" s="20">
        <v>573.04999999999995</v>
      </c>
    </row>
    <row r="13" spans="1:8" ht="16.5" x14ac:dyDescent="0.3">
      <c r="A13" s="22"/>
      <c r="B13" s="3" t="s">
        <v>17</v>
      </c>
      <c r="C13" s="11">
        <v>146.035</v>
      </c>
      <c r="D13" s="1">
        <f>176.534159159159*60</f>
        <v>10592.04954954954</v>
      </c>
      <c r="E13" s="11">
        <v>170.45</v>
      </c>
      <c r="F13" s="12">
        <f t="shared" si="0"/>
        <v>10908.53454954954</v>
      </c>
      <c r="G13" s="20">
        <v>1094.145</v>
      </c>
      <c r="H13" s="20">
        <v>445.29</v>
      </c>
    </row>
    <row r="14" spans="1:8" ht="16.5" x14ac:dyDescent="0.3">
      <c r="A14" s="22"/>
      <c r="B14" s="3" t="s">
        <v>18</v>
      </c>
      <c r="C14" s="11">
        <v>192.80500000000001</v>
      </c>
      <c r="D14" s="1">
        <f>60*21.7110088616223</f>
        <v>1302.660531697338</v>
      </c>
      <c r="E14" s="11">
        <v>556.1</v>
      </c>
      <c r="F14" s="12">
        <f t="shared" si="0"/>
        <v>2051.565531697338</v>
      </c>
      <c r="G14" s="20">
        <v>1208.1400000000001</v>
      </c>
      <c r="H14" s="20">
        <v>318.62</v>
      </c>
    </row>
    <row r="15" spans="1:8" ht="16.5" x14ac:dyDescent="0.3">
      <c r="A15" s="22"/>
      <c r="B15" s="3" t="s">
        <v>19</v>
      </c>
      <c r="C15" s="11">
        <v>159.35499999999999</v>
      </c>
      <c r="D15" s="1">
        <f>60*39.5722133333333</f>
        <v>2374.3327999999983</v>
      </c>
      <c r="E15" s="11">
        <v>152.70833329999999</v>
      </c>
      <c r="F15" s="12">
        <f t="shared" si="0"/>
        <v>2686.3961332999984</v>
      </c>
      <c r="G15" s="20">
        <v>1420.9590643274853</v>
      </c>
      <c r="H15" s="20">
        <v>579.28499999999997</v>
      </c>
    </row>
    <row r="16" spans="1:8" ht="17.25" thickBot="1" x14ac:dyDescent="0.35">
      <c r="A16" s="23"/>
      <c r="B16" s="5" t="s">
        <v>20</v>
      </c>
      <c r="C16" s="2">
        <v>171.1</v>
      </c>
      <c r="D16" s="2">
        <f>25.6536409516943*60</f>
        <v>1539.218457101658</v>
      </c>
      <c r="E16" s="2">
        <v>175.33500000000001</v>
      </c>
      <c r="F16" s="14">
        <f t="shared" si="0"/>
        <v>1885.653457101658</v>
      </c>
      <c r="G16" s="21">
        <v>2188.1666666666665</v>
      </c>
      <c r="H16" s="21">
        <v>578.39499999999998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  <pageSetup paperSize="9" orientation="portrait" r:id="rId1"/>
  <ignoredErrors>
    <ignoredError sqref="B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Wu</dc:creator>
  <cp:lastModifiedBy>Yue Wu</cp:lastModifiedBy>
  <dcterms:created xsi:type="dcterms:W3CDTF">2018-12-08T20:44:54Z</dcterms:created>
  <dcterms:modified xsi:type="dcterms:W3CDTF">2018-12-10T02:35:31Z</dcterms:modified>
</cp:coreProperties>
</file>