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uteteneonitero\Downloads\"/>
    </mc:Choice>
  </mc:AlternateContent>
  <xr:revisionPtr revIDLastSave="0" documentId="13_ncr:1_{9F962B59-5211-4BF1-87AA-2BF78994686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perhitungan" sheetId="3" r:id="rId2"/>
  </sheets>
  <calcPr calcId="191029" calcMode="autoNoTable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I71" i="3" l="1"/>
  <c r="AI72" i="3"/>
  <c r="B49" i="3"/>
  <c r="C49" i="3"/>
  <c r="D49" i="3"/>
  <c r="E49" i="3"/>
  <c r="F49" i="3"/>
  <c r="B50" i="3"/>
  <c r="C50" i="3"/>
  <c r="D50" i="3"/>
  <c r="E50" i="3"/>
  <c r="F50" i="3"/>
  <c r="C48" i="3"/>
  <c r="D48" i="3"/>
  <c r="E48" i="3"/>
  <c r="F48" i="3"/>
  <c r="B48" i="3"/>
  <c r="C39" i="3"/>
  <c r="D39" i="3"/>
  <c r="E39" i="3"/>
  <c r="F39" i="3"/>
  <c r="C38" i="3"/>
  <c r="D38" i="3"/>
  <c r="E38" i="3"/>
  <c r="F38" i="3"/>
  <c r="B39" i="3"/>
  <c r="B38" i="3"/>
  <c r="C37" i="3"/>
  <c r="D37" i="3"/>
  <c r="E37" i="3"/>
  <c r="F37" i="3"/>
  <c r="B37" i="3"/>
  <c r="C29" i="3"/>
  <c r="D29" i="3"/>
  <c r="E29" i="3"/>
  <c r="F29" i="3"/>
  <c r="B29" i="3"/>
  <c r="C28" i="3"/>
  <c r="D28" i="3"/>
  <c r="E28" i="3"/>
  <c r="F28" i="3"/>
  <c r="B28" i="3"/>
  <c r="C27" i="3"/>
  <c r="D27" i="3"/>
  <c r="E27" i="3"/>
  <c r="F27" i="3"/>
  <c r="B27" i="3"/>
  <c r="J30" i="3"/>
  <c r="J31" i="3"/>
  <c r="L31" i="3" s="1"/>
  <c r="J37" i="3"/>
  <c r="J38" i="3"/>
  <c r="K38" i="3" s="1"/>
  <c r="J39" i="3"/>
  <c r="J45" i="3"/>
  <c r="J46" i="3"/>
  <c r="J47" i="3"/>
  <c r="L47" i="3" s="1"/>
  <c r="J48" i="3"/>
  <c r="L48" i="3" s="1"/>
  <c r="J49" i="3"/>
  <c r="L49" i="3" s="1"/>
  <c r="J50" i="3"/>
  <c r="L50" i="3" s="1"/>
  <c r="J51" i="3"/>
  <c r="L51" i="3" s="1"/>
  <c r="AG120" i="3"/>
  <c r="AH120" i="3"/>
  <c r="AI120" i="3"/>
  <c r="AJ120" i="3"/>
  <c r="AK120" i="3"/>
  <c r="AL120" i="3"/>
  <c r="AM120" i="3"/>
  <c r="AG121" i="3"/>
  <c r="AH121" i="3"/>
  <c r="AI121" i="3"/>
  <c r="AJ121" i="3"/>
  <c r="AK121" i="3"/>
  <c r="AL121" i="3"/>
  <c r="AM121" i="3"/>
  <c r="AG122" i="3"/>
  <c r="AH122" i="3"/>
  <c r="AI122" i="3"/>
  <c r="AJ122" i="3"/>
  <c r="AK122" i="3"/>
  <c r="AL122" i="3"/>
  <c r="AM122" i="3"/>
  <c r="AG123" i="3"/>
  <c r="AH123" i="3"/>
  <c r="AI123" i="3"/>
  <c r="AJ123" i="3"/>
  <c r="AK123" i="3"/>
  <c r="AL123" i="3"/>
  <c r="AM123" i="3"/>
  <c r="AG124" i="3"/>
  <c r="AH124" i="3"/>
  <c r="AI124" i="3"/>
  <c r="AJ124" i="3"/>
  <c r="AK124" i="3"/>
  <c r="AL124" i="3"/>
  <c r="AM124" i="3"/>
  <c r="AG125" i="3"/>
  <c r="AH125" i="3"/>
  <c r="AI125" i="3"/>
  <c r="AJ125" i="3"/>
  <c r="AK125" i="3"/>
  <c r="AL125" i="3"/>
  <c r="AM125" i="3"/>
  <c r="AG126" i="3"/>
  <c r="AH126" i="3"/>
  <c r="AI126" i="3"/>
  <c r="AJ126" i="3"/>
  <c r="AK126" i="3"/>
  <c r="AL126" i="3"/>
  <c r="AM126" i="3"/>
  <c r="AG127" i="3"/>
  <c r="AH127" i="3"/>
  <c r="AI127" i="3"/>
  <c r="AJ127" i="3"/>
  <c r="AK127" i="3"/>
  <c r="AL127" i="3"/>
  <c r="AM127" i="3"/>
  <c r="AG128" i="3"/>
  <c r="AH128" i="3"/>
  <c r="AI128" i="3"/>
  <c r="AJ128" i="3"/>
  <c r="AK128" i="3"/>
  <c r="AL128" i="3"/>
  <c r="AM128" i="3"/>
  <c r="AG129" i="3"/>
  <c r="AH129" i="3"/>
  <c r="AI129" i="3"/>
  <c r="AJ129" i="3"/>
  <c r="AK129" i="3"/>
  <c r="AL129" i="3"/>
  <c r="AM129" i="3"/>
  <c r="AG130" i="3"/>
  <c r="AH130" i="3"/>
  <c r="AI130" i="3"/>
  <c r="AJ130" i="3"/>
  <c r="AK130" i="3"/>
  <c r="AL130" i="3"/>
  <c r="AM130" i="3"/>
  <c r="AG131" i="3"/>
  <c r="AH131" i="3"/>
  <c r="AI131" i="3"/>
  <c r="AJ131" i="3"/>
  <c r="AK131" i="3"/>
  <c r="AL131" i="3"/>
  <c r="AM131" i="3"/>
  <c r="AG132" i="3"/>
  <c r="AH132" i="3"/>
  <c r="AI132" i="3"/>
  <c r="AJ132" i="3"/>
  <c r="AK132" i="3"/>
  <c r="AL132" i="3"/>
  <c r="AM132" i="3"/>
  <c r="AG133" i="3"/>
  <c r="AH133" i="3"/>
  <c r="AI133" i="3"/>
  <c r="AJ133" i="3"/>
  <c r="AK133" i="3"/>
  <c r="AL133" i="3"/>
  <c r="AM133" i="3"/>
  <c r="AG134" i="3"/>
  <c r="AH134" i="3"/>
  <c r="AI134" i="3"/>
  <c r="AJ134" i="3"/>
  <c r="AK134" i="3"/>
  <c r="AL134" i="3"/>
  <c r="AM134" i="3"/>
  <c r="AG135" i="3"/>
  <c r="AH135" i="3"/>
  <c r="AI135" i="3"/>
  <c r="AJ135" i="3"/>
  <c r="AK135" i="3"/>
  <c r="AL135" i="3"/>
  <c r="AM135" i="3"/>
  <c r="AG136" i="3"/>
  <c r="AH136" i="3"/>
  <c r="AI136" i="3"/>
  <c r="AJ136" i="3"/>
  <c r="AK136" i="3"/>
  <c r="AL136" i="3"/>
  <c r="AM136" i="3"/>
  <c r="AG137" i="3"/>
  <c r="AH137" i="3"/>
  <c r="AI137" i="3"/>
  <c r="AJ137" i="3"/>
  <c r="AK137" i="3"/>
  <c r="AL137" i="3"/>
  <c r="AM137" i="3"/>
  <c r="AG138" i="3"/>
  <c r="AH138" i="3"/>
  <c r="AI138" i="3"/>
  <c r="AJ138" i="3"/>
  <c r="AK138" i="3"/>
  <c r="AL138" i="3"/>
  <c r="AM138" i="3"/>
  <c r="AG139" i="3"/>
  <c r="AH139" i="3"/>
  <c r="AI139" i="3"/>
  <c r="AJ139" i="3"/>
  <c r="AK139" i="3"/>
  <c r="AL139" i="3"/>
  <c r="AM139" i="3"/>
  <c r="AG140" i="3"/>
  <c r="AH140" i="3"/>
  <c r="AI140" i="3"/>
  <c r="AJ140" i="3"/>
  <c r="AK140" i="3"/>
  <c r="AL140" i="3"/>
  <c r="AM140" i="3"/>
  <c r="AG141" i="3"/>
  <c r="AH141" i="3"/>
  <c r="AI141" i="3"/>
  <c r="AJ141" i="3"/>
  <c r="AK141" i="3"/>
  <c r="AL141" i="3"/>
  <c r="AM141" i="3"/>
  <c r="AG142" i="3"/>
  <c r="AH142" i="3"/>
  <c r="AI142" i="3"/>
  <c r="AJ142" i="3"/>
  <c r="AK142" i="3"/>
  <c r="AL142" i="3"/>
  <c r="AM142" i="3"/>
  <c r="AG143" i="3"/>
  <c r="AH143" i="3"/>
  <c r="AI143" i="3"/>
  <c r="AJ143" i="3"/>
  <c r="AK143" i="3"/>
  <c r="AL143" i="3"/>
  <c r="AM143" i="3"/>
  <c r="AG144" i="3"/>
  <c r="AH144" i="3"/>
  <c r="AI144" i="3"/>
  <c r="AJ144" i="3"/>
  <c r="AK144" i="3"/>
  <c r="AL144" i="3"/>
  <c r="AM144" i="3"/>
  <c r="AG145" i="3"/>
  <c r="AH145" i="3"/>
  <c r="AI145" i="3"/>
  <c r="AJ145" i="3"/>
  <c r="AK145" i="3"/>
  <c r="AL145" i="3"/>
  <c r="AM145" i="3"/>
  <c r="AG146" i="3"/>
  <c r="AH146" i="3"/>
  <c r="AI146" i="3"/>
  <c r="AJ146" i="3"/>
  <c r="AK146" i="3"/>
  <c r="AL146" i="3"/>
  <c r="AM146" i="3"/>
  <c r="AG147" i="3"/>
  <c r="AH147" i="3"/>
  <c r="AI147" i="3"/>
  <c r="AJ147" i="3"/>
  <c r="AK147" i="3"/>
  <c r="AL147" i="3"/>
  <c r="AM147" i="3"/>
  <c r="AG148" i="3"/>
  <c r="AH148" i="3"/>
  <c r="AI148" i="3"/>
  <c r="AJ148" i="3"/>
  <c r="AK148" i="3"/>
  <c r="AL148" i="3"/>
  <c r="AM148" i="3"/>
  <c r="AG149" i="3"/>
  <c r="AH149" i="3"/>
  <c r="AI149" i="3"/>
  <c r="AJ149" i="3"/>
  <c r="AK149" i="3"/>
  <c r="AL149" i="3"/>
  <c r="AM149" i="3"/>
  <c r="AG150" i="3"/>
  <c r="AH150" i="3"/>
  <c r="AI150" i="3"/>
  <c r="AJ150" i="3"/>
  <c r="AK150" i="3"/>
  <c r="AL150" i="3"/>
  <c r="AM150" i="3"/>
  <c r="AG151" i="3"/>
  <c r="AH151" i="3"/>
  <c r="AI151" i="3"/>
  <c r="AJ151" i="3"/>
  <c r="AK151" i="3"/>
  <c r="AL151" i="3"/>
  <c r="AM151" i="3"/>
  <c r="AG152" i="3"/>
  <c r="AH152" i="3"/>
  <c r="AI152" i="3"/>
  <c r="AJ152" i="3"/>
  <c r="AK152" i="3"/>
  <c r="AL152" i="3"/>
  <c r="AM152" i="3"/>
  <c r="AG153" i="3"/>
  <c r="AH153" i="3"/>
  <c r="AI153" i="3"/>
  <c r="AJ153" i="3"/>
  <c r="AK153" i="3"/>
  <c r="AL153" i="3"/>
  <c r="AM153" i="3"/>
  <c r="AG154" i="3"/>
  <c r="AH154" i="3"/>
  <c r="AI154" i="3"/>
  <c r="AJ154" i="3"/>
  <c r="AK154" i="3"/>
  <c r="AL154" i="3"/>
  <c r="AM154" i="3"/>
  <c r="AG155" i="3"/>
  <c r="AH155" i="3"/>
  <c r="AI155" i="3"/>
  <c r="AJ155" i="3"/>
  <c r="AK155" i="3"/>
  <c r="AL155" i="3"/>
  <c r="AM155" i="3"/>
  <c r="AG156" i="3"/>
  <c r="AH156" i="3"/>
  <c r="AI156" i="3"/>
  <c r="AJ156" i="3"/>
  <c r="AK156" i="3"/>
  <c r="AL156" i="3"/>
  <c r="AM156" i="3"/>
  <c r="AG157" i="3"/>
  <c r="AH157" i="3"/>
  <c r="AI157" i="3"/>
  <c r="AJ157" i="3"/>
  <c r="AK157" i="3"/>
  <c r="AL157" i="3"/>
  <c r="AM157" i="3"/>
  <c r="AG158" i="3"/>
  <c r="AH158" i="3"/>
  <c r="AI158" i="3"/>
  <c r="AJ158" i="3"/>
  <c r="AK158" i="3"/>
  <c r="AL158" i="3"/>
  <c r="AM158" i="3"/>
  <c r="AG159" i="3"/>
  <c r="AH159" i="3"/>
  <c r="AI159" i="3"/>
  <c r="AJ159" i="3"/>
  <c r="AK159" i="3"/>
  <c r="AL159" i="3"/>
  <c r="AM159" i="3"/>
  <c r="AG160" i="3"/>
  <c r="AH160" i="3"/>
  <c r="AI160" i="3"/>
  <c r="AJ160" i="3"/>
  <c r="AK160" i="3"/>
  <c r="AL160" i="3"/>
  <c r="AM160" i="3"/>
  <c r="AG161" i="3"/>
  <c r="AH161" i="3"/>
  <c r="AI161" i="3"/>
  <c r="AJ161" i="3"/>
  <c r="AK161" i="3"/>
  <c r="AL161" i="3"/>
  <c r="AM161" i="3"/>
  <c r="AG162" i="3"/>
  <c r="AH162" i="3"/>
  <c r="AI162" i="3"/>
  <c r="AJ162" i="3"/>
  <c r="AK162" i="3"/>
  <c r="AL162" i="3"/>
  <c r="AM162" i="3"/>
  <c r="AG163" i="3"/>
  <c r="AH163" i="3"/>
  <c r="AI163" i="3"/>
  <c r="AJ163" i="3"/>
  <c r="AK163" i="3"/>
  <c r="AL163" i="3"/>
  <c r="AM163" i="3"/>
  <c r="AG164" i="3"/>
  <c r="AH164" i="3"/>
  <c r="AI164" i="3"/>
  <c r="AJ164" i="3"/>
  <c r="AK164" i="3"/>
  <c r="AL164" i="3"/>
  <c r="AM164" i="3"/>
  <c r="AG165" i="3"/>
  <c r="AH165" i="3"/>
  <c r="AI165" i="3"/>
  <c r="AJ165" i="3"/>
  <c r="AK165" i="3"/>
  <c r="AL165" i="3"/>
  <c r="AM165" i="3"/>
  <c r="AG166" i="3"/>
  <c r="AH166" i="3"/>
  <c r="AI166" i="3"/>
  <c r="AJ166" i="3"/>
  <c r="AK166" i="3"/>
  <c r="AL166" i="3"/>
  <c r="AM166" i="3"/>
  <c r="AG167" i="3"/>
  <c r="AH167" i="3"/>
  <c r="AI167" i="3"/>
  <c r="AJ167" i="3"/>
  <c r="AK167" i="3"/>
  <c r="AL167" i="3"/>
  <c r="AM167" i="3"/>
  <c r="AG168" i="3"/>
  <c r="AH168" i="3"/>
  <c r="AI168" i="3"/>
  <c r="AJ168" i="3"/>
  <c r="AK168" i="3"/>
  <c r="AL168" i="3"/>
  <c r="AM168" i="3"/>
  <c r="AG169" i="3"/>
  <c r="AH169" i="3"/>
  <c r="AI169" i="3"/>
  <c r="AJ169" i="3"/>
  <c r="AK169" i="3"/>
  <c r="AL169" i="3"/>
  <c r="AM169" i="3"/>
  <c r="AG170" i="3"/>
  <c r="AH170" i="3"/>
  <c r="AI170" i="3"/>
  <c r="AJ170" i="3"/>
  <c r="AK170" i="3"/>
  <c r="AL170" i="3"/>
  <c r="AM170" i="3"/>
  <c r="AG171" i="3"/>
  <c r="AH171" i="3"/>
  <c r="AI171" i="3"/>
  <c r="AJ171" i="3"/>
  <c r="AK171" i="3"/>
  <c r="AL171" i="3"/>
  <c r="AM171" i="3"/>
  <c r="AG172" i="3"/>
  <c r="AH172" i="3"/>
  <c r="AI172" i="3"/>
  <c r="AJ172" i="3"/>
  <c r="AK172" i="3"/>
  <c r="AL172" i="3"/>
  <c r="AM172" i="3"/>
  <c r="AG173" i="3"/>
  <c r="AH173" i="3"/>
  <c r="AI173" i="3"/>
  <c r="AJ173" i="3"/>
  <c r="AK173" i="3"/>
  <c r="AL173" i="3"/>
  <c r="AM173" i="3"/>
  <c r="AG174" i="3"/>
  <c r="AH174" i="3"/>
  <c r="AI174" i="3"/>
  <c r="AJ174" i="3"/>
  <c r="AK174" i="3"/>
  <c r="AL174" i="3"/>
  <c r="AM174" i="3"/>
  <c r="AG175" i="3"/>
  <c r="AH175" i="3"/>
  <c r="AI175" i="3"/>
  <c r="AJ175" i="3"/>
  <c r="AK175" i="3"/>
  <c r="AL175" i="3"/>
  <c r="AM175" i="3"/>
  <c r="AG176" i="3"/>
  <c r="AH176" i="3"/>
  <c r="AI176" i="3"/>
  <c r="AJ176" i="3"/>
  <c r="AK176" i="3"/>
  <c r="AL176" i="3"/>
  <c r="AM176" i="3"/>
  <c r="AG177" i="3"/>
  <c r="AH177" i="3"/>
  <c r="AI177" i="3"/>
  <c r="AJ177" i="3"/>
  <c r="AK177" i="3"/>
  <c r="AL177" i="3"/>
  <c r="AM177" i="3"/>
  <c r="AG178" i="3"/>
  <c r="AH178" i="3"/>
  <c r="AI178" i="3"/>
  <c r="AJ178" i="3"/>
  <c r="AK178" i="3"/>
  <c r="AL178" i="3"/>
  <c r="AM178" i="3"/>
  <c r="AG179" i="3"/>
  <c r="AH179" i="3"/>
  <c r="AI179" i="3"/>
  <c r="AJ179" i="3"/>
  <c r="AK179" i="3"/>
  <c r="AL179" i="3"/>
  <c r="AM179" i="3"/>
  <c r="AG180" i="3"/>
  <c r="AH180" i="3"/>
  <c r="AI180" i="3"/>
  <c r="AJ180" i="3"/>
  <c r="AK180" i="3"/>
  <c r="AL180" i="3"/>
  <c r="AM180" i="3"/>
  <c r="AG181" i="3"/>
  <c r="AH181" i="3"/>
  <c r="AI181" i="3"/>
  <c r="AJ181" i="3"/>
  <c r="AK181" i="3"/>
  <c r="AL181" i="3"/>
  <c r="AM181" i="3"/>
  <c r="AG182" i="3"/>
  <c r="AH182" i="3"/>
  <c r="AI182" i="3"/>
  <c r="AJ182" i="3"/>
  <c r="AK182" i="3"/>
  <c r="AL182" i="3"/>
  <c r="AM182" i="3"/>
  <c r="AG183" i="3"/>
  <c r="AH183" i="3"/>
  <c r="AI183" i="3"/>
  <c r="AJ183" i="3"/>
  <c r="AK183" i="3"/>
  <c r="AL183" i="3"/>
  <c r="AM183" i="3"/>
  <c r="AG184" i="3"/>
  <c r="AH184" i="3"/>
  <c r="AI184" i="3"/>
  <c r="AJ184" i="3"/>
  <c r="AK184" i="3"/>
  <c r="AL184" i="3"/>
  <c r="AM184" i="3"/>
  <c r="AG185" i="3"/>
  <c r="AH185" i="3"/>
  <c r="AI185" i="3"/>
  <c r="AJ185" i="3"/>
  <c r="AK185" i="3"/>
  <c r="AL185" i="3"/>
  <c r="AM185" i="3"/>
  <c r="AG186" i="3"/>
  <c r="AH186" i="3"/>
  <c r="AI186" i="3"/>
  <c r="AJ186" i="3"/>
  <c r="AK186" i="3"/>
  <c r="AL186" i="3"/>
  <c r="AM186" i="3"/>
  <c r="AG187" i="3"/>
  <c r="AH187" i="3"/>
  <c r="AI187" i="3"/>
  <c r="AJ187" i="3"/>
  <c r="AK187" i="3"/>
  <c r="AL187" i="3"/>
  <c r="AM187" i="3"/>
  <c r="AG188" i="3"/>
  <c r="AH188" i="3"/>
  <c r="AI188" i="3"/>
  <c r="AJ188" i="3"/>
  <c r="AK188" i="3"/>
  <c r="AL188" i="3"/>
  <c r="AM188" i="3"/>
  <c r="AG189" i="3"/>
  <c r="AH189" i="3"/>
  <c r="AI189" i="3"/>
  <c r="AJ189" i="3"/>
  <c r="AK189" i="3"/>
  <c r="AL189" i="3"/>
  <c r="AM189" i="3"/>
  <c r="AG190" i="3"/>
  <c r="AH190" i="3"/>
  <c r="AI190" i="3"/>
  <c r="AJ190" i="3"/>
  <c r="AK190" i="3"/>
  <c r="AL190" i="3"/>
  <c r="AM190" i="3"/>
  <c r="AG191" i="3"/>
  <c r="AH191" i="3"/>
  <c r="AI191" i="3"/>
  <c r="AJ191" i="3"/>
  <c r="AK191" i="3"/>
  <c r="AL191" i="3"/>
  <c r="AM191" i="3"/>
  <c r="AG192" i="3"/>
  <c r="AH192" i="3"/>
  <c r="AI192" i="3"/>
  <c r="AJ192" i="3"/>
  <c r="AK192" i="3"/>
  <c r="AL192" i="3"/>
  <c r="AM192" i="3"/>
  <c r="AG193" i="3"/>
  <c r="AH193" i="3"/>
  <c r="AI193" i="3"/>
  <c r="AJ193" i="3"/>
  <c r="AK193" i="3"/>
  <c r="AL193" i="3"/>
  <c r="AM193" i="3"/>
  <c r="AG194" i="3"/>
  <c r="AH194" i="3"/>
  <c r="AI194" i="3"/>
  <c r="AJ194" i="3"/>
  <c r="AK194" i="3"/>
  <c r="AL194" i="3"/>
  <c r="AM194" i="3"/>
  <c r="AG195" i="3"/>
  <c r="AH195" i="3"/>
  <c r="AI195" i="3"/>
  <c r="AJ195" i="3"/>
  <c r="AK195" i="3"/>
  <c r="AL195" i="3"/>
  <c r="AM195" i="3"/>
  <c r="AG196" i="3"/>
  <c r="AH196" i="3"/>
  <c r="AI196" i="3"/>
  <c r="AJ196" i="3"/>
  <c r="AK196" i="3"/>
  <c r="AL196" i="3"/>
  <c r="AM196" i="3"/>
  <c r="AG197" i="3"/>
  <c r="AH197" i="3"/>
  <c r="AI197" i="3"/>
  <c r="AJ197" i="3"/>
  <c r="AK197" i="3"/>
  <c r="AL197" i="3"/>
  <c r="AM197" i="3"/>
  <c r="AG198" i="3"/>
  <c r="AH198" i="3"/>
  <c r="AI198" i="3"/>
  <c r="AJ198" i="3"/>
  <c r="AK198" i="3"/>
  <c r="AL198" i="3"/>
  <c r="AM198" i="3"/>
  <c r="AG199" i="3"/>
  <c r="AH199" i="3"/>
  <c r="AI199" i="3"/>
  <c r="AJ199" i="3"/>
  <c r="AK199" i="3"/>
  <c r="AL199" i="3"/>
  <c r="AM199" i="3"/>
  <c r="AG200" i="3"/>
  <c r="AH200" i="3"/>
  <c r="AI200" i="3"/>
  <c r="AJ200" i="3"/>
  <c r="AK200" i="3"/>
  <c r="AL200" i="3"/>
  <c r="AM200" i="3"/>
  <c r="AG201" i="3"/>
  <c r="AH201" i="3"/>
  <c r="AI201" i="3"/>
  <c r="AJ201" i="3"/>
  <c r="AK201" i="3"/>
  <c r="AL201" i="3"/>
  <c r="AM201" i="3"/>
  <c r="AG202" i="3"/>
  <c r="AH202" i="3"/>
  <c r="AI202" i="3"/>
  <c r="AJ202" i="3"/>
  <c r="AK202" i="3"/>
  <c r="AL202" i="3"/>
  <c r="AM202" i="3"/>
  <c r="AG203" i="3"/>
  <c r="AH203" i="3"/>
  <c r="AI203" i="3"/>
  <c r="AJ203" i="3"/>
  <c r="AK203" i="3"/>
  <c r="AL203" i="3"/>
  <c r="AM203" i="3"/>
  <c r="AG204" i="3"/>
  <c r="AH204" i="3"/>
  <c r="AI204" i="3"/>
  <c r="AJ204" i="3"/>
  <c r="AK204" i="3"/>
  <c r="AL204" i="3"/>
  <c r="AM204" i="3"/>
  <c r="AG205" i="3"/>
  <c r="AH205" i="3"/>
  <c r="AI205" i="3"/>
  <c r="AJ205" i="3"/>
  <c r="AK205" i="3"/>
  <c r="AL205" i="3"/>
  <c r="AM205" i="3"/>
  <c r="AG206" i="3"/>
  <c r="AH206" i="3"/>
  <c r="AI206" i="3"/>
  <c r="AJ206" i="3"/>
  <c r="AK206" i="3"/>
  <c r="AL206" i="3"/>
  <c r="AM206" i="3"/>
  <c r="AG207" i="3"/>
  <c r="AH207" i="3"/>
  <c r="AI207" i="3"/>
  <c r="AJ207" i="3"/>
  <c r="AK207" i="3"/>
  <c r="AL207" i="3"/>
  <c r="AM207" i="3"/>
  <c r="AG208" i="3"/>
  <c r="AH208" i="3"/>
  <c r="AI208" i="3"/>
  <c r="AJ208" i="3"/>
  <c r="AK208" i="3"/>
  <c r="AL208" i="3"/>
  <c r="AM208" i="3"/>
  <c r="AG209" i="3"/>
  <c r="AH209" i="3"/>
  <c r="AI209" i="3"/>
  <c r="AJ209" i="3"/>
  <c r="AK209" i="3"/>
  <c r="AL209" i="3"/>
  <c r="AM209" i="3"/>
  <c r="AG210" i="3"/>
  <c r="AH210" i="3"/>
  <c r="AI210" i="3"/>
  <c r="AJ210" i="3"/>
  <c r="AK210" i="3"/>
  <c r="AL210" i="3"/>
  <c r="AM210" i="3"/>
  <c r="AG211" i="3"/>
  <c r="AH211" i="3"/>
  <c r="AI211" i="3"/>
  <c r="AJ211" i="3"/>
  <c r="AK211" i="3"/>
  <c r="AL211" i="3"/>
  <c r="AM211" i="3"/>
  <c r="AG212" i="3"/>
  <c r="AH212" i="3"/>
  <c r="AI212" i="3"/>
  <c r="AJ212" i="3"/>
  <c r="AK212" i="3"/>
  <c r="AL212" i="3"/>
  <c r="AM212" i="3"/>
  <c r="AG213" i="3"/>
  <c r="AH213" i="3"/>
  <c r="AI213" i="3"/>
  <c r="AJ213" i="3"/>
  <c r="AK213" i="3"/>
  <c r="AL213" i="3"/>
  <c r="AM213" i="3"/>
  <c r="AG214" i="3"/>
  <c r="AH214" i="3"/>
  <c r="AI214" i="3"/>
  <c r="AJ214" i="3"/>
  <c r="AK214" i="3"/>
  <c r="AL214" i="3"/>
  <c r="AM214" i="3"/>
  <c r="AG215" i="3"/>
  <c r="AH215" i="3"/>
  <c r="AI215" i="3"/>
  <c r="AJ215" i="3"/>
  <c r="AK215" i="3"/>
  <c r="AL215" i="3"/>
  <c r="AM215" i="3"/>
  <c r="AG216" i="3"/>
  <c r="AH216" i="3"/>
  <c r="AI216" i="3"/>
  <c r="AJ216" i="3"/>
  <c r="AK216" i="3"/>
  <c r="AL216" i="3"/>
  <c r="AM216" i="3"/>
  <c r="AG217" i="3"/>
  <c r="AH217" i="3"/>
  <c r="AI217" i="3"/>
  <c r="AJ217" i="3"/>
  <c r="AK217" i="3"/>
  <c r="AL217" i="3"/>
  <c r="AM217" i="3"/>
  <c r="AH119" i="3"/>
  <c r="AI119" i="3"/>
  <c r="AJ119" i="3"/>
  <c r="AK119" i="3"/>
  <c r="AL119" i="3"/>
  <c r="AM119" i="3"/>
  <c r="AG119" i="3"/>
  <c r="AB120" i="3"/>
  <c r="AC120" i="3"/>
  <c r="AD120" i="3"/>
  <c r="AE120" i="3"/>
  <c r="AF120" i="3"/>
  <c r="AB121" i="3"/>
  <c r="AC121" i="3"/>
  <c r="AD121" i="3"/>
  <c r="AE121" i="3"/>
  <c r="AF121" i="3"/>
  <c r="AB122" i="3"/>
  <c r="AC122" i="3"/>
  <c r="AD122" i="3"/>
  <c r="AE122" i="3"/>
  <c r="AF122" i="3"/>
  <c r="AB123" i="3"/>
  <c r="AC123" i="3"/>
  <c r="AD123" i="3"/>
  <c r="AE123" i="3"/>
  <c r="AF123" i="3"/>
  <c r="AB124" i="3"/>
  <c r="AC124" i="3"/>
  <c r="AD124" i="3"/>
  <c r="AE124" i="3"/>
  <c r="AF124" i="3"/>
  <c r="AB125" i="3"/>
  <c r="AC125" i="3"/>
  <c r="AD125" i="3"/>
  <c r="AE125" i="3"/>
  <c r="AF125" i="3"/>
  <c r="AB126" i="3"/>
  <c r="AC126" i="3"/>
  <c r="AD126" i="3"/>
  <c r="AE126" i="3"/>
  <c r="AF126" i="3"/>
  <c r="AB127" i="3"/>
  <c r="AC127" i="3"/>
  <c r="AD127" i="3"/>
  <c r="AE127" i="3"/>
  <c r="AF127" i="3"/>
  <c r="AB128" i="3"/>
  <c r="AC128" i="3"/>
  <c r="AD128" i="3"/>
  <c r="AE128" i="3"/>
  <c r="AF128" i="3"/>
  <c r="AB129" i="3"/>
  <c r="AC129" i="3"/>
  <c r="AD129" i="3"/>
  <c r="AE129" i="3"/>
  <c r="AF129" i="3"/>
  <c r="AB130" i="3"/>
  <c r="AC130" i="3"/>
  <c r="AD130" i="3"/>
  <c r="AE130" i="3"/>
  <c r="AF130" i="3"/>
  <c r="AB131" i="3"/>
  <c r="AC131" i="3"/>
  <c r="AD131" i="3"/>
  <c r="AE131" i="3"/>
  <c r="AF131" i="3"/>
  <c r="AB132" i="3"/>
  <c r="AC132" i="3"/>
  <c r="AD132" i="3"/>
  <c r="AE132" i="3"/>
  <c r="AF132" i="3"/>
  <c r="AB133" i="3"/>
  <c r="AC133" i="3"/>
  <c r="AD133" i="3"/>
  <c r="AE133" i="3"/>
  <c r="AF133" i="3"/>
  <c r="AB134" i="3"/>
  <c r="AC134" i="3"/>
  <c r="AD134" i="3"/>
  <c r="AE134" i="3"/>
  <c r="AF134" i="3"/>
  <c r="AB135" i="3"/>
  <c r="AC135" i="3"/>
  <c r="AD135" i="3"/>
  <c r="AE135" i="3"/>
  <c r="AF135" i="3"/>
  <c r="AB136" i="3"/>
  <c r="AC136" i="3"/>
  <c r="AD136" i="3"/>
  <c r="AE136" i="3"/>
  <c r="AF136" i="3"/>
  <c r="AB137" i="3"/>
  <c r="AC137" i="3"/>
  <c r="AD137" i="3"/>
  <c r="AE137" i="3"/>
  <c r="AF137" i="3"/>
  <c r="AB138" i="3"/>
  <c r="AC138" i="3"/>
  <c r="AD138" i="3"/>
  <c r="AE138" i="3"/>
  <c r="AF138" i="3"/>
  <c r="AB139" i="3"/>
  <c r="AC139" i="3"/>
  <c r="AD139" i="3"/>
  <c r="AE139" i="3"/>
  <c r="AF139" i="3"/>
  <c r="AB140" i="3"/>
  <c r="AC140" i="3"/>
  <c r="AD140" i="3"/>
  <c r="AE140" i="3"/>
  <c r="AF140" i="3"/>
  <c r="AB141" i="3"/>
  <c r="AC141" i="3"/>
  <c r="AD141" i="3"/>
  <c r="AE141" i="3"/>
  <c r="AF141" i="3"/>
  <c r="AB142" i="3"/>
  <c r="AC142" i="3"/>
  <c r="AD142" i="3"/>
  <c r="AE142" i="3"/>
  <c r="AF142" i="3"/>
  <c r="AB143" i="3"/>
  <c r="AC143" i="3"/>
  <c r="AD143" i="3"/>
  <c r="AE143" i="3"/>
  <c r="AF143" i="3"/>
  <c r="AB144" i="3"/>
  <c r="AC144" i="3"/>
  <c r="AD144" i="3"/>
  <c r="AE144" i="3"/>
  <c r="AF144" i="3"/>
  <c r="AB145" i="3"/>
  <c r="AC145" i="3"/>
  <c r="AD145" i="3"/>
  <c r="AE145" i="3"/>
  <c r="AF145" i="3"/>
  <c r="AB146" i="3"/>
  <c r="AC146" i="3"/>
  <c r="AD146" i="3"/>
  <c r="AE146" i="3"/>
  <c r="AF146" i="3"/>
  <c r="AB147" i="3"/>
  <c r="AC147" i="3"/>
  <c r="AD147" i="3"/>
  <c r="AE147" i="3"/>
  <c r="AF147" i="3"/>
  <c r="AB148" i="3"/>
  <c r="AC148" i="3"/>
  <c r="AD148" i="3"/>
  <c r="AE148" i="3"/>
  <c r="AF148" i="3"/>
  <c r="AB149" i="3"/>
  <c r="AC149" i="3"/>
  <c r="AD149" i="3"/>
  <c r="AE149" i="3"/>
  <c r="AF149" i="3"/>
  <c r="AB150" i="3"/>
  <c r="AC150" i="3"/>
  <c r="AD150" i="3"/>
  <c r="AE150" i="3"/>
  <c r="AF150" i="3"/>
  <c r="AB151" i="3"/>
  <c r="AC151" i="3"/>
  <c r="AD151" i="3"/>
  <c r="AE151" i="3"/>
  <c r="AF151" i="3"/>
  <c r="AB152" i="3"/>
  <c r="AC152" i="3"/>
  <c r="AD152" i="3"/>
  <c r="AE152" i="3"/>
  <c r="AF152" i="3"/>
  <c r="AB153" i="3"/>
  <c r="AC153" i="3"/>
  <c r="AD153" i="3"/>
  <c r="AE153" i="3"/>
  <c r="AF153" i="3"/>
  <c r="AB154" i="3"/>
  <c r="AC154" i="3"/>
  <c r="AD154" i="3"/>
  <c r="AE154" i="3"/>
  <c r="AF154" i="3"/>
  <c r="AB155" i="3"/>
  <c r="AC155" i="3"/>
  <c r="AD155" i="3"/>
  <c r="AE155" i="3"/>
  <c r="AF155" i="3"/>
  <c r="AB156" i="3"/>
  <c r="AC156" i="3"/>
  <c r="AD156" i="3"/>
  <c r="AE156" i="3"/>
  <c r="AF156" i="3"/>
  <c r="AB157" i="3"/>
  <c r="AC157" i="3"/>
  <c r="AD157" i="3"/>
  <c r="AE157" i="3"/>
  <c r="AF157" i="3"/>
  <c r="AB158" i="3"/>
  <c r="AC158" i="3"/>
  <c r="AD158" i="3"/>
  <c r="AE158" i="3"/>
  <c r="AF158" i="3"/>
  <c r="AB159" i="3"/>
  <c r="AC159" i="3"/>
  <c r="AD159" i="3"/>
  <c r="AE159" i="3"/>
  <c r="AF159" i="3"/>
  <c r="AB160" i="3"/>
  <c r="AC160" i="3"/>
  <c r="AD160" i="3"/>
  <c r="AE160" i="3"/>
  <c r="AF160" i="3"/>
  <c r="AB161" i="3"/>
  <c r="AC161" i="3"/>
  <c r="AD161" i="3"/>
  <c r="AE161" i="3"/>
  <c r="AF161" i="3"/>
  <c r="AB162" i="3"/>
  <c r="AC162" i="3"/>
  <c r="AD162" i="3"/>
  <c r="AE162" i="3"/>
  <c r="AF162" i="3"/>
  <c r="AB163" i="3"/>
  <c r="AC163" i="3"/>
  <c r="AD163" i="3"/>
  <c r="AE163" i="3"/>
  <c r="AF163" i="3"/>
  <c r="AB164" i="3"/>
  <c r="AC164" i="3"/>
  <c r="AD164" i="3"/>
  <c r="AE164" i="3"/>
  <c r="AF164" i="3"/>
  <c r="AB165" i="3"/>
  <c r="AC165" i="3"/>
  <c r="AD165" i="3"/>
  <c r="AE165" i="3"/>
  <c r="AF165" i="3"/>
  <c r="AB166" i="3"/>
  <c r="AC166" i="3"/>
  <c r="AD166" i="3"/>
  <c r="AE166" i="3"/>
  <c r="AF166" i="3"/>
  <c r="AB167" i="3"/>
  <c r="AC167" i="3"/>
  <c r="AD167" i="3"/>
  <c r="AE167" i="3"/>
  <c r="AF167" i="3"/>
  <c r="AB168" i="3"/>
  <c r="AC168" i="3"/>
  <c r="AD168" i="3"/>
  <c r="AE168" i="3"/>
  <c r="AF168" i="3"/>
  <c r="AB169" i="3"/>
  <c r="AC169" i="3"/>
  <c r="AD169" i="3"/>
  <c r="AE169" i="3"/>
  <c r="AF169" i="3"/>
  <c r="AB170" i="3"/>
  <c r="AC170" i="3"/>
  <c r="AD170" i="3"/>
  <c r="AE170" i="3"/>
  <c r="AF170" i="3"/>
  <c r="AB171" i="3"/>
  <c r="AC171" i="3"/>
  <c r="AD171" i="3"/>
  <c r="AE171" i="3"/>
  <c r="AF171" i="3"/>
  <c r="AB172" i="3"/>
  <c r="AC172" i="3"/>
  <c r="AD172" i="3"/>
  <c r="AE172" i="3"/>
  <c r="AF172" i="3"/>
  <c r="AB173" i="3"/>
  <c r="AC173" i="3"/>
  <c r="AD173" i="3"/>
  <c r="AE173" i="3"/>
  <c r="AF173" i="3"/>
  <c r="AB174" i="3"/>
  <c r="AC174" i="3"/>
  <c r="AD174" i="3"/>
  <c r="AE174" i="3"/>
  <c r="AF174" i="3"/>
  <c r="AB175" i="3"/>
  <c r="AC175" i="3"/>
  <c r="AD175" i="3"/>
  <c r="AE175" i="3"/>
  <c r="AF175" i="3"/>
  <c r="AB176" i="3"/>
  <c r="AC176" i="3"/>
  <c r="AD176" i="3"/>
  <c r="AE176" i="3"/>
  <c r="AF176" i="3"/>
  <c r="AB177" i="3"/>
  <c r="AC177" i="3"/>
  <c r="AD177" i="3"/>
  <c r="AE177" i="3"/>
  <c r="AF177" i="3"/>
  <c r="AB178" i="3"/>
  <c r="AC178" i="3"/>
  <c r="AD178" i="3"/>
  <c r="AE178" i="3"/>
  <c r="AF178" i="3"/>
  <c r="AB179" i="3"/>
  <c r="AC179" i="3"/>
  <c r="AD179" i="3"/>
  <c r="AE179" i="3"/>
  <c r="AF179" i="3"/>
  <c r="AB180" i="3"/>
  <c r="AC180" i="3"/>
  <c r="AD180" i="3"/>
  <c r="AE180" i="3"/>
  <c r="AF180" i="3"/>
  <c r="AB181" i="3"/>
  <c r="AC181" i="3"/>
  <c r="AD181" i="3"/>
  <c r="AE181" i="3"/>
  <c r="AF181" i="3"/>
  <c r="AB182" i="3"/>
  <c r="AC182" i="3"/>
  <c r="AD182" i="3"/>
  <c r="AE182" i="3"/>
  <c r="AF182" i="3"/>
  <c r="AB183" i="3"/>
  <c r="AC183" i="3"/>
  <c r="AD183" i="3"/>
  <c r="AE183" i="3"/>
  <c r="AF183" i="3"/>
  <c r="AB184" i="3"/>
  <c r="AC184" i="3"/>
  <c r="AD184" i="3"/>
  <c r="AE184" i="3"/>
  <c r="AF184" i="3"/>
  <c r="AB185" i="3"/>
  <c r="AC185" i="3"/>
  <c r="AD185" i="3"/>
  <c r="AE185" i="3"/>
  <c r="AF185" i="3"/>
  <c r="AB186" i="3"/>
  <c r="AC186" i="3"/>
  <c r="AD186" i="3"/>
  <c r="AE186" i="3"/>
  <c r="AF186" i="3"/>
  <c r="AB187" i="3"/>
  <c r="AC187" i="3"/>
  <c r="AD187" i="3"/>
  <c r="AE187" i="3"/>
  <c r="AF187" i="3"/>
  <c r="AB188" i="3"/>
  <c r="AC188" i="3"/>
  <c r="AD188" i="3"/>
  <c r="AE188" i="3"/>
  <c r="AF188" i="3"/>
  <c r="AB189" i="3"/>
  <c r="AC189" i="3"/>
  <c r="AD189" i="3"/>
  <c r="AE189" i="3"/>
  <c r="AF189" i="3"/>
  <c r="AB190" i="3"/>
  <c r="AC190" i="3"/>
  <c r="AD190" i="3"/>
  <c r="AE190" i="3"/>
  <c r="AF190" i="3"/>
  <c r="AB191" i="3"/>
  <c r="AC191" i="3"/>
  <c r="AD191" i="3"/>
  <c r="AE191" i="3"/>
  <c r="AF191" i="3"/>
  <c r="AB192" i="3"/>
  <c r="AC192" i="3"/>
  <c r="AD192" i="3"/>
  <c r="AE192" i="3"/>
  <c r="AF192" i="3"/>
  <c r="AB193" i="3"/>
  <c r="AC193" i="3"/>
  <c r="AD193" i="3"/>
  <c r="AE193" i="3"/>
  <c r="AF193" i="3"/>
  <c r="AB194" i="3"/>
  <c r="AC194" i="3"/>
  <c r="AD194" i="3"/>
  <c r="AE194" i="3"/>
  <c r="AF194" i="3"/>
  <c r="AB195" i="3"/>
  <c r="AC195" i="3"/>
  <c r="AD195" i="3"/>
  <c r="AE195" i="3"/>
  <c r="AF195" i="3"/>
  <c r="AB196" i="3"/>
  <c r="AC196" i="3"/>
  <c r="AD196" i="3"/>
  <c r="AE196" i="3"/>
  <c r="AF196" i="3"/>
  <c r="AB197" i="3"/>
  <c r="AC197" i="3"/>
  <c r="AD197" i="3"/>
  <c r="AE197" i="3"/>
  <c r="AF197" i="3"/>
  <c r="AB198" i="3"/>
  <c r="AC198" i="3"/>
  <c r="AD198" i="3"/>
  <c r="AE198" i="3"/>
  <c r="AF198" i="3"/>
  <c r="AB199" i="3"/>
  <c r="AC199" i="3"/>
  <c r="AD199" i="3"/>
  <c r="AE199" i="3"/>
  <c r="AF199" i="3"/>
  <c r="AB200" i="3"/>
  <c r="AC200" i="3"/>
  <c r="AD200" i="3"/>
  <c r="AE200" i="3"/>
  <c r="AF200" i="3"/>
  <c r="AB201" i="3"/>
  <c r="AC201" i="3"/>
  <c r="AD201" i="3"/>
  <c r="AE201" i="3"/>
  <c r="AF201" i="3"/>
  <c r="AB202" i="3"/>
  <c r="AC202" i="3"/>
  <c r="AD202" i="3"/>
  <c r="AE202" i="3"/>
  <c r="AF202" i="3"/>
  <c r="AB203" i="3"/>
  <c r="AC203" i="3"/>
  <c r="AD203" i="3"/>
  <c r="AE203" i="3"/>
  <c r="AF203" i="3"/>
  <c r="AB204" i="3"/>
  <c r="AC204" i="3"/>
  <c r="AD204" i="3"/>
  <c r="AE204" i="3"/>
  <c r="AF204" i="3"/>
  <c r="AB205" i="3"/>
  <c r="AC205" i="3"/>
  <c r="AD205" i="3"/>
  <c r="AE205" i="3"/>
  <c r="AF205" i="3"/>
  <c r="AB206" i="3"/>
  <c r="AC206" i="3"/>
  <c r="AD206" i="3"/>
  <c r="AE206" i="3"/>
  <c r="AF206" i="3"/>
  <c r="AB207" i="3"/>
  <c r="AC207" i="3"/>
  <c r="AD207" i="3"/>
  <c r="AE207" i="3"/>
  <c r="AF207" i="3"/>
  <c r="AB208" i="3"/>
  <c r="AC208" i="3"/>
  <c r="AD208" i="3"/>
  <c r="AE208" i="3"/>
  <c r="AF208" i="3"/>
  <c r="AB209" i="3"/>
  <c r="AC209" i="3"/>
  <c r="AD209" i="3"/>
  <c r="AE209" i="3"/>
  <c r="AF209" i="3"/>
  <c r="AB210" i="3"/>
  <c r="AC210" i="3"/>
  <c r="AD210" i="3"/>
  <c r="AE210" i="3"/>
  <c r="AF210" i="3"/>
  <c r="AB211" i="3"/>
  <c r="AC211" i="3"/>
  <c r="AD211" i="3"/>
  <c r="AE211" i="3"/>
  <c r="AF211" i="3"/>
  <c r="AB212" i="3"/>
  <c r="AC212" i="3"/>
  <c r="AD212" i="3"/>
  <c r="AE212" i="3"/>
  <c r="AF212" i="3"/>
  <c r="AB213" i="3"/>
  <c r="AC213" i="3"/>
  <c r="AD213" i="3"/>
  <c r="AE213" i="3"/>
  <c r="AF213" i="3"/>
  <c r="AB214" i="3"/>
  <c r="AC214" i="3"/>
  <c r="AD214" i="3"/>
  <c r="AE214" i="3"/>
  <c r="AF214" i="3"/>
  <c r="AB215" i="3"/>
  <c r="AC215" i="3"/>
  <c r="AD215" i="3"/>
  <c r="AE215" i="3"/>
  <c r="AF215" i="3"/>
  <c r="AB216" i="3"/>
  <c r="AC216" i="3"/>
  <c r="AD216" i="3"/>
  <c r="AE216" i="3"/>
  <c r="AF216" i="3"/>
  <c r="AB217" i="3"/>
  <c r="AC217" i="3"/>
  <c r="AD217" i="3"/>
  <c r="AE217" i="3"/>
  <c r="AF217" i="3"/>
  <c r="AC119" i="3"/>
  <c r="AD119" i="3"/>
  <c r="AE119" i="3"/>
  <c r="AF119" i="3"/>
  <c r="AB119" i="3"/>
  <c r="AH11" i="3"/>
  <c r="AI11" i="3" s="1"/>
  <c r="AJ11" i="3" s="1"/>
  <c r="AH93" i="3"/>
  <c r="AH94" i="3"/>
  <c r="AH92" i="3"/>
  <c r="AM85" i="3"/>
  <c r="AM87" i="3"/>
  <c r="AM86" i="3"/>
  <c r="AH85" i="3"/>
  <c r="AH87" i="3"/>
  <c r="AH86" i="3"/>
  <c r="AM79" i="3"/>
  <c r="AM78" i="3"/>
  <c r="AM77" i="3"/>
  <c r="AM73" i="3"/>
  <c r="AM72" i="3"/>
  <c r="AM71" i="3"/>
  <c r="AH9" i="3"/>
  <c r="AH46" i="3"/>
  <c r="AH47" i="3"/>
  <c r="AH48" i="3"/>
  <c r="AH45" i="3"/>
  <c r="AK44" i="3"/>
  <c r="AK51" i="3" s="1"/>
  <c r="AK58" i="3" s="1"/>
  <c r="AK69" i="3" s="1"/>
  <c r="AP69" i="3" s="1"/>
  <c r="AP76" i="3" s="1"/>
  <c r="AJ44" i="3"/>
  <c r="AP44" i="3" s="1"/>
  <c r="AP51" i="3" s="1"/>
  <c r="AI44" i="3"/>
  <c r="AO44" i="3" s="1"/>
  <c r="AI37" i="3"/>
  <c r="AI38" i="3"/>
  <c r="AJ38" i="3" s="1"/>
  <c r="AK38" i="3" s="1"/>
  <c r="AI36" i="3"/>
  <c r="AM25" i="3"/>
  <c r="AN29" i="3"/>
  <c r="AO29" i="3" s="1"/>
  <c r="AP29" i="3" s="1"/>
  <c r="AN28" i="3"/>
  <c r="AO28" i="3" s="1"/>
  <c r="AP28" i="3" s="1"/>
  <c r="AN27" i="3"/>
  <c r="AH34" i="3"/>
  <c r="AN19" i="3"/>
  <c r="AN20" i="3"/>
  <c r="AO20" i="3" s="1"/>
  <c r="AP20" i="3" s="1"/>
  <c r="AN21" i="3"/>
  <c r="AO21" i="3" s="1"/>
  <c r="AP21" i="3" s="1"/>
  <c r="AM17" i="3"/>
  <c r="AI29" i="3"/>
  <c r="AJ29" i="3" s="1"/>
  <c r="AK29" i="3" s="1"/>
  <c r="AI30" i="3"/>
  <c r="AJ30" i="3" s="1"/>
  <c r="AK30" i="3" s="1"/>
  <c r="AI28" i="3"/>
  <c r="AH26" i="3"/>
  <c r="AN12" i="3"/>
  <c r="AO12" i="3" s="1"/>
  <c r="AP12" i="3" s="1"/>
  <c r="AN13" i="3"/>
  <c r="AO13" i="3" s="1"/>
  <c r="AP13" i="3" s="1"/>
  <c r="AN11" i="3"/>
  <c r="AM9" i="3"/>
  <c r="AH22" i="3"/>
  <c r="AI22" i="3" s="1"/>
  <c r="AH21" i="3"/>
  <c r="AI21" i="3" s="1"/>
  <c r="AJ21" i="3" s="1"/>
  <c r="AK21" i="3" s="1"/>
  <c r="AI20" i="3"/>
  <c r="AI14" i="3"/>
  <c r="AJ14" i="3" s="1"/>
  <c r="AK14" i="3" s="1"/>
  <c r="AI12" i="3"/>
  <c r="AJ12" i="3" s="1"/>
  <c r="AK12" i="3" s="1"/>
  <c r="AC99" i="3"/>
  <c r="AD99" i="3" s="1"/>
  <c r="AE99" i="3" s="1"/>
  <c r="AF99" i="3" s="1"/>
  <c r="AC100" i="3"/>
  <c r="AD100" i="3" s="1"/>
  <c r="AE100" i="3" s="1"/>
  <c r="AF100" i="3" s="1"/>
  <c r="AC101" i="3"/>
  <c r="AD101" i="3" s="1"/>
  <c r="AE101" i="3" s="1"/>
  <c r="AF101" i="3" s="1"/>
  <c r="AC12" i="3"/>
  <c r="AD12" i="3" s="1"/>
  <c r="AE12" i="3" s="1"/>
  <c r="AF12" i="3" s="1"/>
  <c r="AC13" i="3"/>
  <c r="AD13" i="3" s="1"/>
  <c r="AE13" i="3" s="1"/>
  <c r="AF13" i="3" s="1"/>
  <c r="AC14" i="3"/>
  <c r="AD14" i="3" s="1"/>
  <c r="AE14" i="3" s="1"/>
  <c r="AF14" i="3" s="1"/>
  <c r="AC15" i="3"/>
  <c r="AC16" i="3"/>
  <c r="AC17" i="3"/>
  <c r="AD17" i="3" s="1"/>
  <c r="AC18" i="3"/>
  <c r="AD18" i="3" s="1"/>
  <c r="AE18" i="3" s="1"/>
  <c r="AF18" i="3" s="1"/>
  <c r="AC19" i="3"/>
  <c r="AD19" i="3" s="1"/>
  <c r="AC20" i="3"/>
  <c r="AD20" i="3" s="1"/>
  <c r="AE20" i="3" s="1"/>
  <c r="AF20" i="3" s="1"/>
  <c r="AC21" i="3"/>
  <c r="AD21" i="3" s="1"/>
  <c r="AE21" i="3" s="1"/>
  <c r="AF21" i="3" s="1"/>
  <c r="AC22" i="3"/>
  <c r="AC23" i="3"/>
  <c r="AC24" i="3"/>
  <c r="AD24" i="3" s="1"/>
  <c r="AC25" i="3"/>
  <c r="AD25" i="3" s="1"/>
  <c r="AE25" i="3" s="1"/>
  <c r="AF25" i="3" s="1"/>
  <c r="AC26" i="3"/>
  <c r="AD26" i="3" s="1"/>
  <c r="AC27" i="3"/>
  <c r="AD27" i="3" s="1"/>
  <c r="AE27" i="3" s="1"/>
  <c r="AF27" i="3" s="1"/>
  <c r="AC28" i="3"/>
  <c r="AD28" i="3" s="1"/>
  <c r="AE28" i="3" s="1"/>
  <c r="AF28" i="3" s="1"/>
  <c r="AC29" i="3"/>
  <c r="AD29" i="3" s="1"/>
  <c r="AE29" i="3" s="1"/>
  <c r="AF29" i="3" s="1"/>
  <c r="AC30" i="3"/>
  <c r="AC31" i="3"/>
  <c r="AC32" i="3"/>
  <c r="AD32" i="3" s="1"/>
  <c r="AC33" i="3"/>
  <c r="AD33" i="3" s="1"/>
  <c r="AE33" i="3" s="1"/>
  <c r="AF33" i="3" s="1"/>
  <c r="AC34" i="3"/>
  <c r="AD34" i="3" s="1"/>
  <c r="AE34" i="3" s="1"/>
  <c r="AF34" i="3" s="1"/>
  <c r="AC35" i="3"/>
  <c r="AD35" i="3" s="1"/>
  <c r="AE35" i="3" s="1"/>
  <c r="AF35" i="3" s="1"/>
  <c r="AC36" i="3"/>
  <c r="AD36" i="3" s="1"/>
  <c r="AE36" i="3" s="1"/>
  <c r="AF36" i="3" s="1"/>
  <c r="AC37" i="3"/>
  <c r="AC38" i="3"/>
  <c r="AC39" i="3"/>
  <c r="AD39" i="3" s="1"/>
  <c r="AC40" i="3"/>
  <c r="AD40" i="3" s="1"/>
  <c r="AE40" i="3" s="1"/>
  <c r="AF40" i="3" s="1"/>
  <c r="AC41" i="3"/>
  <c r="AD41" i="3" s="1"/>
  <c r="AC42" i="3"/>
  <c r="AD42" i="3" s="1"/>
  <c r="AE42" i="3" s="1"/>
  <c r="AF42" i="3" s="1"/>
  <c r="AC43" i="3"/>
  <c r="AD43" i="3" s="1"/>
  <c r="AE43" i="3" s="1"/>
  <c r="AF43" i="3" s="1"/>
  <c r="AC44" i="3"/>
  <c r="AD44" i="3" s="1"/>
  <c r="AE44" i="3" s="1"/>
  <c r="AF44" i="3" s="1"/>
  <c r="AC45" i="3"/>
  <c r="AC46" i="3"/>
  <c r="AC47" i="3"/>
  <c r="AD47" i="3" s="1"/>
  <c r="AC48" i="3"/>
  <c r="AD48" i="3" s="1"/>
  <c r="AE48" i="3" s="1"/>
  <c r="AF48" i="3" s="1"/>
  <c r="AC49" i="3"/>
  <c r="AD49" i="3" s="1"/>
  <c r="AC50" i="3"/>
  <c r="AD50" i="3" s="1"/>
  <c r="AE50" i="3" s="1"/>
  <c r="AF50" i="3" s="1"/>
  <c r="AC51" i="3"/>
  <c r="AD51" i="3" s="1"/>
  <c r="AE51" i="3" s="1"/>
  <c r="AF51" i="3" s="1"/>
  <c r="AC52" i="3"/>
  <c r="AD52" i="3" s="1"/>
  <c r="AE52" i="3" s="1"/>
  <c r="AF52" i="3" s="1"/>
  <c r="AC53" i="3"/>
  <c r="AC54" i="3"/>
  <c r="AD54" i="3" s="1"/>
  <c r="AC55" i="3"/>
  <c r="AD55" i="3" s="1"/>
  <c r="AE55" i="3" s="1"/>
  <c r="AF55" i="3" s="1"/>
  <c r="AC56" i="3"/>
  <c r="AD56" i="3" s="1"/>
  <c r="AC57" i="3"/>
  <c r="AD57" i="3" s="1"/>
  <c r="AE57" i="3" s="1"/>
  <c r="AF57" i="3" s="1"/>
  <c r="AC58" i="3"/>
  <c r="AD58" i="3" s="1"/>
  <c r="AE58" i="3" s="1"/>
  <c r="AF58" i="3" s="1"/>
  <c r="AC59" i="3"/>
  <c r="AD59" i="3" s="1"/>
  <c r="AE59" i="3" s="1"/>
  <c r="AF59" i="3" s="1"/>
  <c r="AC60" i="3"/>
  <c r="AC61" i="3"/>
  <c r="AC62" i="3"/>
  <c r="AD62" i="3" s="1"/>
  <c r="AC63" i="3"/>
  <c r="AD63" i="3" s="1"/>
  <c r="AE63" i="3" s="1"/>
  <c r="AF63" i="3" s="1"/>
  <c r="AC64" i="3"/>
  <c r="AD64" i="3" s="1"/>
  <c r="AC65" i="3"/>
  <c r="AD65" i="3" s="1"/>
  <c r="AE65" i="3" s="1"/>
  <c r="AF65" i="3" s="1"/>
  <c r="AC66" i="3"/>
  <c r="AD66" i="3" s="1"/>
  <c r="AE66" i="3" s="1"/>
  <c r="AF66" i="3" s="1"/>
  <c r="AC67" i="3"/>
  <c r="AD67" i="3" s="1"/>
  <c r="AE67" i="3" s="1"/>
  <c r="AF67" i="3" s="1"/>
  <c r="AC68" i="3"/>
  <c r="AC69" i="3"/>
  <c r="AC70" i="3"/>
  <c r="AD70" i="3" s="1"/>
  <c r="AC71" i="3"/>
  <c r="AD71" i="3" s="1"/>
  <c r="AE71" i="3" s="1"/>
  <c r="AF71" i="3" s="1"/>
  <c r="AC72" i="3"/>
  <c r="AD72" i="3" s="1"/>
  <c r="AC73" i="3"/>
  <c r="AD73" i="3" s="1"/>
  <c r="AE73" i="3" s="1"/>
  <c r="AF73" i="3" s="1"/>
  <c r="AC74" i="3"/>
  <c r="AD74" i="3" s="1"/>
  <c r="AE74" i="3" s="1"/>
  <c r="AF74" i="3" s="1"/>
  <c r="AC75" i="3"/>
  <c r="AD75" i="3" s="1"/>
  <c r="AE75" i="3" s="1"/>
  <c r="AF75" i="3" s="1"/>
  <c r="AC76" i="3"/>
  <c r="AC77" i="3"/>
  <c r="AC78" i="3"/>
  <c r="AD78" i="3" s="1"/>
  <c r="AC79" i="3"/>
  <c r="AD79" i="3" s="1"/>
  <c r="AE79" i="3" s="1"/>
  <c r="AF79" i="3" s="1"/>
  <c r="AC80" i="3"/>
  <c r="AD80" i="3" s="1"/>
  <c r="AC81" i="3"/>
  <c r="AD81" i="3" s="1"/>
  <c r="AE81" i="3" s="1"/>
  <c r="AF81" i="3" s="1"/>
  <c r="AC82" i="3"/>
  <c r="AD82" i="3" s="1"/>
  <c r="AE82" i="3" s="1"/>
  <c r="AF82" i="3" s="1"/>
  <c r="AC83" i="3"/>
  <c r="AD83" i="3" s="1"/>
  <c r="AE83" i="3" s="1"/>
  <c r="AF83" i="3" s="1"/>
  <c r="AC84" i="3"/>
  <c r="AC85" i="3"/>
  <c r="AC86" i="3"/>
  <c r="AD86" i="3" s="1"/>
  <c r="AC87" i="3"/>
  <c r="AD87" i="3" s="1"/>
  <c r="AE87" i="3" s="1"/>
  <c r="AF87" i="3" s="1"/>
  <c r="AC88" i="3"/>
  <c r="AD88" i="3" s="1"/>
  <c r="AC89" i="3"/>
  <c r="AD89" i="3" s="1"/>
  <c r="AE89" i="3" s="1"/>
  <c r="AF89" i="3" s="1"/>
  <c r="AC90" i="3"/>
  <c r="AD90" i="3" s="1"/>
  <c r="AE90" i="3" s="1"/>
  <c r="AF90" i="3" s="1"/>
  <c r="AC91" i="3"/>
  <c r="AD91" i="3" s="1"/>
  <c r="AE91" i="3" s="1"/>
  <c r="AF91" i="3" s="1"/>
  <c r="AC92" i="3"/>
  <c r="AC93" i="3"/>
  <c r="AC94" i="3"/>
  <c r="AD94" i="3" s="1"/>
  <c r="AC95" i="3"/>
  <c r="AD95" i="3" s="1"/>
  <c r="AE95" i="3" s="1"/>
  <c r="AF95" i="3" s="1"/>
  <c r="AC96" i="3"/>
  <c r="AD96" i="3" s="1"/>
  <c r="AC97" i="3"/>
  <c r="AD97" i="3" s="1"/>
  <c r="AE97" i="3" s="1"/>
  <c r="AF97" i="3" s="1"/>
  <c r="AC98" i="3"/>
  <c r="AD98" i="3" s="1"/>
  <c r="AE98" i="3" s="1"/>
  <c r="AF98" i="3" s="1"/>
  <c r="AC11" i="3"/>
  <c r="AD11" i="3" s="1"/>
  <c r="AE11" i="3" s="1"/>
  <c r="AF11" i="3" s="1"/>
  <c r="AD102" i="3"/>
  <c r="X100" i="3"/>
  <c r="Y100" i="3" s="1"/>
  <c r="Z100" i="3" s="1"/>
  <c r="AA100" i="3" s="1"/>
  <c r="X101" i="3"/>
  <c r="Y101" i="3" s="1"/>
  <c r="Z101" i="3" s="1"/>
  <c r="AA101" i="3" s="1"/>
  <c r="X17" i="3"/>
  <c r="Y17" i="3" s="1"/>
  <c r="Z17" i="3" s="1"/>
  <c r="AA17" i="3" s="1"/>
  <c r="X18" i="3"/>
  <c r="Y18" i="3" s="1"/>
  <c r="Z18" i="3" s="1"/>
  <c r="AA18" i="3" s="1"/>
  <c r="X19" i="3"/>
  <c r="Y19" i="3" s="1"/>
  <c r="Z19" i="3" s="1"/>
  <c r="AA19" i="3" s="1"/>
  <c r="X20" i="3"/>
  <c r="Y20" i="3" s="1"/>
  <c r="Z20" i="3" s="1"/>
  <c r="AA20" i="3" s="1"/>
  <c r="X21" i="3"/>
  <c r="Y21" i="3" s="1"/>
  <c r="Z21" i="3" s="1"/>
  <c r="AA21" i="3" s="1"/>
  <c r="X22" i="3"/>
  <c r="Y22" i="3" s="1"/>
  <c r="Z22" i="3" s="1"/>
  <c r="AA22" i="3" s="1"/>
  <c r="X23" i="3"/>
  <c r="Y23" i="3" s="1"/>
  <c r="Z23" i="3" s="1"/>
  <c r="AA23" i="3" s="1"/>
  <c r="X24" i="3"/>
  <c r="Y24" i="3" s="1"/>
  <c r="Z24" i="3" s="1"/>
  <c r="AA24" i="3" s="1"/>
  <c r="X25" i="3"/>
  <c r="Y25" i="3" s="1"/>
  <c r="Z25" i="3" s="1"/>
  <c r="AA25" i="3" s="1"/>
  <c r="X26" i="3"/>
  <c r="Y26" i="3" s="1"/>
  <c r="Z26" i="3" s="1"/>
  <c r="AA26" i="3" s="1"/>
  <c r="X27" i="3"/>
  <c r="Y27" i="3" s="1"/>
  <c r="Z27" i="3" s="1"/>
  <c r="AA27" i="3" s="1"/>
  <c r="X28" i="3"/>
  <c r="Y28" i="3" s="1"/>
  <c r="Z28" i="3" s="1"/>
  <c r="AA28" i="3" s="1"/>
  <c r="X29" i="3"/>
  <c r="Y29" i="3" s="1"/>
  <c r="Z29" i="3" s="1"/>
  <c r="AA29" i="3" s="1"/>
  <c r="X30" i="3"/>
  <c r="Y30" i="3" s="1"/>
  <c r="Z30" i="3" s="1"/>
  <c r="AA30" i="3" s="1"/>
  <c r="X31" i="3"/>
  <c r="Y31" i="3" s="1"/>
  <c r="Z31" i="3" s="1"/>
  <c r="AA31" i="3" s="1"/>
  <c r="X32" i="3"/>
  <c r="Y32" i="3" s="1"/>
  <c r="Z32" i="3" s="1"/>
  <c r="AA32" i="3" s="1"/>
  <c r="X33" i="3"/>
  <c r="Y33" i="3" s="1"/>
  <c r="Z33" i="3" s="1"/>
  <c r="AA33" i="3" s="1"/>
  <c r="X34" i="3"/>
  <c r="Y34" i="3" s="1"/>
  <c r="Z34" i="3" s="1"/>
  <c r="AA34" i="3" s="1"/>
  <c r="X35" i="3"/>
  <c r="Y35" i="3" s="1"/>
  <c r="Z35" i="3" s="1"/>
  <c r="AA35" i="3" s="1"/>
  <c r="X36" i="3"/>
  <c r="Y36" i="3" s="1"/>
  <c r="Z36" i="3" s="1"/>
  <c r="AA36" i="3" s="1"/>
  <c r="X37" i="3"/>
  <c r="Y37" i="3" s="1"/>
  <c r="Z37" i="3" s="1"/>
  <c r="AA37" i="3" s="1"/>
  <c r="X38" i="3"/>
  <c r="Y38" i="3" s="1"/>
  <c r="Z38" i="3" s="1"/>
  <c r="AA38" i="3" s="1"/>
  <c r="X39" i="3"/>
  <c r="Y39" i="3" s="1"/>
  <c r="Z39" i="3" s="1"/>
  <c r="AA39" i="3" s="1"/>
  <c r="X40" i="3"/>
  <c r="Y40" i="3" s="1"/>
  <c r="Z40" i="3" s="1"/>
  <c r="AA40" i="3" s="1"/>
  <c r="X41" i="3"/>
  <c r="Y41" i="3" s="1"/>
  <c r="Z41" i="3" s="1"/>
  <c r="AA41" i="3" s="1"/>
  <c r="X42" i="3"/>
  <c r="Y42" i="3" s="1"/>
  <c r="Z42" i="3" s="1"/>
  <c r="AA42" i="3" s="1"/>
  <c r="X43" i="3"/>
  <c r="Y43" i="3" s="1"/>
  <c r="Z43" i="3" s="1"/>
  <c r="AA43" i="3" s="1"/>
  <c r="X44" i="3"/>
  <c r="Y44" i="3" s="1"/>
  <c r="Z44" i="3" s="1"/>
  <c r="AA44" i="3" s="1"/>
  <c r="X45" i="3"/>
  <c r="Y45" i="3" s="1"/>
  <c r="Z45" i="3" s="1"/>
  <c r="AA45" i="3" s="1"/>
  <c r="X46" i="3"/>
  <c r="Y46" i="3" s="1"/>
  <c r="Z46" i="3" s="1"/>
  <c r="AA46" i="3" s="1"/>
  <c r="X47" i="3"/>
  <c r="Y47" i="3" s="1"/>
  <c r="Z47" i="3" s="1"/>
  <c r="AA47" i="3" s="1"/>
  <c r="X48" i="3"/>
  <c r="Y48" i="3" s="1"/>
  <c r="Z48" i="3" s="1"/>
  <c r="AA48" i="3" s="1"/>
  <c r="X49" i="3"/>
  <c r="Y49" i="3" s="1"/>
  <c r="Z49" i="3" s="1"/>
  <c r="AA49" i="3" s="1"/>
  <c r="X50" i="3"/>
  <c r="Y50" i="3" s="1"/>
  <c r="Z50" i="3" s="1"/>
  <c r="AA50" i="3" s="1"/>
  <c r="X51" i="3"/>
  <c r="Y51" i="3" s="1"/>
  <c r="Z51" i="3" s="1"/>
  <c r="AA51" i="3" s="1"/>
  <c r="X52" i="3"/>
  <c r="Y52" i="3" s="1"/>
  <c r="Z52" i="3" s="1"/>
  <c r="AA52" i="3" s="1"/>
  <c r="X53" i="3"/>
  <c r="Y53" i="3" s="1"/>
  <c r="Z53" i="3" s="1"/>
  <c r="AA53" i="3" s="1"/>
  <c r="X54" i="3"/>
  <c r="Y54" i="3" s="1"/>
  <c r="Z54" i="3" s="1"/>
  <c r="AA54" i="3" s="1"/>
  <c r="X55" i="3"/>
  <c r="Y55" i="3" s="1"/>
  <c r="Z55" i="3" s="1"/>
  <c r="AA55" i="3" s="1"/>
  <c r="X56" i="3"/>
  <c r="Y56" i="3" s="1"/>
  <c r="Z56" i="3" s="1"/>
  <c r="AA56" i="3" s="1"/>
  <c r="X57" i="3"/>
  <c r="Y57" i="3" s="1"/>
  <c r="Z57" i="3" s="1"/>
  <c r="AA57" i="3" s="1"/>
  <c r="X58" i="3"/>
  <c r="Y58" i="3" s="1"/>
  <c r="Z58" i="3" s="1"/>
  <c r="AA58" i="3" s="1"/>
  <c r="X59" i="3"/>
  <c r="Y59" i="3" s="1"/>
  <c r="Z59" i="3" s="1"/>
  <c r="AA59" i="3" s="1"/>
  <c r="X60" i="3"/>
  <c r="Y60" i="3" s="1"/>
  <c r="Z60" i="3" s="1"/>
  <c r="AA60" i="3" s="1"/>
  <c r="X61" i="3"/>
  <c r="Y61" i="3" s="1"/>
  <c r="Z61" i="3" s="1"/>
  <c r="AA61" i="3" s="1"/>
  <c r="X62" i="3"/>
  <c r="Y62" i="3" s="1"/>
  <c r="Z62" i="3" s="1"/>
  <c r="AA62" i="3" s="1"/>
  <c r="X63" i="3"/>
  <c r="Y63" i="3" s="1"/>
  <c r="Z63" i="3" s="1"/>
  <c r="AA63" i="3" s="1"/>
  <c r="X64" i="3"/>
  <c r="Y64" i="3" s="1"/>
  <c r="Z64" i="3" s="1"/>
  <c r="AA64" i="3" s="1"/>
  <c r="X65" i="3"/>
  <c r="Y65" i="3" s="1"/>
  <c r="Z65" i="3" s="1"/>
  <c r="AA65" i="3" s="1"/>
  <c r="X66" i="3"/>
  <c r="Y66" i="3" s="1"/>
  <c r="Z66" i="3" s="1"/>
  <c r="AA66" i="3" s="1"/>
  <c r="X67" i="3"/>
  <c r="Y67" i="3" s="1"/>
  <c r="Z67" i="3" s="1"/>
  <c r="AA67" i="3" s="1"/>
  <c r="X68" i="3"/>
  <c r="Y68" i="3" s="1"/>
  <c r="Z68" i="3" s="1"/>
  <c r="AA68" i="3" s="1"/>
  <c r="X69" i="3"/>
  <c r="Y69" i="3" s="1"/>
  <c r="Z69" i="3" s="1"/>
  <c r="AA69" i="3" s="1"/>
  <c r="X70" i="3"/>
  <c r="Y70" i="3" s="1"/>
  <c r="Z70" i="3" s="1"/>
  <c r="AA70" i="3" s="1"/>
  <c r="X71" i="3"/>
  <c r="Y71" i="3" s="1"/>
  <c r="Z71" i="3" s="1"/>
  <c r="AA71" i="3" s="1"/>
  <c r="X72" i="3"/>
  <c r="Y72" i="3" s="1"/>
  <c r="Z72" i="3" s="1"/>
  <c r="AA72" i="3" s="1"/>
  <c r="X73" i="3"/>
  <c r="Y73" i="3" s="1"/>
  <c r="Z73" i="3" s="1"/>
  <c r="AA73" i="3" s="1"/>
  <c r="X74" i="3"/>
  <c r="Y74" i="3" s="1"/>
  <c r="Z74" i="3" s="1"/>
  <c r="AA74" i="3" s="1"/>
  <c r="X75" i="3"/>
  <c r="Y75" i="3" s="1"/>
  <c r="Z75" i="3" s="1"/>
  <c r="AA75" i="3" s="1"/>
  <c r="X76" i="3"/>
  <c r="Y76" i="3" s="1"/>
  <c r="Z76" i="3" s="1"/>
  <c r="AA76" i="3" s="1"/>
  <c r="X77" i="3"/>
  <c r="Y77" i="3" s="1"/>
  <c r="Z77" i="3" s="1"/>
  <c r="AA77" i="3" s="1"/>
  <c r="X78" i="3"/>
  <c r="Y78" i="3" s="1"/>
  <c r="Z78" i="3" s="1"/>
  <c r="AA78" i="3" s="1"/>
  <c r="X79" i="3"/>
  <c r="Y79" i="3" s="1"/>
  <c r="Z79" i="3" s="1"/>
  <c r="AA79" i="3" s="1"/>
  <c r="X80" i="3"/>
  <c r="Y80" i="3" s="1"/>
  <c r="Z80" i="3" s="1"/>
  <c r="AA80" i="3" s="1"/>
  <c r="X81" i="3"/>
  <c r="Y81" i="3" s="1"/>
  <c r="Z81" i="3" s="1"/>
  <c r="AA81" i="3" s="1"/>
  <c r="X82" i="3"/>
  <c r="Y82" i="3" s="1"/>
  <c r="Z82" i="3" s="1"/>
  <c r="AA82" i="3" s="1"/>
  <c r="X83" i="3"/>
  <c r="Y83" i="3" s="1"/>
  <c r="Z83" i="3" s="1"/>
  <c r="AA83" i="3" s="1"/>
  <c r="X84" i="3"/>
  <c r="Y84" i="3" s="1"/>
  <c r="Z84" i="3" s="1"/>
  <c r="AA84" i="3" s="1"/>
  <c r="X85" i="3"/>
  <c r="Y85" i="3" s="1"/>
  <c r="Z85" i="3" s="1"/>
  <c r="AA85" i="3" s="1"/>
  <c r="X86" i="3"/>
  <c r="Y86" i="3" s="1"/>
  <c r="Z86" i="3" s="1"/>
  <c r="AA86" i="3" s="1"/>
  <c r="X87" i="3"/>
  <c r="Y87" i="3" s="1"/>
  <c r="Z87" i="3" s="1"/>
  <c r="AA87" i="3" s="1"/>
  <c r="X88" i="3"/>
  <c r="Y88" i="3" s="1"/>
  <c r="Z88" i="3" s="1"/>
  <c r="AA88" i="3" s="1"/>
  <c r="X89" i="3"/>
  <c r="Y89" i="3" s="1"/>
  <c r="Z89" i="3" s="1"/>
  <c r="AA89" i="3" s="1"/>
  <c r="X90" i="3"/>
  <c r="Y90" i="3" s="1"/>
  <c r="Z90" i="3" s="1"/>
  <c r="AA90" i="3" s="1"/>
  <c r="X91" i="3"/>
  <c r="Y91" i="3" s="1"/>
  <c r="Z91" i="3" s="1"/>
  <c r="AA91" i="3" s="1"/>
  <c r="X92" i="3"/>
  <c r="Y92" i="3" s="1"/>
  <c r="Z92" i="3" s="1"/>
  <c r="AA92" i="3" s="1"/>
  <c r="X93" i="3"/>
  <c r="Y93" i="3" s="1"/>
  <c r="Z93" i="3" s="1"/>
  <c r="AA93" i="3" s="1"/>
  <c r="X94" i="3"/>
  <c r="Y94" i="3" s="1"/>
  <c r="Z94" i="3" s="1"/>
  <c r="AA94" i="3" s="1"/>
  <c r="X95" i="3"/>
  <c r="Y95" i="3" s="1"/>
  <c r="Z95" i="3" s="1"/>
  <c r="AA95" i="3" s="1"/>
  <c r="X96" i="3"/>
  <c r="Y96" i="3" s="1"/>
  <c r="Z96" i="3" s="1"/>
  <c r="AA96" i="3" s="1"/>
  <c r="X97" i="3"/>
  <c r="Y97" i="3" s="1"/>
  <c r="Z97" i="3" s="1"/>
  <c r="AA97" i="3" s="1"/>
  <c r="X98" i="3"/>
  <c r="Y98" i="3" s="1"/>
  <c r="Z98" i="3" s="1"/>
  <c r="AA98" i="3" s="1"/>
  <c r="X12" i="3"/>
  <c r="Y12" i="3" s="1"/>
  <c r="Z12" i="3" s="1"/>
  <c r="AA12" i="3" s="1"/>
  <c r="X13" i="3"/>
  <c r="Y13" i="3" s="1"/>
  <c r="Z13" i="3" s="1"/>
  <c r="AA13" i="3" s="1"/>
  <c r="X14" i="3"/>
  <c r="Y14" i="3" s="1"/>
  <c r="Z14" i="3" s="1"/>
  <c r="AA14" i="3" s="1"/>
  <c r="X15" i="3"/>
  <c r="Y15" i="3" s="1"/>
  <c r="Z15" i="3" s="1"/>
  <c r="AA15" i="3" s="1"/>
  <c r="X16" i="3"/>
  <c r="Y16" i="3" s="1"/>
  <c r="Z16" i="3" s="1"/>
  <c r="AA16" i="3" s="1"/>
  <c r="X99" i="3"/>
  <c r="Y99" i="3" s="1"/>
  <c r="Z99" i="3" s="1"/>
  <c r="AA99" i="3" s="1"/>
  <c r="X11" i="3"/>
  <c r="Y11" i="3" s="1"/>
  <c r="Z11" i="3" s="1"/>
  <c r="AA11" i="3" s="1"/>
  <c r="Y102" i="3"/>
  <c r="S99" i="3"/>
  <c r="T99" i="3" s="1"/>
  <c r="U99" i="3" s="1"/>
  <c r="V99" i="3" s="1"/>
  <c r="S100" i="3"/>
  <c r="T100" i="3" s="1"/>
  <c r="U100" i="3" s="1"/>
  <c r="V100" i="3" s="1"/>
  <c r="S101" i="3"/>
  <c r="T101" i="3" s="1"/>
  <c r="U101" i="3" s="1"/>
  <c r="V101" i="3" s="1"/>
  <c r="S12" i="3"/>
  <c r="T12" i="3" s="1"/>
  <c r="U12" i="3" s="1"/>
  <c r="V12" i="3" s="1"/>
  <c r="S13" i="3"/>
  <c r="T13" i="3" s="1"/>
  <c r="U13" i="3" s="1"/>
  <c r="V13" i="3" s="1"/>
  <c r="S14" i="3"/>
  <c r="T14" i="3" s="1"/>
  <c r="U14" i="3" s="1"/>
  <c r="V14" i="3" s="1"/>
  <c r="S15" i="3"/>
  <c r="T15" i="3" s="1"/>
  <c r="U15" i="3" s="1"/>
  <c r="V15" i="3" s="1"/>
  <c r="S16" i="3"/>
  <c r="T16" i="3" s="1"/>
  <c r="S17" i="3"/>
  <c r="T17" i="3" s="1"/>
  <c r="S18" i="3"/>
  <c r="T18" i="3" s="1"/>
  <c r="S19" i="3"/>
  <c r="T19" i="3" s="1"/>
  <c r="U19" i="3" s="1"/>
  <c r="V19" i="3" s="1"/>
  <c r="S20" i="3"/>
  <c r="T20" i="3" s="1"/>
  <c r="U20" i="3" s="1"/>
  <c r="V20" i="3" s="1"/>
  <c r="S21" i="3"/>
  <c r="T21" i="3" s="1"/>
  <c r="U21" i="3" s="1"/>
  <c r="V21" i="3" s="1"/>
  <c r="S22" i="3"/>
  <c r="T22" i="3" s="1"/>
  <c r="U22" i="3" s="1"/>
  <c r="V22" i="3" s="1"/>
  <c r="S23" i="3"/>
  <c r="T23" i="3" s="1"/>
  <c r="U23" i="3" s="1"/>
  <c r="V23" i="3" s="1"/>
  <c r="S24" i="3"/>
  <c r="T24" i="3" s="1"/>
  <c r="S25" i="3"/>
  <c r="T25" i="3" s="1"/>
  <c r="S26" i="3"/>
  <c r="T26" i="3" s="1"/>
  <c r="U26" i="3" s="1"/>
  <c r="V26" i="3" s="1"/>
  <c r="S27" i="3"/>
  <c r="T27" i="3" s="1"/>
  <c r="U27" i="3" s="1"/>
  <c r="V27" i="3" s="1"/>
  <c r="S28" i="3"/>
  <c r="S29" i="3"/>
  <c r="T29" i="3" s="1"/>
  <c r="U29" i="3" s="1"/>
  <c r="V29" i="3" s="1"/>
  <c r="S30" i="3"/>
  <c r="T30" i="3" s="1"/>
  <c r="U30" i="3" s="1"/>
  <c r="V30" i="3" s="1"/>
  <c r="S31" i="3"/>
  <c r="T31" i="3" s="1"/>
  <c r="U31" i="3" s="1"/>
  <c r="V31" i="3" s="1"/>
  <c r="S32" i="3"/>
  <c r="T32" i="3" s="1"/>
  <c r="S33" i="3"/>
  <c r="T33" i="3" s="1"/>
  <c r="S34" i="3"/>
  <c r="T34" i="3" s="1"/>
  <c r="U34" i="3" s="1"/>
  <c r="V34" i="3" s="1"/>
  <c r="S35" i="3"/>
  <c r="T35" i="3" s="1"/>
  <c r="U35" i="3" s="1"/>
  <c r="V35" i="3" s="1"/>
  <c r="S36" i="3"/>
  <c r="S37" i="3"/>
  <c r="T37" i="3" s="1"/>
  <c r="U37" i="3" s="1"/>
  <c r="V37" i="3" s="1"/>
  <c r="S38" i="3"/>
  <c r="T38" i="3" s="1"/>
  <c r="U38" i="3" s="1"/>
  <c r="V38" i="3" s="1"/>
  <c r="S39" i="3"/>
  <c r="T39" i="3" s="1"/>
  <c r="U39" i="3" s="1"/>
  <c r="V39" i="3" s="1"/>
  <c r="S40" i="3"/>
  <c r="T40" i="3" s="1"/>
  <c r="S41" i="3"/>
  <c r="T41" i="3" s="1"/>
  <c r="S42" i="3"/>
  <c r="T42" i="3" s="1"/>
  <c r="U42" i="3" s="1"/>
  <c r="V42" i="3" s="1"/>
  <c r="S43" i="3"/>
  <c r="T43" i="3" s="1"/>
  <c r="U43" i="3" s="1"/>
  <c r="V43" i="3" s="1"/>
  <c r="S44" i="3"/>
  <c r="S45" i="3"/>
  <c r="T45" i="3" s="1"/>
  <c r="U45" i="3" s="1"/>
  <c r="V45" i="3" s="1"/>
  <c r="S46" i="3"/>
  <c r="T46" i="3" s="1"/>
  <c r="U46" i="3" s="1"/>
  <c r="V46" i="3" s="1"/>
  <c r="S47" i="3"/>
  <c r="T47" i="3" s="1"/>
  <c r="U47" i="3" s="1"/>
  <c r="V47" i="3" s="1"/>
  <c r="S48" i="3"/>
  <c r="T48" i="3" s="1"/>
  <c r="S49" i="3"/>
  <c r="T49" i="3" s="1"/>
  <c r="S50" i="3"/>
  <c r="T50" i="3" s="1"/>
  <c r="U50" i="3" s="1"/>
  <c r="V50" i="3" s="1"/>
  <c r="S51" i="3"/>
  <c r="T51" i="3" s="1"/>
  <c r="U51" i="3" s="1"/>
  <c r="V51" i="3" s="1"/>
  <c r="S52" i="3"/>
  <c r="S53" i="3"/>
  <c r="T53" i="3" s="1"/>
  <c r="U53" i="3" s="1"/>
  <c r="V53" i="3" s="1"/>
  <c r="S54" i="3"/>
  <c r="T54" i="3" s="1"/>
  <c r="U54" i="3" s="1"/>
  <c r="V54" i="3" s="1"/>
  <c r="S55" i="3"/>
  <c r="T55" i="3" s="1"/>
  <c r="U55" i="3" s="1"/>
  <c r="V55" i="3" s="1"/>
  <c r="S56" i="3"/>
  <c r="T56" i="3" s="1"/>
  <c r="S57" i="3"/>
  <c r="T57" i="3" s="1"/>
  <c r="S58" i="3"/>
  <c r="T58" i="3" s="1"/>
  <c r="U58" i="3" s="1"/>
  <c r="V58" i="3" s="1"/>
  <c r="S59" i="3"/>
  <c r="T59" i="3" s="1"/>
  <c r="U59" i="3" s="1"/>
  <c r="V59" i="3" s="1"/>
  <c r="S60" i="3"/>
  <c r="S61" i="3"/>
  <c r="T61" i="3" s="1"/>
  <c r="U61" i="3" s="1"/>
  <c r="V61" i="3" s="1"/>
  <c r="S62" i="3"/>
  <c r="T62" i="3" s="1"/>
  <c r="U62" i="3" s="1"/>
  <c r="V62" i="3" s="1"/>
  <c r="S63" i="3"/>
  <c r="T63" i="3" s="1"/>
  <c r="U63" i="3" s="1"/>
  <c r="V63" i="3" s="1"/>
  <c r="S64" i="3"/>
  <c r="T64" i="3" s="1"/>
  <c r="S65" i="3"/>
  <c r="T65" i="3" s="1"/>
  <c r="S66" i="3"/>
  <c r="T66" i="3" s="1"/>
  <c r="U66" i="3" s="1"/>
  <c r="V66" i="3" s="1"/>
  <c r="S67" i="3"/>
  <c r="T67" i="3" s="1"/>
  <c r="U67" i="3" s="1"/>
  <c r="V67" i="3" s="1"/>
  <c r="S68" i="3"/>
  <c r="S69" i="3"/>
  <c r="T69" i="3" s="1"/>
  <c r="U69" i="3" s="1"/>
  <c r="V69" i="3" s="1"/>
  <c r="S70" i="3"/>
  <c r="T70" i="3" s="1"/>
  <c r="U70" i="3" s="1"/>
  <c r="V70" i="3" s="1"/>
  <c r="S71" i="3"/>
  <c r="S72" i="3"/>
  <c r="T72" i="3" s="1"/>
  <c r="S73" i="3"/>
  <c r="T73" i="3" s="1"/>
  <c r="U73" i="3" s="1"/>
  <c r="V73" i="3" s="1"/>
  <c r="S74" i="3"/>
  <c r="T74" i="3" s="1"/>
  <c r="U74" i="3" s="1"/>
  <c r="V74" i="3" s="1"/>
  <c r="S75" i="3"/>
  <c r="T75" i="3" s="1"/>
  <c r="S76" i="3"/>
  <c r="T76" i="3" s="1"/>
  <c r="U76" i="3" s="1"/>
  <c r="V76" i="3" s="1"/>
  <c r="S77" i="3"/>
  <c r="T77" i="3" s="1"/>
  <c r="U77" i="3" s="1"/>
  <c r="V77" i="3" s="1"/>
  <c r="S78" i="3"/>
  <c r="T78" i="3" s="1"/>
  <c r="S79" i="3"/>
  <c r="T79" i="3" s="1"/>
  <c r="S80" i="3"/>
  <c r="T80" i="3" s="1"/>
  <c r="U80" i="3" s="1"/>
  <c r="V80" i="3" s="1"/>
  <c r="S81" i="3"/>
  <c r="T81" i="3" s="1"/>
  <c r="U81" i="3" s="1"/>
  <c r="V81" i="3" s="1"/>
  <c r="S82" i="3"/>
  <c r="T82" i="3" s="1"/>
  <c r="S83" i="3"/>
  <c r="T83" i="3" s="1"/>
  <c r="U83" i="3" s="1"/>
  <c r="V83" i="3" s="1"/>
  <c r="S84" i="3"/>
  <c r="T84" i="3" s="1"/>
  <c r="U84" i="3" s="1"/>
  <c r="V84" i="3" s="1"/>
  <c r="S85" i="3"/>
  <c r="T85" i="3" s="1"/>
  <c r="U85" i="3" s="1"/>
  <c r="V85" i="3" s="1"/>
  <c r="S86" i="3"/>
  <c r="S87" i="3"/>
  <c r="T87" i="3" s="1"/>
  <c r="S88" i="3"/>
  <c r="T88" i="3" s="1"/>
  <c r="U88" i="3" s="1"/>
  <c r="V88" i="3" s="1"/>
  <c r="S89" i="3"/>
  <c r="T89" i="3" s="1"/>
  <c r="U89" i="3" s="1"/>
  <c r="V89" i="3" s="1"/>
  <c r="S90" i="3"/>
  <c r="T90" i="3" s="1"/>
  <c r="S91" i="3"/>
  <c r="T91" i="3" s="1"/>
  <c r="U91" i="3" s="1"/>
  <c r="V91" i="3" s="1"/>
  <c r="S92" i="3"/>
  <c r="T92" i="3" s="1"/>
  <c r="U92" i="3" s="1"/>
  <c r="V92" i="3" s="1"/>
  <c r="S93" i="3"/>
  <c r="T93" i="3" s="1"/>
  <c r="U93" i="3" s="1"/>
  <c r="V93" i="3" s="1"/>
  <c r="S94" i="3"/>
  <c r="T94" i="3" s="1"/>
  <c r="S95" i="3"/>
  <c r="T95" i="3" s="1"/>
  <c r="S96" i="3"/>
  <c r="T96" i="3" s="1"/>
  <c r="U96" i="3" s="1"/>
  <c r="V96" i="3" s="1"/>
  <c r="S97" i="3"/>
  <c r="T97" i="3" s="1"/>
  <c r="U97" i="3" s="1"/>
  <c r="V97" i="3" s="1"/>
  <c r="S98" i="3"/>
  <c r="T98" i="3" s="1"/>
  <c r="S11" i="3"/>
  <c r="T11" i="3" s="1"/>
  <c r="U11" i="3" s="1"/>
  <c r="V11" i="3" s="1"/>
  <c r="T102" i="3"/>
  <c r="O102" i="3"/>
  <c r="N12" i="3"/>
  <c r="O12" i="3" s="1"/>
  <c r="P12" i="3" s="1"/>
  <c r="Q12" i="3" s="1"/>
  <c r="N98" i="3"/>
  <c r="O98" i="3" s="1"/>
  <c r="P98" i="3" s="1"/>
  <c r="Q98" i="3" s="1"/>
  <c r="N99" i="3"/>
  <c r="O99" i="3" s="1"/>
  <c r="P99" i="3" s="1"/>
  <c r="Q99" i="3" s="1"/>
  <c r="N100" i="3"/>
  <c r="O100" i="3" s="1"/>
  <c r="P100" i="3" s="1"/>
  <c r="Q100" i="3" s="1"/>
  <c r="N101" i="3"/>
  <c r="O101" i="3" s="1"/>
  <c r="P101" i="3" s="1"/>
  <c r="Q101" i="3" s="1"/>
  <c r="N13" i="3"/>
  <c r="O13" i="3" s="1"/>
  <c r="P13" i="3" s="1"/>
  <c r="Q13" i="3" s="1"/>
  <c r="N14" i="3"/>
  <c r="O14" i="3" s="1"/>
  <c r="P14" i="3" s="1"/>
  <c r="Q14" i="3" s="1"/>
  <c r="N15" i="3"/>
  <c r="O15" i="3" s="1"/>
  <c r="P15" i="3" s="1"/>
  <c r="Q15" i="3" s="1"/>
  <c r="N16" i="3"/>
  <c r="O16" i="3" s="1"/>
  <c r="P16" i="3" s="1"/>
  <c r="Q16" i="3" s="1"/>
  <c r="N17" i="3"/>
  <c r="O17" i="3" s="1"/>
  <c r="P17" i="3" s="1"/>
  <c r="Q17" i="3" s="1"/>
  <c r="N18" i="3"/>
  <c r="O18" i="3" s="1"/>
  <c r="P18" i="3" s="1"/>
  <c r="Q18" i="3" s="1"/>
  <c r="N19" i="3"/>
  <c r="O19" i="3" s="1"/>
  <c r="P19" i="3" s="1"/>
  <c r="Q19" i="3" s="1"/>
  <c r="N20" i="3"/>
  <c r="O20" i="3" s="1"/>
  <c r="P20" i="3" s="1"/>
  <c r="Q20" i="3" s="1"/>
  <c r="N21" i="3"/>
  <c r="O21" i="3" s="1"/>
  <c r="P21" i="3" s="1"/>
  <c r="Q21" i="3" s="1"/>
  <c r="N22" i="3"/>
  <c r="O22" i="3" s="1"/>
  <c r="P22" i="3" s="1"/>
  <c r="Q22" i="3" s="1"/>
  <c r="N23" i="3"/>
  <c r="O23" i="3" s="1"/>
  <c r="P23" i="3" s="1"/>
  <c r="Q23" i="3" s="1"/>
  <c r="N24" i="3"/>
  <c r="O24" i="3" s="1"/>
  <c r="P24" i="3" s="1"/>
  <c r="Q24" i="3" s="1"/>
  <c r="N25" i="3"/>
  <c r="O25" i="3" s="1"/>
  <c r="P25" i="3" s="1"/>
  <c r="Q25" i="3" s="1"/>
  <c r="N26" i="3"/>
  <c r="O26" i="3" s="1"/>
  <c r="P26" i="3" s="1"/>
  <c r="Q26" i="3" s="1"/>
  <c r="N27" i="3"/>
  <c r="O27" i="3" s="1"/>
  <c r="P27" i="3" s="1"/>
  <c r="Q27" i="3" s="1"/>
  <c r="N28" i="3"/>
  <c r="O28" i="3" s="1"/>
  <c r="P28" i="3" s="1"/>
  <c r="Q28" i="3" s="1"/>
  <c r="N29" i="3"/>
  <c r="O29" i="3" s="1"/>
  <c r="P29" i="3" s="1"/>
  <c r="Q29" i="3" s="1"/>
  <c r="N30" i="3"/>
  <c r="O30" i="3" s="1"/>
  <c r="P30" i="3" s="1"/>
  <c r="Q30" i="3" s="1"/>
  <c r="N31" i="3"/>
  <c r="O31" i="3" s="1"/>
  <c r="P31" i="3" s="1"/>
  <c r="Q31" i="3" s="1"/>
  <c r="N32" i="3"/>
  <c r="O32" i="3" s="1"/>
  <c r="P32" i="3" s="1"/>
  <c r="Q32" i="3" s="1"/>
  <c r="N33" i="3"/>
  <c r="O33" i="3" s="1"/>
  <c r="P33" i="3" s="1"/>
  <c r="Q33" i="3" s="1"/>
  <c r="N34" i="3"/>
  <c r="O34" i="3" s="1"/>
  <c r="P34" i="3" s="1"/>
  <c r="Q34" i="3" s="1"/>
  <c r="N35" i="3"/>
  <c r="O35" i="3" s="1"/>
  <c r="P35" i="3" s="1"/>
  <c r="Q35" i="3" s="1"/>
  <c r="N36" i="3"/>
  <c r="O36" i="3" s="1"/>
  <c r="P36" i="3" s="1"/>
  <c r="Q36" i="3" s="1"/>
  <c r="N37" i="3"/>
  <c r="O37" i="3" s="1"/>
  <c r="P37" i="3" s="1"/>
  <c r="Q37" i="3" s="1"/>
  <c r="N38" i="3"/>
  <c r="O38" i="3" s="1"/>
  <c r="P38" i="3" s="1"/>
  <c r="Q38" i="3" s="1"/>
  <c r="N39" i="3"/>
  <c r="O39" i="3" s="1"/>
  <c r="P39" i="3" s="1"/>
  <c r="Q39" i="3" s="1"/>
  <c r="N40" i="3"/>
  <c r="O40" i="3" s="1"/>
  <c r="P40" i="3" s="1"/>
  <c r="Q40" i="3" s="1"/>
  <c r="N41" i="3"/>
  <c r="O41" i="3" s="1"/>
  <c r="P41" i="3" s="1"/>
  <c r="Q41" i="3" s="1"/>
  <c r="N42" i="3"/>
  <c r="O42" i="3" s="1"/>
  <c r="P42" i="3" s="1"/>
  <c r="Q42" i="3" s="1"/>
  <c r="N43" i="3"/>
  <c r="O43" i="3" s="1"/>
  <c r="P43" i="3" s="1"/>
  <c r="Q43" i="3" s="1"/>
  <c r="N44" i="3"/>
  <c r="O44" i="3" s="1"/>
  <c r="P44" i="3" s="1"/>
  <c r="Q44" i="3" s="1"/>
  <c r="N45" i="3"/>
  <c r="O45" i="3" s="1"/>
  <c r="P45" i="3" s="1"/>
  <c r="Q45" i="3" s="1"/>
  <c r="N46" i="3"/>
  <c r="O46" i="3" s="1"/>
  <c r="P46" i="3" s="1"/>
  <c r="Q46" i="3" s="1"/>
  <c r="N47" i="3"/>
  <c r="O47" i="3" s="1"/>
  <c r="P47" i="3" s="1"/>
  <c r="Q47" i="3" s="1"/>
  <c r="N48" i="3"/>
  <c r="O48" i="3" s="1"/>
  <c r="P48" i="3" s="1"/>
  <c r="Q48" i="3" s="1"/>
  <c r="N49" i="3"/>
  <c r="O49" i="3" s="1"/>
  <c r="P49" i="3" s="1"/>
  <c r="Q49" i="3" s="1"/>
  <c r="N50" i="3"/>
  <c r="O50" i="3" s="1"/>
  <c r="P50" i="3" s="1"/>
  <c r="Q50" i="3" s="1"/>
  <c r="N51" i="3"/>
  <c r="O51" i="3" s="1"/>
  <c r="P51" i="3" s="1"/>
  <c r="Q51" i="3" s="1"/>
  <c r="N52" i="3"/>
  <c r="O52" i="3" s="1"/>
  <c r="P52" i="3" s="1"/>
  <c r="Q52" i="3" s="1"/>
  <c r="N53" i="3"/>
  <c r="O53" i="3" s="1"/>
  <c r="P53" i="3" s="1"/>
  <c r="Q53" i="3" s="1"/>
  <c r="N54" i="3"/>
  <c r="O54" i="3" s="1"/>
  <c r="P54" i="3" s="1"/>
  <c r="Q54" i="3" s="1"/>
  <c r="N55" i="3"/>
  <c r="O55" i="3" s="1"/>
  <c r="P55" i="3" s="1"/>
  <c r="Q55" i="3" s="1"/>
  <c r="N56" i="3"/>
  <c r="O56" i="3" s="1"/>
  <c r="P56" i="3" s="1"/>
  <c r="Q56" i="3" s="1"/>
  <c r="N57" i="3"/>
  <c r="O57" i="3" s="1"/>
  <c r="P57" i="3" s="1"/>
  <c r="Q57" i="3" s="1"/>
  <c r="N58" i="3"/>
  <c r="O58" i="3" s="1"/>
  <c r="P58" i="3" s="1"/>
  <c r="Q58" i="3" s="1"/>
  <c r="N59" i="3"/>
  <c r="O59" i="3" s="1"/>
  <c r="P59" i="3" s="1"/>
  <c r="Q59" i="3" s="1"/>
  <c r="N60" i="3"/>
  <c r="O60" i="3" s="1"/>
  <c r="P60" i="3" s="1"/>
  <c r="Q60" i="3" s="1"/>
  <c r="N61" i="3"/>
  <c r="O61" i="3" s="1"/>
  <c r="P61" i="3" s="1"/>
  <c r="Q61" i="3" s="1"/>
  <c r="N62" i="3"/>
  <c r="O62" i="3" s="1"/>
  <c r="P62" i="3" s="1"/>
  <c r="Q62" i="3" s="1"/>
  <c r="N63" i="3"/>
  <c r="O63" i="3" s="1"/>
  <c r="P63" i="3" s="1"/>
  <c r="Q63" i="3" s="1"/>
  <c r="N64" i="3"/>
  <c r="O64" i="3" s="1"/>
  <c r="P64" i="3" s="1"/>
  <c r="Q64" i="3" s="1"/>
  <c r="N65" i="3"/>
  <c r="O65" i="3" s="1"/>
  <c r="P65" i="3" s="1"/>
  <c r="Q65" i="3" s="1"/>
  <c r="N66" i="3"/>
  <c r="O66" i="3" s="1"/>
  <c r="P66" i="3" s="1"/>
  <c r="Q66" i="3" s="1"/>
  <c r="N67" i="3"/>
  <c r="O67" i="3" s="1"/>
  <c r="P67" i="3" s="1"/>
  <c r="Q67" i="3" s="1"/>
  <c r="N68" i="3"/>
  <c r="O68" i="3" s="1"/>
  <c r="P68" i="3" s="1"/>
  <c r="Q68" i="3" s="1"/>
  <c r="N69" i="3"/>
  <c r="O69" i="3" s="1"/>
  <c r="P69" i="3" s="1"/>
  <c r="Q69" i="3" s="1"/>
  <c r="N70" i="3"/>
  <c r="O70" i="3" s="1"/>
  <c r="P70" i="3" s="1"/>
  <c r="Q70" i="3" s="1"/>
  <c r="N71" i="3"/>
  <c r="O71" i="3" s="1"/>
  <c r="P71" i="3" s="1"/>
  <c r="Q71" i="3" s="1"/>
  <c r="N72" i="3"/>
  <c r="O72" i="3" s="1"/>
  <c r="P72" i="3" s="1"/>
  <c r="Q72" i="3" s="1"/>
  <c r="N73" i="3"/>
  <c r="O73" i="3" s="1"/>
  <c r="P73" i="3" s="1"/>
  <c r="Q73" i="3" s="1"/>
  <c r="N74" i="3"/>
  <c r="O74" i="3" s="1"/>
  <c r="P74" i="3" s="1"/>
  <c r="Q74" i="3" s="1"/>
  <c r="N75" i="3"/>
  <c r="O75" i="3" s="1"/>
  <c r="P75" i="3" s="1"/>
  <c r="Q75" i="3" s="1"/>
  <c r="N76" i="3"/>
  <c r="O76" i="3" s="1"/>
  <c r="P76" i="3" s="1"/>
  <c r="Q76" i="3" s="1"/>
  <c r="N77" i="3"/>
  <c r="O77" i="3" s="1"/>
  <c r="P77" i="3" s="1"/>
  <c r="Q77" i="3" s="1"/>
  <c r="N78" i="3"/>
  <c r="O78" i="3" s="1"/>
  <c r="P78" i="3" s="1"/>
  <c r="Q78" i="3" s="1"/>
  <c r="N79" i="3"/>
  <c r="O79" i="3" s="1"/>
  <c r="P79" i="3" s="1"/>
  <c r="Q79" i="3" s="1"/>
  <c r="N80" i="3"/>
  <c r="O80" i="3" s="1"/>
  <c r="P80" i="3" s="1"/>
  <c r="Q80" i="3" s="1"/>
  <c r="N81" i="3"/>
  <c r="O81" i="3" s="1"/>
  <c r="P81" i="3" s="1"/>
  <c r="Q81" i="3" s="1"/>
  <c r="N82" i="3"/>
  <c r="O82" i="3" s="1"/>
  <c r="P82" i="3" s="1"/>
  <c r="Q82" i="3" s="1"/>
  <c r="N83" i="3"/>
  <c r="O83" i="3" s="1"/>
  <c r="P83" i="3" s="1"/>
  <c r="Q83" i="3" s="1"/>
  <c r="N84" i="3"/>
  <c r="O84" i="3" s="1"/>
  <c r="P84" i="3" s="1"/>
  <c r="Q84" i="3" s="1"/>
  <c r="N85" i="3"/>
  <c r="O85" i="3" s="1"/>
  <c r="P85" i="3" s="1"/>
  <c r="Q85" i="3" s="1"/>
  <c r="N86" i="3"/>
  <c r="O86" i="3" s="1"/>
  <c r="P86" i="3" s="1"/>
  <c r="Q86" i="3" s="1"/>
  <c r="N87" i="3"/>
  <c r="O87" i="3" s="1"/>
  <c r="P87" i="3" s="1"/>
  <c r="Q87" i="3" s="1"/>
  <c r="N88" i="3"/>
  <c r="O88" i="3" s="1"/>
  <c r="P88" i="3" s="1"/>
  <c r="Q88" i="3" s="1"/>
  <c r="N89" i="3"/>
  <c r="O89" i="3" s="1"/>
  <c r="P89" i="3" s="1"/>
  <c r="Q89" i="3" s="1"/>
  <c r="N90" i="3"/>
  <c r="O90" i="3" s="1"/>
  <c r="P90" i="3" s="1"/>
  <c r="Q90" i="3" s="1"/>
  <c r="N91" i="3"/>
  <c r="O91" i="3" s="1"/>
  <c r="P91" i="3" s="1"/>
  <c r="Q91" i="3" s="1"/>
  <c r="N92" i="3"/>
  <c r="O92" i="3" s="1"/>
  <c r="P92" i="3" s="1"/>
  <c r="Q92" i="3" s="1"/>
  <c r="N93" i="3"/>
  <c r="O93" i="3" s="1"/>
  <c r="P93" i="3" s="1"/>
  <c r="Q93" i="3" s="1"/>
  <c r="N94" i="3"/>
  <c r="O94" i="3" s="1"/>
  <c r="P94" i="3" s="1"/>
  <c r="Q94" i="3" s="1"/>
  <c r="N95" i="3"/>
  <c r="O95" i="3" s="1"/>
  <c r="P95" i="3" s="1"/>
  <c r="Q95" i="3" s="1"/>
  <c r="N96" i="3"/>
  <c r="O96" i="3" s="1"/>
  <c r="P96" i="3" s="1"/>
  <c r="Q96" i="3" s="1"/>
  <c r="N97" i="3"/>
  <c r="O97" i="3" s="1"/>
  <c r="P97" i="3" s="1"/>
  <c r="Q97" i="3" s="1"/>
  <c r="N11" i="3"/>
  <c r="O11" i="3" s="1"/>
  <c r="P11" i="3" s="1"/>
  <c r="Q11" i="3" s="1"/>
  <c r="J98" i="3"/>
  <c r="J97" i="3"/>
  <c r="L97" i="3" s="1"/>
  <c r="J96" i="3"/>
  <c r="L96" i="3" s="1"/>
  <c r="J90" i="3"/>
  <c r="J89" i="3"/>
  <c r="L89" i="3" s="1"/>
  <c r="J83" i="3"/>
  <c r="L83" i="3" s="1"/>
  <c r="J82" i="3"/>
  <c r="J81" i="3"/>
  <c r="L81" i="3" s="1"/>
  <c r="J80" i="3"/>
  <c r="L80" i="3" s="1"/>
  <c r="J79" i="3"/>
  <c r="L79" i="3" s="1"/>
  <c r="J78" i="3"/>
  <c r="J77" i="3"/>
  <c r="L77" i="3" s="1"/>
  <c r="J76" i="3"/>
  <c r="L76" i="3" s="1"/>
  <c r="J75" i="3"/>
  <c r="L75" i="3" s="1"/>
  <c r="J74" i="3"/>
  <c r="J73" i="3"/>
  <c r="L73" i="3" s="1"/>
  <c r="J72" i="3"/>
  <c r="L72" i="3" s="1"/>
  <c r="J71" i="3"/>
  <c r="L71" i="3" s="1"/>
  <c r="J70" i="3"/>
  <c r="L70" i="3" s="1"/>
  <c r="J69" i="3"/>
  <c r="J68" i="3"/>
  <c r="L68" i="3" s="1"/>
  <c r="J67" i="3"/>
  <c r="L67" i="3" s="1"/>
  <c r="J66" i="3"/>
  <c r="L66" i="3" s="1"/>
  <c r="J65" i="3"/>
  <c r="L65" i="3" s="1"/>
  <c r="J64" i="3"/>
  <c r="L64" i="3" s="1"/>
  <c r="J63" i="3"/>
  <c r="L63" i="3" s="1"/>
  <c r="J62" i="3"/>
  <c r="K62" i="3" s="1"/>
  <c r="J61" i="3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K54" i="3" s="1"/>
  <c r="J53" i="3"/>
  <c r="J52" i="3"/>
  <c r="L52" i="3" s="1"/>
  <c r="K46" i="3"/>
  <c r="L39" i="3"/>
  <c r="L37" i="3"/>
  <c r="J24" i="3"/>
  <c r="L24" i="3" s="1"/>
  <c r="J23" i="3"/>
  <c r="L23" i="3" s="1"/>
  <c r="J22" i="3"/>
  <c r="K22" i="3" s="1"/>
  <c r="J21" i="3"/>
  <c r="L21" i="3" s="1"/>
  <c r="J20" i="3"/>
  <c r="L20" i="3" s="1"/>
  <c r="J19" i="3"/>
  <c r="J18" i="3"/>
  <c r="L18" i="3" s="1"/>
  <c r="J17" i="3"/>
  <c r="L17" i="3" s="1"/>
  <c r="J16" i="3"/>
  <c r="L16" i="3" s="1"/>
  <c r="J15" i="3"/>
  <c r="L15" i="3" s="1"/>
  <c r="J14" i="3"/>
  <c r="K14" i="3" s="1"/>
  <c r="J13" i="3"/>
  <c r="L13" i="3" s="1"/>
  <c r="J12" i="3"/>
  <c r="L12" i="3" s="1"/>
  <c r="J11" i="3"/>
  <c r="K11" i="3" s="1"/>
  <c r="E13" i="3"/>
  <c r="F13" i="3" s="1"/>
  <c r="D13" i="3"/>
  <c r="E12" i="3"/>
  <c r="F12" i="3" s="1"/>
  <c r="D12" i="3"/>
  <c r="E11" i="3"/>
  <c r="D11" i="3"/>
  <c r="D6" i="3"/>
  <c r="D4" i="3"/>
  <c r="AI45" i="3" l="1"/>
  <c r="AQ44" i="3"/>
  <c r="AQ51" i="3" s="1"/>
  <c r="AO51" i="3"/>
  <c r="AK11" i="3"/>
  <c r="AP78" i="3"/>
  <c r="AP77" i="3"/>
  <c r="AK47" i="3"/>
  <c r="AP79" i="3"/>
  <c r="AP72" i="3"/>
  <c r="AP71" i="3"/>
  <c r="AK45" i="3"/>
  <c r="AP84" i="3"/>
  <c r="AK48" i="3"/>
  <c r="AK77" i="3"/>
  <c r="AK84" i="3" s="1"/>
  <c r="AK46" i="3"/>
  <c r="AN30" i="3"/>
  <c r="AI51" i="3"/>
  <c r="AI58" i="3" s="1"/>
  <c r="AI69" i="3" s="1"/>
  <c r="AI48" i="3"/>
  <c r="AH79" i="3"/>
  <c r="AH80" i="3"/>
  <c r="AK72" i="3"/>
  <c r="AJ45" i="3"/>
  <c r="AN45" i="3"/>
  <c r="AO45" i="3" s="1"/>
  <c r="AJ51" i="3"/>
  <c r="AJ58" i="3" s="1"/>
  <c r="AJ69" i="3" s="1"/>
  <c r="AJ72" i="3" s="1"/>
  <c r="AH59" i="3"/>
  <c r="AJ46" i="3"/>
  <c r="AN46" i="3"/>
  <c r="AN52" i="3"/>
  <c r="AH62" i="3"/>
  <c r="AJ47" i="3"/>
  <c r="AN47" i="3"/>
  <c r="AH52" i="3"/>
  <c r="AN53" i="3"/>
  <c r="AH61" i="3"/>
  <c r="AJ48" i="3"/>
  <c r="AN48" i="3"/>
  <c r="AP48" i="3" s="1"/>
  <c r="AH55" i="3"/>
  <c r="AN54" i="3"/>
  <c r="AH60" i="3"/>
  <c r="AI46" i="3"/>
  <c r="AH54" i="3"/>
  <c r="AN55" i="3"/>
  <c r="AI47" i="3"/>
  <c r="AH53" i="3"/>
  <c r="AM70" i="3"/>
  <c r="AI39" i="3"/>
  <c r="AJ37" i="3"/>
  <c r="AK37" i="3" s="1"/>
  <c r="AO27" i="3"/>
  <c r="AJ36" i="3"/>
  <c r="AN22" i="3"/>
  <c r="AO19" i="3"/>
  <c r="AI31" i="3"/>
  <c r="AJ22" i="3"/>
  <c r="AK22" i="3" s="1"/>
  <c r="AJ28" i="3"/>
  <c r="AN14" i="3"/>
  <c r="AO11" i="3"/>
  <c r="AI23" i="3"/>
  <c r="AJ20" i="3"/>
  <c r="AI13" i="3"/>
  <c r="AJ13" i="3" s="1"/>
  <c r="AK13" i="3" s="1"/>
  <c r="AD16" i="3"/>
  <c r="AE16" i="3" s="1"/>
  <c r="AF16" i="3" s="1"/>
  <c r="AD93" i="3"/>
  <c r="AE93" i="3" s="1"/>
  <c r="AF93" i="3" s="1"/>
  <c r="AD85" i="3"/>
  <c r="AE85" i="3" s="1"/>
  <c r="AF85" i="3" s="1"/>
  <c r="AD77" i="3"/>
  <c r="AD69" i="3"/>
  <c r="AE69" i="3" s="1"/>
  <c r="AF69" i="3" s="1"/>
  <c r="AD61" i="3"/>
  <c r="AE61" i="3" s="1"/>
  <c r="AF61" i="3" s="1"/>
  <c r="AD46" i="3"/>
  <c r="AE46" i="3" s="1"/>
  <c r="AF46" i="3" s="1"/>
  <c r="AD38" i="3"/>
  <c r="AE38" i="3" s="1"/>
  <c r="AF38" i="3" s="1"/>
  <c r="AD31" i="3"/>
  <c r="AE31" i="3" s="1"/>
  <c r="AF31" i="3" s="1"/>
  <c r="AD23" i="3"/>
  <c r="AE23" i="3" s="1"/>
  <c r="AF23" i="3" s="1"/>
  <c r="AD15" i="3"/>
  <c r="AE15" i="3" s="1"/>
  <c r="AF15" i="3" s="1"/>
  <c r="AD92" i="3"/>
  <c r="AE92" i="3" s="1"/>
  <c r="AF92" i="3" s="1"/>
  <c r="AD84" i="3"/>
  <c r="AE84" i="3" s="1"/>
  <c r="AF84" i="3" s="1"/>
  <c r="AD76" i="3"/>
  <c r="AE76" i="3" s="1"/>
  <c r="AF76" i="3" s="1"/>
  <c r="AD68" i="3"/>
  <c r="AE68" i="3" s="1"/>
  <c r="AF68" i="3" s="1"/>
  <c r="AD60" i="3"/>
  <c r="AE60" i="3" s="1"/>
  <c r="AF60" i="3" s="1"/>
  <c r="AD53" i="3"/>
  <c r="AE53" i="3" s="1"/>
  <c r="AF53" i="3" s="1"/>
  <c r="AD45" i="3"/>
  <c r="AE45" i="3" s="1"/>
  <c r="AF45" i="3" s="1"/>
  <c r="AD37" i="3"/>
  <c r="AE37" i="3" s="1"/>
  <c r="AF37" i="3" s="1"/>
  <c r="AD30" i="3"/>
  <c r="AE30" i="3" s="1"/>
  <c r="AF30" i="3" s="1"/>
  <c r="AD22" i="3"/>
  <c r="AE22" i="3" s="1"/>
  <c r="AF22" i="3" s="1"/>
  <c r="AE96" i="3"/>
  <c r="AF96" i="3" s="1"/>
  <c r="AE88" i="3"/>
  <c r="AF88" i="3" s="1"/>
  <c r="AE80" i="3"/>
  <c r="AF80" i="3" s="1"/>
  <c r="AE72" i="3"/>
  <c r="AF72" i="3" s="1"/>
  <c r="AE64" i="3"/>
  <c r="AF64" i="3" s="1"/>
  <c r="AE56" i="3"/>
  <c r="AF56" i="3" s="1"/>
  <c r="AE49" i="3"/>
  <c r="AF49" i="3" s="1"/>
  <c r="AE41" i="3"/>
  <c r="AF41" i="3" s="1"/>
  <c r="AE26" i="3"/>
  <c r="AF26" i="3" s="1"/>
  <c r="AE19" i="3"/>
  <c r="AF19" i="3" s="1"/>
  <c r="AE94" i="3"/>
  <c r="AF94" i="3" s="1"/>
  <c r="AE86" i="3"/>
  <c r="AF86" i="3" s="1"/>
  <c r="AE78" i="3"/>
  <c r="AF78" i="3" s="1"/>
  <c r="AE70" i="3"/>
  <c r="AF70" i="3" s="1"/>
  <c r="AE62" i="3"/>
  <c r="AF62" i="3" s="1"/>
  <c r="AE54" i="3"/>
  <c r="AF54" i="3" s="1"/>
  <c r="AE47" i="3"/>
  <c r="AF47" i="3" s="1"/>
  <c r="AE39" i="3"/>
  <c r="AF39" i="3" s="1"/>
  <c r="AE32" i="3"/>
  <c r="AF32" i="3" s="1"/>
  <c r="AE24" i="3"/>
  <c r="AF24" i="3" s="1"/>
  <c r="AE17" i="3"/>
  <c r="AF17" i="3" s="1"/>
  <c r="U94" i="3"/>
  <c r="V94" i="3" s="1"/>
  <c r="T86" i="3"/>
  <c r="U86" i="3" s="1"/>
  <c r="V86" i="3" s="1"/>
  <c r="T71" i="3"/>
  <c r="U71" i="3" s="1"/>
  <c r="V71" i="3" s="1"/>
  <c r="U98" i="3"/>
  <c r="V98" i="3" s="1"/>
  <c r="U90" i="3"/>
  <c r="V90" i="3" s="1"/>
  <c r="U82" i="3"/>
  <c r="V82" i="3" s="1"/>
  <c r="U75" i="3"/>
  <c r="V75" i="3" s="1"/>
  <c r="U64" i="3"/>
  <c r="V64" i="3" s="1"/>
  <c r="U56" i="3"/>
  <c r="V56" i="3" s="1"/>
  <c r="U48" i="3"/>
  <c r="V48" i="3" s="1"/>
  <c r="U40" i="3"/>
  <c r="V40" i="3" s="1"/>
  <c r="U32" i="3"/>
  <c r="V32" i="3" s="1"/>
  <c r="U24" i="3"/>
  <c r="V24" i="3" s="1"/>
  <c r="U16" i="3"/>
  <c r="V16" i="3" s="1"/>
  <c r="T68" i="3"/>
  <c r="U68" i="3" s="1"/>
  <c r="V68" i="3" s="1"/>
  <c r="T60" i="3"/>
  <c r="U60" i="3" s="1"/>
  <c r="V60" i="3" s="1"/>
  <c r="T52" i="3"/>
  <c r="U52" i="3" s="1"/>
  <c r="V52" i="3" s="1"/>
  <c r="T44" i="3"/>
  <c r="U44" i="3" s="1"/>
  <c r="V44" i="3" s="1"/>
  <c r="T36" i="3"/>
  <c r="U36" i="3" s="1"/>
  <c r="V36" i="3" s="1"/>
  <c r="T28" i="3"/>
  <c r="U28" i="3" s="1"/>
  <c r="V28" i="3" s="1"/>
  <c r="U78" i="3"/>
  <c r="V78" i="3" s="1"/>
  <c r="U18" i="3"/>
  <c r="V18" i="3" s="1"/>
  <c r="U95" i="3"/>
  <c r="V95" i="3" s="1"/>
  <c r="U87" i="3"/>
  <c r="V87" i="3" s="1"/>
  <c r="U79" i="3"/>
  <c r="V79" i="3" s="1"/>
  <c r="U72" i="3"/>
  <c r="V72" i="3" s="1"/>
  <c r="U65" i="3"/>
  <c r="V65" i="3" s="1"/>
  <c r="U57" i="3"/>
  <c r="V57" i="3" s="1"/>
  <c r="U49" i="3"/>
  <c r="V49" i="3" s="1"/>
  <c r="U41" i="3"/>
  <c r="V41" i="3" s="1"/>
  <c r="U33" i="3"/>
  <c r="V33" i="3" s="1"/>
  <c r="U25" i="3"/>
  <c r="V25" i="3" s="1"/>
  <c r="U17" i="3"/>
  <c r="V17" i="3" s="1"/>
  <c r="K12" i="3"/>
  <c r="L54" i="3"/>
  <c r="L62" i="3"/>
  <c r="K51" i="3"/>
  <c r="K17" i="3"/>
  <c r="L46" i="3"/>
  <c r="K20" i="3"/>
  <c r="K37" i="3"/>
  <c r="K57" i="3"/>
  <c r="K52" i="3"/>
  <c r="K67" i="3"/>
  <c r="K73" i="3"/>
  <c r="L78" i="3"/>
  <c r="K78" i="3"/>
  <c r="K49" i="3"/>
  <c r="L98" i="3"/>
  <c r="K98" i="3"/>
  <c r="K77" i="3"/>
  <c r="K89" i="3"/>
  <c r="K21" i="3"/>
  <c r="K13" i="3"/>
  <c r="L45" i="3"/>
  <c r="K45" i="3"/>
  <c r="K65" i="3"/>
  <c r="K81" i="3"/>
  <c r="K97" i="3"/>
  <c r="L61" i="3"/>
  <c r="K61" i="3"/>
  <c r="L82" i="3"/>
  <c r="K82" i="3"/>
  <c r="K30" i="3"/>
  <c r="L30" i="3"/>
  <c r="L53" i="3"/>
  <c r="K53" i="3"/>
  <c r="K68" i="3"/>
  <c r="L74" i="3"/>
  <c r="K74" i="3"/>
  <c r="L90" i="3"/>
  <c r="K90" i="3"/>
  <c r="K18" i="3"/>
  <c r="L22" i="3"/>
  <c r="K59" i="3"/>
  <c r="L69" i="3"/>
  <c r="K69" i="3"/>
  <c r="L14" i="3"/>
  <c r="L11" i="3"/>
  <c r="L19" i="3"/>
  <c r="K19" i="3"/>
  <c r="K60" i="3"/>
  <c r="K76" i="3"/>
  <c r="L38" i="3"/>
  <c r="K50" i="3"/>
  <c r="K58" i="3"/>
  <c r="K66" i="3"/>
  <c r="K15" i="3"/>
  <c r="K23" i="3"/>
  <c r="K31" i="3"/>
  <c r="K39" i="3"/>
  <c r="K47" i="3"/>
  <c r="K55" i="3"/>
  <c r="K63" i="3"/>
  <c r="K71" i="3"/>
  <c r="K79" i="3"/>
  <c r="K16" i="3"/>
  <c r="K24" i="3"/>
  <c r="K48" i="3"/>
  <c r="K56" i="3"/>
  <c r="K64" i="3"/>
  <c r="K72" i="3"/>
  <c r="K80" i="3"/>
  <c r="K96" i="3"/>
  <c r="K75" i="3"/>
  <c r="K83" i="3"/>
  <c r="D14" i="3"/>
  <c r="K70" i="3"/>
  <c r="E14" i="3"/>
  <c r="F11" i="3"/>
  <c r="F14" i="3" s="1"/>
  <c r="AQ47" i="3" l="1"/>
  <c r="AK15" i="3"/>
  <c r="J29" i="3"/>
  <c r="J26" i="3"/>
  <c r="J25" i="3"/>
  <c r="L25" i="3" s="1"/>
  <c r="J27" i="3"/>
  <c r="J28" i="3"/>
  <c r="AP45" i="3"/>
  <c r="AQ46" i="3"/>
  <c r="AP46" i="3"/>
  <c r="AP47" i="3" s="1"/>
  <c r="AO46" i="3"/>
  <c r="AO52" i="3"/>
  <c r="AO53" i="3" s="1"/>
  <c r="AQ45" i="3"/>
  <c r="AQ48" i="3" s="1"/>
  <c r="J84" i="3"/>
  <c r="J87" i="3"/>
  <c r="J86" i="3"/>
  <c r="AP80" i="3"/>
  <c r="AN69" i="3"/>
  <c r="AN72" i="3" s="1"/>
  <c r="AI77" i="3"/>
  <c r="AI84" i="3" s="1"/>
  <c r="AK85" i="3"/>
  <c r="AK91" i="3"/>
  <c r="AK86" i="3"/>
  <c r="AP86" i="3"/>
  <c r="AP85" i="3"/>
  <c r="AK80" i="3"/>
  <c r="AK79" i="3"/>
  <c r="AI79" i="3"/>
  <c r="AP87" i="3"/>
  <c r="AI52" i="3"/>
  <c r="AJ52" i="3" s="1"/>
  <c r="AK52" i="3" s="1"/>
  <c r="AO69" i="3"/>
  <c r="AJ77" i="3"/>
  <c r="AJ84" i="3" s="1"/>
  <c r="AK78" i="3"/>
  <c r="AI78" i="3"/>
  <c r="AK87" i="3"/>
  <c r="AI59" i="3"/>
  <c r="AJ59" i="3" s="1"/>
  <c r="AK59" i="3" s="1"/>
  <c r="AP70" i="3"/>
  <c r="AE77" i="3"/>
  <c r="AI73" i="3"/>
  <c r="AK73" i="3"/>
  <c r="AJ73" i="3"/>
  <c r="AJ71" i="3"/>
  <c r="AK71" i="3"/>
  <c r="AI70" i="3"/>
  <c r="AK70" i="3"/>
  <c r="AJ70" i="3"/>
  <c r="AO30" i="3"/>
  <c r="AP27" i="3"/>
  <c r="AP30" i="3" s="1"/>
  <c r="AJ39" i="3"/>
  <c r="AK36" i="3"/>
  <c r="AK39" i="3" s="1"/>
  <c r="AO22" i="3"/>
  <c r="AP19" i="3"/>
  <c r="AP22" i="3" s="1"/>
  <c r="AI15" i="3"/>
  <c r="AJ15" i="3"/>
  <c r="AJ31" i="3"/>
  <c r="AK28" i="3"/>
  <c r="AK31" i="3" s="1"/>
  <c r="AO14" i="3"/>
  <c r="AP11" i="3"/>
  <c r="AP14" i="3" s="1"/>
  <c r="AJ23" i="3"/>
  <c r="AK20" i="3"/>
  <c r="AK23" i="3" s="1"/>
  <c r="J35" i="3" l="1"/>
  <c r="J34" i="3"/>
  <c r="J32" i="3"/>
  <c r="L32" i="3" s="1"/>
  <c r="K25" i="3"/>
  <c r="L26" i="3"/>
  <c r="K26" i="3"/>
  <c r="L28" i="3"/>
  <c r="K28" i="3"/>
  <c r="L27" i="3"/>
  <c r="K27" i="3"/>
  <c r="AP52" i="3"/>
  <c r="AQ52" i="3" s="1"/>
  <c r="W218" i="3" s="1"/>
  <c r="AO48" i="3"/>
  <c r="AO47" i="3"/>
  <c r="AO54" i="3"/>
  <c r="AN70" i="3"/>
  <c r="U145" i="3"/>
  <c r="AI53" i="3"/>
  <c r="U138" i="3"/>
  <c r="U212" i="3"/>
  <c r="U155" i="3"/>
  <c r="AK81" i="3"/>
  <c r="K86" i="3"/>
  <c r="L86" i="3"/>
  <c r="L84" i="3"/>
  <c r="K84" i="3"/>
  <c r="J91" i="3"/>
  <c r="J94" i="3"/>
  <c r="J93" i="3"/>
  <c r="L87" i="3"/>
  <c r="K87" i="3"/>
  <c r="J85" i="3"/>
  <c r="J88" i="3"/>
  <c r="AP88" i="3"/>
  <c r="AK74" i="3"/>
  <c r="AJ80" i="3"/>
  <c r="AJ79" i="3"/>
  <c r="AJ78" i="3"/>
  <c r="AO72" i="3"/>
  <c r="AO76" i="3"/>
  <c r="AK94" i="3"/>
  <c r="AK92" i="3"/>
  <c r="L174" i="3" s="1"/>
  <c r="AK93" i="3"/>
  <c r="L143" i="3" s="1"/>
  <c r="M143" i="3" s="1"/>
  <c r="AO70" i="3"/>
  <c r="AK88" i="3"/>
  <c r="AI91" i="3"/>
  <c r="AI85" i="3"/>
  <c r="AI86" i="3"/>
  <c r="AI87" i="3"/>
  <c r="AO71" i="3"/>
  <c r="AJ85" i="3"/>
  <c r="AJ91" i="3"/>
  <c r="AJ86" i="3"/>
  <c r="AJ87" i="3"/>
  <c r="AI80" i="3"/>
  <c r="AI81" i="3" s="1"/>
  <c r="AN71" i="3"/>
  <c r="AN73" i="3" s="1"/>
  <c r="AN76" i="3"/>
  <c r="AI60" i="3"/>
  <c r="AF77" i="3"/>
  <c r="AJ74" i="3"/>
  <c r="AI74" i="3"/>
  <c r="V136" i="3" l="1"/>
  <c r="W145" i="3"/>
  <c r="V218" i="3"/>
  <c r="V168" i="3"/>
  <c r="J40" i="3"/>
  <c r="L40" i="3" s="1"/>
  <c r="J42" i="3"/>
  <c r="J43" i="3"/>
  <c r="J36" i="3"/>
  <c r="J33" i="3"/>
  <c r="L33" i="3" s="1"/>
  <c r="K32" i="3"/>
  <c r="L29" i="3"/>
  <c r="K29" i="3"/>
  <c r="L34" i="3"/>
  <c r="K34" i="3"/>
  <c r="K35" i="3"/>
  <c r="L35" i="3"/>
  <c r="V212" i="3"/>
  <c r="W125" i="3"/>
  <c r="W168" i="3"/>
  <c r="V160" i="3"/>
  <c r="W160" i="3"/>
  <c r="W179" i="3"/>
  <c r="W155" i="3"/>
  <c r="V134" i="3"/>
  <c r="V179" i="3"/>
  <c r="V194" i="3"/>
  <c r="V166" i="3"/>
  <c r="W191" i="3"/>
  <c r="W138" i="3"/>
  <c r="V145" i="3"/>
  <c r="W176" i="3"/>
  <c r="W136" i="3"/>
  <c r="V191" i="3"/>
  <c r="W134" i="3"/>
  <c r="W184" i="3"/>
  <c r="W212" i="3"/>
  <c r="AP53" i="3"/>
  <c r="AQ53" i="3" s="1"/>
  <c r="W194" i="3"/>
  <c r="V176" i="3"/>
  <c r="V138" i="3"/>
  <c r="W166" i="3"/>
  <c r="W167" i="3"/>
  <c r="V155" i="3"/>
  <c r="V167" i="3"/>
  <c r="V125" i="3"/>
  <c r="W177" i="3"/>
  <c r="V177" i="3"/>
  <c r="V184" i="3"/>
  <c r="AO55" i="3"/>
  <c r="L162" i="3"/>
  <c r="L145" i="3"/>
  <c r="M145" i="3" s="1"/>
  <c r="L181" i="3"/>
  <c r="L177" i="3"/>
  <c r="L157" i="3"/>
  <c r="AJ53" i="3"/>
  <c r="AK53" i="3" s="1"/>
  <c r="AI54" i="3"/>
  <c r="U143" i="3" s="1"/>
  <c r="L152" i="3"/>
  <c r="L119" i="3"/>
  <c r="L160" i="3"/>
  <c r="L123" i="3"/>
  <c r="L126" i="3"/>
  <c r="L171" i="3"/>
  <c r="L179" i="3"/>
  <c r="L129" i="3"/>
  <c r="L127" i="3"/>
  <c r="L169" i="3"/>
  <c r="L131" i="3"/>
  <c r="L168" i="3"/>
  <c r="L165" i="3"/>
  <c r="L163" i="3"/>
  <c r="L139" i="3"/>
  <c r="L193" i="3"/>
  <c r="L217" i="3"/>
  <c r="L195" i="3"/>
  <c r="L198" i="3"/>
  <c r="L204" i="3"/>
  <c r="L185" i="3"/>
  <c r="L216" i="3"/>
  <c r="L189" i="3"/>
  <c r="L196" i="3"/>
  <c r="L194" i="3"/>
  <c r="L202" i="3"/>
  <c r="L192" i="3"/>
  <c r="L211" i="3"/>
  <c r="L209" i="3"/>
  <c r="L190" i="3"/>
  <c r="L206" i="3"/>
  <c r="L208" i="3"/>
  <c r="L201" i="3"/>
  <c r="L213" i="3"/>
  <c r="L207" i="3"/>
  <c r="L215" i="3"/>
  <c r="L212" i="3"/>
  <c r="L199" i="3"/>
  <c r="L183" i="3"/>
  <c r="L186" i="3"/>
  <c r="L184" i="3"/>
  <c r="L191" i="3"/>
  <c r="L205" i="3"/>
  <c r="L210" i="3"/>
  <c r="L197" i="3"/>
  <c r="L214" i="3"/>
  <c r="L203" i="3"/>
  <c r="L187" i="3"/>
  <c r="L188" i="3"/>
  <c r="L200" i="3"/>
  <c r="L166" i="3"/>
  <c r="L133" i="3"/>
  <c r="L124" i="3"/>
  <c r="L141" i="3"/>
  <c r="M141" i="3" s="1"/>
  <c r="L172" i="3"/>
  <c r="L176" i="3"/>
  <c r="L154" i="3"/>
  <c r="L150" i="3"/>
  <c r="L120" i="3"/>
  <c r="L132" i="3"/>
  <c r="L178" i="3"/>
  <c r="L138" i="3"/>
  <c r="L136" i="3"/>
  <c r="U218" i="3"/>
  <c r="U194" i="3"/>
  <c r="U166" i="3"/>
  <c r="U168" i="3"/>
  <c r="U160" i="3"/>
  <c r="U176" i="3"/>
  <c r="U179" i="3"/>
  <c r="U191" i="3"/>
  <c r="U167" i="3"/>
  <c r="U134" i="3"/>
  <c r="U125" i="3"/>
  <c r="U177" i="3"/>
  <c r="U136" i="3"/>
  <c r="U184" i="3"/>
  <c r="L158" i="3"/>
  <c r="L128" i="3"/>
  <c r="L121" i="3"/>
  <c r="L134" i="3"/>
  <c r="L164" i="3"/>
  <c r="L140" i="3"/>
  <c r="L170" i="3"/>
  <c r="L182" i="3"/>
  <c r="L149" i="3"/>
  <c r="L147" i="3"/>
  <c r="L144" i="3"/>
  <c r="M144" i="3" s="1"/>
  <c r="L130" i="3"/>
  <c r="L125" i="3"/>
  <c r="L175" i="3"/>
  <c r="L135" i="3"/>
  <c r="L137" i="3"/>
  <c r="L142" i="3"/>
  <c r="M142" i="3" s="1"/>
  <c r="L122" i="3"/>
  <c r="L159" i="3"/>
  <c r="L151" i="3"/>
  <c r="L155" i="3"/>
  <c r="L148" i="3"/>
  <c r="L153" i="3"/>
  <c r="L156" i="3"/>
  <c r="L146" i="3"/>
  <c r="L161" i="3"/>
  <c r="L180" i="3"/>
  <c r="L167" i="3"/>
  <c r="M167" i="3" s="1"/>
  <c r="L173" i="3"/>
  <c r="L85" i="3"/>
  <c r="K85" i="3"/>
  <c r="L94" i="3"/>
  <c r="K94" i="3"/>
  <c r="L91" i="3"/>
  <c r="K91" i="3"/>
  <c r="J95" i="3"/>
  <c r="J92" i="3"/>
  <c r="L93" i="3"/>
  <c r="K93" i="3"/>
  <c r="L88" i="3"/>
  <c r="K88" i="3"/>
  <c r="J101" i="3"/>
  <c r="J99" i="3"/>
  <c r="AJ81" i="3"/>
  <c r="AI88" i="3"/>
  <c r="AJ88" i="3"/>
  <c r="AO73" i="3"/>
  <c r="AN77" i="3"/>
  <c r="AN84" i="3"/>
  <c r="AN79" i="3"/>
  <c r="AN78" i="3"/>
  <c r="AK95" i="3"/>
  <c r="AI94" i="3"/>
  <c r="AI92" i="3"/>
  <c r="AI93" i="3"/>
  <c r="AO84" i="3"/>
  <c r="AO79" i="3"/>
  <c r="AO78" i="3"/>
  <c r="AO77" i="3"/>
  <c r="AJ93" i="3"/>
  <c r="AJ92" i="3"/>
  <c r="AJ94" i="3"/>
  <c r="AJ60" i="3"/>
  <c r="AK60" i="3" s="1"/>
  <c r="AI61" i="3"/>
  <c r="AP138" i="3" l="1"/>
  <c r="K40" i="3"/>
  <c r="AP145" i="3"/>
  <c r="X145" i="3"/>
  <c r="X218" i="3"/>
  <c r="X155" i="3"/>
  <c r="AP134" i="3"/>
  <c r="U170" i="3"/>
  <c r="K33" i="3"/>
  <c r="J44" i="3"/>
  <c r="J41" i="3"/>
  <c r="K41" i="3" s="1"/>
  <c r="AP168" i="3"/>
  <c r="AP184" i="3"/>
  <c r="K43" i="3"/>
  <c r="L43" i="3"/>
  <c r="AP191" i="3"/>
  <c r="L42" i="3"/>
  <c r="K42" i="3"/>
  <c r="L41" i="3"/>
  <c r="L36" i="3"/>
  <c r="K36" i="3"/>
  <c r="AP160" i="3"/>
  <c r="X212" i="3"/>
  <c r="AP177" i="3"/>
  <c r="X138" i="3"/>
  <c r="AP179" i="3"/>
  <c r="AP212" i="3"/>
  <c r="AP176" i="3"/>
  <c r="AP155" i="3"/>
  <c r="AP136" i="3"/>
  <c r="AP194" i="3"/>
  <c r="U123" i="3"/>
  <c r="AP125" i="3"/>
  <c r="AP167" i="3"/>
  <c r="AP166" i="3"/>
  <c r="U157" i="3"/>
  <c r="AP54" i="3"/>
  <c r="AQ54" i="3" s="1"/>
  <c r="U169" i="3"/>
  <c r="U193" i="3"/>
  <c r="U175" i="3"/>
  <c r="U202" i="3"/>
  <c r="U150" i="3"/>
  <c r="U208" i="3"/>
  <c r="U178" i="3"/>
  <c r="U131" i="3"/>
  <c r="U152" i="3"/>
  <c r="U154" i="3"/>
  <c r="U203" i="3"/>
  <c r="U217" i="3"/>
  <c r="U146" i="3"/>
  <c r="U205" i="3"/>
  <c r="U142" i="3"/>
  <c r="U189" i="3"/>
  <c r="U163" i="3"/>
  <c r="U122" i="3"/>
  <c r="AI55" i="3"/>
  <c r="U185" i="3"/>
  <c r="U198" i="3"/>
  <c r="U127" i="3"/>
  <c r="AJ54" i="3"/>
  <c r="U192" i="3"/>
  <c r="U211" i="3"/>
  <c r="X179" i="3"/>
  <c r="X184" i="3"/>
  <c r="X125" i="3"/>
  <c r="X176" i="3"/>
  <c r="X134" i="3"/>
  <c r="X191" i="3"/>
  <c r="X194" i="3"/>
  <c r="X168" i="3"/>
  <c r="X167" i="3"/>
  <c r="X166" i="3"/>
  <c r="X177" i="3"/>
  <c r="X136" i="3"/>
  <c r="X160" i="3"/>
  <c r="J100" i="3"/>
  <c r="L95" i="3"/>
  <c r="K95" i="3"/>
  <c r="L99" i="3"/>
  <c r="K99" i="3"/>
  <c r="L101" i="3"/>
  <c r="K101" i="3"/>
  <c r="L92" i="3"/>
  <c r="K92" i="3"/>
  <c r="AI95" i="3"/>
  <c r="AJ95" i="3"/>
  <c r="AO80" i="3"/>
  <c r="AN86" i="3"/>
  <c r="J138" i="3" s="1"/>
  <c r="M138" i="3" s="1"/>
  <c r="AN87" i="3"/>
  <c r="J192" i="3" s="1"/>
  <c r="AN85" i="3"/>
  <c r="J146" i="3" s="1"/>
  <c r="AO86" i="3"/>
  <c r="K119" i="3" s="1"/>
  <c r="AO87" i="3"/>
  <c r="K202" i="3" s="1"/>
  <c r="AO85" i="3"/>
  <c r="K164" i="3" s="1"/>
  <c r="AN80" i="3"/>
  <c r="AI62" i="3"/>
  <c r="AJ61" i="3"/>
  <c r="AK61" i="3" s="1"/>
  <c r="AP73" i="3"/>
  <c r="J102" i="3" l="1"/>
  <c r="L44" i="3"/>
  <c r="K44" i="3"/>
  <c r="AP55" i="3"/>
  <c r="AQ55" i="3" s="1"/>
  <c r="W175" i="3" s="1"/>
  <c r="V185" i="3"/>
  <c r="V157" i="3"/>
  <c r="AK54" i="3"/>
  <c r="V127" i="3"/>
  <c r="V142" i="3"/>
  <c r="V198" i="3"/>
  <c r="V170" i="3"/>
  <c r="V122" i="3"/>
  <c r="V192" i="3"/>
  <c r="V217" i="3"/>
  <c r="V163" i="3"/>
  <c r="V143" i="3"/>
  <c r="V123" i="3"/>
  <c r="U173" i="3"/>
  <c r="U207" i="3"/>
  <c r="U161" i="3"/>
  <c r="U164" i="3"/>
  <c r="U190" i="3"/>
  <c r="U158" i="3"/>
  <c r="U159" i="3"/>
  <c r="U174" i="3"/>
  <c r="U132" i="3"/>
  <c r="U128" i="3"/>
  <c r="U140" i="3"/>
  <c r="U206" i="3"/>
  <c r="U210" i="3"/>
  <c r="U214" i="3"/>
  <c r="U139" i="3"/>
  <c r="U200" i="3"/>
  <c r="U199" i="3"/>
  <c r="U119" i="3"/>
  <c r="U181" i="3"/>
  <c r="U141" i="3"/>
  <c r="U201" i="3"/>
  <c r="U196" i="3"/>
  <c r="U120" i="3"/>
  <c r="U165" i="3"/>
  <c r="U216" i="3"/>
  <c r="U213" i="3"/>
  <c r="U121" i="3"/>
  <c r="U195" i="3"/>
  <c r="U197" i="3"/>
  <c r="U129" i="3"/>
  <c r="U147" i="3"/>
  <c r="U215" i="3"/>
  <c r="U130" i="3"/>
  <c r="U188" i="3"/>
  <c r="U187" i="3"/>
  <c r="U126" i="3"/>
  <c r="U162" i="3"/>
  <c r="U180" i="3"/>
  <c r="U153" i="3"/>
  <c r="U171" i="3"/>
  <c r="U183" i="3"/>
  <c r="U204" i="3"/>
  <c r="AJ55" i="3"/>
  <c r="U172" i="3"/>
  <c r="U209" i="3"/>
  <c r="U124" i="3"/>
  <c r="U151" i="3"/>
  <c r="U133" i="3"/>
  <c r="U186" i="3"/>
  <c r="U149" i="3"/>
  <c r="U156" i="3"/>
  <c r="U135" i="3"/>
  <c r="U182" i="3"/>
  <c r="U148" i="3"/>
  <c r="U144" i="3"/>
  <c r="U137" i="3"/>
  <c r="K183" i="3"/>
  <c r="K128" i="3"/>
  <c r="K134" i="3"/>
  <c r="AO134" i="3" s="1"/>
  <c r="J172" i="3"/>
  <c r="J209" i="3"/>
  <c r="J193" i="3"/>
  <c r="J144" i="3"/>
  <c r="J176" i="3"/>
  <c r="J159" i="3"/>
  <c r="J158" i="3"/>
  <c r="J155" i="3"/>
  <c r="J216" i="3"/>
  <c r="K120" i="3"/>
  <c r="K135" i="3"/>
  <c r="K203" i="3"/>
  <c r="J190" i="3"/>
  <c r="J205" i="3"/>
  <c r="K215" i="3"/>
  <c r="K209" i="3"/>
  <c r="K121" i="3"/>
  <c r="J217" i="3"/>
  <c r="J210" i="3"/>
  <c r="J174" i="3"/>
  <c r="J196" i="3"/>
  <c r="K123" i="3"/>
  <c r="K175" i="3"/>
  <c r="K156" i="3"/>
  <c r="J129" i="3"/>
  <c r="M129" i="3" s="1"/>
  <c r="J160" i="3"/>
  <c r="K192" i="3"/>
  <c r="M192" i="3" s="1"/>
  <c r="K130" i="3"/>
  <c r="J169" i="3"/>
  <c r="J212" i="3"/>
  <c r="K168" i="3"/>
  <c r="J128" i="3"/>
  <c r="M128" i="3" s="1"/>
  <c r="J215" i="3"/>
  <c r="J179" i="3"/>
  <c r="J194" i="3"/>
  <c r="J188" i="3"/>
  <c r="K170" i="3"/>
  <c r="J214" i="3"/>
  <c r="K165" i="3"/>
  <c r="J156" i="3"/>
  <c r="J175" i="3"/>
  <c r="J213" i="3"/>
  <c r="J204" i="3"/>
  <c r="J145" i="3"/>
  <c r="K137" i="3"/>
  <c r="K122" i="3"/>
  <c r="K181" i="3"/>
  <c r="K127" i="3"/>
  <c r="K129" i="3"/>
  <c r="J150" i="3"/>
  <c r="J163" i="3"/>
  <c r="J167" i="3"/>
  <c r="K200" i="3"/>
  <c r="K190" i="3"/>
  <c r="J180" i="3"/>
  <c r="J183" i="3"/>
  <c r="J184" i="3"/>
  <c r="J197" i="3"/>
  <c r="K217" i="3"/>
  <c r="K189" i="3"/>
  <c r="K178" i="3"/>
  <c r="J170" i="3"/>
  <c r="J168" i="3"/>
  <c r="K148" i="3"/>
  <c r="K191" i="3"/>
  <c r="J186" i="3"/>
  <c r="J187" i="3"/>
  <c r="K143" i="3"/>
  <c r="J152" i="3"/>
  <c r="K172" i="3"/>
  <c r="J120" i="3"/>
  <c r="M120" i="3" s="1"/>
  <c r="K173" i="3"/>
  <c r="J142" i="3"/>
  <c r="K204" i="3"/>
  <c r="K207" i="3"/>
  <c r="K212" i="3"/>
  <c r="K196" i="3"/>
  <c r="K206" i="3"/>
  <c r="K201" i="3"/>
  <c r="K197" i="3"/>
  <c r="K213" i="3"/>
  <c r="K205" i="3"/>
  <c r="K194" i="3"/>
  <c r="K214" i="3"/>
  <c r="K188" i="3"/>
  <c r="K208" i="3"/>
  <c r="K211" i="3"/>
  <c r="K159" i="3"/>
  <c r="J165" i="3"/>
  <c r="K157" i="3"/>
  <c r="K193" i="3"/>
  <c r="M193" i="3" s="1"/>
  <c r="J126" i="3"/>
  <c r="J122" i="3"/>
  <c r="M122" i="3" s="1"/>
  <c r="K174" i="3"/>
  <c r="J134" i="3"/>
  <c r="M134" i="3" s="1"/>
  <c r="J206" i="3"/>
  <c r="K151" i="3"/>
  <c r="K162" i="3"/>
  <c r="K166" i="3"/>
  <c r="J202" i="3"/>
  <c r="K146" i="3"/>
  <c r="J151" i="3"/>
  <c r="J189" i="3"/>
  <c r="K216" i="3"/>
  <c r="K184" i="3"/>
  <c r="K171" i="3"/>
  <c r="K163" i="3"/>
  <c r="J137" i="3"/>
  <c r="M137" i="3" s="1"/>
  <c r="J121" i="3"/>
  <c r="M121" i="3" s="1"/>
  <c r="J136" i="3"/>
  <c r="M136" i="3" s="1"/>
  <c r="J127" i="3"/>
  <c r="M127" i="3" s="1"/>
  <c r="J130" i="3"/>
  <c r="M130" i="3" s="1"/>
  <c r="J131" i="3"/>
  <c r="M131" i="3" s="1"/>
  <c r="J133" i="3"/>
  <c r="M133" i="3" s="1"/>
  <c r="J119" i="3"/>
  <c r="M119" i="3" s="1"/>
  <c r="K176" i="3"/>
  <c r="K149" i="3"/>
  <c r="K140" i="3"/>
  <c r="K152" i="3"/>
  <c r="K125" i="3"/>
  <c r="J140" i="3"/>
  <c r="M140" i="3" s="1"/>
  <c r="K155" i="3"/>
  <c r="J171" i="3"/>
  <c r="K179" i="3"/>
  <c r="J201" i="3"/>
  <c r="J162" i="3"/>
  <c r="AN146" i="3" s="1"/>
  <c r="K139" i="3"/>
  <c r="J199" i="3"/>
  <c r="J135" i="3"/>
  <c r="M135" i="3" s="1"/>
  <c r="J207" i="3"/>
  <c r="K195" i="3"/>
  <c r="K142" i="3"/>
  <c r="K180" i="3"/>
  <c r="J161" i="3"/>
  <c r="J164" i="3"/>
  <c r="J147" i="3"/>
  <c r="K131" i="3"/>
  <c r="K182" i="3"/>
  <c r="K177" i="3"/>
  <c r="K210" i="3"/>
  <c r="AN88" i="3"/>
  <c r="J181" i="3"/>
  <c r="K185" i="3"/>
  <c r="J154" i="3"/>
  <c r="K186" i="3"/>
  <c r="J198" i="3"/>
  <c r="J124" i="3"/>
  <c r="M124" i="3" s="1"/>
  <c r="K199" i="3"/>
  <c r="J157" i="3"/>
  <c r="K160" i="3"/>
  <c r="J148" i="3"/>
  <c r="K138" i="3"/>
  <c r="J178" i="3"/>
  <c r="K126" i="3"/>
  <c r="K187" i="3"/>
  <c r="K124" i="3"/>
  <c r="K169" i="3"/>
  <c r="J149" i="3"/>
  <c r="K136" i="3"/>
  <c r="J208" i="3"/>
  <c r="J166" i="3"/>
  <c r="J203" i="3"/>
  <c r="J191" i="3"/>
  <c r="J132" i="3"/>
  <c r="M132" i="3" s="1"/>
  <c r="K158" i="3"/>
  <c r="K150" i="3"/>
  <c r="K145" i="3"/>
  <c r="K154" i="3"/>
  <c r="K133" i="3"/>
  <c r="K147" i="3"/>
  <c r="J143" i="3"/>
  <c r="J195" i="3"/>
  <c r="J123" i="3"/>
  <c r="M123" i="3" s="1"/>
  <c r="K141" i="3"/>
  <c r="J141" i="3"/>
  <c r="J177" i="3"/>
  <c r="J200" i="3"/>
  <c r="J139" i="3"/>
  <c r="K198" i="3"/>
  <c r="J211" i="3"/>
  <c r="J153" i="3"/>
  <c r="AN168" i="3" s="1"/>
  <c r="K132" i="3"/>
  <c r="K167" i="3"/>
  <c r="J185" i="3"/>
  <c r="J182" i="3"/>
  <c r="K144" i="3"/>
  <c r="J173" i="3"/>
  <c r="J125" i="3"/>
  <c r="M125" i="3" s="1"/>
  <c r="K161" i="3"/>
  <c r="K153" i="3"/>
  <c r="AO168" i="3" s="1"/>
  <c r="L100" i="3"/>
  <c r="L102" i="3" s="1"/>
  <c r="Q102" i="3" s="1"/>
  <c r="V102" i="3" s="1"/>
  <c r="AA102" i="3" s="1"/>
  <c r="AF102" i="3" s="1"/>
  <c r="K100" i="3"/>
  <c r="AO88" i="3"/>
  <c r="AJ62" i="3"/>
  <c r="AK62" i="3" s="1"/>
  <c r="AN167" i="3" l="1"/>
  <c r="M126" i="3"/>
  <c r="AN157" i="3"/>
  <c r="M139" i="3"/>
  <c r="AN169" i="3"/>
  <c r="AN145" i="3"/>
  <c r="AO136" i="3"/>
  <c r="AO179" i="3"/>
  <c r="AN178" i="3"/>
  <c r="AO167" i="3"/>
  <c r="AN203" i="3"/>
  <c r="AN198" i="3"/>
  <c r="AN189" i="3"/>
  <c r="AO155" i="3"/>
  <c r="AO160" i="3"/>
  <c r="AN191" i="3"/>
  <c r="AN184" i="3"/>
  <c r="AO138" i="3"/>
  <c r="AN125" i="3"/>
  <c r="AN150" i="3"/>
  <c r="AN202" i="3"/>
  <c r="AN166" i="3"/>
  <c r="AN142" i="3"/>
  <c r="AN152" i="3"/>
  <c r="AO194" i="3"/>
  <c r="AO191" i="3"/>
  <c r="AO166" i="3"/>
  <c r="AO176" i="3"/>
  <c r="AO212" i="3"/>
  <c r="AN131" i="3"/>
  <c r="AO125" i="3"/>
  <c r="AN217" i="3"/>
  <c r="AO145" i="3"/>
  <c r="AN185" i="3"/>
  <c r="M210" i="3"/>
  <c r="AN123" i="3"/>
  <c r="AN205" i="3"/>
  <c r="AO177" i="3"/>
  <c r="AN154" i="3"/>
  <c r="AN151" i="3"/>
  <c r="AN147" i="3"/>
  <c r="M174" i="3"/>
  <c r="K102" i="3"/>
  <c r="P102" i="3" s="1"/>
  <c r="U102" i="3" s="1"/>
  <c r="Z102" i="3" s="1"/>
  <c r="AE102" i="3" s="1"/>
  <c r="M209" i="3"/>
  <c r="M155" i="3"/>
  <c r="V202" i="3"/>
  <c r="AO202" i="3" s="1"/>
  <c r="V203" i="3"/>
  <c r="AO203" i="3" s="1"/>
  <c r="V131" i="3"/>
  <c r="AO131" i="3" s="1"/>
  <c r="V175" i="3"/>
  <c r="AO175" i="3" s="1"/>
  <c r="V205" i="3"/>
  <c r="AO205" i="3" s="1"/>
  <c r="V211" i="3"/>
  <c r="AO211" i="3" s="1"/>
  <c r="V178" i="3"/>
  <c r="AO178" i="3" s="1"/>
  <c r="V189" i="3"/>
  <c r="AO189" i="3" s="1"/>
  <c r="V169" i="3"/>
  <c r="AO169" i="3" s="1"/>
  <c r="V208" i="3"/>
  <c r="AO208" i="3" s="1"/>
  <c r="V146" i="3"/>
  <c r="AO146" i="3" s="1"/>
  <c r="V154" i="3"/>
  <c r="AO154" i="3" s="1"/>
  <c r="V150" i="3"/>
  <c r="AO150" i="3" s="1"/>
  <c r="V152" i="3"/>
  <c r="AO152" i="3" s="1"/>
  <c r="V193" i="3"/>
  <c r="AO193" i="3" s="1"/>
  <c r="M216" i="3"/>
  <c r="AO122" i="3"/>
  <c r="AN171" i="3"/>
  <c r="AN180" i="3"/>
  <c r="AN129" i="3"/>
  <c r="W193" i="3"/>
  <c r="AP193" i="3" s="1"/>
  <c r="W202" i="3"/>
  <c r="W203" i="3"/>
  <c r="W178" i="3"/>
  <c r="W208" i="3"/>
  <c r="AP208" i="3" s="1"/>
  <c r="W152" i="3"/>
  <c r="AP152" i="3" s="1"/>
  <c r="W150" i="3"/>
  <c r="W211" i="3"/>
  <c r="AP211" i="3" s="1"/>
  <c r="M205" i="3"/>
  <c r="AN130" i="3"/>
  <c r="AO192" i="3"/>
  <c r="AN174" i="3"/>
  <c r="AO157" i="3"/>
  <c r="AN183" i="3"/>
  <c r="AN186" i="3"/>
  <c r="AN216" i="3"/>
  <c r="AN132" i="3"/>
  <c r="AO123" i="3"/>
  <c r="AN164" i="3"/>
  <c r="AO142" i="3"/>
  <c r="AO127" i="3"/>
  <c r="AO198" i="3"/>
  <c r="AN153" i="3"/>
  <c r="AN135" i="3"/>
  <c r="AN172" i="3"/>
  <c r="AN144" i="3"/>
  <c r="AO143" i="3"/>
  <c r="AN182" i="3"/>
  <c r="AN121" i="3"/>
  <c r="AN214" i="3"/>
  <c r="AO170" i="3"/>
  <c r="AN210" i="3"/>
  <c r="AN162" i="3"/>
  <c r="AN201" i="3"/>
  <c r="AN196" i="3"/>
  <c r="AN161" i="3"/>
  <c r="AN140" i="3"/>
  <c r="AN158" i="3"/>
  <c r="M217" i="3"/>
  <c r="W143" i="3"/>
  <c r="AP143" i="3" s="1"/>
  <c r="W198" i="3"/>
  <c r="AP198" i="3" s="1"/>
  <c r="W142" i="3"/>
  <c r="AP142" i="3" s="1"/>
  <c r="W122" i="3"/>
  <c r="AP122" i="3" s="1"/>
  <c r="W217" i="3"/>
  <c r="AP217" i="3" s="1"/>
  <c r="W123" i="3"/>
  <c r="W163" i="3"/>
  <c r="W192" i="3"/>
  <c r="W170" i="3"/>
  <c r="AP170" i="3" s="1"/>
  <c r="W157" i="3"/>
  <c r="W127" i="3"/>
  <c r="AP127" i="3" s="1"/>
  <c r="W185" i="3"/>
  <c r="W189" i="3"/>
  <c r="AN119" i="3"/>
  <c r="AN149" i="3"/>
  <c r="W154" i="3"/>
  <c r="AP154" i="3" s="1"/>
  <c r="AN188" i="3"/>
  <c r="AO163" i="3"/>
  <c r="W169" i="3"/>
  <c r="AP169" i="3" s="1"/>
  <c r="AN213" i="3"/>
  <c r="W131" i="3"/>
  <c r="W205" i="3"/>
  <c r="AP205" i="3" s="1"/>
  <c r="AN204" i="3"/>
  <c r="W146" i="3"/>
  <c r="AN207" i="3"/>
  <c r="AK55" i="3"/>
  <c r="V140" i="3"/>
  <c r="V129" i="3"/>
  <c r="AO129" i="3" s="1"/>
  <c r="V162" i="3"/>
  <c r="AO162" i="3" s="1"/>
  <c r="V148" i="3"/>
  <c r="AO148" i="3" s="1"/>
  <c r="V139" i="3"/>
  <c r="AO139" i="3" s="1"/>
  <c r="V210" i="3"/>
  <c r="AO210" i="3" s="1"/>
  <c r="V188" i="3"/>
  <c r="AO188" i="3" s="1"/>
  <c r="V215" i="3"/>
  <c r="AO215" i="3" s="1"/>
  <c r="V121" i="3"/>
  <c r="AO121" i="3" s="1"/>
  <c r="V124" i="3"/>
  <c r="AO124" i="3" s="1"/>
  <c r="V172" i="3"/>
  <c r="AO172" i="3" s="1"/>
  <c r="V144" i="3"/>
  <c r="AO144" i="3" s="1"/>
  <c r="V213" i="3"/>
  <c r="AO213" i="3" s="1"/>
  <c r="V137" i="3"/>
  <c r="AO137" i="3" s="1"/>
  <c r="V130" i="3"/>
  <c r="V119" i="3"/>
  <c r="AO119" i="3" s="1"/>
  <c r="V201" i="3"/>
  <c r="V158" i="3"/>
  <c r="AO158" i="3" s="1"/>
  <c r="V161" i="3"/>
  <c r="V207" i="3"/>
  <c r="AO207" i="3" s="1"/>
  <c r="V187" i="3"/>
  <c r="V197" i="3"/>
  <c r="AO197" i="3" s="1"/>
  <c r="V181" i="3"/>
  <c r="V196" i="3"/>
  <c r="V216" i="3"/>
  <c r="V156" i="3"/>
  <c r="V147" i="3"/>
  <c r="AO147" i="3" s="1"/>
  <c r="V190" i="3"/>
  <c r="AO190" i="3" s="1"/>
  <c r="V173" i="3"/>
  <c r="AO173" i="3" s="1"/>
  <c r="V135" i="3"/>
  <c r="AO135" i="3" s="1"/>
  <c r="V214" i="3"/>
  <c r="V141" i="3"/>
  <c r="V165" i="3"/>
  <c r="V209" i="3"/>
  <c r="AO209" i="3" s="1"/>
  <c r="V149" i="3"/>
  <c r="AO149" i="3" s="1"/>
  <c r="V126" i="3"/>
  <c r="AO126" i="3" s="1"/>
  <c r="V132" i="3"/>
  <c r="V171" i="3"/>
  <c r="AO171" i="3" s="1"/>
  <c r="V182" i="3"/>
  <c r="AO182" i="3" s="1"/>
  <c r="V159" i="3"/>
  <c r="V151" i="3"/>
  <c r="AO151" i="3" s="1"/>
  <c r="V206" i="3"/>
  <c r="AO206" i="3" s="1"/>
  <c r="V183" i="3"/>
  <c r="AO183" i="3" s="1"/>
  <c r="V128" i="3"/>
  <c r="V200" i="3"/>
  <c r="V186" i="3"/>
  <c r="V133" i="3"/>
  <c r="V204" i="3"/>
  <c r="AO204" i="3" s="1"/>
  <c r="V153" i="3"/>
  <c r="AO153" i="3" s="1"/>
  <c r="V199" i="3"/>
  <c r="V180" i="3"/>
  <c r="AO180" i="3" s="1"/>
  <c r="V120" i="3"/>
  <c r="AO120" i="3" s="1"/>
  <c r="V174" i="3"/>
  <c r="AO174" i="3" s="1"/>
  <c r="V195" i="3"/>
  <c r="V164" i="3"/>
  <c r="AO164" i="3" s="1"/>
  <c r="M176" i="3"/>
  <c r="AQ168" i="3"/>
  <c r="M166" i="3"/>
  <c r="AN192" i="3"/>
  <c r="M199" i="3"/>
  <c r="AN128" i="3"/>
  <c r="M185" i="3"/>
  <c r="AN138" i="3"/>
  <c r="AN127" i="3"/>
  <c r="M164" i="3"/>
  <c r="AN187" i="3"/>
  <c r="M158" i="3"/>
  <c r="AN200" i="3"/>
  <c r="M146" i="3"/>
  <c r="AO184" i="3"/>
  <c r="M159" i="3"/>
  <c r="AO217" i="3"/>
  <c r="M211" i="3"/>
  <c r="AN176" i="3"/>
  <c r="M182" i="3"/>
  <c r="AN209" i="3"/>
  <c r="M171" i="3"/>
  <c r="AN133" i="3"/>
  <c r="AN215" i="3"/>
  <c r="AN163" i="3"/>
  <c r="M200" i="3"/>
  <c r="AN170" i="3"/>
  <c r="AN122" i="3"/>
  <c r="AN193" i="3"/>
  <c r="M181" i="3"/>
  <c r="AN206" i="3"/>
  <c r="M161" i="3"/>
  <c r="AN136" i="3"/>
  <c r="M202" i="3"/>
  <c r="AN175" i="3"/>
  <c r="AN148" i="3"/>
  <c r="AN159" i="3"/>
  <c r="AN134" i="3"/>
  <c r="AQ134" i="3" s="1"/>
  <c r="M172" i="3"/>
  <c r="AN181" i="3"/>
  <c r="M148" i="3"/>
  <c r="AN143" i="3"/>
  <c r="M147" i="3"/>
  <c r="AN199" i="3"/>
  <c r="M151" i="3"/>
  <c r="AN155" i="3"/>
  <c r="M191" i="3"/>
  <c r="AN141" i="3"/>
  <c r="M196" i="3"/>
  <c r="AO185" i="3"/>
  <c r="M183" i="3"/>
  <c r="AN126" i="3"/>
  <c r="M215" i="3"/>
  <c r="AN212" i="3"/>
  <c r="AN160" i="3"/>
  <c r="M203" i="3"/>
  <c r="AN177" i="3"/>
  <c r="M152" i="3"/>
  <c r="AN165" i="3"/>
  <c r="M180" i="3"/>
  <c r="AN197" i="3"/>
  <c r="AN195" i="3"/>
  <c r="M177" i="3"/>
  <c r="AN179" i="3"/>
  <c r="M201" i="3"/>
  <c r="AN173" i="3"/>
  <c r="AN139" i="3"/>
  <c r="M190" i="3"/>
  <c r="M214" i="3"/>
  <c r="AN211" i="3"/>
  <c r="M173" i="3"/>
  <c r="AN137" i="3"/>
  <c r="M208" i="3"/>
  <c r="AN156" i="3"/>
  <c r="AN120" i="3"/>
  <c r="AN194" i="3"/>
  <c r="M189" i="3"/>
  <c r="AN208" i="3"/>
  <c r="M206" i="3"/>
  <c r="AN124" i="3"/>
  <c r="M212" i="3"/>
  <c r="AN190" i="3"/>
  <c r="AP175" i="3"/>
  <c r="M186" i="3"/>
  <c r="M197" i="3"/>
  <c r="M188" i="3"/>
  <c r="M169" i="3"/>
  <c r="M178" i="3"/>
  <c r="M184" i="3"/>
  <c r="M163" i="3"/>
  <c r="M204" i="3"/>
  <c r="M194" i="3"/>
  <c r="M187" i="3"/>
  <c r="M162" i="3"/>
  <c r="M195" i="3"/>
  <c r="M198" i="3"/>
  <c r="M150" i="3"/>
  <c r="M213" i="3"/>
  <c r="M168" i="3"/>
  <c r="M175" i="3"/>
  <c r="M179" i="3"/>
  <c r="M160" i="3"/>
  <c r="M157" i="3"/>
  <c r="M165" i="3"/>
  <c r="M154" i="3"/>
  <c r="M153" i="3"/>
  <c r="M149" i="3"/>
  <c r="M207" i="3"/>
  <c r="M170" i="3"/>
  <c r="M156" i="3"/>
  <c r="AQ155" i="3" l="1"/>
  <c r="AQ167" i="3"/>
  <c r="AQ136" i="3"/>
  <c r="AQ191" i="3"/>
  <c r="AQ179" i="3"/>
  <c r="X175" i="3"/>
  <c r="AQ145" i="3"/>
  <c r="AQ138" i="3"/>
  <c r="AQ125" i="3"/>
  <c r="AQ212" i="3"/>
  <c r="AQ176" i="3"/>
  <c r="AQ177" i="3"/>
  <c r="AQ160" i="3"/>
  <c r="AQ184" i="3"/>
  <c r="AQ194" i="3"/>
  <c r="AQ166" i="3"/>
  <c r="X193" i="3"/>
  <c r="X189" i="3"/>
  <c r="X203" i="3"/>
  <c r="X202" i="3"/>
  <c r="X178" i="3"/>
  <c r="X152" i="3"/>
  <c r="X146" i="3"/>
  <c r="X131" i="3"/>
  <c r="X150" i="3"/>
  <c r="AQ205" i="3"/>
  <c r="AP202" i="3"/>
  <c r="AQ202" i="3" s="1"/>
  <c r="AP178" i="3"/>
  <c r="AQ178" i="3" s="1"/>
  <c r="AQ152" i="3"/>
  <c r="AP203" i="3"/>
  <c r="AQ203" i="3" s="1"/>
  <c r="AP150" i="3"/>
  <c r="AQ150" i="3" s="1"/>
  <c r="X208" i="3"/>
  <c r="X143" i="3"/>
  <c r="X211" i="3"/>
  <c r="X154" i="3"/>
  <c r="AP146" i="3"/>
  <c r="AQ146" i="3" s="1"/>
  <c r="AP131" i="3"/>
  <c r="AQ131" i="3" s="1"/>
  <c r="X205" i="3"/>
  <c r="AQ143" i="3"/>
  <c r="X127" i="3"/>
  <c r="X142" i="3"/>
  <c r="AQ127" i="3"/>
  <c r="AQ142" i="3"/>
  <c r="X169" i="3"/>
  <c r="AQ198" i="3"/>
  <c r="AQ169" i="3"/>
  <c r="AQ217" i="3"/>
  <c r="AQ193" i="3"/>
  <c r="AQ122" i="3"/>
  <c r="X122" i="3"/>
  <c r="X170" i="3"/>
  <c r="X217" i="3"/>
  <c r="AQ170" i="3"/>
  <c r="W206" i="3"/>
  <c r="AP206" i="3" s="1"/>
  <c r="AQ206" i="3" s="1"/>
  <c r="W190" i="3"/>
  <c r="AP190" i="3" s="1"/>
  <c r="AQ190" i="3" s="1"/>
  <c r="W119" i="3"/>
  <c r="AP119" i="3" s="1"/>
  <c r="AQ119" i="3" s="1"/>
  <c r="W149" i="3"/>
  <c r="AP149" i="3" s="1"/>
  <c r="AQ149" i="3" s="1"/>
  <c r="W156" i="3"/>
  <c r="AP156" i="3" s="1"/>
  <c r="W132" i="3"/>
  <c r="AP132" i="3" s="1"/>
  <c r="W186" i="3"/>
  <c r="AP186" i="3" s="1"/>
  <c r="W216" i="3"/>
  <c r="AP216" i="3" s="1"/>
  <c r="W121" i="3"/>
  <c r="AP121" i="3" s="1"/>
  <c r="AQ121" i="3" s="1"/>
  <c r="W139" i="3"/>
  <c r="AP139" i="3" s="1"/>
  <c r="AQ139" i="3" s="1"/>
  <c r="W201" i="3"/>
  <c r="AP201" i="3" s="1"/>
  <c r="W133" i="3"/>
  <c r="AP133" i="3" s="1"/>
  <c r="W174" i="3"/>
  <c r="AP174" i="3" s="1"/>
  <c r="AQ174" i="3" s="1"/>
  <c r="W209" i="3"/>
  <c r="AP209" i="3" s="1"/>
  <c r="AQ209" i="3" s="1"/>
  <c r="W196" i="3"/>
  <c r="AP196" i="3" s="1"/>
  <c r="W159" i="3"/>
  <c r="AP159" i="3" s="1"/>
  <c r="W151" i="3"/>
  <c r="AP151" i="3" s="1"/>
  <c r="AQ151" i="3" s="1"/>
  <c r="W140" i="3"/>
  <c r="AP140" i="3" s="1"/>
  <c r="W137" i="3"/>
  <c r="AP137" i="3" s="1"/>
  <c r="AQ137" i="3" s="1"/>
  <c r="W158" i="3"/>
  <c r="AP158" i="3" s="1"/>
  <c r="AQ158" i="3" s="1"/>
  <c r="W126" i="3"/>
  <c r="AP126" i="3" s="1"/>
  <c r="AQ126" i="3" s="1"/>
  <c r="W195" i="3"/>
  <c r="AP195" i="3" s="1"/>
  <c r="W135" i="3"/>
  <c r="AP135" i="3" s="1"/>
  <c r="AQ135" i="3" s="1"/>
  <c r="W187" i="3"/>
  <c r="AP187" i="3" s="1"/>
  <c r="W214" i="3"/>
  <c r="AP214" i="3" s="1"/>
  <c r="W128" i="3"/>
  <c r="AP128" i="3" s="1"/>
  <c r="W129" i="3"/>
  <c r="AP129" i="3" s="1"/>
  <c r="AQ129" i="3" s="1"/>
  <c r="W199" i="3"/>
  <c r="AP199" i="3" s="1"/>
  <c r="W147" i="3"/>
  <c r="AP147" i="3" s="1"/>
  <c r="AQ147" i="3" s="1"/>
  <c r="W173" i="3"/>
  <c r="AP173" i="3" s="1"/>
  <c r="AQ173" i="3" s="1"/>
  <c r="W200" i="3"/>
  <c r="AP200" i="3" s="1"/>
  <c r="W181" i="3"/>
  <c r="AP181" i="3" s="1"/>
  <c r="W207" i="3"/>
  <c r="AP207" i="3" s="1"/>
  <c r="AQ207" i="3" s="1"/>
  <c r="W165" i="3"/>
  <c r="AP165" i="3" s="1"/>
  <c r="W172" i="3"/>
  <c r="AP172" i="3" s="1"/>
  <c r="AQ172" i="3" s="1"/>
  <c r="W188" i="3"/>
  <c r="AP188" i="3" s="1"/>
  <c r="AQ188" i="3" s="1"/>
  <c r="W164" i="3"/>
  <c r="AP164" i="3" s="1"/>
  <c r="AQ164" i="3" s="1"/>
  <c r="W130" i="3"/>
  <c r="AP130" i="3" s="1"/>
  <c r="W141" i="3"/>
  <c r="AP141" i="3" s="1"/>
  <c r="W213" i="3"/>
  <c r="AP213" i="3" s="1"/>
  <c r="AQ213" i="3" s="1"/>
  <c r="W161" i="3"/>
  <c r="AP161" i="3" s="1"/>
  <c r="W210" i="3"/>
  <c r="AP210" i="3" s="1"/>
  <c r="AQ210" i="3" s="1"/>
  <c r="W148" i="3"/>
  <c r="W204" i="3"/>
  <c r="W182" i="3"/>
  <c r="W120" i="3"/>
  <c r="AP120" i="3" s="1"/>
  <c r="AQ120" i="3" s="1"/>
  <c r="W162" i="3"/>
  <c r="W171" i="3"/>
  <c r="W183" i="3"/>
  <c r="W124" i="3"/>
  <c r="W180" i="3"/>
  <c r="W215" i="3"/>
  <c r="W153" i="3"/>
  <c r="AP153" i="3" s="1"/>
  <c r="AQ153" i="3" s="1"/>
  <c r="W197" i="3"/>
  <c r="W144" i="3"/>
  <c r="AO128" i="3"/>
  <c r="AO130" i="3"/>
  <c r="AO133" i="3"/>
  <c r="AO156" i="3"/>
  <c r="AP185" i="3"/>
  <c r="AQ185" i="3" s="1"/>
  <c r="X185" i="3"/>
  <c r="AO195" i="3"/>
  <c r="AO186" i="3"/>
  <c r="AO141" i="3"/>
  <c r="AP189" i="3"/>
  <c r="AQ189" i="3" s="1"/>
  <c r="AO196" i="3"/>
  <c r="AO187" i="3"/>
  <c r="AO132" i="3"/>
  <c r="AP157" i="3"/>
  <c r="AQ157" i="3" s="1"/>
  <c r="X157" i="3"/>
  <c r="AO159" i="3"/>
  <c r="AO201" i="3"/>
  <c r="AO140" i="3"/>
  <c r="AO216" i="3"/>
  <c r="X198" i="3"/>
  <c r="AO161" i="3"/>
  <c r="AO165" i="3"/>
  <c r="AP192" i="3"/>
  <c r="AQ192" i="3" s="1"/>
  <c r="X192" i="3"/>
  <c r="AO200" i="3"/>
  <c r="AP123" i="3"/>
  <c r="AQ123" i="3" s="1"/>
  <c r="X123" i="3"/>
  <c r="AQ175" i="3"/>
  <c r="AO199" i="3"/>
  <c r="AO181" i="3"/>
  <c r="AO214" i="3"/>
  <c r="AP163" i="3"/>
  <c r="AQ163" i="3" s="1"/>
  <c r="X163" i="3"/>
  <c r="AQ154" i="3"/>
  <c r="AQ208" i="3"/>
  <c r="AQ211" i="3"/>
  <c r="X119" i="3" l="1"/>
  <c r="AQ201" i="3"/>
  <c r="X151" i="3"/>
  <c r="X206" i="3"/>
  <c r="X121" i="3"/>
  <c r="X139" i="3"/>
  <c r="AQ140" i="3"/>
  <c r="X129" i="3"/>
  <c r="X201" i="3"/>
  <c r="X137" i="3"/>
  <c r="AQ133" i="3"/>
  <c r="AQ165" i="3"/>
  <c r="X140" i="3"/>
  <c r="X190" i="3"/>
  <c r="X165" i="3"/>
  <c r="AQ199" i="3"/>
  <c r="AQ156" i="3"/>
  <c r="X174" i="3"/>
  <c r="X147" i="3"/>
  <c r="X120" i="3"/>
  <c r="AQ195" i="3"/>
  <c r="AQ187" i="3"/>
  <c r="AQ214" i="3"/>
  <c r="AQ181" i="3"/>
  <c r="AQ161" i="3"/>
  <c r="AQ159" i="3"/>
  <c r="X158" i="3"/>
  <c r="X133" i="3"/>
  <c r="X164" i="3"/>
  <c r="X135" i="3"/>
  <c r="X199" i="3"/>
  <c r="X207" i="3"/>
  <c r="X126" i="3"/>
  <c r="X188" i="3"/>
  <c r="AQ128" i="3"/>
  <c r="AQ141" i="3"/>
  <c r="AQ200" i="3"/>
  <c r="X210" i="3"/>
  <c r="X172" i="3"/>
  <c r="X161" i="3"/>
  <c r="X214" i="3"/>
  <c r="AQ196" i="3"/>
  <c r="X196" i="3"/>
  <c r="X186" i="3"/>
  <c r="X156" i="3"/>
  <c r="X128" i="3"/>
  <c r="X200" i="3"/>
  <c r="AQ186" i="3"/>
  <c r="AQ132" i="3"/>
  <c r="X144" i="3"/>
  <c r="AP144" i="3"/>
  <c r="AQ144" i="3" s="1"/>
  <c r="X162" i="3"/>
  <c r="AP162" i="3"/>
  <c r="AQ162" i="3" s="1"/>
  <c r="X141" i="3"/>
  <c r="X213" i="3"/>
  <c r="X197" i="3"/>
  <c r="AP197" i="3"/>
  <c r="AQ197" i="3" s="1"/>
  <c r="X209" i="3"/>
  <c r="X182" i="3"/>
  <c r="AP182" i="3"/>
  <c r="AQ182" i="3" s="1"/>
  <c r="AQ216" i="3"/>
  <c r="X187" i="3"/>
  <c r="X195" i="3"/>
  <c r="AP215" i="3"/>
  <c r="AQ215" i="3" s="1"/>
  <c r="X215" i="3"/>
  <c r="AP204" i="3"/>
  <c r="AQ204" i="3" s="1"/>
  <c r="X204" i="3"/>
  <c r="X153" i="3"/>
  <c r="X159" i="3"/>
  <c r="X173" i="3"/>
  <c r="AQ130" i="3"/>
  <c r="AP180" i="3"/>
  <c r="AQ180" i="3" s="1"/>
  <c r="X180" i="3"/>
  <c r="AP148" i="3"/>
  <c r="AQ148" i="3" s="1"/>
  <c r="X148" i="3"/>
  <c r="X149" i="3"/>
  <c r="X132" i="3"/>
  <c r="X130" i="3"/>
  <c r="AP124" i="3"/>
  <c r="AQ124" i="3" s="1"/>
  <c r="X124" i="3"/>
  <c r="X216" i="3"/>
  <c r="X171" i="3"/>
  <c r="AP171" i="3"/>
  <c r="AQ171" i="3" s="1"/>
  <c r="X181" i="3"/>
  <c r="AP183" i="3"/>
  <c r="AQ183" i="3" s="1"/>
  <c r="X183" i="3"/>
</calcChain>
</file>

<file path=xl/sharedStrings.xml><?xml version="1.0" encoding="utf-8"?>
<sst xmlns="http://schemas.openxmlformats.org/spreadsheetml/2006/main" count="29700" uniqueCount="84">
  <si>
    <t>Patinet_ID</t>
  </si>
  <si>
    <t>EEG_Signal_Amplitude</t>
  </si>
  <si>
    <t>EEG_Delta_band</t>
  </si>
  <si>
    <t>EEG_Theta_band</t>
  </si>
  <si>
    <t>EEG_Alpha_band</t>
  </si>
  <si>
    <t>EEG_Beta_band</t>
  </si>
  <si>
    <t>Hair_Phenotype</t>
  </si>
  <si>
    <t>heart_rate</t>
  </si>
  <si>
    <t>skin_conductance</t>
  </si>
  <si>
    <t>skin_temperature</t>
  </si>
  <si>
    <t>cortisol_level</t>
  </si>
  <si>
    <t>Systolic_BP</t>
  </si>
  <si>
    <t>Diastolic_BP</t>
  </si>
  <si>
    <t>Trauma_Severity</t>
  </si>
  <si>
    <t>Curly_hair</t>
  </si>
  <si>
    <t>Medium_PulseRate</t>
  </si>
  <si>
    <t>Normal_Conductance</t>
  </si>
  <si>
    <t>Normal_Temperature</t>
  </si>
  <si>
    <t>AverageCL</t>
  </si>
  <si>
    <t>Range2_LowSystolic</t>
  </si>
  <si>
    <t>NormalDiSystolic</t>
  </si>
  <si>
    <t>Medium_Severity</t>
  </si>
  <si>
    <t>High_PulseRate</t>
  </si>
  <si>
    <t>Low_Conductance</t>
  </si>
  <si>
    <t>Fever</t>
  </si>
  <si>
    <t>Below_AverageCL</t>
  </si>
  <si>
    <t>Range3_LowSystolic</t>
  </si>
  <si>
    <t>LowDiSystolic</t>
  </si>
  <si>
    <t>Low_Severity</t>
  </si>
  <si>
    <t>Wavy_hair</t>
  </si>
  <si>
    <t>Straight_hair</t>
  </si>
  <si>
    <t>Low_PulseRate</t>
  </si>
  <si>
    <t>High_Conductance</t>
  </si>
  <si>
    <t>Low_Temperature</t>
  </si>
  <si>
    <t>Above_AverageCL</t>
  </si>
  <si>
    <t>Range1_LowSystolic</t>
  </si>
  <si>
    <t>VerylowDiSystolic</t>
  </si>
  <si>
    <t>High_Severity</t>
  </si>
  <si>
    <t>No_hair</t>
  </si>
  <si>
    <t>class</t>
  </si>
  <si>
    <t>probabilitas</t>
  </si>
  <si>
    <t>Trauma Severity</t>
  </si>
  <si>
    <t>%</t>
  </si>
  <si>
    <t>Total</t>
  </si>
  <si>
    <t xml:space="preserve">jumlah data </t>
  </si>
  <si>
    <t>jumlah fitur</t>
  </si>
  <si>
    <t>jumlah</t>
  </si>
  <si>
    <t>data</t>
  </si>
  <si>
    <t>P(EEF_S_A|TS)</t>
  </si>
  <si>
    <t>P(EEF_D_B|TS)</t>
  </si>
  <si>
    <t>P(EEF_T_B|TS)</t>
  </si>
  <si>
    <t>P(EEF_A_B|TS)</t>
  </si>
  <si>
    <t>P(EEF_B_B|TS)</t>
  </si>
  <si>
    <t>P(H_P|TS)</t>
  </si>
  <si>
    <t>P(S_C|TS)</t>
  </si>
  <si>
    <t>P(H_R|TS)</t>
  </si>
  <si>
    <t>P(C_L|TS)</t>
  </si>
  <si>
    <t>Fisiologis</t>
  </si>
  <si>
    <t>P(S_T|TS)</t>
  </si>
  <si>
    <t>P(D_BP|TS)</t>
  </si>
  <si>
    <t>P(S_BP|TS)</t>
  </si>
  <si>
    <t>Cognnitive</t>
  </si>
  <si>
    <t>Patient</t>
  </si>
  <si>
    <t xml:space="preserve">Probabilty height trauma severity </t>
  </si>
  <si>
    <t xml:space="preserve">Probabilty medium trauma severity </t>
  </si>
  <si>
    <t xml:space="preserve">Probabilty low trauma severity </t>
  </si>
  <si>
    <t>Trauma Saverity</t>
  </si>
  <si>
    <t>Testing kelompok cognitive</t>
  </si>
  <si>
    <t>Testing All</t>
  </si>
  <si>
    <t>Probabilty low trauma severity 2</t>
  </si>
  <si>
    <t>Probabilty medium trauma severity 2</t>
  </si>
  <si>
    <t xml:space="preserve">Probabilty hight trauma severity </t>
  </si>
  <si>
    <t>Hight Trauma_Severity</t>
  </si>
  <si>
    <t>Medium Trauma_Severity</t>
  </si>
  <si>
    <t>Low Trauma_Severity</t>
  </si>
  <si>
    <t>Patient ID</t>
  </si>
  <si>
    <t>prob perior</t>
  </si>
  <si>
    <t>distribusi normal</t>
  </si>
  <si>
    <t>standard deviasi</t>
  </si>
  <si>
    <t>hight severity</t>
  </si>
  <si>
    <t>medium severity</t>
  </si>
  <si>
    <t>low severity</t>
  </si>
  <si>
    <t>mean</t>
  </si>
  <si>
    <t>Testing kelompok fisilogis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</si>
</sst>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0000"/>
  </numFmts>
  <fonts count="15" x14ac:knownFonts="1">
    <font>
      <sz val="10"/>
      <name val="Arial"/>
      <family val="2"/>
    </font>
    <font>
      <sz val="12"/>
      <color rgb="FF3F3F76"/>
      <name val="Times New Roman"/>
      <family val="2"/>
    </font>
    <font>
      <b/>
      <sz val="12"/>
      <color theme="0"/>
      <name val="Times New Roman"/>
      <family val="2"/>
    </font>
    <font>
      <sz val="12"/>
      <name val="Arial"/>
      <family val="2"/>
    </font>
    <font>
      <sz val="12"/>
      <color rgb="FF3F3F76"/>
      <name val="Arial"/>
      <family val="2"/>
    </font>
    <font>
      <b/>
      <sz val="12"/>
      <color theme="0"/>
      <name val="Arial"/>
      <family val="2"/>
    </font>
    <font>
      <sz val="12"/>
      <color rgb="FF9C5700"/>
      <name val="Times New Roman"/>
      <family val="2"/>
    </font>
    <font>
      <sz val="12"/>
      <color theme="0"/>
      <name val="Times New Roman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  <font>
      <b/>
      <sz val="14"/>
      <color rgb="FF9C5700"/>
      <name val="Times New Roman"/>
      <family val="1"/>
    </font>
    <font>
      <b/>
      <sz val="36"/>
      <color rgb="FF9C5700"/>
      <name val="Times New Roman"/>
      <family val="1"/>
    </font>
    <font>
      <sz val="12"/>
      <color rgb="FFFA7D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/>
        <bgColor theme="5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5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2" applyNumberFormat="0" applyAlignment="0" applyProtection="0"/>
    <xf numFmtId="0" fontId="1" fillId="2" borderId="1" applyNumberFormat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14" fillId="0" borderId="17" applyNumberFormat="0" applyFill="0" applyAlignment="0" applyProtection="0"/>
  </cellStyleXfs>
  <cellXfs count="49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3" xfId="2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4" fillId="2" borderId="1" xfId="2" applyFont="1" applyAlignment="1">
      <alignment horizontal="center" vertical="center"/>
    </xf>
    <xf numFmtId="10" fontId="4" fillId="2" borderId="1" xfId="2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1" xfId="2" applyAlignment="1">
      <alignment horizontal="center" vertical="center"/>
    </xf>
    <xf numFmtId="10" fontId="1" fillId="2" borderId="1" xfId="2" applyNumberFormat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5" borderId="1" xfId="4" applyBorder="1" applyAlignment="1">
      <alignment horizontal="center" vertical="center"/>
    </xf>
    <xf numFmtId="0" fontId="7" fillId="5" borderId="14" xfId="4" applyBorder="1" applyAlignment="1">
      <alignment horizontal="center" vertical="center" wrapText="1"/>
    </xf>
    <xf numFmtId="0" fontId="2" fillId="5" borderId="1" xfId="4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7" fillId="5" borderId="7" xfId="4" applyBorder="1" applyAlignment="1">
      <alignment horizontal="center" vertical="center" wrapText="1"/>
    </xf>
    <xf numFmtId="0" fontId="5" fillId="3" borderId="3" xfId="1" applyFont="1" applyBorder="1" applyAlignment="1">
      <alignment horizontal="center" vertical="center" wrapText="1"/>
    </xf>
    <xf numFmtId="0" fontId="6" fillId="4" borderId="0" xfId="3" applyAlignment="1">
      <alignment horizontal="center" vertical="center"/>
    </xf>
    <xf numFmtId="0" fontId="6" fillId="4" borderId="1" xfId="3" applyBorder="1" applyAlignment="1">
      <alignment horizontal="center" vertical="center"/>
    </xf>
    <xf numFmtId="0" fontId="12" fillId="4" borderId="0" xfId="3" applyFont="1" applyAlignment="1">
      <alignment horizontal="center" vertical="center"/>
    </xf>
    <xf numFmtId="0" fontId="13" fillId="4" borderId="0" xfId="3" applyFont="1" applyAlignment="1">
      <alignment horizontal="center" vertical="center"/>
    </xf>
    <xf numFmtId="0" fontId="5" fillId="3" borderId="8" xfId="1" applyFont="1" applyBorder="1" applyAlignment="1">
      <alignment horizontal="center" vertical="center" wrapText="1"/>
    </xf>
    <xf numFmtId="0" fontId="5" fillId="3" borderId="12" xfId="1" applyFont="1" applyBorder="1" applyAlignment="1">
      <alignment horizontal="center" vertical="center" wrapText="1"/>
    </xf>
    <xf numFmtId="0" fontId="1" fillId="2" borderId="1" xfId="2" applyAlignment="1">
      <alignment horizontal="center" vertical="center"/>
    </xf>
    <xf numFmtId="0" fontId="1" fillId="2" borderId="20" xfId="2" applyBorder="1" applyAlignment="1">
      <alignment horizontal="center" vertical="center"/>
    </xf>
    <xf numFmtId="0" fontId="1" fillId="2" borderId="18" xfId="2" applyBorder="1" applyAlignment="1">
      <alignment horizontal="center" vertical="center"/>
    </xf>
    <xf numFmtId="0" fontId="1" fillId="2" borderId="21" xfId="2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7" fillId="5" borderId="3" xfId="4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0" fontId="7" fillId="5" borderId="7" xfId="4" applyBorder="1" applyAlignment="1">
      <alignment horizontal="center" vertical="center"/>
    </xf>
    <xf numFmtId="0" fontId="14" fillId="4" borderId="17" xfId="5" applyFill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</cellXfs>
  <cellStyles count="6">
    <cellStyle name="Accent2" xfId="4" builtinId="33"/>
    <cellStyle name="Check Cell" xfId="1" builtinId="23"/>
    <cellStyle name="Input" xfId="2" builtinId="20"/>
    <cellStyle name="Linked Cell" xfId="5" builtinId="24"/>
    <cellStyle name="Neutral" xfId="3" builtinId="28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763416</xdr:colOff>
      <xdr:row>3603</xdr:row>
      <xdr:rowOff>23064</xdr:rowOff>
    </xdr:from>
    <xdr:to>
      <xdr:col>2</xdr:col>
      <xdr:colOff>1150277</xdr:colOff>
      <xdr:row>3615</xdr:row>
      <xdr:rowOff>158352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6C575-6958-B472-B579-4CC622FF7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16" y="908621354"/>
          <a:ext cx="3319247" cy="2155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145775</xdr:colOff>
      <xdr:row>17</xdr:row>
      <xdr:rowOff>112644</xdr:rowOff>
    </xdr:from>
    <xdr:to>
      <xdr:col>1</xdr:col>
      <xdr:colOff>728870</xdr:colOff>
      <xdr:row>22</xdr:row>
      <xdr:rowOff>100382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025276-FF31-47FD-8959-2900E9FE7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75" y="3419061"/>
          <a:ext cx="2007704" cy="96177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EA4C12-C081-42EF-BBD6-B891B140472B}" name="Table1" displayName="Table1" ref="A1:N3600" totalsRowShown="0" headerRowDxfId="33" dataDxfId="31" headerRowBorderDxfId="32" tableBorderDxfId="30" totalsRowBorderDxfId="29">
  <autoFilter ref="A1:N3600" xr:uid="{F2EA4C12-C081-42EF-BBD6-B891B140472B}">
    <filterColumn colId="13">
      <filters>
        <filter val="Low_Severity"/>
      </filters>
    </filterColumn>
  </autoFilter>
  <sortState xmlns:xlrd2="http://schemas.microsoft.com/office/spreadsheetml/2017/richdata2" ref="A2:N3600">
    <sortCondition descending="1" ref="A1:A3600"/>
  </sortState>
  <tableColumns count="14">
    <tableColumn id="1" xr3:uid="{BFCDFA1E-77E0-4455-BE77-0AEA593092C1}" name="Patinet_ID" dataDxfId="28"/>
    <tableColumn id="2" xr3:uid="{D095B780-30FA-4FA4-AACF-DFE06FED2B4C}" name="EEG_Signal_Amplitude" dataDxfId="27"/>
    <tableColumn id="3" xr3:uid="{D7FD396C-B800-4292-8687-4D690574ABBB}" name="EEG_Delta_band" dataDxfId="26"/>
    <tableColumn id="4" xr3:uid="{0174B583-1F38-4D31-9053-086E503CA0B7}" name="EEG_Theta_band" dataDxfId="25"/>
    <tableColumn id="5" xr3:uid="{C67BF0F5-6CE4-44C7-8B8C-C9E5BC5BBE6D}" name="EEG_Alpha_band" dataDxfId="24"/>
    <tableColumn id="6" xr3:uid="{DA411AAD-4238-41F0-B0DD-567EDB9200F1}" name="EEG_Beta_band" dataDxfId="23"/>
    <tableColumn id="7" xr3:uid="{B510E516-0460-46DA-B535-C7760BDF0E5F}" name="Hair_Phenotype" dataDxfId="22"/>
    <tableColumn id="8" xr3:uid="{AB26BCF5-5D43-44EB-8F11-CC3F1AF7B8AB}" name="heart_rate" dataDxfId="21"/>
    <tableColumn id="9" xr3:uid="{FA36ED1D-CB63-404A-96CF-5B7E8397D545}" name="skin_conductance" dataDxfId="20"/>
    <tableColumn id="10" xr3:uid="{C4A42BDE-654E-4F71-A84C-CAA3F4DCC89C}" name="skin_temperature" dataDxfId="19"/>
    <tableColumn id="11" xr3:uid="{604E3F44-08EE-45C2-A303-79EF59522C29}" name="cortisol_level" dataDxfId="18"/>
    <tableColumn id="12" xr3:uid="{DFEC8256-55AD-4EA2-ADA3-E5009BC16F81}" name="Systolic_BP" dataDxfId="17"/>
    <tableColumn id="13" xr3:uid="{12420319-8B35-4455-9CEA-2534E63CA5B4}" name="Diastolic_BP" dataDxfId="16"/>
    <tableColumn id="14" xr3:uid="{EC6B714C-7B8F-42F8-9FC6-F2F676E1C565}" name="Trauma_Severity" dataDxfId="1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F53A92-1CE9-44BC-95F4-40CC64C21410}" name="Table3" displayName="Table3" ref="B118:M217" totalsRowShown="0" headerRowDxfId="14" dataDxfId="13" tableBorderDxfId="12" headerRowCellStyle="Accent2">
  <autoFilter ref="B118:M217" xr:uid="{45F53A92-1CE9-44BC-95F4-40CC64C21410}"/>
  <sortState xmlns:xlrd2="http://schemas.microsoft.com/office/spreadsheetml/2017/richdata2" ref="B119:M217">
    <sortCondition ref="L118:L217"/>
  </sortState>
  <tableColumns count="12">
    <tableColumn id="1" xr3:uid="{DFBAF9D2-52DA-4BEA-A48E-F2DBD1FC9F52}" name="Patient" dataDxfId="11"/>
    <tableColumn id="2" xr3:uid="{9E626311-A9B2-40CB-BE2F-51A6E991FEE1}" name="Hair_Phenotype" dataDxfId="10"/>
    <tableColumn id="3" xr3:uid="{4103AB3F-B587-4A26-89F7-EE38B1FBFE62}" name="heart_rate" dataDxfId="9"/>
    <tableColumn id="4" xr3:uid="{B273BE8C-A0AD-4FFD-9A32-4889B0179E4C}" name="skin_conductance" dataDxfId="8"/>
    <tableColumn id="5" xr3:uid="{DF763C9B-4280-4EFC-BC48-884FE2AFD168}" name="skin_temperature" dataDxfId="7"/>
    <tableColumn id="6" xr3:uid="{70E568F0-C2D9-4AAD-8519-B931C676A7C5}" name="cortisol_level" dataDxfId="6"/>
    <tableColumn id="7" xr3:uid="{6679D03D-8B17-4278-AD9F-C6C63B6D9269}" name="Systolic_BP" dataDxfId="5"/>
    <tableColumn id="8" xr3:uid="{D7F28F13-05A9-434A-BCAC-ABB3DC423A65}" name="Diastolic_BP" dataDxfId="4"/>
    <tableColumn id="9" xr3:uid="{979AAEFD-07DC-4499-BD0F-BF60430699EF}" name="Probabilty hight trauma severity " dataDxfId="3">
      <calculatedColumnFormula>VLOOKUP(C119,$AH$70:$AK$73,2,FALSE)*VLOOKUP(D119,$AH$78:$AK$80,2,FALSE)*VLOOKUP(E119,$AM$70:$AP$72,2,FALSE)*VLOOKUP(F119,$AH$85:$AK$87,2,FALSE)*VLOOKUP(G119,$AM$77:$AP$79,2,FALSE)*VLOOKUP(H119,$AH$92:$AK$94,2,FALSE)*VLOOKUP(I119,$AM$85:$AP$87,2,FALSE)</calculatedColumnFormula>
    </tableColumn>
    <tableColumn id="10" xr3:uid="{4CD2EFA7-CABB-4B7E-86F1-D87289C75378}" name="Probabilty medium trauma severity 2" dataDxfId="2">
      <calculatedColumnFormula>VLOOKUP(C119,$AH$70:$AK$73,3,FALSE)*VLOOKUP(D119,$AH$78:$AK$80,3,FALSE)*VLOOKUP(E119,$AM$70:$AP$72,3,FALSE)*VLOOKUP(F119,$AH$85:$AK$87,3,FALSE)*VLOOKUP(G119,$AM$77:$AP$79,3,FALSE)*VLOOKUP(H119,$AH$92:$AK$94,3,FALSE)*VLOOKUP(I119,$AM$85:$AP$87,3,FALSE)</calculatedColumnFormula>
    </tableColumn>
    <tableColumn id="11" xr3:uid="{2AF941E0-17D6-4B90-990F-D309157030CD}" name="Probabilty low trauma severity 2" dataDxfId="1">
      <calculatedColumnFormula>VLOOKUP(C119,$AH$70:$AK$73,4,FALSE)*VLOOKUP(D119,$AH$78:$AK$80,4,FALSE)*VLOOKUP(E119,$AM$70:$AP$72,4,FALSE)*VLOOKUP(F119,$AH$85:$AK$87,4,FALSE)*VLOOKUP(G119,$AM$77:$AP$79,4,FALSE)*VLOOKUP(H119,$AH$92:$AK$94,4,FALSE)*VLOOKUP(I119,$AM$85:$AP$87,4,FALSE)</calculatedColumnFormula>
    </tableColumn>
    <tableColumn id="12" xr3:uid="{33442121-C2E9-4634-A211-D0239FDF6164}" name="Trauma Saverity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00"/>
  <sheetViews>
    <sheetView zoomScaleNormal="100" zoomScalePageLayoutView="60" workbookViewId="0">
      <pane ySplit="1" topLeftCell="A3524" activePane="bottomLeft" state="frozen"/>
      <selection activeCell="J1" sqref="J1"/>
      <selection pane="bottomLeft" activeCell="D1" sqref="B1:F1"/>
    </sheetView>
  </sheetViews>
  <sheetFormatPr defaultColWidth="11.5546875" defaultRowHeight="13.2" x14ac:dyDescent="0.25"/>
  <cols>
    <col min="1" max="1" width="20.77734375" style="10" customWidth="1"/>
    <col min="2" max="2" width="22" style="10" customWidth="1"/>
    <col min="3" max="14" width="20.77734375" style="10" customWidth="1"/>
    <col min="15" max="16384" width="11.5546875" style="10"/>
  </cols>
  <sheetData>
    <row r="1" spans="1:14" ht="19.9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ht="19.95" hidden="1" customHeight="1" x14ac:dyDescent="0.25">
      <c r="A2" s="2">
        <v>214745</v>
      </c>
      <c r="B2" s="1">
        <v>17</v>
      </c>
      <c r="C2" s="1">
        <v>1.5660000000000001</v>
      </c>
      <c r="D2" s="1">
        <v>4.7816999999999998</v>
      </c>
      <c r="E2" s="1">
        <v>8.5005000000000006</v>
      </c>
      <c r="F2" s="1">
        <v>19.924800000000001</v>
      </c>
      <c r="G2" s="1" t="s">
        <v>38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3" t="s">
        <v>37</v>
      </c>
    </row>
    <row r="3" spans="1:14" ht="19.95" hidden="1" customHeight="1" x14ac:dyDescent="0.25">
      <c r="A3" s="2">
        <v>214723</v>
      </c>
      <c r="B3" s="1">
        <v>54</v>
      </c>
      <c r="C3" s="1">
        <v>2.4887000000000001</v>
      </c>
      <c r="D3" s="1">
        <v>5.2680999999999996</v>
      </c>
      <c r="E3" s="1">
        <v>11.3247</v>
      </c>
      <c r="F3" s="1">
        <v>22.346</v>
      </c>
      <c r="G3" s="1" t="s">
        <v>38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3" t="s">
        <v>21</v>
      </c>
    </row>
    <row r="4" spans="1:14" ht="19.95" hidden="1" customHeight="1" x14ac:dyDescent="0.25">
      <c r="A4" s="2">
        <v>214719</v>
      </c>
      <c r="B4" s="1">
        <v>11</v>
      </c>
      <c r="C4" s="1">
        <v>1.1055999999999999</v>
      </c>
      <c r="D4" s="1">
        <v>4.6901000000000002</v>
      </c>
      <c r="E4" s="1">
        <v>8.5655000000000001</v>
      </c>
      <c r="F4" s="1">
        <v>18.017900000000001</v>
      </c>
      <c r="G4" s="1" t="s">
        <v>38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3" t="s">
        <v>37</v>
      </c>
    </row>
    <row r="5" spans="1:14" ht="19.95" hidden="1" customHeight="1" x14ac:dyDescent="0.25">
      <c r="A5" s="2">
        <v>214705</v>
      </c>
      <c r="B5" s="1">
        <v>45</v>
      </c>
      <c r="C5" s="1">
        <v>2.0707</v>
      </c>
      <c r="D5" s="1">
        <v>5.4722999999999997</v>
      </c>
      <c r="E5" s="1">
        <v>11.214700000000001</v>
      </c>
      <c r="F5" s="1">
        <v>21.5154</v>
      </c>
      <c r="G5" s="1" t="s">
        <v>38</v>
      </c>
      <c r="H5" s="1" t="s">
        <v>15</v>
      </c>
      <c r="I5" s="1" t="s">
        <v>16</v>
      </c>
      <c r="J5" s="1" t="s">
        <v>17</v>
      </c>
      <c r="K5" s="1" t="s">
        <v>18</v>
      </c>
      <c r="L5" s="1" t="s">
        <v>19</v>
      </c>
      <c r="M5" s="1" t="s">
        <v>20</v>
      </c>
      <c r="N5" s="3" t="s">
        <v>21</v>
      </c>
    </row>
    <row r="6" spans="1:14" ht="19.95" hidden="1" customHeight="1" x14ac:dyDescent="0.25">
      <c r="A6" s="2">
        <v>214703</v>
      </c>
      <c r="B6" s="1">
        <v>34</v>
      </c>
      <c r="C6" s="1">
        <v>2.9786999999999999</v>
      </c>
      <c r="D6" s="1">
        <v>5.0331000000000001</v>
      </c>
      <c r="E6" s="1">
        <v>11.4856</v>
      </c>
      <c r="F6" s="1">
        <v>22.7546</v>
      </c>
      <c r="G6" s="1" t="s">
        <v>38</v>
      </c>
      <c r="H6" s="1" t="s">
        <v>15</v>
      </c>
      <c r="I6" s="1" t="s">
        <v>16</v>
      </c>
      <c r="J6" s="1" t="s">
        <v>17</v>
      </c>
      <c r="K6" s="1" t="s">
        <v>18</v>
      </c>
      <c r="L6" s="1" t="s">
        <v>19</v>
      </c>
      <c r="M6" s="1" t="s">
        <v>20</v>
      </c>
      <c r="N6" s="3" t="s">
        <v>21</v>
      </c>
    </row>
    <row r="7" spans="1:14" ht="19.95" customHeight="1" x14ac:dyDescent="0.25">
      <c r="A7" s="2">
        <v>214690</v>
      </c>
      <c r="B7" s="1">
        <v>67</v>
      </c>
      <c r="C7" s="1">
        <v>3.4573999999999998</v>
      </c>
      <c r="D7" s="1">
        <v>6.3583999999999996</v>
      </c>
      <c r="E7" s="1">
        <v>14.5436</v>
      </c>
      <c r="F7" s="1">
        <v>27.526299999999999</v>
      </c>
      <c r="G7" s="1" t="s">
        <v>38</v>
      </c>
      <c r="H7" s="1" t="s">
        <v>22</v>
      </c>
      <c r="I7" s="1" t="s">
        <v>23</v>
      </c>
      <c r="J7" s="1" t="s">
        <v>24</v>
      </c>
      <c r="K7" s="1" t="s">
        <v>25</v>
      </c>
      <c r="L7" s="1" t="s">
        <v>26</v>
      </c>
      <c r="M7" s="1" t="s">
        <v>27</v>
      </c>
      <c r="N7" s="3" t="s">
        <v>28</v>
      </c>
    </row>
    <row r="8" spans="1:14" ht="19.95" hidden="1" customHeight="1" x14ac:dyDescent="0.25">
      <c r="A8" s="2">
        <v>214656</v>
      </c>
      <c r="B8" s="1">
        <v>46</v>
      </c>
      <c r="C8" s="1">
        <v>2.4986999999999999</v>
      </c>
      <c r="D8" s="1">
        <v>5.0393999999999997</v>
      </c>
      <c r="E8" s="1">
        <v>11.8308</v>
      </c>
      <c r="F8" s="1">
        <v>21.358699999999999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19</v>
      </c>
      <c r="M8" s="1" t="s">
        <v>20</v>
      </c>
      <c r="N8" s="3" t="s">
        <v>21</v>
      </c>
    </row>
    <row r="9" spans="1:14" ht="19.95" customHeight="1" x14ac:dyDescent="0.25">
      <c r="A9" s="2">
        <v>214639</v>
      </c>
      <c r="B9" s="1">
        <v>98</v>
      </c>
      <c r="C9" s="1">
        <v>3.6417000000000002</v>
      </c>
      <c r="D9" s="1">
        <v>6.5289999999999999</v>
      </c>
      <c r="E9" s="1">
        <v>13.638400000000001</v>
      </c>
      <c r="F9" s="1">
        <v>28.749099999999999</v>
      </c>
      <c r="G9" s="1" t="s">
        <v>29</v>
      </c>
      <c r="H9" s="1" t="s">
        <v>22</v>
      </c>
      <c r="I9" s="1" t="s">
        <v>23</v>
      </c>
      <c r="J9" s="1" t="s">
        <v>24</v>
      </c>
      <c r="K9" s="1" t="s">
        <v>25</v>
      </c>
      <c r="L9" s="1" t="s">
        <v>26</v>
      </c>
      <c r="M9" s="1" t="s">
        <v>27</v>
      </c>
      <c r="N9" s="3" t="s">
        <v>28</v>
      </c>
    </row>
    <row r="10" spans="1:14" ht="19.95" hidden="1" customHeight="1" x14ac:dyDescent="0.25">
      <c r="A10" s="2">
        <v>214638</v>
      </c>
      <c r="B10" s="1">
        <v>36</v>
      </c>
      <c r="C10" s="1">
        <v>2.4857999999999998</v>
      </c>
      <c r="D10" s="1">
        <v>5.2873999999999999</v>
      </c>
      <c r="E10" s="1">
        <v>10.1669</v>
      </c>
      <c r="F10" s="1">
        <v>22.764900000000001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19</v>
      </c>
      <c r="M10" s="1" t="s">
        <v>20</v>
      </c>
      <c r="N10" s="3" t="s">
        <v>21</v>
      </c>
    </row>
    <row r="11" spans="1:14" ht="19.95" customHeight="1" x14ac:dyDescent="0.25">
      <c r="A11" s="2">
        <v>214626</v>
      </c>
      <c r="B11" s="1">
        <v>99</v>
      </c>
      <c r="C11" s="1">
        <v>3.2867999999999999</v>
      </c>
      <c r="D11" s="1">
        <v>6.5625999999999998</v>
      </c>
      <c r="E11" s="1">
        <v>15.9916</v>
      </c>
      <c r="F11" s="1">
        <v>27.647400000000001</v>
      </c>
      <c r="G11" s="1" t="s">
        <v>30</v>
      </c>
      <c r="H11" s="1" t="s">
        <v>22</v>
      </c>
      <c r="I11" s="1" t="s">
        <v>23</v>
      </c>
      <c r="J11" s="1" t="s">
        <v>24</v>
      </c>
      <c r="K11" s="1" t="s">
        <v>25</v>
      </c>
      <c r="L11" s="1" t="s">
        <v>26</v>
      </c>
      <c r="M11" s="1" t="s">
        <v>27</v>
      </c>
      <c r="N11" s="3" t="s">
        <v>28</v>
      </c>
    </row>
    <row r="12" spans="1:14" ht="19.95" hidden="1" customHeight="1" x14ac:dyDescent="0.25">
      <c r="A12" s="2">
        <v>214585</v>
      </c>
      <c r="B12" s="1">
        <v>16</v>
      </c>
      <c r="C12" s="1">
        <v>1.0286</v>
      </c>
      <c r="D12" s="1">
        <v>4.7146999999999997</v>
      </c>
      <c r="E12" s="1">
        <v>8.9511000000000003</v>
      </c>
      <c r="F12" s="1">
        <v>17.974299999999999</v>
      </c>
      <c r="G12" s="1" t="s">
        <v>30</v>
      </c>
      <c r="H12" s="1" t="s">
        <v>31</v>
      </c>
      <c r="I12" s="1" t="s">
        <v>32</v>
      </c>
      <c r="J12" s="1" t="s">
        <v>33</v>
      </c>
      <c r="K12" s="1" t="s">
        <v>34</v>
      </c>
      <c r="L12" s="1" t="s">
        <v>35</v>
      </c>
      <c r="M12" s="1" t="s">
        <v>36</v>
      </c>
      <c r="N12" s="3" t="s">
        <v>37</v>
      </c>
    </row>
    <row r="13" spans="1:14" ht="19.95" hidden="1" customHeight="1" x14ac:dyDescent="0.25">
      <c r="A13" s="2">
        <v>214520</v>
      </c>
      <c r="B13" s="1">
        <v>16</v>
      </c>
      <c r="C13" s="1">
        <v>1.5642</v>
      </c>
      <c r="D13" s="1">
        <v>4.1646999999999998</v>
      </c>
      <c r="E13" s="1">
        <v>9.5291999999999994</v>
      </c>
      <c r="F13" s="1">
        <v>16.2713</v>
      </c>
      <c r="G13" s="1" t="s">
        <v>38</v>
      </c>
      <c r="H13" s="1" t="s">
        <v>31</v>
      </c>
      <c r="I13" s="1" t="s">
        <v>32</v>
      </c>
      <c r="J13" s="1" t="s">
        <v>33</v>
      </c>
      <c r="K13" s="1" t="s">
        <v>34</v>
      </c>
      <c r="L13" s="1" t="s">
        <v>35</v>
      </c>
      <c r="M13" s="1" t="s">
        <v>36</v>
      </c>
      <c r="N13" s="3" t="s">
        <v>37</v>
      </c>
    </row>
    <row r="14" spans="1:14" ht="19.95" hidden="1" customHeight="1" x14ac:dyDescent="0.25">
      <c r="A14" s="2">
        <v>214477</v>
      </c>
      <c r="B14" s="1">
        <v>28</v>
      </c>
      <c r="C14" s="1">
        <v>1.4588000000000001</v>
      </c>
      <c r="D14" s="1">
        <v>4.2032999999999996</v>
      </c>
      <c r="E14" s="1">
        <v>9.3252000000000006</v>
      </c>
      <c r="F14" s="1">
        <v>19.9696</v>
      </c>
      <c r="G14" s="1" t="s">
        <v>38</v>
      </c>
      <c r="H14" s="1" t="s">
        <v>31</v>
      </c>
      <c r="I14" s="1" t="s">
        <v>32</v>
      </c>
      <c r="J14" s="1" t="s">
        <v>33</v>
      </c>
      <c r="K14" s="1" t="s">
        <v>34</v>
      </c>
      <c r="L14" s="1" t="s">
        <v>35</v>
      </c>
      <c r="M14" s="1" t="s">
        <v>36</v>
      </c>
      <c r="N14" s="3" t="s">
        <v>37</v>
      </c>
    </row>
    <row r="15" spans="1:14" ht="19.95" customHeight="1" x14ac:dyDescent="0.25">
      <c r="A15" s="2">
        <v>214465</v>
      </c>
      <c r="B15" s="1">
        <v>78</v>
      </c>
      <c r="C15" s="1">
        <v>3.585</v>
      </c>
      <c r="D15" s="1">
        <v>6.6433999999999997</v>
      </c>
      <c r="E15" s="1">
        <v>14.302099999999999</v>
      </c>
      <c r="F15" s="1">
        <v>29.0304</v>
      </c>
      <c r="G15" s="1" t="s">
        <v>29</v>
      </c>
      <c r="H15" s="1" t="s">
        <v>22</v>
      </c>
      <c r="I15" s="1" t="s">
        <v>23</v>
      </c>
      <c r="J15" s="1" t="s">
        <v>24</v>
      </c>
      <c r="K15" s="1" t="s">
        <v>25</v>
      </c>
      <c r="L15" s="1" t="s">
        <v>26</v>
      </c>
      <c r="M15" s="1" t="s">
        <v>27</v>
      </c>
      <c r="N15" s="3" t="s">
        <v>28</v>
      </c>
    </row>
    <row r="16" spans="1:14" ht="19.95" hidden="1" customHeight="1" x14ac:dyDescent="0.25">
      <c r="A16" s="2">
        <v>214417</v>
      </c>
      <c r="B16" s="1">
        <v>24</v>
      </c>
      <c r="C16" s="1">
        <v>1.0908</v>
      </c>
      <c r="D16" s="1">
        <v>4.9132999999999996</v>
      </c>
      <c r="E16" s="1">
        <v>8.5520999999999994</v>
      </c>
      <c r="F16" s="1">
        <v>18.791</v>
      </c>
      <c r="G16" s="1" t="s">
        <v>38</v>
      </c>
      <c r="H16" s="1" t="s">
        <v>31</v>
      </c>
      <c r="I16" s="1" t="s">
        <v>32</v>
      </c>
      <c r="J16" s="1" t="s">
        <v>33</v>
      </c>
      <c r="K16" s="1" t="s">
        <v>34</v>
      </c>
      <c r="L16" s="1" t="s">
        <v>35</v>
      </c>
      <c r="M16" s="1" t="s">
        <v>36</v>
      </c>
      <c r="N16" s="3" t="s">
        <v>37</v>
      </c>
    </row>
    <row r="17" spans="1:14" ht="19.95" hidden="1" customHeight="1" x14ac:dyDescent="0.25">
      <c r="A17" s="2">
        <v>214394</v>
      </c>
      <c r="B17" s="1">
        <v>55</v>
      </c>
      <c r="C17" s="1">
        <v>2.5937000000000001</v>
      </c>
      <c r="D17" s="1">
        <v>5.681</v>
      </c>
      <c r="E17" s="1">
        <v>10.0251</v>
      </c>
      <c r="F17" s="1">
        <v>20.336400000000001</v>
      </c>
      <c r="G17" s="1" t="s">
        <v>29</v>
      </c>
      <c r="H17" s="1" t="s">
        <v>15</v>
      </c>
      <c r="I17" s="1" t="s">
        <v>16</v>
      </c>
      <c r="J17" s="1" t="s">
        <v>17</v>
      </c>
      <c r="K17" s="1" t="s">
        <v>18</v>
      </c>
      <c r="L17" s="1" t="s">
        <v>19</v>
      </c>
      <c r="M17" s="1" t="s">
        <v>20</v>
      </c>
      <c r="N17" s="3" t="s">
        <v>21</v>
      </c>
    </row>
    <row r="18" spans="1:14" ht="19.95" hidden="1" customHeight="1" x14ac:dyDescent="0.25">
      <c r="A18" s="2">
        <v>214356</v>
      </c>
      <c r="B18" s="1">
        <v>25</v>
      </c>
      <c r="C18" s="1">
        <v>1.4242999999999999</v>
      </c>
      <c r="D18" s="1">
        <v>4.1185999999999998</v>
      </c>
      <c r="E18" s="1">
        <v>8.8661999999999992</v>
      </c>
      <c r="F18" s="1">
        <v>18.7395</v>
      </c>
      <c r="G18" s="1" t="s">
        <v>38</v>
      </c>
      <c r="H18" s="1" t="s">
        <v>31</v>
      </c>
      <c r="I18" s="1" t="s">
        <v>32</v>
      </c>
      <c r="J18" s="1" t="s">
        <v>33</v>
      </c>
      <c r="K18" s="1" t="s">
        <v>34</v>
      </c>
      <c r="L18" s="1" t="s">
        <v>35</v>
      </c>
      <c r="M18" s="1" t="s">
        <v>36</v>
      </c>
      <c r="N18" s="3" t="s">
        <v>37</v>
      </c>
    </row>
    <row r="19" spans="1:14" ht="19.95" hidden="1" customHeight="1" x14ac:dyDescent="0.25">
      <c r="A19" s="2">
        <v>214349</v>
      </c>
      <c r="B19" s="1">
        <v>18</v>
      </c>
      <c r="C19" s="1">
        <v>1.0333000000000001</v>
      </c>
      <c r="D19" s="1">
        <v>4.6172000000000004</v>
      </c>
      <c r="E19" s="1">
        <v>8.0821000000000005</v>
      </c>
      <c r="F19" s="1">
        <v>18.2669</v>
      </c>
      <c r="G19" s="1" t="s">
        <v>30</v>
      </c>
      <c r="H19" s="1" t="s">
        <v>31</v>
      </c>
      <c r="I19" s="1" t="s">
        <v>32</v>
      </c>
      <c r="J19" s="1" t="s">
        <v>33</v>
      </c>
      <c r="K19" s="1" t="s">
        <v>34</v>
      </c>
      <c r="L19" s="1" t="s">
        <v>35</v>
      </c>
      <c r="M19" s="1" t="s">
        <v>36</v>
      </c>
      <c r="N19" s="3" t="s">
        <v>37</v>
      </c>
    </row>
    <row r="20" spans="1:14" ht="19.95" hidden="1" customHeight="1" x14ac:dyDescent="0.25">
      <c r="A20" s="2">
        <v>214345</v>
      </c>
      <c r="B20" s="1">
        <v>18</v>
      </c>
      <c r="C20" s="1">
        <v>1.018</v>
      </c>
      <c r="D20" s="1">
        <v>4.2880000000000003</v>
      </c>
      <c r="E20" s="1">
        <v>9.0855999999999995</v>
      </c>
      <c r="F20" s="1">
        <v>17.998899999999999</v>
      </c>
      <c r="G20" s="1" t="s">
        <v>38</v>
      </c>
      <c r="H20" s="1" t="s">
        <v>31</v>
      </c>
      <c r="I20" s="1" t="s">
        <v>32</v>
      </c>
      <c r="J20" s="1" t="s">
        <v>33</v>
      </c>
      <c r="K20" s="1" t="s">
        <v>34</v>
      </c>
      <c r="L20" s="1" t="s">
        <v>35</v>
      </c>
      <c r="M20" s="1" t="s">
        <v>36</v>
      </c>
      <c r="N20" s="3" t="s">
        <v>37</v>
      </c>
    </row>
    <row r="21" spans="1:14" ht="19.95" customHeight="1" x14ac:dyDescent="0.25">
      <c r="A21" s="2">
        <v>214318</v>
      </c>
      <c r="B21" s="1">
        <v>72</v>
      </c>
      <c r="C21" s="1">
        <v>3.6606000000000001</v>
      </c>
      <c r="D21" s="1">
        <v>6.7266000000000004</v>
      </c>
      <c r="E21" s="1">
        <v>12.248200000000001</v>
      </c>
      <c r="F21" s="1">
        <v>27.534199999999998</v>
      </c>
      <c r="G21" s="1" t="s">
        <v>29</v>
      </c>
      <c r="H21" s="1" t="s">
        <v>22</v>
      </c>
      <c r="I21" s="1" t="s">
        <v>23</v>
      </c>
      <c r="J21" s="1" t="s">
        <v>24</v>
      </c>
      <c r="K21" s="1" t="s">
        <v>25</v>
      </c>
      <c r="L21" s="1" t="s">
        <v>26</v>
      </c>
      <c r="M21" s="1" t="s">
        <v>27</v>
      </c>
      <c r="N21" s="3" t="s">
        <v>28</v>
      </c>
    </row>
    <row r="22" spans="1:14" ht="19.95" hidden="1" customHeight="1" x14ac:dyDescent="0.25">
      <c r="A22" s="2">
        <v>214294</v>
      </c>
      <c r="B22" s="1">
        <v>49</v>
      </c>
      <c r="C22" s="1">
        <v>2.2797999999999998</v>
      </c>
      <c r="D22" s="1">
        <v>5.4541000000000004</v>
      </c>
      <c r="E22" s="1">
        <v>11.3531</v>
      </c>
      <c r="F22" s="1">
        <v>20.6936</v>
      </c>
      <c r="G22" s="1" t="s">
        <v>30</v>
      </c>
      <c r="H22" s="1" t="s">
        <v>15</v>
      </c>
      <c r="I22" s="1" t="s">
        <v>16</v>
      </c>
      <c r="J22" s="1" t="s">
        <v>17</v>
      </c>
      <c r="K22" s="1" t="s">
        <v>18</v>
      </c>
      <c r="L22" s="1" t="s">
        <v>19</v>
      </c>
      <c r="M22" s="1" t="s">
        <v>20</v>
      </c>
      <c r="N22" s="3" t="s">
        <v>21</v>
      </c>
    </row>
    <row r="23" spans="1:14" ht="19.95" hidden="1" customHeight="1" x14ac:dyDescent="0.25">
      <c r="A23" s="2">
        <v>214249</v>
      </c>
      <c r="B23" s="1">
        <v>16</v>
      </c>
      <c r="C23" s="1">
        <v>1.5808</v>
      </c>
      <c r="D23" s="1">
        <v>4.4391999999999996</v>
      </c>
      <c r="E23" s="1">
        <v>8.8598999999999997</v>
      </c>
      <c r="F23" s="1">
        <v>19.234500000000001</v>
      </c>
      <c r="G23" s="1" t="s">
        <v>38</v>
      </c>
      <c r="H23" s="1" t="s">
        <v>31</v>
      </c>
      <c r="I23" s="1" t="s">
        <v>32</v>
      </c>
      <c r="J23" s="1" t="s">
        <v>33</v>
      </c>
      <c r="K23" s="1" t="s">
        <v>34</v>
      </c>
      <c r="L23" s="1" t="s">
        <v>35</v>
      </c>
      <c r="M23" s="1" t="s">
        <v>36</v>
      </c>
      <c r="N23" s="3" t="s">
        <v>37</v>
      </c>
    </row>
    <row r="24" spans="1:14" ht="19.95" customHeight="1" x14ac:dyDescent="0.25">
      <c r="A24" s="2">
        <v>214167</v>
      </c>
      <c r="B24" s="1">
        <v>74</v>
      </c>
      <c r="C24" s="1">
        <v>3.7747999999999999</v>
      </c>
      <c r="D24" s="1">
        <v>6.0578000000000003</v>
      </c>
      <c r="E24" s="1">
        <v>13.025499999999999</v>
      </c>
      <c r="F24" s="1">
        <v>27.6708</v>
      </c>
      <c r="G24" s="1" t="s">
        <v>14</v>
      </c>
      <c r="H24" s="1" t="s">
        <v>22</v>
      </c>
      <c r="I24" s="1" t="s">
        <v>23</v>
      </c>
      <c r="J24" s="1" t="s">
        <v>24</v>
      </c>
      <c r="K24" s="1" t="s">
        <v>25</v>
      </c>
      <c r="L24" s="1" t="s">
        <v>26</v>
      </c>
      <c r="M24" s="1" t="s">
        <v>27</v>
      </c>
      <c r="N24" s="3" t="s">
        <v>28</v>
      </c>
    </row>
    <row r="25" spans="1:14" ht="19.95" hidden="1" customHeight="1" x14ac:dyDescent="0.25">
      <c r="A25" s="2">
        <v>214067</v>
      </c>
      <c r="B25" s="1">
        <v>49</v>
      </c>
      <c r="C25" s="1">
        <v>2.6069</v>
      </c>
      <c r="D25" s="1">
        <v>5.8330000000000002</v>
      </c>
      <c r="E25" s="1">
        <v>10.950100000000001</v>
      </c>
      <c r="F25" s="1">
        <v>21.019200000000001</v>
      </c>
      <c r="G25" s="1" t="s">
        <v>30</v>
      </c>
      <c r="H25" s="1" t="s">
        <v>15</v>
      </c>
      <c r="I25" s="1" t="s">
        <v>16</v>
      </c>
      <c r="J25" s="1" t="s">
        <v>17</v>
      </c>
      <c r="K25" s="1" t="s">
        <v>18</v>
      </c>
      <c r="L25" s="1" t="s">
        <v>19</v>
      </c>
      <c r="M25" s="1" t="s">
        <v>20</v>
      </c>
      <c r="N25" s="3" t="s">
        <v>21</v>
      </c>
    </row>
    <row r="26" spans="1:14" ht="19.95" hidden="1" customHeight="1" x14ac:dyDescent="0.25">
      <c r="A26" s="2">
        <v>214026</v>
      </c>
      <c r="B26" s="1">
        <v>30</v>
      </c>
      <c r="C26" s="1">
        <v>1.7566999999999999</v>
      </c>
      <c r="D26" s="1">
        <v>4.4568000000000003</v>
      </c>
      <c r="E26" s="1">
        <v>8.5763999999999996</v>
      </c>
      <c r="F26" s="1">
        <v>19.077300000000001</v>
      </c>
      <c r="G26" s="1" t="s">
        <v>14</v>
      </c>
      <c r="H26" s="1" t="s">
        <v>31</v>
      </c>
      <c r="I26" s="1" t="s">
        <v>32</v>
      </c>
      <c r="J26" s="1" t="s">
        <v>33</v>
      </c>
      <c r="K26" s="1" t="s">
        <v>34</v>
      </c>
      <c r="L26" s="1" t="s">
        <v>35</v>
      </c>
      <c r="M26" s="1" t="s">
        <v>36</v>
      </c>
      <c r="N26" s="3" t="s">
        <v>37</v>
      </c>
    </row>
    <row r="27" spans="1:14" ht="19.95" customHeight="1" x14ac:dyDescent="0.25">
      <c r="A27" s="2">
        <v>214012</v>
      </c>
      <c r="B27" s="1">
        <v>89</v>
      </c>
      <c r="C27" s="1">
        <v>3.6623000000000001</v>
      </c>
      <c r="D27" s="1">
        <v>6.6653000000000002</v>
      </c>
      <c r="E27" s="1">
        <v>14.9427</v>
      </c>
      <c r="F27" s="1">
        <v>29.9116</v>
      </c>
      <c r="G27" s="1" t="s">
        <v>29</v>
      </c>
      <c r="H27" s="1" t="s">
        <v>22</v>
      </c>
      <c r="I27" s="1" t="s">
        <v>23</v>
      </c>
      <c r="J27" s="1" t="s">
        <v>24</v>
      </c>
      <c r="K27" s="1" t="s">
        <v>25</v>
      </c>
      <c r="L27" s="1" t="s">
        <v>26</v>
      </c>
      <c r="M27" s="1" t="s">
        <v>27</v>
      </c>
      <c r="N27" s="3" t="s">
        <v>28</v>
      </c>
    </row>
    <row r="28" spans="1:14" ht="19.95" hidden="1" customHeight="1" x14ac:dyDescent="0.25">
      <c r="A28" s="2">
        <v>214003</v>
      </c>
      <c r="B28" s="1">
        <v>29</v>
      </c>
      <c r="C28" s="1">
        <v>1.2593000000000001</v>
      </c>
      <c r="D28" s="1">
        <v>4.0961999999999996</v>
      </c>
      <c r="E28" s="1">
        <v>8.5507000000000009</v>
      </c>
      <c r="F28" s="1">
        <v>19.851700000000001</v>
      </c>
      <c r="G28" s="1" t="s">
        <v>14</v>
      </c>
      <c r="H28" s="1" t="s">
        <v>31</v>
      </c>
      <c r="I28" s="1" t="s">
        <v>32</v>
      </c>
      <c r="J28" s="1" t="s">
        <v>33</v>
      </c>
      <c r="K28" s="1" t="s">
        <v>34</v>
      </c>
      <c r="L28" s="1" t="s">
        <v>35</v>
      </c>
      <c r="M28" s="1" t="s">
        <v>36</v>
      </c>
      <c r="N28" s="3" t="s">
        <v>37</v>
      </c>
    </row>
    <row r="29" spans="1:14" ht="19.95" hidden="1" customHeight="1" x14ac:dyDescent="0.25">
      <c r="A29" s="2">
        <v>213890</v>
      </c>
      <c r="B29" s="1">
        <v>27</v>
      </c>
      <c r="C29" s="1">
        <v>1.2491000000000001</v>
      </c>
      <c r="D29" s="1">
        <v>4.8452999999999999</v>
      </c>
      <c r="E29" s="1">
        <v>9.7911999999999999</v>
      </c>
      <c r="F29" s="1">
        <v>16.4496</v>
      </c>
      <c r="G29" s="1" t="s">
        <v>30</v>
      </c>
      <c r="H29" s="1" t="s">
        <v>31</v>
      </c>
      <c r="I29" s="1" t="s">
        <v>32</v>
      </c>
      <c r="J29" s="1" t="s">
        <v>33</v>
      </c>
      <c r="K29" s="1" t="s">
        <v>34</v>
      </c>
      <c r="L29" s="1" t="s">
        <v>35</v>
      </c>
      <c r="M29" s="1" t="s">
        <v>36</v>
      </c>
      <c r="N29" s="3" t="s">
        <v>37</v>
      </c>
    </row>
    <row r="30" spans="1:14" ht="19.95" hidden="1" customHeight="1" x14ac:dyDescent="0.25">
      <c r="A30" s="2">
        <v>213832</v>
      </c>
      <c r="B30" s="1">
        <v>31</v>
      </c>
      <c r="C30" s="1">
        <v>2.9916999999999998</v>
      </c>
      <c r="D30" s="1">
        <v>5.6661999999999999</v>
      </c>
      <c r="E30" s="1">
        <v>10.558999999999999</v>
      </c>
      <c r="F30" s="1">
        <v>20.256900000000002</v>
      </c>
      <c r="G30" s="1" t="s">
        <v>38</v>
      </c>
      <c r="H30" s="1" t="s">
        <v>15</v>
      </c>
      <c r="I30" s="1" t="s">
        <v>16</v>
      </c>
      <c r="J30" s="1" t="s">
        <v>17</v>
      </c>
      <c r="K30" s="1" t="s">
        <v>18</v>
      </c>
      <c r="L30" s="1" t="s">
        <v>19</v>
      </c>
      <c r="M30" s="1" t="s">
        <v>20</v>
      </c>
      <c r="N30" s="3" t="s">
        <v>21</v>
      </c>
    </row>
    <row r="31" spans="1:14" ht="19.95" hidden="1" customHeight="1" x14ac:dyDescent="0.25">
      <c r="A31" s="2">
        <v>213830</v>
      </c>
      <c r="B31" s="1">
        <v>55</v>
      </c>
      <c r="C31" s="1">
        <v>2.2919999999999998</v>
      </c>
      <c r="D31" s="1">
        <v>5.2980999999999998</v>
      </c>
      <c r="E31" s="1">
        <v>11.7203</v>
      </c>
      <c r="F31" s="1">
        <v>24.979399999999998</v>
      </c>
      <c r="G31" s="1" t="s">
        <v>30</v>
      </c>
      <c r="H31" s="1" t="s">
        <v>15</v>
      </c>
      <c r="I31" s="1" t="s">
        <v>16</v>
      </c>
      <c r="J31" s="1" t="s">
        <v>17</v>
      </c>
      <c r="K31" s="1" t="s">
        <v>18</v>
      </c>
      <c r="L31" s="1" t="s">
        <v>19</v>
      </c>
      <c r="M31" s="1" t="s">
        <v>20</v>
      </c>
      <c r="N31" s="3" t="s">
        <v>21</v>
      </c>
    </row>
    <row r="32" spans="1:14" ht="19.95" hidden="1" customHeight="1" x14ac:dyDescent="0.25">
      <c r="A32" s="2">
        <v>213829</v>
      </c>
      <c r="B32" s="1">
        <v>32</v>
      </c>
      <c r="C32" s="1">
        <v>2.8574999999999999</v>
      </c>
      <c r="D32" s="1">
        <v>5.5857999999999999</v>
      </c>
      <c r="E32" s="1">
        <v>10.021599999999999</v>
      </c>
      <c r="F32" s="1">
        <v>21.845500000000001</v>
      </c>
      <c r="G32" s="1" t="s">
        <v>14</v>
      </c>
      <c r="H32" s="1" t="s">
        <v>15</v>
      </c>
      <c r="I32" s="1" t="s">
        <v>16</v>
      </c>
      <c r="J32" s="1" t="s">
        <v>17</v>
      </c>
      <c r="K32" s="1" t="s">
        <v>18</v>
      </c>
      <c r="L32" s="1" t="s">
        <v>19</v>
      </c>
      <c r="M32" s="1" t="s">
        <v>20</v>
      </c>
      <c r="N32" s="3" t="s">
        <v>21</v>
      </c>
    </row>
    <row r="33" spans="1:14" ht="19.95" customHeight="1" x14ac:dyDescent="0.25">
      <c r="A33" s="2">
        <v>213779</v>
      </c>
      <c r="B33" s="1">
        <v>84</v>
      </c>
      <c r="C33" s="1">
        <v>3.5945</v>
      </c>
      <c r="D33" s="1">
        <v>6.7587000000000002</v>
      </c>
      <c r="E33" s="1">
        <v>13.4579</v>
      </c>
      <c r="F33" s="1">
        <v>27.639800000000001</v>
      </c>
      <c r="G33" s="1" t="s">
        <v>38</v>
      </c>
      <c r="H33" s="1" t="s">
        <v>22</v>
      </c>
      <c r="I33" s="1" t="s">
        <v>23</v>
      </c>
      <c r="J33" s="1" t="s">
        <v>24</v>
      </c>
      <c r="K33" s="1" t="s">
        <v>25</v>
      </c>
      <c r="L33" s="1" t="s">
        <v>26</v>
      </c>
      <c r="M33" s="1" t="s">
        <v>27</v>
      </c>
      <c r="N33" s="3" t="s">
        <v>28</v>
      </c>
    </row>
    <row r="34" spans="1:14" ht="19.95" customHeight="1" x14ac:dyDescent="0.25">
      <c r="A34" s="2">
        <v>213774</v>
      </c>
      <c r="B34" s="1">
        <v>90</v>
      </c>
      <c r="C34" s="1">
        <v>3.1392000000000002</v>
      </c>
      <c r="D34" s="1">
        <v>6.5305</v>
      </c>
      <c r="E34" s="1">
        <v>14.2233</v>
      </c>
      <c r="F34" s="1">
        <v>29.9452</v>
      </c>
      <c r="G34" s="1" t="s">
        <v>14</v>
      </c>
      <c r="H34" s="1" t="s">
        <v>22</v>
      </c>
      <c r="I34" s="1" t="s">
        <v>23</v>
      </c>
      <c r="J34" s="1" t="s">
        <v>24</v>
      </c>
      <c r="K34" s="1" t="s">
        <v>25</v>
      </c>
      <c r="L34" s="1" t="s">
        <v>26</v>
      </c>
      <c r="M34" s="1" t="s">
        <v>27</v>
      </c>
      <c r="N34" s="3" t="s">
        <v>28</v>
      </c>
    </row>
    <row r="35" spans="1:14" ht="19.95" hidden="1" customHeight="1" x14ac:dyDescent="0.25">
      <c r="A35" s="2">
        <v>213759</v>
      </c>
      <c r="B35" s="1">
        <v>21</v>
      </c>
      <c r="C35" s="1">
        <v>1.5710999999999999</v>
      </c>
      <c r="D35" s="1">
        <v>4.8833000000000002</v>
      </c>
      <c r="E35" s="1">
        <v>9.5792000000000002</v>
      </c>
      <c r="F35" s="1">
        <v>17.915800000000001</v>
      </c>
      <c r="G35" s="1" t="s">
        <v>38</v>
      </c>
      <c r="H35" s="1" t="s">
        <v>31</v>
      </c>
      <c r="I35" s="1" t="s">
        <v>32</v>
      </c>
      <c r="J35" s="1" t="s">
        <v>33</v>
      </c>
      <c r="K35" s="1" t="s">
        <v>34</v>
      </c>
      <c r="L35" s="1" t="s">
        <v>35</v>
      </c>
      <c r="M35" s="1" t="s">
        <v>36</v>
      </c>
      <c r="N35" s="3" t="s">
        <v>37</v>
      </c>
    </row>
    <row r="36" spans="1:14" ht="19.95" hidden="1" customHeight="1" x14ac:dyDescent="0.25">
      <c r="A36" s="2">
        <v>213744</v>
      </c>
      <c r="B36" s="1">
        <v>25</v>
      </c>
      <c r="C36" s="1">
        <v>1.9335</v>
      </c>
      <c r="D36" s="1">
        <v>4.1928000000000001</v>
      </c>
      <c r="E36" s="1">
        <v>9.6750000000000007</v>
      </c>
      <c r="F36" s="1">
        <v>19.319600000000001</v>
      </c>
      <c r="G36" s="1" t="s">
        <v>14</v>
      </c>
      <c r="H36" s="1" t="s">
        <v>31</v>
      </c>
      <c r="I36" s="1" t="s">
        <v>32</v>
      </c>
      <c r="J36" s="1" t="s">
        <v>33</v>
      </c>
      <c r="K36" s="1" t="s">
        <v>34</v>
      </c>
      <c r="L36" s="1" t="s">
        <v>35</v>
      </c>
      <c r="M36" s="1" t="s">
        <v>36</v>
      </c>
      <c r="N36" s="3" t="s">
        <v>37</v>
      </c>
    </row>
    <row r="37" spans="1:14" ht="19.95" hidden="1" customHeight="1" x14ac:dyDescent="0.25">
      <c r="A37" s="2">
        <v>213732</v>
      </c>
      <c r="B37" s="1">
        <v>23</v>
      </c>
      <c r="C37" s="1">
        <v>1.6025</v>
      </c>
      <c r="D37" s="1">
        <v>4.6988000000000003</v>
      </c>
      <c r="E37" s="1">
        <v>8.6007999999999996</v>
      </c>
      <c r="F37" s="1">
        <v>17.3827</v>
      </c>
      <c r="G37" s="1" t="s">
        <v>29</v>
      </c>
      <c r="H37" s="1" t="s">
        <v>31</v>
      </c>
      <c r="I37" s="1" t="s">
        <v>32</v>
      </c>
      <c r="J37" s="1" t="s">
        <v>33</v>
      </c>
      <c r="K37" s="1" t="s">
        <v>34</v>
      </c>
      <c r="L37" s="1" t="s">
        <v>35</v>
      </c>
      <c r="M37" s="1" t="s">
        <v>36</v>
      </c>
      <c r="N37" s="3" t="s">
        <v>37</v>
      </c>
    </row>
    <row r="38" spans="1:14" ht="19.95" hidden="1" customHeight="1" x14ac:dyDescent="0.25">
      <c r="A38" s="2">
        <v>213707</v>
      </c>
      <c r="B38" s="1">
        <v>22</v>
      </c>
      <c r="C38" s="1">
        <v>1.7355</v>
      </c>
      <c r="D38" s="1">
        <v>4.2032999999999996</v>
      </c>
      <c r="E38" s="1">
        <v>9.1508000000000003</v>
      </c>
      <c r="F38" s="1">
        <v>17.5305</v>
      </c>
      <c r="G38" s="1" t="s">
        <v>14</v>
      </c>
      <c r="H38" s="1" t="s">
        <v>31</v>
      </c>
      <c r="I38" s="1" t="s">
        <v>32</v>
      </c>
      <c r="J38" s="1" t="s">
        <v>33</v>
      </c>
      <c r="K38" s="1" t="s">
        <v>34</v>
      </c>
      <c r="L38" s="1" t="s">
        <v>35</v>
      </c>
      <c r="M38" s="1" t="s">
        <v>36</v>
      </c>
      <c r="N38" s="3" t="s">
        <v>37</v>
      </c>
    </row>
    <row r="39" spans="1:14" ht="19.95" customHeight="1" x14ac:dyDescent="0.25">
      <c r="A39" s="2">
        <v>213694</v>
      </c>
      <c r="B39" s="1">
        <v>69</v>
      </c>
      <c r="C39" s="1">
        <v>3.1248</v>
      </c>
      <c r="D39" s="1">
        <v>6.0717999999999996</v>
      </c>
      <c r="E39" s="1">
        <v>14.446</v>
      </c>
      <c r="F39" s="1">
        <v>26.620200000000001</v>
      </c>
      <c r="G39" s="1" t="s">
        <v>38</v>
      </c>
      <c r="H39" s="1" t="s">
        <v>22</v>
      </c>
      <c r="I39" s="1" t="s">
        <v>23</v>
      </c>
      <c r="J39" s="1" t="s">
        <v>24</v>
      </c>
      <c r="K39" s="1" t="s">
        <v>25</v>
      </c>
      <c r="L39" s="1" t="s">
        <v>26</v>
      </c>
      <c r="M39" s="1" t="s">
        <v>27</v>
      </c>
      <c r="N39" s="3" t="s">
        <v>28</v>
      </c>
    </row>
    <row r="40" spans="1:14" ht="19.95" hidden="1" customHeight="1" x14ac:dyDescent="0.25">
      <c r="A40" s="2">
        <v>213620</v>
      </c>
      <c r="B40" s="1">
        <v>42</v>
      </c>
      <c r="C40" s="1">
        <v>2.0333000000000001</v>
      </c>
      <c r="D40" s="1">
        <v>5.0183999999999997</v>
      </c>
      <c r="E40" s="1">
        <v>10.8779</v>
      </c>
      <c r="F40" s="1">
        <v>24.049099999999999</v>
      </c>
      <c r="G40" s="1" t="s">
        <v>38</v>
      </c>
      <c r="H40" s="1" t="s">
        <v>15</v>
      </c>
      <c r="I40" s="1" t="s">
        <v>16</v>
      </c>
      <c r="J40" s="1" t="s">
        <v>17</v>
      </c>
      <c r="K40" s="1" t="s">
        <v>18</v>
      </c>
      <c r="L40" s="1" t="s">
        <v>19</v>
      </c>
      <c r="M40" s="1" t="s">
        <v>20</v>
      </c>
      <c r="N40" s="3" t="s">
        <v>21</v>
      </c>
    </row>
    <row r="41" spans="1:14" ht="19.95" customHeight="1" x14ac:dyDescent="0.25">
      <c r="A41" s="2">
        <v>213613</v>
      </c>
      <c r="B41" s="1">
        <v>72</v>
      </c>
      <c r="C41" s="1">
        <v>3.7850999999999999</v>
      </c>
      <c r="D41" s="1">
        <v>6.6657999999999999</v>
      </c>
      <c r="E41" s="1">
        <v>13.8666</v>
      </c>
      <c r="F41" s="1">
        <v>27.536200000000001</v>
      </c>
      <c r="G41" s="1" t="s">
        <v>29</v>
      </c>
      <c r="H41" s="1" t="s">
        <v>22</v>
      </c>
      <c r="I41" s="1" t="s">
        <v>23</v>
      </c>
      <c r="J41" s="1" t="s">
        <v>24</v>
      </c>
      <c r="K41" s="1" t="s">
        <v>25</v>
      </c>
      <c r="L41" s="1" t="s">
        <v>26</v>
      </c>
      <c r="M41" s="1" t="s">
        <v>27</v>
      </c>
      <c r="N41" s="3" t="s">
        <v>28</v>
      </c>
    </row>
    <row r="42" spans="1:14" ht="19.95" hidden="1" customHeight="1" x14ac:dyDescent="0.25">
      <c r="A42" s="2">
        <v>213602</v>
      </c>
      <c r="B42" s="1">
        <v>43</v>
      </c>
      <c r="C42" s="1">
        <v>2.5173999999999999</v>
      </c>
      <c r="D42" s="1">
        <v>5.4181999999999997</v>
      </c>
      <c r="E42" s="1">
        <v>10.2597</v>
      </c>
      <c r="F42" s="1">
        <v>23.878399999999999</v>
      </c>
      <c r="G42" s="1" t="s">
        <v>38</v>
      </c>
      <c r="H42" s="1" t="s">
        <v>15</v>
      </c>
      <c r="I42" s="1" t="s">
        <v>16</v>
      </c>
      <c r="J42" s="1" t="s">
        <v>17</v>
      </c>
      <c r="K42" s="1" t="s">
        <v>18</v>
      </c>
      <c r="L42" s="1" t="s">
        <v>19</v>
      </c>
      <c r="M42" s="1" t="s">
        <v>20</v>
      </c>
      <c r="N42" s="3" t="s">
        <v>21</v>
      </c>
    </row>
    <row r="43" spans="1:14" ht="19.95" hidden="1" customHeight="1" x14ac:dyDescent="0.25">
      <c r="A43" s="2">
        <v>213559</v>
      </c>
      <c r="B43" s="1">
        <v>52</v>
      </c>
      <c r="C43" s="1">
        <v>2.1593</v>
      </c>
      <c r="D43" s="1">
        <v>5.7645999999999997</v>
      </c>
      <c r="E43" s="1">
        <v>10.6417</v>
      </c>
      <c r="F43" s="1">
        <v>23.359100000000002</v>
      </c>
      <c r="G43" s="1" t="s">
        <v>14</v>
      </c>
      <c r="H43" s="1" t="s">
        <v>15</v>
      </c>
      <c r="I43" s="1" t="s">
        <v>16</v>
      </c>
      <c r="J43" s="1" t="s">
        <v>17</v>
      </c>
      <c r="K43" s="1" t="s">
        <v>18</v>
      </c>
      <c r="L43" s="1" t="s">
        <v>19</v>
      </c>
      <c r="M43" s="1" t="s">
        <v>20</v>
      </c>
      <c r="N43" s="3" t="s">
        <v>21</v>
      </c>
    </row>
    <row r="44" spans="1:14" ht="19.95" hidden="1" customHeight="1" x14ac:dyDescent="0.25">
      <c r="A44" s="2">
        <v>213502</v>
      </c>
      <c r="B44" s="1">
        <v>29</v>
      </c>
      <c r="C44" s="1">
        <v>1.9734</v>
      </c>
      <c r="D44" s="1">
        <v>4.5945999999999998</v>
      </c>
      <c r="E44" s="1">
        <v>9.9296000000000006</v>
      </c>
      <c r="F44" s="1">
        <v>19.5321</v>
      </c>
      <c r="G44" s="1" t="s">
        <v>29</v>
      </c>
      <c r="H44" s="1" t="s">
        <v>31</v>
      </c>
      <c r="I44" s="1" t="s">
        <v>32</v>
      </c>
      <c r="J44" s="1" t="s">
        <v>33</v>
      </c>
      <c r="K44" s="1" t="s">
        <v>34</v>
      </c>
      <c r="L44" s="1" t="s">
        <v>35</v>
      </c>
      <c r="M44" s="1" t="s">
        <v>36</v>
      </c>
      <c r="N44" s="3" t="s">
        <v>37</v>
      </c>
    </row>
    <row r="45" spans="1:14" ht="19.95" hidden="1" customHeight="1" x14ac:dyDescent="0.25">
      <c r="A45" s="2">
        <v>213496</v>
      </c>
      <c r="B45" s="1">
        <v>24</v>
      </c>
      <c r="C45" s="1">
        <v>1.1894</v>
      </c>
      <c r="D45" s="1">
        <v>4.4833999999999996</v>
      </c>
      <c r="E45" s="1">
        <v>9.1120999999999999</v>
      </c>
      <c r="F45" s="1">
        <v>18.311299999999999</v>
      </c>
      <c r="G45" s="1" t="s">
        <v>38</v>
      </c>
      <c r="H45" s="1" t="s">
        <v>31</v>
      </c>
      <c r="I45" s="1" t="s">
        <v>32</v>
      </c>
      <c r="J45" s="1" t="s">
        <v>33</v>
      </c>
      <c r="K45" s="1" t="s">
        <v>34</v>
      </c>
      <c r="L45" s="1" t="s">
        <v>35</v>
      </c>
      <c r="M45" s="1" t="s">
        <v>36</v>
      </c>
      <c r="N45" s="3" t="s">
        <v>37</v>
      </c>
    </row>
    <row r="46" spans="1:14" ht="19.95" hidden="1" customHeight="1" x14ac:dyDescent="0.25">
      <c r="A46" s="2">
        <v>213493</v>
      </c>
      <c r="B46" s="1">
        <v>55</v>
      </c>
      <c r="C46" s="1">
        <v>2.4478</v>
      </c>
      <c r="D46" s="1">
        <v>5.6414999999999997</v>
      </c>
      <c r="E46" s="1">
        <v>10.659000000000001</v>
      </c>
      <c r="F46" s="1">
        <v>20.604500000000002</v>
      </c>
      <c r="G46" s="1" t="s">
        <v>29</v>
      </c>
      <c r="H46" s="1" t="s">
        <v>15</v>
      </c>
      <c r="I46" s="1" t="s">
        <v>16</v>
      </c>
      <c r="J46" s="1" t="s">
        <v>17</v>
      </c>
      <c r="K46" s="1" t="s">
        <v>18</v>
      </c>
      <c r="L46" s="1" t="s">
        <v>19</v>
      </c>
      <c r="M46" s="1" t="s">
        <v>20</v>
      </c>
      <c r="N46" s="3" t="s">
        <v>21</v>
      </c>
    </row>
    <row r="47" spans="1:14" ht="19.95" customHeight="1" x14ac:dyDescent="0.25">
      <c r="A47" s="2">
        <v>213485</v>
      </c>
      <c r="B47" s="1">
        <v>77</v>
      </c>
      <c r="C47" s="1">
        <v>3.0442999999999998</v>
      </c>
      <c r="D47" s="1">
        <v>6.1677999999999997</v>
      </c>
      <c r="E47" s="1">
        <v>14.7903</v>
      </c>
      <c r="F47" s="1">
        <v>25.959399999999999</v>
      </c>
      <c r="G47" s="1" t="s">
        <v>14</v>
      </c>
      <c r="H47" s="1" t="s">
        <v>22</v>
      </c>
      <c r="I47" s="1" t="s">
        <v>23</v>
      </c>
      <c r="J47" s="1" t="s">
        <v>24</v>
      </c>
      <c r="K47" s="1" t="s">
        <v>25</v>
      </c>
      <c r="L47" s="1" t="s">
        <v>26</v>
      </c>
      <c r="M47" s="1" t="s">
        <v>27</v>
      </c>
      <c r="N47" s="3" t="s">
        <v>28</v>
      </c>
    </row>
    <row r="48" spans="1:14" ht="19.95" hidden="1" customHeight="1" x14ac:dyDescent="0.25">
      <c r="A48" s="2">
        <v>213449</v>
      </c>
      <c r="B48" s="1">
        <v>12</v>
      </c>
      <c r="C48" s="1">
        <v>1.4327000000000001</v>
      </c>
      <c r="D48" s="1">
        <v>4.7089999999999996</v>
      </c>
      <c r="E48" s="1">
        <v>9.7943999999999996</v>
      </c>
      <c r="F48" s="1">
        <v>19.319199999999999</v>
      </c>
      <c r="G48" s="1" t="s">
        <v>14</v>
      </c>
      <c r="H48" s="1" t="s">
        <v>31</v>
      </c>
      <c r="I48" s="1" t="s">
        <v>32</v>
      </c>
      <c r="J48" s="1" t="s">
        <v>33</v>
      </c>
      <c r="K48" s="1" t="s">
        <v>34</v>
      </c>
      <c r="L48" s="1" t="s">
        <v>35</v>
      </c>
      <c r="M48" s="1" t="s">
        <v>36</v>
      </c>
      <c r="N48" s="3" t="s">
        <v>37</v>
      </c>
    </row>
    <row r="49" spans="1:14" ht="19.95" customHeight="1" x14ac:dyDescent="0.25">
      <c r="A49" s="2">
        <v>213448</v>
      </c>
      <c r="B49" s="1">
        <v>61</v>
      </c>
      <c r="C49" s="1">
        <v>3.2606000000000002</v>
      </c>
      <c r="D49" s="1">
        <v>6.9272999999999998</v>
      </c>
      <c r="E49" s="1">
        <v>14.4619</v>
      </c>
      <c r="F49" s="1">
        <v>28.198699999999999</v>
      </c>
      <c r="G49" s="1" t="s">
        <v>38</v>
      </c>
      <c r="H49" s="1" t="s">
        <v>22</v>
      </c>
      <c r="I49" s="1" t="s">
        <v>23</v>
      </c>
      <c r="J49" s="1" t="s">
        <v>24</v>
      </c>
      <c r="K49" s="1" t="s">
        <v>25</v>
      </c>
      <c r="L49" s="1" t="s">
        <v>26</v>
      </c>
      <c r="M49" s="1" t="s">
        <v>27</v>
      </c>
      <c r="N49" s="3" t="s">
        <v>28</v>
      </c>
    </row>
    <row r="50" spans="1:14" ht="19.95" hidden="1" customHeight="1" x14ac:dyDescent="0.25">
      <c r="A50" s="2">
        <v>213440</v>
      </c>
      <c r="B50" s="1">
        <v>38</v>
      </c>
      <c r="C50" s="1">
        <v>2.0384000000000002</v>
      </c>
      <c r="D50" s="1">
        <v>5.1985000000000001</v>
      </c>
      <c r="E50" s="1">
        <v>10.185600000000001</v>
      </c>
      <c r="F50" s="1">
        <v>20.737500000000001</v>
      </c>
      <c r="G50" s="1" t="s">
        <v>14</v>
      </c>
      <c r="H50" s="1" t="s">
        <v>15</v>
      </c>
      <c r="I50" s="1" t="s">
        <v>16</v>
      </c>
      <c r="J50" s="1" t="s">
        <v>17</v>
      </c>
      <c r="K50" s="1" t="s">
        <v>18</v>
      </c>
      <c r="L50" s="1" t="s">
        <v>19</v>
      </c>
      <c r="M50" s="1" t="s">
        <v>20</v>
      </c>
      <c r="N50" s="3" t="s">
        <v>21</v>
      </c>
    </row>
    <row r="51" spans="1:14" ht="19.95" hidden="1" customHeight="1" x14ac:dyDescent="0.25">
      <c r="A51" s="2">
        <v>213436</v>
      </c>
      <c r="B51" s="1">
        <v>21</v>
      </c>
      <c r="C51" s="1">
        <v>1.8913</v>
      </c>
      <c r="D51" s="1">
        <v>4.4509999999999996</v>
      </c>
      <c r="E51" s="1">
        <v>9.8841999999999999</v>
      </c>
      <c r="F51" s="1">
        <v>19.934100000000001</v>
      </c>
      <c r="G51" s="1" t="s">
        <v>14</v>
      </c>
      <c r="H51" s="1" t="s">
        <v>31</v>
      </c>
      <c r="I51" s="1" t="s">
        <v>32</v>
      </c>
      <c r="J51" s="1" t="s">
        <v>33</v>
      </c>
      <c r="K51" s="1" t="s">
        <v>34</v>
      </c>
      <c r="L51" s="1" t="s">
        <v>35</v>
      </c>
      <c r="M51" s="1" t="s">
        <v>36</v>
      </c>
      <c r="N51" s="3" t="s">
        <v>37</v>
      </c>
    </row>
    <row r="52" spans="1:14" ht="19.95" customHeight="1" x14ac:dyDescent="0.25">
      <c r="A52" s="2">
        <v>213361</v>
      </c>
      <c r="B52" s="1">
        <v>69</v>
      </c>
      <c r="C52" s="1">
        <v>3.1928999999999998</v>
      </c>
      <c r="D52" s="1">
        <v>6.5728</v>
      </c>
      <c r="E52" s="1">
        <v>12.5968</v>
      </c>
      <c r="F52" s="1">
        <v>27.911999999999999</v>
      </c>
      <c r="G52" s="1" t="s">
        <v>14</v>
      </c>
      <c r="H52" s="1" t="s">
        <v>22</v>
      </c>
      <c r="I52" s="1" t="s">
        <v>23</v>
      </c>
      <c r="J52" s="1" t="s">
        <v>24</v>
      </c>
      <c r="K52" s="1" t="s">
        <v>25</v>
      </c>
      <c r="L52" s="1" t="s">
        <v>26</v>
      </c>
      <c r="M52" s="1" t="s">
        <v>27</v>
      </c>
      <c r="N52" s="3" t="s">
        <v>28</v>
      </c>
    </row>
    <row r="53" spans="1:14" ht="19.95" customHeight="1" x14ac:dyDescent="0.25">
      <c r="A53" s="2">
        <v>213353</v>
      </c>
      <c r="B53" s="1">
        <v>78</v>
      </c>
      <c r="C53" s="1">
        <v>3.11</v>
      </c>
      <c r="D53" s="1">
        <v>6.7492999999999999</v>
      </c>
      <c r="E53" s="1">
        <v>14.3558</v>
      </c>
      <c r="F53" s="1">
        <v>29.230799999999999</v>
      </c>
      <c r="G53" s="1" t="s">
        <v>30</v>
      </c>
      <c r="H53" s="1" t="s">
        <v>22</v>
      </c>
      <c r="I53" s="1" t="s">
        <v>23</v>
      </c>
      <c r="J53" s="1" t="s">
        <v>24</v>
      </c>
      <c r="K53" s="1" t="s">
        <v>25</v>
      </c>
      <c r="L53" s="1" t="s">
        <v>26</v>
      </c>
      <c r="M53" s="1" t="s">
        <v>27</v>
      </c>
      <c r="N53" s="3" t="s">
        <v>28</v>
      </c>
    </row>
    <row r="54" spans="1:14" ht="19.95" hidden="1" customHeight="1" x14ac:dyDescent="0.25">
      <c r="A54" s="2">
        <v>213319</v>
      </c>
      <c r="B54" s="1">
        <v>23</v>
      </c>
      <c r="C54" s="1">
        <v>1.1191</v>
      </c>
      <c r="D54" s="1">
        <v>4.8619000000000003</v>
      </c>
      <c r="E54" s="1">
        <v>9.9770000000000003</v>
      </c>
      <c r="F54" s="1">
        <v>16.157399999999999</v>
      </c>
      <c r="G54" s="1" t="s">
        <v>14</v>
      </c>
      <c r="H54" s="1" t="s">
        <v>31</v>
      </c>
      <c r="I54" s="1" t="s">
        <v>32</v>
      </c>
      <c r="J54" s="1" t="s">
        <v>33</v>
      </c>
      <c r="K54" s="1" t="s">
        <v>34</v>
      </c>
      <c r="L54" s="1" t="s">
        <v>35</v>
      </c>
      <c r="M54" s="1" t="s">
        <v>36</v>
      </c>
      <c r="N54" s="3" t="s">
        <v>37</v>
      </c>
    </row>
    <row r="55" spans="1:14" ht="19.95" customHeight="1" x14ac:dyDescent="0.25">
      <c r="A55" s="2">
        <v>213304</v>
      </c>
      <c r="B55" s="1">
        <v>71</v>
      </c>
      <c r="C55" s="1">
        <v>3.9316</v>
      </c>
      <c r="D55" s="1">
        <v>6.468</v>
      </c>
      <c r="E55" s="1">
        <v>13.079499999999999</v>
      </c>
      <c r="F55" s="1">
        <v>26.264500000000002</v>
      </c>
      <c r="G55" s="1" t="s">
        <v>38</v>
      </c>
      <c r="H55" s="1" t="s">
        <v>22</v>
      </c>
      <c r="I55" s="1" t="s">
        <v>23</v>
      </c>
      <c r="J55" s="1" t="s">
        <v>24</v>
      </c>
      <c r="K55" s="1" t="s">
        <v>25</v>
      </c>
      <c r="L55" s="1" t="s">
        <v>26</v>
      </c>
      <c r="M55" s="1" t="s">
        <v>27</v>
      </c>
      <c r="N55" s="3" t="s">
        <v>28</v>
      </c>
    </row>
    <row r="56" spans="1:14" ht="19.95" customHeight="1" x14ac:dyDescent="0.25">
      <c r="A56" s="2">
        <v>213267</v>
      </c>
      <c r="B56" s="1">
        <v>65</v>
      </c>
      <c r="C56" s="1">
        <v>3.1714000000000002</v>
      </c>
      <c r="D56" s="1">
        <v>6.3841999999999999</v>
      </c>
      <c r="E56" s="1">
        <v>15.6355</v>
      </c>
      <c r="F56" s="1">
        <v>29.915099999999999</v>
      </c>
      <c r="G56" s="1" t="s">
        <v>30</v>
      </c>
      <c r="H56" s="1" t="s">
        <v>22</v>
      </c>
      <c r="I56" s="1" t="s">
        <v>23</v>
      </c>
      <c r="J56" s="1" t="s">
        <v>24</v>
      </c>
      <c r="K56" s="1" t="s">
        <v>25</v>
      </c>
      <c r="L56" s="1" t="s">
        <v>26</v>
      </c>
      <c r="M56" s="1" t="s">
        <v>27</v>
      </c>
      <c r="N56" s="3" t="s">
        <v>28</v>
      </c>
    </row>
    <row r="57" spans="1:14" ht="19.95" hidden="1" customHeight="1" x14ac:dyDescent="0.25">
      <c r="A57" s="2">
        <v>213237</v>
      </c>
      <c r="B57" s="1">
        <v>13</v>
      </c>
      <c r="C57" s="1">
        <v>1.2528999999999999</v>
      </c>
      <c r="D57" s="1">
        <v>4.4211</v>
      </c>
      <c r="E57" s="1">
        <v>8.9564000000000004</v>
      </c>
      <c r="F57" s="1">
        <v>19.826799999999999</v>
      </c>
      <c r="G57" s="1" t="s">
        <v>30</v>
      </c>
      <c r="H57" s="1" t="s">
        <v>31</v>
      </c>
      <c r="I57" s="1" t="s">
        <v>32</v>
      </c>
      <c r="J57" s="1" t="s">
        <v>33</v>
      </c>
      <c r="K57" s="1" t="s">
        <v>34</v>
      </c>
      <c r="L57" s="1" t="s">
        <v>35</v>
      </c>
      <c r="M57" s="1" t="s">
        <v>36</v>
      </c>
      <c r="N57" s="3" t="s">
        <v>37</v>
      </c>
    </row>
    <row r="58" spans="1:14" ht="19.95" customHeight="1" x14ac:dyDescent="0.25">
      <c r="A58" s="2">
        <v>213112</v>
      </c>
      <c r="B58" s="1">
        <v>80</v>
      </c>
      <c r="C58" s="1">
        <v>3.6255999999999999</v>
      </c>
      <c r="D58" s="1">
        <v>6.984</v>
      </c>
      <c r="E58" s="1">
        <v>14.3268</v>
      </c>
      <c r="F58" s="1">
        <v>25.308399999999999</v>
      </c>
      <c r="G58" s="1" t="s">
        <v>30</v>
      </c>
      <c r="H58" s="1" t="s">
        <v>22</v>
      </c>
      <c r="I58" s="1" t="s">
        <v>23</v>
      </c>
      <c r="J58" s="1" t="s">
        <v>24</v>
      </c>
      <c r="K58" s="1" t="s">
        <v>25</v>
      </c>
      <c r="L58" s="1" t="s">
        <v>26</v>
      </c>
      <c r="M58" s="1" t="s">
        <v>27</v>
      </c>
      <c r="N58" s="3" t="s">
        <v>28</v>
      </c>
    </row>
    <row r="59" spans="1:14" ht="19.95" customHeight="1" x14ac:dyDescent="0.25">
      <c r="A59" s="2">
        <v>213053</v>
      </c>
      <c r="B59" s="1">
        <v>66</v>
      </c>
      <c r="C59" s="1">
        <v>3.2336999999999998</v>
      </c>
      <c r="D59" s="1">
        <v>6.0670999999999999</v>
      </c>
      <c r="E59" s="1">
        <v>12.339399999999999</v>
      </c>
      <c r="F59" s="1">
        <v>27.7043</v>
      </c>
      <c r="G59" s="1" t="s">
        <v>38</v>
      </c>
      <c r="H59" s="1" t="s">
        <v>22</v>
      </c>
      <c r="I59" s="1" t="s">
        <v>23</v>
      </c>
      <c r="J59" s="1" t="s">
        <v>24</v>
      </c>
      <c r="K59" s="1" t="s">
        <v>25</v>
      </c>
      <c r="L59" s="1" t="s">
        <v>26</v>
      </c>
      <c r="M59" s="1" t="s">
        <v>27</v>
      </c>
      <c r="N59" s="3" t="s">
        <v>28</v>
      </c>
    </row>
    <row r="60" spans="1:14" ht="19.95" customHeight="1" x14ac:dyDescent="0.25">
      <c r="A60" s="2">
        <v>213026</v>
      </c>
      <c r="B60" s="1">
        <v>86</v>
      </c>
      <c r="C60" s="1">
        <v>3.3845999999999998</v>
      </c>
      <c r="D60" s="1">
        <v>6.1917999999999997</v>
      </c>
      <c r="E60" s="1">
        <v>12.621600000000001</v>
      </c>
      <c r="F60" s="1">
        <v>25.3231</v>
      </c>
      <c r="G60" s="1" t="s">
        <v>30</v>
      </c>
      <c r="H60" s="1" t="s">
        <v>22</v>
      </c>
      <c r="I60" s="1" t="s">
        <v>23</v>
      </c>
      <c r="J60" s="1" t="s">
        <v>24</v>
      </c>
      <c r="K60" s="1" t="s">
        <v>25</v>
      </c>
      <c r="L60" s="1" t="s">
        <v>26</v>
      </c>
      <c r="M60" s="1" t="s">
        <v>27</v>
      </c>
      <c r="N60" s="3" t="s">
        <v>28</v>
      </c>
    </row>
    <row r="61" spans="1:14" ht="19.95" customHeight="1" x14ac:dyDescent="0.25">
      <c r="A61" s="2">
        <v>212993</v>
      </c>
      <c r="B61" s="1">
        <v>62</v>
      </c>
      <c r="C61" s="1">
        <v>3.7759999999999998</v>
      </c>
      <c r="D61" s="1">
        <v>6.1826999999999996</v>
      </c>
      <c r="E61" s="1">
        <v>12.9163</v>
      </c>
      <c r="F61" s="1">
        <v>27.014199999999999</v>
      </c>
      <c r="G61" s="1" t="s">
        <v>30</v>
      </c>
      <c r="H61" s="1" t="s">
        <v>22</v>
      </c>
      <c r="I61" s="1" t="s">
        <v>23</v>
      </c>
      <c r="J61" s="1" t="s">
        <v>24</v>
      </c>
      <c r="K61" s="1" t="s">
        <v>25</v>
      </c>
      <c r="L61" s="1" t="s">
        <v>26</v>
      </c>
      <c r="M61" s="1" t="s">
        <v>27</v>
      </c>
      <c r="N61" s="3" t="s">
        <v>28</v>
      </c>
    </row>
    <row r="62" spans="1:14" ht="19.95" hidden="1" customHeight="1" x14ac:dyDescent="0.25">
      <c r="A62" s="2">
        <v>212980</v>
      </c>
      <c r="B62" s="1">
        <v>11</v>
      </c>
      <c r="C62" s="1">
        <v>1.829</v>
      </c>
      <c r="D62" s="1">
        <v>4.1234000000000002</v>
      </c>
      <c r="E62" s="1">
        <v>9.1965000000000003</v>
      </c>
      <c r="F62" s="1">
        <v>19.767399999999999</v>
      </c>
      <c r="G62" s="1" t="s">
        <v>38</v>
      </c>
      <c r="H62" s="1" t="s">
        <v>31</v>
      </c>
      <c r="I62" s="1" t="s">
        <v>32</v>
      </c>
      <c r="J62" s="1" t="s">
        <v>33</v>
      </c>
      <c r="K62" s="1" t="s">
        <v>34</v>
      </c>
      <c r="L62" s="1" t="s">
        <v>35</v>
      </c>
      <c r="M62" s="1" t="s">
        <v>36</v>
      </c>
      <c r="N62" s="3" t="s">
        <v>37</v>
      </c>
    </row>
    <row r="63" spans="1:14" ht="19.95" hidden="1" customHeight="1" x14ac:dyDescent="0.25">
      <c r="A63" s="2">
        <v>212936</v>
      </c>
      <c r="B63" s="1">
        <v>22</v>
      </c>
      <c r="C63" s="1">
        <v>1.5933999999999999</v>
      </c>
      <c r="D63" s="1">
        <v>4.3586</v>
      </c>
      <c r="E63" s="1">
        <v>8.5060000000000002</v>
      </c>
      <c r="F63" s="1">
        <v>16.9435</v>
      </c>
      <c r="G63" s="1" t="s">
        <v>38</v>
      </c>
      <c r="H63" s="1" t="s">
        <v>31</v>
      </c>
      <c r="I63" s="1" t="s">
        <v>32</v>
      </c>
      <c r="J63" s="1" t="s">
        <v>33</v>
      </c>
      <c r="K63" s="1" t="s">
        <v>34</v>
      </c>
      <c r="L63" s="1" t="s">
        <v>35</v>
      </c>
      <c r="M63" s="1" t="s">
        <v>36</v>
      </c>
      <c r="N63" s="3" t="s">
        <v>37</v>
      </c>
    </row>
    <row r="64" spans="1:14" ht="19.95" hidden="1" customHeight="1" x14ac:dyDescent="0.25">
      <c r="A64" s="2">
        <v>212920</v>
      </c>
      <c r="B64" s="1">
        <v>53</v>
      </c>
      <c r="C64" s="1">
        <v>2.7456999999999998</v>
      </c>
      <c r="D64" s="1">
        <v>5.6208</v>
      </c>
      <c r="E64" s="1">
        <v>11.9831</v>
      </c>
      <c r="F64" s="1">
        <v>21.934000000000001</v>
      </c>
      <c r="G64" s="1" t="s">
        <v>38</v>
      </c>
      <c r="H64" s="1" t="s">
        <v>15</v>
      </c>
      <c r="I64" s="1" t="s">
        <v>16</v>
      </c>
      <c r="J64" s="1" t="s">
        <v>17</v>
      </c>
      <c r="K64" s="1" t="s">
        <v>18</v>
      </c>
      <c r="L64" s="1" t="s">
        <v>19</v>
      </c>
      <c r="M64" s="1" t="s">
        <v>20</v>
      </c>
      <c r="N64" s="3" t="s">
        <v>21</v>
      </c>
    </row>
    <row r="65" spans="1:14" ht="19.95" hidden="1" customHeight="1" x14ac:dyDescent="0.25">
      <c r="A65" s="2">
        <v>212880</v>
      </c>
      <c r="B65" s="1">
        <v>24</v>
      </c>
      <c r="C65" s="1">
        <v>1.4689000000000001</v>
      </c>
      <c r="D65" s="1">
        <v>4.8757999999999999</v>
      </c>
      <c r="E65" s="1">
        <v>8.7797999999999998</v>
      </c>
      <c r="F65" s="1">
        <v>18.650600000000001</v>
      </c>
      <c r="G65" s="1" t="s">
        <v>14</v>
      </c>
      <c r="H65" s="1" t="s">
        <v>31</v>
      </c>
      <c r="I65" s="1" t="s">
        <v>32</v>
      </c>
      <c r="J65" s="1" t="s">
        <v>33</v>
      </c>
      <c r="K65" s="1" t="s">
        <v>34</v>
      </c>
      <c r="L65" s="1" t="s">
        <v>35</v>
      </c>
      <c r="M65" s="1" t="s">
        <v>36</v>
      </c>
      <c r="N65" s="3" t="s">
        <v>37</v>
      </c>
    </row>
    <row r="66" spans="1:14" ht="19.95" customHeight="1" x14ac:dyDescent="0.25">
      <c r="A66" s="2">
        <v>212879</v>
      </c>
      <c r="B66" s="1">
        <v>75</v>
      </c>
      <c r="C66" s="1">
        <v>3.2822</v>
      </c>
      <c r="D66" s="1">
        <v>6.8087999999999997</v>
      </c>
      <c r="E66" s="1">
        <v>14.314299999999999</v>
      </c>
      <c r="F66" s="1">
        <v>26.002600000000001</v>
      </c>
      <c r="G66" s="1" t="s">
        <v>14</v>
      </c>
      <c r="H66" s="1" t="s">
        <v>22</v>
      </c>
      <c r="I66" s="1" t="s">
        <v>23</v>
      </c>
      <c r="J66" s="1" t="s">
        <v>24</v>
      </c>
      <c r="K66" s="1" t="s">
        <v>25</v>
      </c>
      <c r="L66" s="1" t="s">
        <v>26</v>
      </c>
      <c r="M66" s="1" t="s">
        <v>27</v>
      </c>
      <c r="N66" s="3" t="s">
        <v>28</v>
      </c>
    </row>
    <row r="67" spans="1:14" ht="19.95" hidden="1" customHeight="1" x14ac:dyDescent="0.25">
      <c r="A67" s="2">
        <v>212808</v>
      </c>
      <c r="B67" s="1">
        <v>21</v>
      </c>
      <c r="C67" s="1">
        <v>1.4535</v>
      </c>
      <c r="D67" s="1">
        <v>4.6920999999999999</v>
      </c>
      <c r="E67" s="1">
        <v>9.3698999999999995</v>
      </c>
      <c r="F67" s="1">
        <v>16.579899999999999</v>
      </c>
      <c r="G67" s="1" t="s">
        <v>29</v>
      </c>
      <c r="H67" s="1" t="s">
        <v>31</v>
      </c>
      <c r="I67" s="1" t="s">
        <v>32</v>
      </c>
      <c r="J67" s="1" t="s">
        <v>33</v>
      </c>
      <c r="K67" s="1" t="s">
        <v>34</v>
      </c>
      <c r="L67" s="1" t="s">
        <v>35</v>
      </c>
      <c r="M67" s="1" t="s">
        <v>36</v>
      </c>
      <c r="N67" s="3" t="s">
        <v>37</v>
      </c>
    </row>
    <row r="68" spans="1:14" ht="19.95" customHeight="1" x14ac:dyDescent="0.25">
      <c r="A68" s="2">
        <v>212699</v>
      </c>
      <c r="B68" s="1">
        <v>79</v>
      </c>
      <c r="C68" s="1">
        <v>3.0444</v>
      </c>
      <c r="D68" s="1">
        <v>6.7522000000000002</v>
      </c>
      <c r="E68" s="1">
        <v>13.3672</v>
      </c>
      <c r="F68" s="1">
        <v>25.29</v>
      </c>
      <c r="G68" s="1" t="s">
        <v>14</v>
      </c>
      <c r="H68" s="1" t="s">
        <v>22</v>
      </c>
      <c r="I68" s="1" t="s">
        <v>23</v>
      </c>
      <c r="J68" s="1" t="s">
        <v>24</v>
      </c>
      <c r="K68" s="1" t="s">
        <v>25</v>
      </c>
      <c r="L68" s="1" t="s">
        <v>26</v>
      </c>
      <c r="M68" s="1" t="s">
        <v>27</v>
      </c>
      <c r="N68" s="3" t="s">
        <v>28</v>
      </c>
    </row>
    <row r="69" spans="1:14" ht="19.95" hidden="1" customHeight="1" x14ac:dyDescent="0.25">
      <c r="A69" s="2">
        <v>212689</v>
      </c>
      <c r="B69" s="1">
        <v>10</v>
      </c>
      <c r="C69" s="1">
        <v>1.0807</v>
      </c>
      <c r="D69" s="1">
        <v>4.141</v>
      </c>
      <c r="E69" s="1">
        <v>8.7773000000000003</v>
      </c>
      <c r="F69" s="1">
        <v>18.500299999999999</v>
      </c>
      <c r="G69" s="1" t="s">
        <v>38</v>
      </c>
      <c r="H69" s="1" t="s">
        <v>31</v>
      </c>
      <c r="I69" s="1" t="s">
        <v>32</v>
      </c>
      <c r="J69" s="1" t="s">
        <v>33</v>
      </c>
      <c r="K69" s="1" t="s">
        <v>34</v>
      </c>
      <c r="L69" s="1" t="s">
        <v>35</v>
      </c>
      <c r="M69" s="1" t="s">
        <v>36</v>
      </c>
      <c r="N69" s="3" t="s">
        <v>37</v>
      </c>
    </row>
    <row r="70" spans="1:14" ht="19.95" hidden="1" customHeight="1" x14ac:dyDescent="0.25">
      <c r="A70" s="2">
        <v>212662</v>
      </c>
      <c r="B70" s="1">
        <v>23</v>
      </c>
      <c r="C70" s="1">
        <v>1.3249</v>
      </c>
      <c r="D70" s="1">
        <v>4.7256</v>
      </c>
      <c r="E70" s="1">
        <v>9.7345000000000006</v>
      </c>
      <c r="F70" s="1">
        <v>19.279800000000002</v>
      </c>
      <c r="G70" s="1" t="s">
        <v>30</v>
      </c>
      <c r="H70" s="1" t="s">
        <v>31</v>
      </c>
      <c r="I70" s="1" t="s">
        <v>32</v>
      </c>
      <c r="J70" s="1" t="s">
        <v>33</v>
      </c>
      <c r="K70" s="1" t="s">
        <v>34</v>
      </c>
      <c r="L70" s="1" t="s">
        <v>35</v>
      </c>
      <c r="M70" s="1" t="s">
        <v>36</v>
      </c>
      <c r="N70" s="3" t="s">
        <v>37</v>
      </c>
    </row>
    <row r="71" spans="1:14" ht="19.95" hidden="1" customHeight="1" x14ac:dyDescent="0.25">
      <c r="A71" s="2">
        <v>212605</v>
      </c>
      <c r="B71" s="1">
        <v>16</v>
      </c>
      <c r="C71" s="1">
        <v>1.6354</v>
      </c>
      <c r="D71" s="1">
        <v>4.7544000000000004</v>
      </c>
      <c r="E71" s="1">
        <v>8.7522000000000002</v>
      </c>
      <c r="F71" s="1">
        <v>17.576699999999999</v>
      </c>
      <c r="G71" s="1" t="s">
        <v>30</v>
      </c>
      <c r="H71" s="1" t="s">
        <v>31</v>
      </c>
      <c r="I71" s="1" t="s">
        <v>32</v>
      </c>
      <c r="J71" s="1" t="s">
        <v>33</v>
      </c>
      <c r="K71" s="1" t="s">
        <v>34</v>
      </c>
      <c r="L71" s="1" t="s">
        <v>35</v>
      </c>
      <c r="M71" s="1" t="s">
        <v>36</v>
      </c>
      <c r="N71" s="3" t="s">
        <v>37</v>
      </c>
    </row>
    <row r="72" spans="1:14" ht="19.95" customHeight="1" x14ac:dyDescent="0.25">
      <c r="A72" s="2">
        <v>212598</v>
      </c>
      <c r="B72" s="1">
        <v>90</v>
      </c>
      <c r="C72" s="1">
        <v>3.2212000000000001</v>
      </c>
      <c r="D72" s="1">
        <v>6.1580000000000004</v>
      </c>
      <c r="E72" s="1">
        <v>14.794</v>
      </c>
      <c r="F72" s="1">
        <v>29.631399999999999</v>
      </c>
      <c r="G72" s="1" t="s">
        <v>14</v>
      </c>
      <c r="H72" s="1" t="s">
        <v>22</v>
      </c>
      <c r="I72" s="1" t="s">
        <v>23</v>
      </c>
      <c r="J72" s="1" t="s">
        <v>24</v>
      </c>
      <c r="K72" s="1" t="s">
        <v>25</v>
      </c>
      <c r="L72" s="1" t="s">
        <v>26</v>
      </c>
      <c r="M72" s="1" t="s">
        <v>27</v>
      </c>
      <c r="N72" s="3" t="s">
        <v>28</v>
      </c>
    </row>
    <row r="73" spans="1:14" ht="19.95" customHeight="1" x14ac:dyDescent="0.25">
      <c r="A73" s="2">
        <v>212575</v>
      </c>
      <c r="B73" s="1">
        <v>71</v>
      </c>
      <c r="C73" s="1">
        <v>3.5575999999999999</v>
      </c>
      <c r="D73" s="1">
        <v>6.2417999999999996</v>
      </c>
      <c r="E73" s="1">
        <v>14.525</v>
      </c>
      <c r="F73" s="1">
        <v>28.1129</v>
      </c>
      <c r="G73" s="1" t="s">
        <v>38</v>
      </c>
      <c r="H73" s="1" t="s">
        <v>22</v>
      </c>
      <c r="I73" s="1" t="s">
        <v>23</v>
      </c>
      <c r="J73" s="1" t="s">
        <v>24</v>
      </c>
      <c r="K73" s="1" t="s">
        <v>25</v>
      </c>
      <c r="L73" s="1" t="s">
        <v>26</v>
      </c>
      <c r="M73" s="1" t="s">
        <v>27</v>
      </c>
      <c r="N73" s="3" t="s">
        <v>28</v>
      </c>
    </row>
    <row r="74" spans="1:14" ht="19.95" hidden="1" customHeight="1" x14ac:dyDescent="0.25">
      <c r="A74" s="2">
        <v>212523</v>
      </c>
      <c r="B74" s="1">
        <v>16</v>
      </c>
      <c r="C74" s="1">
        <v>1.9681</v>
      </c>
      <c r="D74" s="1">
        <v>4.3418999999999999</v>
      </c>
      <c r="E74" s="1">
        <v>9.6434999999999995</v>
      </c>
      <c r="F74" s="1">
        <v>18.895099999999999</v>
      </c>
      <c r="G74" s="1" t="s">
        <v>14</v>
      </c>
      <c r="H74" s="1" t="s">
        <v>31</v>
      </c>
      <c r="I74" s="1" t="s">
        <v>32</v>
      </c>
      <c r="J74" s="1" t="s">
        <v>33</v>
      </c>
      <c r="K74" s="1" t="s">
        <v>34</v>
      </c>
      <c r="L74" s="1" t="s">
        <v>35</v>
      </c>
      <c r="M74" s="1" t="s">
        <v>36</v>
      </c>
      <c r="N74" s="3" t="s">
        <v>37</v>
      </c>
    </row>
    <row r="75" spans="1:14" ht="19.95" hidden="1" customHeight="1" x14ac:dyDescent="0.25">
      <c r="A75" s="2">
        <v>212514</v>
      </c>
      <c r="B75" s="1">
        <v>28</v>
      </c>
      <c r="C75" s="1">
        <v>1.9228000000000001</v>
      </c>
      <c r="D75" s="1">
        <v>4.2443999999999997</v>
      </c>
      <c r="E75" s="1">
        <v>8.1597000000000008</v>
      </c>
      <c r="F75" s="1">
        <v>18.002099999999999</v>
      </c>
      <c r="G75" s="1" t="s">
        <v>30</v>
      </c>
      <c r="H75" s="1" t="s">
        <v>31</v>
      </c>
      <c r="I75" s="1" t="s">
        <v>32</v>
      </c>
      <c r="J75" s="1" t="s">
        <v>33</v>
      </c>
      <c r="K75" s="1" t="s">
        <v>34</v>
      </c>
      <c r="L75" s="1" t="s">
        <v>35</v>
      </c>
      <c r="M75" s="1" t="s">
        <v>36</v>
      </c>
      <c r="N75" s="3" t="s">
        <v>37</v>
      </c>
    </row>
    <row r="76" spans="1:14" ht="19.95" hidden="1" customHeight="1" x14ac:dyDescent="0.25">
      <c r="A76" s="2">
        <v>212480</v>
      </c>
      <c r="B76" s="1">
        <v>52</v>
      </c>
      <c r="C76" s="1">
        <v>2.0082</v>
      </c>
      <c r="D76" s="1">
        <v>5.3689999999999998</v>
      </c>
      <c r="E76" s="1">
        <v>10.924799999999999</v>
      </c>
      <c r="F76" s="1">
        <v>24.467300000000002</v>
      </c>
      <c r="G76" s="1" t="s">
        <v>38</v>
      </c>
      <c r="H76" s="1" t="s">
        <v>15</v>
      </c>
      <c r="I76" s="1" t="s">
        <v>16</v>
      </c>
      <c r="J76" s="1" t="s">
        <v>17</v>
      </c>
      <c r="K76" s="1" t="s">
        <v>18</v>
      </c>
      <c r="L76" s="1" t="s">
        <v>19</v>
      </c>
      <c r="M76" s="1" t="s">
        <v>20</v>
      </c>
      <c r="N76" s="3" t="s">
        <v>21</v>
      </c>
    </row>
    <row r="77" spans="1:14" ht="19.95" hidden="1" customHeight="1" x14ac:dyDescent="0.25">
      <c r="A77" s="2">
        <v>212472</v>
      </c>
      <c r="B77" s="1">
        <v>60</v>
      </c>
      <c r="C77" s="1">
        <v>2.4177</v>
      </c>
      <c r="D77" s="1">
        <v>5.0415000000000001</v>
      </c>
      <c r="E77" s="1">
        <v>11.481999999999999</v>
      </c>
      <c r="F77" s="1">
        <v>23.9255</v>
      </c>
      <c r="G77" s="1" t="s">
        <v>14</v>
      </c>
      <c r="H77" s="1" t="s">
        <v>15</v>
      </c>
      <c r="I77" s="1" t="s">
        <v>16</v>
      </c>
      <c r="J77" s="1" t="s">
        <v>17</v>
      </c>
      <c r="K77" s="1" t="s">
        <v>18</v>
      </c>
      <c r="L77" s="1" t="s">
        <v>19</v>
      </c>
      <c r="M77" s="1" t="s">
        <v>20</v>
      </c>
      <c r="N77" s="3" t="s">
        <v>21</v>
      </c>
    </row>
    <row r="78" spans="1:14" ht="19.95" hidden="1" customHeight="1" x14ac:dyDescent="0.25">
      <c r="A78" s="2">
        <v>212448</v>
      </c>
      <c r="B78" s="1">
        <v>45</v>
      </c>
      <c r="C78" s="1">
        <v>2.2004000000000001</v>
      </c>
      <c r="D78" s="1">
        <v>5.3906999999999998</v>
      </c>
      <c r="E78" s="1">
        <v>10.5014</v>
      </c>
      <c r="F78" s="1">
        <v>23.052299999999999</v>
      </c>
      <c r="G78" s="1" t="s">
        <v>14</v>
      </c>
      <c r="H78" s="1" t="s">
        <v>15</v>
      </c>
      <c r="I78" s="1" t="s">
        <v>16</v>
      </c>
      <c r="J78" s="1" t="s">
        <v>17</v>
      </c>
      <c r="K78" s="1" t="s">
        <v>18</v>
      </c>
      <c r="L78" s="1" t="s">
        <v>19</v>
      </c>
      <c r="M78" s="1" t="s">
        <v>20</v>
      </c>
      <c r="N78" s="3" t="s">
        <v>21</v>
      </c>
    </row>
    <row r="79" spans="1:14" ht="19.95" customHeight="1" x14ac:dyDescent="0.25">
      <c r="A79" s="2">
        <v>212437</v>
      </c>
      <c r="B79" s="1">
        <v>84</v>
      </c>
      <c r="C79" s="1">
        <v>3.1804000000000001</v>
      </c>
      <c r="D79" s="1">
        <v>6.8240999999999996</v>
      </c>
      <c r="E79" s="1">
        <v>13.172000000000001</v>
      </c>
      <c r="F79" s="1">
        <v>27.103999999999999</v>
      </c>
      <c r="G79" s="1" t="s">
        <v>30</v>
      </c>
      <c r="H79" s="1" t="s">
        <v>22</v>
      </c>
      <c r="I79" s="1" t="s">
        <v>23</v>
      </c>
      <c r="J79" s="1" t="s">
        <v>24</v>
      </c>
      <c r="K79" s="1" t="s">
        <v>25</v>
      </c>
      <c r="L79" s="1" t="s">
        <v>26</v>
      </c>
      <c r="M79" s="1" t="s">
        <v>27</v>
      </c>
      <c r="N79" s="3" t="s">
        <v>28</v>
      </c>
    </row>
    <row r="80" spans="1:14" ht="19.95" hidden="1" customHeight="1" x14ac:dyDescent="0.25">
      <c r="A80" s="2">
        <v>212431</v>
      </c>
      <c r="B80" s="1">
        <v>26</v>
      </c>
      <c r="C80" s="1">
        <v>1.5738000000000001</v>
      </c>
      <c r="D80" s="1">
        <v>4.0784000000000002</v>
      </c>
      <c r="E80" s="1">
        <v>9.3971</v>
      </c>
      <c r="F80" s="1">
        <v>18.206299999999999</v>
      </c>
      <c r="G80" s="1" t="s">
        <v>38</v>
      </c>
      <c r="H80" s="1" t="s">
        <v>31</v>
      </c>
      <c r="I80" s="1" t="s">
        <v>32</v>
      </c>
      <c r="J80" s="1" t="s">
        <v>33</v>
      </c>
      <c r="K80" s="1" t="s">
        <v>34</v>
      </c>
      <c r="L80" s="1" t="s">
        <v>35</v>
      </c>
      <c r="M80" s="1" t="s">
        <v>36</v>
      </c>
      <c r="N80" s="3" t="s">
        <v>37</v>
      </c>
    </row>
    <row r="81" spans="1:14" ht="19.95" hidden="1" customHeight="1" x14ac:dyDescent="0.25">
      <c r="A81" s="2">
        <v>212283</v>
      </c>
      <c r="B81" s="1">
        <v>36</v>
      </c>
      <c r="C81" s="1">
        <v>2.7814000000000001</v>
      </c>
      <c r="D81" s="1">
        <v>5.6459000000000001</v>
      </c>
      <c r="E81" s="1">
        <v>10.8126</v>
      </c>
      <c r="F81" s="1">
        <v>20.7697</v>
      </c>
      <c r="G81" s="1" t="s">
        <v>30</v>
      </c>
      <c r="H81" s="1" t="s">
        <v>15</v>
      </c>
      <c r="I81" s="1" t="s">
        <v>16</v>
      </c>
      <c r="J81" s="1" t="s">
        <v>17</v>
      </c>
      <c r="K81" s="1" t="s">
        <v>18</v>
      </c>
      <c r="L81" s="1" t="s">
        <v>19</v>
      </c>
      <c r="M81" s="1" t="s">
        <v>20</v>
      </c>
      <c r="N81" s="3" t="s">
        <v>21</v>
      </c>
    </row>
    <row r="82" spans="1:14" ht="19.95" hidden="1" customHeight="1" x14ac:dyDescent="0.25">
      <c r="A82" s="2">
        <v>212277</v>
      </c>
      <c r="B82" s="1">
        <v>29</v>
      </c>
      <c r="C82" s="1">
        <v>1.9366000000000001</v>
      </c>
      <c r="D82" s="1">
        <v>4.6517999999999997</v>
      </c>
      <c r="E82" s="1">
        <v>8.1699000000000002</v>
      </c>
      <c r="F82" s="1">
        <v>17.010999999999999</v>
      </c>
      <c r="G82" s="1" t="s">
        <v>29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3" t="s">
        <v>37</v>
      </c>
    </row>
    <row r="83" spans="1:14" ht="19.95" hidden="1" customHeight="1" x14ac:dyDescent="0.25">
      <c r="A83" s="2">
        <v>212253</v>
      </c>
      <c r="B83" s="1">
        <v>41</v>
      </c>
      <c r="C83" s="1">
        <v>2.6905999999999999</v>
      </c>
      <c r="D83" s="1">
        <v>5.1715999999999998</v>
      </c>
      <c r="E83" s="1">
        <v>10.406499999999999</v>
      </c>
      <c r="F83" s="1">
        <v>21.417100000000001</v>
      </c>
      <c r="G83" s="1" t="s">
        <v>29</v>
      </c>
      <c r="H83" s="1" t="s">
        <v>15</v>
      </c>
      <c r="I83" s="1" t="s">
        <v>16</v>
      </c>
      <c r="J83" s="1" t="s">
        <v>17</v>
      </c>
      <c r="K83" s="1" t="s">
        <v>18</v>
      </c>
      <c r="L83" s="1" t="s">
        <v>19</v>
      </c>
      <c r="M83" s="1" t="s">
        <v>20</v>
      </c>
      <c r="N83" s="3" t="s">
        <v>21</v>
      </c>
    </row>
    <row r="84" spans="1:14" ht="19.95" hidden="1" customHeight="1" x14ac:dyDescent="0.25">
      <c r="A84" s="2">
        <v>212238</v>
      </c>
      <c r="B84" s="1">
        <v>19</v>
      </c>
      <c r="C84" s="1">
        <v>1.8299000000000001</v>
      </c>
      <c r="D84" s="1">
        <v>4.5833000000000004</v>
      </c>
      <c r="E84" s="1">
        <v>9.9588000000000001</v>
      </c>
      <c r="F84" s="1">
        <v>19.6523</v>
      </c>
      <c r="G84" s="1" t="s">
        <v>14</v>
      </c>
      <c r="H84" s="1" t="s">
        <v>31</v>
      </c>
      <c r="I84" s="1" t="s">
        <v>32</v>
      </c>
      <c r="J84" s="1" t="s">
        <v>33</v>
      </c>
      <c r="K84" s="1" t="s">
        <v>34</v>
      </c>
      <c r="L84" s="1" t="s">
        <v>35</v>
      </c>
      <c r="M84" s="1" t="s">
        <v>36</v>
      </c>
      <c r="N84" s="3" t="s">
        <v>37</v>
      </c>
    </row>
    <row r="85" spans="1:14" ht="19.95" customHeight="1" x14ac:dyDescent="0.25">
      <c r="A85" s="2">
        <v>212119</v>
      </c>
      <c r="B85" s="1">
        <v>76</v>
      </c>
      <c r="C85" s="1">
        <v>3.8862999999999999</v>
      </c>
      <c r="D85" s="1">
        <v>6.766</v>
      </c>
      <c r="E85" s="1">
        <v>12.3811</v>
      </c>
      <c r="F85" s="1">
        <v>29.363800000000001</v>
      </c>
      <c r="G85" s="1" t="s">
        <v>38</v>
      </c>
      <c r="H85" s="1" t="s">
        <v>22</v>
      </c>
      <c r="I85" s="1" t="s">
        <v>23</v>
      </c>
      <c r="J85" s="1" t="s">
        <v>24</v>
      </c>
      <c r="K85" s="1" t="s">
        <v>25</v>
      </c>
      <c r="L85" s="1" t="s">
        <v>26</v>
      </c>
      <c r="M85" s="1" t="s">
        <v>27</v>
      </c>
      <c r="N85" s="3" t="s">
        <v>28</v>
      </c>
    </row>
    <row r="86" spans="1:14" ht="19.95" customHeight="1" x14ac:dyDescent="0.25">
      <c r="A86" s="2">
        <v>212041</v>
      </c>
      <c r="B86" s="1">
        <v>86</v>
      </c>
      <c r="C86" s="1">
        <v>3.5226000000000002</v>
      </c>
      <c r="D86" s="1">
        <v>6.0326000000000004</v>
      </c>
      <c r="E86" s="1">
        <v>14.7563</v>
      </c>
      <c r="F86" s="1">
        <v>28.5992</v>
      </c>
      <c r="G86" s="1" t="s">
        <v>14</v>
      </c>
      <c r="H86" s="1" t="s">
        <v>22</v>
      </c>
      <c r="I86" s="1" t="s">
        <v>23</v>
      </c>
      <c r="J86" s="1" t="s">
        <v>24</v>
      </c>
      <c r="K86" s="1" t="s">
        <v>25</v>
      </c>
      <c r="L86" s="1" t="s">
        <v>26</v>
      </c>
      <c r="M86" s="1" t="s">
        <v>27</v>
      </c>
      <c r="N86" s="3" t="s">
        <v>28</v>
      </c>
    </row>
    <row r="87" spans="1:14" ht="19.95" hidden="1" customHeight="1" x14ac:dyDescent="0.25">
      <c r="A87" s="2">
        <v>211984</v>
      </c>
      <c r="B87" s="1">
        <v>36</v>
      </c>
      <c r="C87" s="1">
        <v>2.7854999999999999</v>
      </c>
      <c r="D87" s="1">
        <v>5.8152999999999997</v>
      </c>
      <c r="E87" s="1">
        <v>11.1724</v>
      </c>
      <c r="F87" s="1">
        <v>22.6356</v>
      </c>
      <c r="G87" s="1" t="s">
        <v>14</v>
      </c>
      <c r="H87" s="1" t="s">
        <v>15</v>
      </c>
      <c r="I87" s="1" t="s">
        <v>16</v>
      </c>
      <c r="J87" s="1" t="s">
        <v>17</v>
      </c>
      <c r="K87" s="1" t="s">
        <v>18</v>
      </c>
      <c r="L87" s="1" t="s">
        <v>19</v>
      </c>
      <c r="M87" s="1" t="s">
        <v>20</v>
      </c>
      <c r="N87" s="3" t="s">
        <v>21</v>
      </c>
    </row>
    <row r="88" spans="1:14" ht="19.95" customHeight="1" x14ac:dyDescent="0.25">
      <c r="A88" s="2">
        <v>211956</v>
      </c>
      <c r="B88" s="1">
        <v>63</v>
      </c>
      <c r="C88" s="1">
        <v>3.5630000000000002</v>
      </c>
      <c r="D88" s="1">
        <v>6.4960000000000004</v>
      </c>
      <c r="E88" s="1">
        <v>13.9335</v>
      </c>
      <c r="F88" s="1">
        <v>29.332000000000001</v>
      </c>
      <c r="G88" s="1" t="s">
        <v>29</v>
      </c>
      <c r="H88" s="1" t="s">
        <v>22</v>
      </c>
      <c r="I88" s="1" t="s">
        <v>23</v>
      </c>
      <c r="J88" s="1" t="s">
        <v>24</v>
      </c>
      <c r="K88" s="1" t="s">
        <v>25</v>
      </c>
      <c r="L88" s="1" t="s">
        <v>26</v>
      </c>
      <c r="M88" s="1" t="s">
        <v>27</v>
      </c>
      <c r="N88" s="3" t="s">
        <v>28</v>
      </c>
    </row>
    <row r="89" spans="1:14" ht="19.95" hidden="1" customHeight="1" x14ac:dyDescent="0.25">
      <c r="A89" s="2">
        <v>211935</v>
      </c>
      <c r="B89" s="1">
        <v>21</v>
      </c>
      <c r="C89" s="1">
        <v>1.5483</v>
      </c>
      <c r="D89" s="1">
        <v>4.5595999999999997</v>
      </c>
      <c r="E89" s="1">
        <v>8.5793999999999997</v>
      </c>
      <c r="F89" s="1">
        <v>17.3628</v>
      </c>
      <c r="G89" s="1" t="s">
        <v>38</v>
      </c>
      <c r="H89" s="1" t="s">
        <v>31</v>
      </c>
      <c r="I89" s="1" t="s">
        <v>32</v>
      </c>
      <c r="J89" s="1" t="s">
        <v>33</v>
      </c>
      <c r="K89" s="1" t="s">
        <v>34</v>
      </c>
      <c r="L89" s="1" t="s">
        <v>35</v>
      </c>
      <c r="M89" s="1" t="s">
        <v>36</v>
      </c>
      <c r="N89" s="3" t="s">
        <v>37</v>
      </c>
    </row>
    <row r="90" spans="1:14" ht="19.95" hidden="1" customHeight="1" x14ac:dyDescent="0.25">
      <c r="A90" s="2">
        <v>211927</v>
      </c>
      <c r="B90" s="1">
        <v>17</v>
      </c>
      <c r="C90" s="1">
        <v>1.0814999999999999</v>
      </c>
      <c r="D90" s="1">
        <v>4.0194999999999999</v>
      </c>
      <c r="E90" s="1">
        <v>8.4158000000000008</v>
      </c>
      <c r="F90" s="1">
        <v>19.1782</v>
      </c>
      <c r="G90" s="1" t="s">
        <v>14</v>
      </c>
      <c r="H90" s="1" t="s">
        <v>31</v>
      </c>
      <c r="I90" s="1" t="s">
        <v>32</v>
      </c>
      <c r="J90" s="1" t="s">
        <v>33</v>
      </c>
      <c r="K90" s="1" t="s">
        <v>34</v>
      </c>
      <c r="L90" s="1" t="s">
        <v>35</v>
      </c>
      <c r="M90" s="1" t="s">
        <v>36</v>
      </c>
      <c r="N90" s="3" t="s">
        <v>37</v>
      </c>
    </row>
    <row r="91" spans="1:14" ht="19.95" customHeight="1" x14ac:dyDescent="0.25">
      <c r="A91" s="2">
        <v>211875</v>
      </c>
      <c r="B91" s="1">
        <v>87</v>
      </c>
      <c r="C91" s="1">
        <v>3.6768999999999998</v>
      </c>
      <c r="D91" s="1">
        <v>6.1059999999999999</v>
      </c>
      <c r="E91" s="1">
        <v>14.102600000000001</v>
      </c>
      <c r="F91" s="1">
        <v>29.381</v>
      </c>
      <c r="G91" s="1" t="s">
        <v>29</v>
      </c>
      <c r="H91" s="1" t="s">
        <v>22</v>
      </c>
      <c r="I91" s="1" t="s">
        <v>23</v>
      </c>
      <c r="J91" s="1" t="s">
        <v>24</v>
      </c>
      <c r="K91" s="1" t="s">
        <v>25</v>
      </c>
      <c r="L91" s="1" t="s">
        <v>26</v>
      </c>
      <c r="M91" s="1" t="s">
        <v>27</v>
      </c>
      <c r="N91" s="3" t="s">
        <v>28</v>
      </c>
    </row>
    <row r="92" spans="1:14" ht="19.95" hidden="1" customHeight="1" x14ac:dyDescent="0.25">
      <c r="A92" s="2">
        <v>211839</v>
      </c>
      <c r="B92" s="1">
        <v>26</v>
      </c>
      <c r="C92" s="1">
        <v>1.6436999999999999</v>
      </c>
      <c r="D92" s="1">
        <v>4.3967000000000001</v>
      </c>
      <c r="E92" s="1">
        <v>9.9503000000000004</v>
      </c>
      <c r="F92" s="1">
        <v>19.962800000000001</v>
      </c>
      <c r="G92" s="1" t="s">
        <v>38</v>
      </c>
      <c r="H92" s="1" t="s">
        <v>31</v>
      </c>
      <c r="I92" s="1" t="s">
        <v>32</v>
      </c>
      <c r="J92" s="1" t="s">
        <v>33</v>
      </c>
      <c r="K92" s="1" t="s">
        <v>34</v>
      </c>
      <c r="L92" s="1" t="s">
        <v>35</v>
      </c>
      <c r="M92" s="1" t="s">
        <v>36</v>
      </c>
      <c r="N92" s="3" t="s">
        <v>37</v>
      </c>
    </row>
    <row r="93" spans="1:14" ht="19.95" customHeight="1" x14ac:dyDescent="0.25">
      <c r="A93" s="2">
        <v>211829</v>
      </c>
      <c r="B93" s="1">
        <v>71</v>
      </c>
      <c r="C93" s="1">
        <v>3.4041999999999999</v>
      </c>
      <c r="D93" s="1">
        <v>6.6805000000000003</v>
      </c>
      <c r="E93" s="1">
        <v>12.068899999999999</v>
      </c>
      <c r="F93" s="1">
        <v>27.2484</v>
      </c>
      <c r="G93" s="1" t="s">
        <v>29</v>
      </c>
      <c r="H93" s="1" t="s">
        <v>22</v>
      </c>
      <c r="I93" s="1" t="s">
        <v>23</v>
      </c>
      <c r="J93" s="1" t="s">
        <v>24</v>
      </c>
      <c r="K93" s="1" t="s">
        <v>25</v>
      </c>
      <c r="L93" s="1" t="s">
        <v>26</v>
      </c>
      <c r="M93" s="1" t="s">
        <v>27</v>
      </c>
      <c r="N93" s="3" t="s">
        <v>28</v>
      </c>
    </row>
    <row r="94" spans="1:14" ht="19.95" customHeight="1" x14ac:dyDescent="0.25">
      <c r="A94" s="2">
        <v>211798</v>
      </c>
      <c r="B94" s="1">
        <v>76</v>
      </c>
      <c r="C94" s="1">
        <v>3.3567</v>
      </c>
      <c r="D94" s="1">
        <v>6.8773999999999997</v>
      </c>
      <c r="E94" s="1">
        <v>14.292400000000001</v>
      </c>
      <c r="F94" s="1">
        <v>26.402200000000001</v>
      </c>
      <c r="G94" s="1" t="s">
        <v>38</v>
      </c>
      <c r="H94" s="1" t="s">
        <v>22</v>
      </c>
      <c r="I94" s="1" t="s">
        <v>23</v>
      </c>
      <c r="J94" s="1" t="s">
        <v>24</v>
      </c>
      <c r="K94" s="1" t="s">
        <v>25</v>
      </c>
      <c r="L94" s="1" t="s">
        <v>26</v>
      </c>
      <c r="M94" s="1" t="s">
        <v>27</v>
      </c>
      <c r="N94" s="3" t="s">
        <v>28</v>
      </c>
    </row>
    <row r="95" spans="1:14" ht="19.95" customHeight="1" x14ac:dyDescent="0.25">
      <c r="A95" s="2">
        <v>211758</v>
      </c>
      <c r="B95" s="1">
        <v>69</v>
      </c>
      <c r="C95" s="1">
        <v>3.1970000000000001</v>
      </c>
      <c r="D95" s="1">
        <v>6.2304000000000004</v>
      </c>
      <c r="E95" s="1">
        <v>14.0768</v>
      </c>
      <c r="F95" s="1">
        <v>29.2761</v>
      </c>
      <c r="G95" s="1" t="s">
        <v>38</v>
      </c>
      <c r="H95" s="1" t="s">
        <v>22</v>
      </c>
      <c r="I95" s="1" t="s">
        <v>23</v>
      </c>
      <c r="J95" s="1" t="s">
        <v>24</v>
      </c>
      <c r="K95" s="1" t="s">
        <v>25</v>
      </c>
      <c r="L95" s="1" t="s">
        <v>26</v>
      </c>
      <c r="M95" s="1" t="s">
        <v>27</v>
      </c>
      <c r="N95" s="3" t="s">
        <v>28</v>
      </c>
    </row>
    <row r="96" spans="1:14" ht="19.95" customHeight="1" x14ac:dyDescent="0.25">
      <c r="A96" s="2">
        <v>211711</v>
      </c>
      <c r="B96" s="1">
        <v>71</v>
      </c>
      <c r="C96" s="1">
        <v>3.1999</v>
      </c>
      <c r="D96" s="1">
        <v>6.8967000000000001</v>
      </c>
      <c r="E96" s="1">
        <v>13.653600000000001</v>
      </c>
      <c r="F96" s="1">
        <v>28.088000000000001</v>
      </c>
      <c r="G96" s="1" t="s">
        <v>38</v>
      </c>
      <c r="H96" s="1" t="s">
        <v>22</v>
      </c>
      <c r="I96" s="1" t="s">
        <v>23</v>
      </c>
      <c r="J96" s="1" t="s">
        <v>24</v>
      </c>
      <c r="K96" s="1" t="s">
        <v>25</v>
      </c>
      <c r="L96" s="1" t="s">
        <v>26</v>
      </c>
      <c r="M96" s="1" t="s">
        <v>27</v>
      </c>
      <c r="N96" s="3" t="s">
        <v>28</v>
      </c>
    </row>
    <row r="97" spans="1:14" ht="19.95" hidden="1" customHeight="1" x14ac:dyDescent="0.25">
      <c r="A97" s="2">
        <v>211516</v>
      </c>
      <c r="B97" s="1">
        <v>53</v>
      </c>
      <c r="C97" s="1">
        <v>2.3912</v>
      </c>
      <c r="D97" s="1">
        <v>5.9926000000000004</v>
      </c>
      <c r="E97" s="1">
        <v>11.1427</v>
      </c>
      <c r="F97" s="1">
        <v>21.374700000000001</v>
      </c>
      <c r="G97" s="1" t="s">
        <v>38</v>
      </c>
      <c r="H97" s="1" t="s">
        <v>15</v>
      </c>
      <c r="I97" s="1" t="s">
        <v>16</v>
      </c>
      <c r="J97" s="1" t="s">
        <v>17</v>
      </c>
      <c r="K97" s="1" t="s">
        <v>18</v>
      </c>
      <c r="L97" s="1" t="s">
        <v>19</v>
      </c>
      <c r="M97" s="1" t="s">
        <v>20</v>
      </c>
      <c r="N97" s="3" t="s">
        <v>21</v>
      </c>
    </row>
    <row r="98" spans="1:14" ht="19.95" hidden="1" customHeight="1" x14ac:dyDescent="0.25">
      <c r="A98" s="2">
        <v>211494</v>
      </c>
      <c r="B98" s="1">
        <v>50</v>
      </c>
      <c r="C98" s="1">
        <v>2.7646000000000002</v>
      </c>
      <c r="D98" s="1">
        <v>5.3399000000000001</v>
      </c>
      <c r="E98" s="1">
        <v>10.2386</v>
      </c>
      <c r="F98" s="1">
        <v>20.764399999999998</v>
      </c>
      <c r="G98" s="1" t="s">
        <v>30</v>
      </c>
      <c r="H98" s="1" t="s">
        <v>15</v>
      </c>
      <c r="I98" s="1" t="s">
        <v>16</v>
      </c>
      <c r="J98" s="1" t="s">
        <v>17</v>
      </c>
      <c r="K98" s="1" t="s">
        <v>18</v>
      </c>
      <c r="L98" s="1" t="s">
        <v>19</v>
      </c>
      <c r="M98" s="1" t="s">
        <v>20</v>
      </c>
      <c r="N98" s="3" t="s">
        <v>21</v>
      </c>
    </row>
    <row r="99" spans="1:14" ht="19.95" customHeight="1" x14ac:dyDescent="0.25">
      <c r="A99" s="2">
        <v>211432</v>
      </c>
      <c r="B99" s="1">
        <v>68</v>
      </c>
      <c r="C99" s="1">
        <v>3.6415999999999999</v>
      </c>
      <c r="D99" s="1">
        <v>6.1413000000000002</v>
      </c>
      <c r="E99" s="1">
        <v>15.319900000000001</v>
      </c>
      <c r="F99" s="1">
        <v>27.047799999999999</v>
      </c>
      <c r="G99" s="1" t="s">
        <v>38</v>
      </c>
      <c r="H99" s="1" t="s">
        <v>22</v>
      </c>
      <c r="I99" s="1" t="s">
        <v>23</v>
      </c>
      <c r="J99" s="1" t="s">
        <v>24</v>
      </c>
      <c r="K99" s="1" t="s">
        <v>25</v>
      </c>
      <c r="L99" s="1" t="s">
        <v>26</v>
      </c>
      <c r="M99" s="1" t="s">
        <v>27</v>
      </c>
      <c r="N99" s="3" t="s">
        <v>28</v>
      </c>
    </row>
    <row r="100" spans="1:14" ht="19.95" hidden="1" customHeight="1" x14ac:dyDescent="0.25">
      <c r="A100" s="2">
        <v>211379</v>
      </c>
      <c r="B100" s="1">
        <v>23</v>
      </c>
      <c r="C100" s="1">
        <v>1.4717</v>
      </c>
      <c r="D100" s="1">
        <v>4.5906000000000002</v>
      </c>
      <c r="E100" s="1">
        <v>8.0789000000000009</v>
      </c>
      <c r="F100" s="1">
        <v>19.137799999999999</v>
      </c>
      <c r="G100" s="1" t="s">
        <v>14</v>
      </c>
      <c r="H100" s="1" t="s">
        <v>31</v>
      </c>
      <c r="I100" s="1" t="s">
        <v>32</v>
      </c>
      <c r="J100" s="1" t="s">
        <v>33</v>
      </c>
      <c r="K100" s="1" t="s">
        <v>34</v>
      </c>
      <c r="L100" s="1" t="s">
        <v>35</v>
      </c>
      <c r="M100" s="1" t="s">
        <v>36</v>
      </c>
      <c r="N100" s="3" t="s">
        <v>37</v>
      </c>
    </row>
    <row r="101" spans="1:14" ht="19.95" hidden="1" customHeight="1" x14ac:dyDescent="0.25">
      <c r="A101" s="2">
        <v>211321</v>
      </c>
      <c r="B101" s="1">
        <v>18</v>
      </c>
      <c r="C101" s="1">
        <v>1.157</v>
      </c>
      <c r="D101" s="1">
        <v>4.8141999999999996</v>
      </c>
      <c r="E101" s="1">
        <v>9.9062000000000001</v>
      </c>
      <c r="F101" s="1">
        <v>16.777899999999999</v>
      </c>
      <c r="G101" s="1" t="s">
        <v>38</v>
      </c>
      <c r="H101" s="1" t="s">
        <v>31</v>
      </c>
      <c r="I101" s="1" t="s">
        <v>32</v>
      </c>
      <c r="J101" s="1" t="s">
        <v>33</v>
      </c>
      <c r="K101" s="1" t="s">
        <v>34</v>
      </c>
      <c r="L101" s="1" t="s">
        <v>35</v>
      </c>
      <c r="M101" s="1" t="s">
        <v>36</v>
      </c>
      <c r="N101" s="3" t="s">
        <v>37</v>
      </c>
    </row>
    <row r="102" spans="1:14" ht="19.95" customHeight="1" x14ac:dyDescent="0.25">
      <c r="A102" s="2">
        <v>211320</v>
      </c>
      <c r="B102" s="1">
        <v>72</v>
      </c>
      <c r="C102" s="1">
        <v>3.6716000000000002</v>
      </c>
      <c r="D102" s="1">
        <v>6.9066999999999998</v>
      </c>
      <c r="E102" s="1">
        <v>15.9254</v>
      </c>
      <c r="F102" s="1">
        <v>27.1114</v>
      </c>
      <c r="G102" s="1" t="s">
        <v>38</v>
      </c>
      <c r="H102" s="1" t="s">
        <v>22</v>
      </c>
      <c r="I102" s="1" t="s">
        <v>23</v>
      </c>
      <c r="J102" s="1" t="s">
        <v>24</v>
      </c>
      <c r="K102" s="1" t="s">
        <v>25</v>
      </c>
      <c r="L102" s="1" t="s">
        <v>26</v>
      </c>
      <c r="M102" s="1" t="s">
        <v>27</v>
      </c>
      <c r="N102" s="3" t="s">
        <v>28</v>
      </c>
    </row>
    <row r="103" spans="1:14" ht="19.95" customHeight="1" x14ac:dyDescent="0.25">
      <c r="A103" s="2">
        <v>211296</v>
      </c>
      <c r="B103" s="1">
        <v>69</v>
      </c>
      <c r="C103" s="1">
        <v>3.915</v>
      </c>
      <c r="D103" s="1">
        <v>6.1029999999999998</v>
      </c>
      <c r="E103" s="1">
        <v>15.2622</v>
      </c>
      <c r="F103" s="1">
        <v>26.8888</v>
      </c>
      <c r="G103" s="1" t="s">
        <v>38</v>
      </c>
      <c r="H103" s="1" t="s">
        <v>22</v>
      </c>
      <c r="I103" s="1" t="s">
        <v>23</v>
      </c>
      <c r="J103" s="1" t="s">
        <v>24</v>
      </c>
      <c r="K103" s="1" t="s">
        <v>25</v>
      </c>
      <c r="L103" s="1" t="s">
        <v>26</v>
      </c>
      <c r="M103" s="1" t="s">
        <v>27</v>
      </c>
      <c r="N103" s="3" t="s">
        <v>28</v>
      </c>
    </row>
    <row r="104" spans="1:14" ht="19.95" customHeight="1" x14ac:dyDescent="0.25">
      <c r="A104" s="2">
        <v>211270</v>
      </c>
      <c r="B104" s="1">
        <v>72</v>
      </c>
      <c r="C104" s="1">
        <v>3.6738</v>
      </c>
      <c r="D104" s="1">
        <v>6.0693000000000001</v>
      </c>
      <c r="E104" s="1">
        <v>13.4451</v>
      </c>
      <c r="F104" s="1">
        <v>27.11</v>
      </c>
      <c r="G104" s="1" t="s">
        <v>14</v>
      </c>
      <c r="H104" s="1" t="s">
        <v>22</v>
      </c>
      <c r="I104" s="1" t="s">
        <v>23</v>
      </c>
      <c r="J104" s="1" t="s">
        <v>24</v>
      </c>
      <c r="K104" s="1" t="s">
        <v>25</v>
      </c>
      <c r="L104" s="1" t="s">
        <v>26</v>
      </c>
      <c r="M104" s="1" t="s">
        <v>27</v>
      </c>
      <c r="N104" s="3" t="s">
        <v>28</v>
      </c>
    </row>
    <row r="105" spans="1:14" ht="19.95" hidden="1" customHeight="1" x14ac:dyDescent="0.25">
      <c r="A105" s="2">
        <v>211268</v>
      </c>
      <c r="B105" s="1">
        <v>56</v>
      </c>
      <c r="C105" s="1">
        <v>2.9011</v>
      </c>
      <c r="D105" s="1">
        <v>5.6573000000000002</v>
      </c>
      <c r="E105" s="1">
        <v>10.9061</v>
      </c>
      <c r="F105" s="1">
        <v>23.8065</v>
      </c>
      <c r="G105" s="1" t="s">
        <v>38</v>
      </c>
      <c r="H105" s="1" t="s">
        <v>15</v>
      </c>
      <c r="I105" s="1" t="s">
        <v>16</v>
      </c>
      <c r="J105" s="1" t="s">
        <v>17</v>
      </c>
      <c r="K105" s="1" t="s">
        <v>18</v>
      </c>
      <c r="L105" s="1" t="s">
        <v>19</v>
      </c>
      <c r="M105" s="1" t="s">
        <v>20</v>
      </c>
      <c r="N105" s="3" t="s">
        <v>21</v>
      </c>
    </row>
    <row r="106" spans="1:14" ht="19.95" hidden="1" customHeight="1" x14ac:dyDescent="0.25">
      <c r="A106" s="2">
        <v>211212</v>
      </c>
      <c r="B106" s="1">
        <v>18</v>
      </c>
      <c r="C106" s="1">
        <v>1.2415</v>
      </c>
      <c r="D106" s="1">
        <v>4.1772</v>
      </c>
      <c r="E106" s="1">
        <v>9.8643999999999998</v>
      </c>
      <c r="F106" s="1">
        <v>18.880600000000001</v>
      </c>
      <c r="G106" s="1" t="s">
        <v>14</v>
      </c>
      <c r="H106" s="1" t="s">
        <v>31</v>
      </c>
      <c r="I106" s="1" t="s">
        <v>32</v>
      </c>
      <c r="J106" s="1" t="s">
        <v>33</v>
      </c>
      <c r="K106" s="1" t="s">
        <v>34</v>
      </c>
      <c r="L106" s="1" t="s">
        <v>35</v>
      </c>
      <c r="M106" s="1" t="s">
        <v>36</v>
      </c>
      <c r="N106" s="3" t="s">
        <v>37</v>
      </c>
    </row>
    <row r="107" spans="1:14" ht="19.95" customHeight="1" x14ac:dyDescent="0.25">
      <c r="A107" s="2">
        <v>211199</v>
      </c>
      <c r="B107" s="1">
        <v>92</v>
      </c>
      <c r="C107" s="1">
        <v>3.4794</v>
      </c>
      <c r="D107" s="1">
        <v>6.6349</v>
      </c>
      <c r="E107" s="1">
        <v>15.388500000000001</v>
      </c>
      <c r="F107" s="1">
        <v>25.774699999999999</v>
      </c>
      <c r="G107" s="1" t="s">
        <v>29</v>
      </c>
      <c r="H107" s="1" t="s">
        <v>22</v>
      </c>
      <c r="I107" s="1" t="s">
        <v>23</v>
      </c>
      <c r="J107" s="1" t="s">
        <v>24</v>
      </c>
      <c r="K107" s="1" t="s">
        <v>25</v>
      </c>
      <c r="L107" s="1" t="s">
        <v>26</v>
      </c>
      <c r="M107" s="1" t="s">
        <v>27</v>
      </c>
      <c r="N107" s="3" t="s">
        <v>28</v>
      </c>
    </row>
    <row r="108" spans="1:14" ht="19.95" customHeight="1" x14ac:dyDescent="0.25">
      <c r="A108" s="2">
        <v>211184</v>
      </c>
      <c r="B108" s="1">
        <v>87</v>
      </c>
      <c r="C108" s="1">
        <v>3.6888999999999998</v>
      </c>
      <c r="D108" s="1">
        <v>6.1542000000000003</v>
      </c>
      <c r="E108" s="1">
        <v>13.815799999999999</v>
      </c>
      <c r="F108" s="1">
        <v>28.5061</v>
      </c>
      <c r="G108" s="1" t="s">
        <v>30</v>
      </c>
      <c r="H108" s="1" t="s">
        <v>22</v>
      </c>
      <c r="I108" s="1" t="s">
        <v>23</v>
      </c>
      <c r="J108" s="1" t="s">
        <v>24</v>
      </c>
      <c r="K108" s="1" t="s">
        <v>25</v>
      </c>
      <c r="L108" s="1" t="s">
        <v>26</v>
      </c>
      <c r="M108" s="1" t="s">
        <v>27</v>
      </c>
      <c r="N108" s="3" t="s">
        <v>28</v>
      </c>
    </row>
    <row r="109" spans="1:14" ht="19.95" hidden="1" customHeight="1" x14ac:dyDescent="0.25">
      <c r="A109" s="2">
        <v>211180</v>
      </c>
      <c r="B109" s="1">
        <v>12</v>
      </c>
      <c r="C109" s="1">
        <v>1.6328</v>
      </c>
      <c r="D109" s="1">
        <v>4.4965999999999999</v>
      </c>
      <c r="E109" s="1">
        <v>8.9975000000000005</v>
      </c>
      <c r="F109" s="1">
        <v>17.130500000000001</v>
      </c>
      <c r="G109" s="1" t="s">
        <v>38</v>
      </c>
      <c r="H109" s="1" t="s">
        <v>31</v>
      </c>
      <c r="I109" s="1" t="s">
        <v>32</v>
      </c>
      <c r="J109" s="1" t="s">
        <v>33</v>
      </c>
      <c r="K109" s="1" t="s">
        <v>34</v>
      </c>
      <c r="L109" s="1" t="s">
        <v>35</v>
      </c>
      <c r="M109" s="1" t="s">
        <v>36</v>
      </c>
      <c r="N109" s="3" t="s">
        <v>37</v>
      </c>
    </row>
    <row r="110" spans="1:14" ht="19.95" hidden="1" customHeight="1" x14ac:dyDescent="0.25">
      <c r="A110" s="2">
        <v>211129</v>
      </c>
      <c r="B110" s="1">
        <v>17</v>
      </c>
      <c r="C110" s="1">
        <v>1.1014999999999999</v>
      </c>
      <c r="D110" s="1">
        <v>4.1551</v>
      </c>
      <c r="E110" s="1">
        <v>8.8473000000000006</v>
      </c>
      <c r="F110" s="1">
        <v>18.856300000000001</v>
      </c>
      <c r="G110" s="1" t="s">
        <v>38</v>
      </c>
      <c r="H110" s="1" t="s">
        <v>31</v>
      </c>
      <c r="I110" s="1" t="s">
        <v>32</v>
      </c>
      <c r="J110" s="1" t="s">
        <v>33</v>
      </c>
      <c r="K110" s="1" t="s">
        <v>34</v>
      </c>
      <c r="L110" s="1" t="s">
        <v>35</v>
      </c>
      <c r="M110" s="1" t="s">
        <v>36</v>
      </c>
      <c r="N110" s="3" t="s">
        <v>37</v>
      </c>
    </row>
    <row r="111" spans="1:14" ht="19.95" hidden="1" customHeight="1" x14ac:dyDescent="0.25">
      <c r="A111" s="2">
        <v>211058</v>
      </c>
      <c r="B111" s="1">
        <v>53</v>
      </c>
      <c r="C111" s="1">
        <v>2.1852999999999998</v>
      </c>
      <c r="D111" s="1">
        <v>5.7760999999999996</v>
      </c>
      <c r="E111" s="1">
        <v>10.1614</v>
      </c>
      <c r="F111" s="1">
        <v>24.883400000000002</v>
      </c>
      <c r="G111" s="1" t="s">
        <v>38</v>
      </c>
      <c r="H111" s="1" t="s">
        <v>15</v>
      </c>
      <c r="I111" s="1" t="s">
        <v>16</v>
      </c>
      <c r="J111" s="1" t="s">
        <v>17</v>
      </c>
      <c r="K111" s="1" t="s">
        <v>18</v>
      </c>
      <c r="L111" s="1" t="s">
        <v>19</v>
      </c>
      <c r="M111" s="1" t="s">
        <v>20</v>
      </c>
      <c r="N111" s="3" t="s">
        <v>21</v>
      </c>
    </row>
    <row r="112" spans="1:14" ht="19.95" hidden="1" customHeight="1" x14ac:dyDescent="0.25">
      <c r="A112" s="2">
        <v>211050</v>
      </c>
      <c r="B112" s="1">
        <v>49</v>
      </c>
      <c r="C112" s="1">
        <v>2.4514999999999998</v>
      </c>
      <c r="D112" s="1">
        <v>5.3376000000000001</v>
      </c>
      <c r="E112" s="1">
        <v>10.9247</v>
      </c>
      <c r="F112" s="1">
        <v>22.142199999999999</v>
      </c>
      <c r="G112" s="1" t="s">
        <v>30</v>
      </c>
      <c r="H112" s="1" t="s">
        <v>15</v>
      </c>
      <c r="I112" s="1" t="s">
        <v>16</v>
      </c>
      <c r="J112" s="1" t="s">
        <v>17</v>
      </c>
      <c r="K112" s="1" t="s">
        <v>18</v>
      </c>
      <c r="L112" s="1" t="s">
        <v>19</v>
      </c>
      <c r="M112" s="1" t="s">
        <v>20</v>
      </c>
      <c r="N112" s="3" t="s">
        <v>21</v>
      </c>
    </row>
    <row r="113" spans="1:14" ht="19.95" customHeight="1" x14ac:dyDescent="0.25">
      <c r="A113" s="2">
        <v>211030</v>
      </c>
      <c r="B113" s="1">
        <v>66</v>
      </c>
      <c r="C113" s="1">
        <v>3.2423000000000002</v>
      </c>
      <c r="D113" s="1">
        <v>6.4863</v>
      </c>
      <c r="E113" s="1">
        <v>14.083299999999999</v>
      </c>
      <c r="F113" s="1">
        <v>29.488</v>
      </c>
      <c r="G113" s="1" t="s">
        <v>30</v>
      </c>
      <c r="H113" s="1" t="s">
        <v>22</v>
      </c>
      <c r="I113" s="1" t="s">
        <v>23</v>
      </c>
      <c r="J113" s="1" t="s">
        <v>24</v>
      </c>
      <c r="K113" s="1" t="s">
        <v>25</v>
      </c>
      <c r="L113" s="1" t="s">
        <v>26</v>
      </c>
      <c r="M113" s="1" t="s">
        <v>27</v>
      </c>
      <c r="N113" s="3" t="s">
        <v>28</v>
      </c>
    </row>
    <row r="114" spans="1:14" ht="19.95" customHeight="1" x14ac:dyDescent="0.25">
      <c r="A114" s="2">
        <v>210985</v>
      </c>
      <c r="B114" s="1">
        <v>68</v>
      </c>
      <c r="C114" s="1">
        <v>3.1042999999999998</v>
      </c>
      <c r="D114" s="1">
        <v>6.2344999999999997</v>
      </c>
      <c r="E114" s="1">
        <v>14.907500000000001</v>
      </c>
      <c r="F114" s="1">
        <v>28.621200000000002</v>
      </c>
      <c r="G114" s="1" t="s">
        <v>14</v>
      </c>
      <c r="H114" s="1" t="s">
        <v>22</v>
      </c>
      <c r="I114" s="1" t="s">
        <v>23</v>
      </c>
      <c r="J114" s="1" t="s">
        <v>24</v>
      </c>
      <c r="K114" s="1" t="s">
        <v>25</v>
      </c>
      <c r="L114" s="1" t="s">
        <v>26</v>
      </c>
      <c r="M114" s="1" t="s">
        <v>27</v>
      </c>
      <c r="N114" s="3" t="s">
        <v>28</v>
      </c>
    </row>
    <row r="115" spans="1:14" ht="19.95" hidden="1" customHeight="1" x14ac:dyDescent="0.25">
      <c r="A115" s="2">
        <v>210984</v>
      </c>
      <c r="B115" s="1">
        <v>26</v>
      </c>
      <c r="C115" s="1">
        <v>1.3935</v>
      </c>
      <c r="D115" s="1">
        <v>4.9276999999999997</v>
      </c>
      <c r="E115" s="1">
        <v>9.7321000000000009</v>
      </c>
      <c r="F115" s="1">
        <v>17.5486</v>
      </c>
      <c r="G115" s="1" t="s">
        <v>29</v>
      </c>
      <c r="H115" s="1" t="s">
        <v>31</v>
      </c>
      <c r="I115" s="1" t="s">
        <v>32</v>
      </c>
      <c r="J115" s="1" t="s">
        <v>33</v>
      </c>
      <c r="K115" s="1" t="s">
        <v>34</v>
      </c>
      <c r="L115" s="1" t="s">
        <v>35</v>
      </c>
      <c r="M115" s="1" t="s">
        <v>36</v>
      </c>
      <c r="N115" s="3" t="s">
        <v>37</v>
      </c>
    </row>
    <row r="116" spans="1:14" ht="19.95" customHeight="1" x14ac:dyDescent="0.25">
      <c r="A116" s="2">
        <v>210905</v>
      </c>
      <c r="B116" s="1">
        <v>77</v>
      </c>
      <c r="C116" s="1">
        <v>3.4531000000000001</v>
      </c>
      <c r="D116" s="1">
        <v>6.87</v>
      </c>
      <c r="E116" s="1">
        <v>15.777799999999999</v>
      </c>
      <c r="F116" s="1">
        <v>29.504000000000001</v>
      </c>
      <c r="G116" s="1" t="s">
        <v>30</v>
      </c>
      <c r="H116" s="1" t="s">
        <v>22</v>
      </c>
      <c r="I116" s="1" t="s">
        <v>23</v>
      </c>
      <c r="J116" s="1" t="s">
        <v>24</v>
      </c>
      <c r="K116" s="1" t="s">
        <v>25</v>
      </c>
      <c r="L116" s="1" t="s">
        <v>26</v>
      </c>
      <c r="M116" s="1" t="s">
        <v>27</v>
      </c>
      <c r="N116" s="3" t="s">
        <v>28</v>
      </c>
    </row>
    <row r="117" spans="1:14" ht="19.95" hidden="1" customHeight="1" x14ac:dyDescent="0.25">
      <c r="A117" s="2">
        <v>210885</v>
      </c>
      <c r="B117" s="1">
        <v>13</v>
      </c>
      <c r="C117" s="1">
        <v>1.7110000000000001</v>
      </c>
      <c r="D117" s="1">
        <v>4.2527999999999997</v>
      </c>
      <c r="E117" s="1">
        <v>8.4312000000000005</v>
      </c>
      <c r="F117" s="1">
        <v>17.270600000000002</v>
      </c>
      <c r="G117" s="1" t="s">
        <v>30</v>
      </c>
      <c r="H117" s="1" t="s">
        <v>31</v>
      </c>
      <c r="I117" s="1" t="s">
        <v>32</v>
      </c>
      <c r="J117" s="1" t="s">
        <v>33</v>
      </c>
      <c r="K117" s="1" t="s">
        <v>34</v>
      </c>
      <c r="L117" s="1" t="s">
        <v>35</v>
      </c>
      <c r="M117" s="1" t="s">
        <v>36</v>
      </c>
      <c r="N117" s="3" t="s">
        <v>37</v>
      </c>
    </row>
    <row r="118" spans="1:14" ht="19.95" hidden="1" customHeight="1" x14ac:dyDescent="0.25">
      <c r="A118" s="2">
        <v>210873</v>
      </c>
      <c r="B118" s="1">
        <v>37</v>
      </c>
      <c r="C118" s="1">
        <v>2.1966999999999999</v>
      </c>
      <c r="D118" s="1">
        <v>5.7812999999999999</v>
      </c>
      <c r="E118" s="1">
        <v>11.853199999999999</v>
      </c>
      <c r="F118" s="1">
        <v>21.7117</v>
      </c>
      <c r="G118" s="1" t="s">
        <v>38</v>
      </c>
      <c r="H118" s="1" t="s">
        <v>15</v>
      </c>
      <c r="I118" s="1" t="s">
        <v>16</v>
      </c>
      <c r="J118" s="1" t="s">
        <v>17</v>
      </c>
      <c r="K118" s="1" t="s">
        <v>18</v>
      </c>
      <c r="L118" s="1" t="s">
        <v>19</v>
      </c>
      <c r="M118" s="1" t="s">
        <v>20</v>
      </c>
      <c r="N118" s="3" t="s">
        <v>21</v>
      </c>
    </row>
    <row r="119" spans="1:14" ht="19.95" hidden="1" customHeight="1" x14ac:dyDescent="0.25">
      <c r="A119" s="2">
        <v>210807</v>
      </c>
      <c r="B119" s="1">
        <v>11</v>
      </c>
      <c r="C119" s="1">
        <v>1.6751</v>
      </c>
      <c r="D119" s="1">
        <v>4.0876000000000001</v>
      </c>
      <c r="E119" s="1">
        <v>9.6450999999999993</v>
      </c>
      <c r="F119" s="1">
        <v>19.348400000000002</v>
      </c>
      <c r="G119" s="1" t="s">
        <v>14</v>
      </c>
      <c r="H119" s="1" t="s">
        <v>31</v>
      </c>
      <c r="I119" s="1" t="s">
        <v>32</v>
      </c>
      <c r="J119" s="1" t="s">
        <v>33</v>
      </c>
      <c r="K119" s="1" t="s">
        <v>34</v>
      </c>
      <c r="L119" s="1" t="s">
        <v>35</v>
      </c>
      <c r="M119" s="1" t="s">
        <v>36</v>
      </c>
      <c r="N119" s="3" t="s">
        <v>37</v>
      </c>
    </row>
    <row r="120" spans="1:14" ht="19.95" customHeight="1" x14ac:dyDescent="0.25">
      <c r="A120" s="2">
        <v>210794</v>
      </c>
      <c r="B120" s="1">
        <v>71</v>
      </c>
      <c r="C120" s="1">
        <v>3.8534999999999999</v>
      </c>
      <c r="D120" s="1">
        <v>6.1101000000000001</v>
      </c>
      <c r="E120" s="1">
        <v>14.903499999999999</v>
      </c>
      <c r="F120" s="1">
        <v>27.816099999999999</v>
      </c>
      <c r="G120" s="1" t="s">
        <v>30</v>
      </c>
      <c r="H120" s="1" t="s">
        <v>22</v>
      </c>
      <c r="I120" s="1" t="s">
        <v>23</v>
      </c>
      <c r="J120" s="1" t="s">
        <v>24</v>
      </c>
      <c r="K120" s="1" t="s">
        <v>25</v>
      </c>
      <c r="L120" s="1" t="s">
        <v>26</v>
      </c>
      <c r="M120" s="1" t="s">
        <v>27</v>
      </c>
      <c r="N120" s="3" t="s">
        <v>28</v>
      </c>
    </row>
    <row r="121" spans="1:14" ht="19.95" customHeight="1" x14ac:dyDescent="0.25">
      <c r="A121" s="2">
        <v>210777</v>
      </c>
      <c r="B121" s="1">
        <v>70</v>
      </c>
      <c r="C121" s="1">
        <v>3.3092999999999999</v>
      </c>
      <c r="D121" s="1">
        <v>6.2477</v>
      </c>
      <c r="E121" s="1">
        <v>14.214</v>
      </c>
      <c r="F121" s="1">
        <v>28.4375</v>
      </c>
      <c r="G121" s="1" t="s">
        <v>30</v>
      </c>
      <c r="H121" s="1" t="s">
        <v>22</v>
      </c>
      <c r="I121" s="1" t="s">
        <v>23</v>
      </c>
      <c r="J121" s="1" t="s">
        <v>24</v>
      </c>
      <c r="K121" s="1" t="s">
        <v>25</v>
      </c>
      <c r="L121" s="1" t="s">
        <v>26</v>
      </c>
      <c r="M121" s="1" t="s">
        <v>27</v>
      </c>
      <c r="N121" s="3" t="s">
        <v>28</v>
      </c>
    </row>
    <row r="122" spans="1:14" ht="19.95" customHeight="1" x14ac:dyDescent="0.25">
      <c r="A122" s="2">
        <v>210725</v>
      </c>
      <c r="B122" s="1">
        <v>62</v>
      </c>
      <c r="C122" s="1">
        <v>3.2168999999999999</v>
      </c>
      <c r="D122" s="1">
        <v>6.2083000000000004</v>
      </c>
      <c r="E122" s="1">
        <v>14.551500000000001</v>
      </c>
      <c r="F122" s="1">
        <v>25.8673</v>
      </c>
      <c r="G122" s="1" t="s">
        <v>29</v>
      </c>
      <c r="H122" s="1" t="s">
        <v>22</v>
      </c>
      <c r="I122" s="1" t="s">
        <v>23</v>
      </c>
      <c r="J122" s="1" t="s">
        <v>24</v>
      </c>
      <c r="K122" s="1" t="s">
        <v>25</v>
      </c>
      <c r="L122" s="1" t="s">
        <v>26</v>
      </c>
      <c r="M122" s="1" t="s">
        <v>27</v>
      </c>
      <c r="N122" s="3" t="s">
        <v>28</v>
      </c>
    </row>
    <row r="123" spans="1:14" ht="19.95" hidden="1" customHeight="1" x14ac:dyDescent="0.25">
      <c r="A123" s="2">
        <v>210695</v>
      </c>
      <c r="B123" s="1">
        <v>26</v>
      </c>
      <c r="C123" s="1">
        <v>1.3385</v>
      </c>
      <c r="D123" s="1">
        <v>4.9596999999999998</v>
      </c>
      <c r="E123" s="1">
        <v>9.7616999999999994</v>
      </c>
      <c r="F123" s="1">
        <v>19.978999999999999</v>
      </c>
      <c r="G123" s="1" t="s">
        <v>38</v>
      </c>
      <c r="H123" s="1" t="s">
        <v>31</v>
      </c>
      <c r="I123" s="1" t="s">
        <v>32</v>
      </c>
      <c r="J123" s="1" t="s">
        <v>33</v>
      </c>
      <c r="K123" s="1" t="s">
        <v>34</v>
      </c>
      <c r="L123" s="1" t="s">
        <v>35</v>
      </c>
      <c r="M123" s="1" t="s">
        <v>36</v>
      </c>
      <c r="N123" s="3" t="s">
        <v>37</v>
      </c>
    </row>
    <row r="124" spans="1:14" ht="19.95" customHeight="1" x14ac:dyDescent="0.25">
      <c r="A124" s="2">
        <v>210686</v>
      </c>
      <c r="B124" s="1">
        <v>92</v>
      </c>
      <c r="C124" s="1">
        <v>3.9521000000000002</v>
      </c>
      <c r="D124" s="1">
        <v>6.8415999999999997</v>
      </c>
      <c r="E124" s="1">
        <v>15.353199999999999</v>
      </c>
      <c r="F124" s="1">
        <v>28.841799999999999</v>
      </c>
      <c r="G124" s="1" t="s">
        <v>29</v>
      </c>
      <c r="H124" s="1" t="s">
        <v>22</v>
      </c>
      <c r="I124" s="1" t="s">
        <v>23</v>
      </c>
      <c r="J124" s="1" t="s">
        <v>24</v>
      </c>
      <c r="K124" s="1" t="s">
        <v>25</v>
      </c>
      <c r="L124" s="1" t="s">
        <v>26</v>
      </c>
      <c r="M124" s="1" t="s">
        <v>27</v>
      </c>
      <c r="N124" s="3" t="s">
        <v>28</v>
      </c>
    </row>
    <row r="125" spans="1:14" ht="19.95" hidden="1" customHeight="1" x14ac:dyDescent="0.25">
      <c r="A125" s="2">
        <v>210680</v>
      </c>
      <c r="B125" s="1">
        <v>55</v>
      </c>
      <c r="C125" s="1">
        <v>2.0066999999999999</v>
      </c>
      <c r="D125" s="1">
        <v>5.0316000000000001</v>
      </c>
      <c r="E125" s="1">
        <v>10.4343</v>
      </c>
      <c r="F125" s="1">
        <v>23.2226</v>
      </c>
      <c r="G125" s="1" t="s">
        <v>38</v>
      </c>
      <c r="H125" s="1" t="s">
        <v>15</v>
      </c>
      <c r="I125" s="1" t="s">
        <v>16</v>
      </c>
      <c r="J125" s="1" t="s">
        <v>17</v>
      </c>
      <c r="K125" s="1" t="s">
        <v>18</v>
      </c>
      <c r="L125" s="1" t="s">
        <v>19</v>
      </c>
      <c r="M125" s="1" t="s">
        <v>20</v>
      </c>
      <c r="N125" s="3" t="s">
        <v>21</v>
      </c>
    </row>
    <row r="126" spans="1:14" ht="19.95" customHeight="1" x14ac:dyDescent="0.25">
      <c r="A126" s="2">
        <v>210670</v>
      </c>
      <c r="B126" s="1">
        <v>97</v>
      </c>
      <c r="C126" s="1">
        <v>3.4597000000000002</v>
      </c>
      <c r="D126" s="1">
        <v>6.6959</v>
      </c>
      <c r="E126" s="1">
        <v>12.286799999999999</v>
      </c>
      <c r="F126" s="1">
        <v>27.2453</v>
      </c>
      <c r="G126" s="1" t="s">
        <v>14</v>
      </c>
      <c r="H126" s="1" t="s">
        <v>22</v>
      </c>
      <c r="I126" s="1" t="s">
        <v>23</v>
      </c>
      <c r="J126" s="1" t="s">
        <v>24</v>
      </c>
      <c r="K126" s="1" t="s">
        <v>25</v>
      </c>
      <c r="L126" s="1" t="s">
        <v>26</v>
      </c>
      <c r="M126" s="1" t="s">
        <v>27</v>
      </c>
      <c r="N126" s="3" t="s">
        <v>28</v>
      </c>
    </row>
    <row r="127" spans="1:14" ht="19.95" hidden="1" customHeight="1" x14ac:dyDescent="0.25">
      <c r="A127" s="2">
        <v>210656</v>
      </c>
      <c r="B127" s="1">
        <v>12</v>
      </c>
      <c r="C127" s="1">
        <v>1.1418999999999999</v>
      </c>
      <c r="D127" s="1">
        <v>4.4417999999999997</v>
      </c>
      <c r="E127" s="1">
        <v>8.8237000000000005</v>
      </c>
      <c r="F127" s="1">
        <v>17.21</v>
      </c>
      <c r="G127" s="1" t="s">
        <v>29</v>
      </c>
      <c r="H127" s="1" t="s">
        <v>31</v>
      </c>
      <c r="I127" s="1" t="s">
        <v>32</v>
      </c>
      <c r="J127" s="1" t="s">
        <v>33</v>
      </c>
      <c r="K127" s="1" t="s">
        <v>34</v>
      </c>
      <c r="L127" s="1" t="s">
        <v>35</v>
      </c>
      <c r="M127" s="1" t="s">
        <v>36</v>
      </c>
      <c r="N127" s="3" t="s">
        <v>37</v>
      </c>
    </row>
    <row r="128" spans="1:14" ht="19.95" hidden="1" customHeight="1" x14ac:dyDescent="0.25">
      <c r="A128" s="2">
        <v>210655</v>
      </c>
      <c r="B128" s="1">
        <v>20</v>
      </c>
      <c r="C128" s="1">
        <v>1.9954000000000001</v>
      </c>
      <c r="D128" s="1">
        <v>4.5952000000000002</v>
      </c>
      <c r="E128" s="1">
        <v>8.1919000000000004</v>
      </c>
      <c r="F128" s="1">
        <v>19.750800000000002</v>
      </c>
      <c r="G128" s="1" t="s">
        <v>29</v>
      </c>
      <c r="H128" s="1" t="s">
        <v>31</v>
      </c>
      <c r="I128" s="1" t="s">
        <v>32</v>
      </c>
      <c r="J128" s="1" t="s">
        <v>33</v>
      </c>
      <c r="K128" s="1" t="s">
        <v>34</v>
      </c>
      <c r="L128" s="1" t="s">
        <v>35</v>
      </c>
      <c r="M128" s="1" t="s">
        <v>36</v>
      </c>
      <c r="N128" s="3" t="s">
        <v>37</v>
      </c>
    </row>
    <row r="129" spans="1:14" ht="19.95" hidden="1" customHeight="1" x14ac:dyDescent="0.25">
      <c r="A129" s="2">
        <v>210653</v>
      </c>
      <c r="B129" s="1">
        <v>43</v>
      </c>
      <c r="C129" s="1">
        <v>2.7826</v>
      </c>
      <c r="D129" s="1">
        <v>5.9592999999999998</v>
      </c>
      <c r="E129" s="1">
        <v>11.159700000000001</v>
      </c>
      <c r="F129" s="1">
        <v>22.290700000000001</v>
      </c>
      <c r="G129" s="1" t="s">
        <v>29</v>
      </c>
      <c r="H129" s="1" t="s">
        <v>15</v>
      </c>
      <c r="I129" s="1" t="s">
        <v>16</v>
      </c>
      <c r="J129" s="1" t="s">
        <v>17</v>
      </c>
      <c r="K129" s="1" t="s">
        <v>18</v>
      </c>
      <c r="L129" s="1" t="s">
        <v>19</v>
      </c>
      <c r="M129" s="1" t="s">
        <v>20</v>
      </c>
      <c r="N129" s="3" t="s">
        <v>21</v>
      </c>
    </row>
    <row r="130" spans="1:14" ht="19.95" hidden="1" customHeight="1" x14ac:dyDescent="0.25">
      <c r="A130" s="2">
        <v>210608</v>
      </c>
      <c r="B130" s="1">
        <v>60</v>
      </c>
      <c r="C130" s="1">
        <v>2.2081</v>
      </c>
      <c r="D130" s="1">
        <v>5.0500999999999996</v>
      </c>
      <c r="E130" s="1">
        <v>10.2728</v>
      </c>
      <c r="F130" s="1">
        <v>23.905100000000001</v>
      </c>
      <c r="G130" s="1" t="s">
        <v>29</v>
      </c>
      <c r="H130" s="1" t="s">
        <v>15</v>
      </c>
      <c r="I130" s="1" t="s">
        <v>16</v>
      </c>
      <c r="J130" s="1" t="s">
        <v>17</v>
      </c>
      <c r="K130" s="1" t="s">
        <v>18</v>
      </c>
      <c r="L130" s="1" t="s">
        <v>19</v>
      </c>
      <c r="M130" s="1" t="s">
        <v>20</v>
      </c>
      <c r="N130" s="3" t="s">
        <v>21</v>
      </c>
    </row>
    <row r="131" spans="1:14" ht="19.95" hidden="1" customHeight="1" x14ac:dyDescent="0.25">
      <c r="A131" s="2">
        <v>210604</v>
      </c>
      <c r="B131" s="1">
        <v>37</v>
      </c>
      <c r="C131" s="1">
        <v>2.8862000000000001</v>
      </c>
      <c r="D131" s="1">
        <v>5.9337999999999997</v>
      </c>
      <c r="E131" s="1">
        <v>11.960800000000001</v>
      </c>
      <c r="F131" s="1">
        <v>21.973500000000001</v>
      </c>
      <c r="G131" s="1" t="s">
        <v>30</v>
      </c>
      <c r="H131" s="1" t="s">
        <v>15</v>
      </c>
      <c r="I131" s="1" t="s">
        <v>16</v>
      </c>
      <c r="J131" s="1" t="s">
        <v>17</v>
      </c>
      <c r="K131" s="1" t="s">
        <v>18</v>
      </c>
      <c r="L131" s="1" t="s">
        <v>19</v>
      </c>
      <c r="M131" s="1" t="s">
        <v>20</v>
      </c>
      <c r="N131" s="3" t="s">
        <v>21</v>
      </c>
    </row>
    <row r="132" spans="1:14" ht="19.95" hidden="1" customHeight="1" x14ac:dyDescent="0.25">
      <c r="A132" s="2">
        <v>210534</v>
      </c>
      <c r="B132" s="1">
        <v>15</v>
      </c>
      <c r="C132" s="1">
        <v>1.417</v>
      </c>
      <c r="D132" s="1">
        <v>4.6776</v>
      </c>
      <c r="E132" s="1">
        <v>8.9999000000000002</v>
      </c>
      <c r="F132" s="1">
        <v>17.462800000000001</v>
      </c>
      <c r="G132" s="1" t="s">
        <v>38</v>
      </c>
      <c r="H132" s="1" t="s">
        <v>31</v>
      </c>
      <c r="I132" s="1" t="s">
        <v>32</v>
      </c>
      <c r="J132" s="1" t="s">
        <v>33</v>
      </c>
      <c r="K132" s="1" t="s">
        <v>34</v>
      </c>
      <c r="L132" s="1" t="s">
        <v>35</v>
      </c>
      <c r="M132" s="1" t="s">
        <v>36</v>
      </c>
      <c r="N132" s="3" t="s">
        <v>37</v>
      </c>
    </row>
    <row r="133" spans="1:14" ht="19.95" hidden="1" customHeight="1" x14ac:dyDescent="0.25">
      <c r="A133" s="2">
        <v>210370</v>
      </c>
      <c r="B133" s="1">
        <v>23</v>
      </c>
      <c r="C133" s="1">
        <v>1.7218</v>
      </c>
      <c r="D133" s="1">
        <v>4.8697999999999997</v>
      </c>
      <c r="E133" s="1">
        <v>8.8057999999999996</v>
      </c>
      <c r="F133" s="1">
        <v>18.007899999999999</v>
      </c>
      <c r="G133" s="1" t="s">
        <v>38</v>
      </c>
      <c r="H133" s="1" t="s">
        <v>31</v>
      </c>
      <c r="I133" s="1" t="s">
        <v>32</v>
      </c>
      <c r="J133" s="1" t="s">
        <v>33</v>
      </c>
      <c r="K133" s="1" t="s">
        <v>34</v>
      </c>
      <c r="L133" s="1" t="s">
        <v>35</v>
      </c>
      <c r="M133" s="1" t="s">
        <v>36</v>
      </c>
      <c r="N133" s="3" t="s">
        <v>37</v>
      </c>
    </row>
    <row r="134" spans="1:14" ht="19.95" customHeight="1" x14ac:dyDescent="0.25">
      <c r="A134" s="2">
        <v>210317</v>
      </c>
      <c r="B134" s="1">
        <v>78</v>
      </c>
      <c r="C134" s="1">
        <v>3.1044</v>
      </c>
      <c r="D134" s="1">
        <v>6.3974000000000002</v>
      </c>
      <c r="E134" s="1">
        <v>15.623799999999999</v>
      </c>
      <c r="F134" s="1">
        <v>29.841100000000001</v>
      </c>
      <c r="G134" s="1" t="s">
        <v>38</v>
      </c>
      <c r="H134" s="1" t="s">
        <v>22</v>
      </c>
      <c r="I134" s="1" t="s">
        <v>23</v>
      </c>
      <c r="J134" s="1" t="s">
        <v>24</v>
      </c>
      <c r="K134" s="1" t="s">
        <v>25</v>
      </c>
      <c r="L134" s="1" t="s">
        <v>26</v>
      </c>
      <c r="M134" s="1" t="s">
        <v>27</v>
      </c>
      <c r="N134" s="3" t="s">
        <v>28</v>
      </c>
    </row>
    <row r="135" spans="1:14" ht="19.95" hidden="1" customHeight="1" x14ac:dyDescent="0.25">
      <c r="A135" s="2">
        <v>210192</v>
      </c>
      <c r="B135" s="1">
        <v>11</v>
      </c>
      <c r="C135" s="1">
        <v>1.3766</v>
      </c>
      <c r="D135" s="1">
        <v>4.5758000000000001</v>
      </c>
      <c r="E135" s="1">
        <v>9.4992000000000001</v>
      </c>
      <c r="F135" s="1">
        <v>19.869299999999999</v>
      </c>
      <c r="G135" s="1" t="s">
        <v>14</v>
      </c>
      <c r="H135" s="1" t="s">
        <v>31</v>
      </c>
      <c r="I135" s="1" t="s">
        <v>32</v>
      </c>
      <c r="J135" s="1" t="s">
        <v>33</v>
      </c>
      <c r="K135" s="1" t="s">
        <v>34</v>
      </c>
      <c r="L135" s="1" t="s">
        <v>35</v>
      </c>
      <c r="M135" s="1" t="s">
        <v>36</v>
      </c>
      <c r="N135" s="3" t="s">
        <v>37</v>
      </c>
    </row>
    <row r="136" spans="1:14" ht="19.95" customHeight="1" x14ac:dyDescent="0.25">
      <c r="A136" s="2">
        <v>210176</v>
      </c>
      <c r="B136" s="1">
        <v>90</v>
      </c>
      <c r="C136" s="1">
        <v>3.1993</v>
      </c>
      <c r="D136" s="1">
        <v>6.6280999999999999</v>
      </c>
      <c r="E136" s="1">
        <v>15.555400000000001</v>
      </c>
      <c r="F136" s="1">
        <v>29.848800000000001</v>
      </c>
      <c r="G136" s="1" t="s">
        <v>38</v>
      </c>
      <c r="H136" s="1" t="s">
        <v>22</v>
      </c>
      <c r="I136" s="1" t="s">
        <v>23</v>
      </c>
      <c r="J136" s="1" t="s">
        <v>24</v>
      </c>
      <c r="K136" s="1" t="s">
        <v>25</v>
      </c>
      <c r="L136" s="1" t="s">
        <v>26</v>
      </c>
      <c r="M136" s="1" t="s">
        <v>27</v>
      </c>
      <c r="N136" s="3" t="s">
        <v>28</v>
      </c>
    </row>
    <row r="137" spans="1:14" ht="19.95" customHeight="1" x14ac:dyDescent="0.25">
      <c r="A137" s="2">
        <v>210164</v>
      </c>
      <c r="B137" s="1">
        <v>68</v>
      </c>
      <c r="C137" s="1">
        <v>3.6004</v>
      </c>
      <c r="D137" s="1">
        <v>6.4865000000000004</v>
      </c>
      <c r="E137" s="1">
        <v>12.0139</v>
      </c>
      <c r="F137" s="1">
        <v>28.596299999999999</v>
      </c>
      <c r="G137" s="1" t="s">
        <v>14</v>
      </c>
      <c r="H137" s="1" t="s">
        <v>22</v>
      </c>
      <c r="I137" s="1" t="s">
        <v>23</v>
      </c>
      <c r="J137" s="1" t="s">
        <v>24</v>
      </c>
      <c r="K137" s="1" t="s">
        <v>25</v>
      </c>
      <c r="L137" s="1" t="s">
        <v>26</v>
      </c>
      <c r="M137" s="1" t="s">
        <v>27</v>
      </c>
      <c r="N137" s="3" t="s">
        <v>28</v>
      </c>
    </row>
    <row r="138" spans="1:14" ht="19.95" hidden="1" customHeight="1" x14ac:dyDescent="0.25">
      <c r="A138" s="2">
        <v>210086</v>
      </c>
      <c r="B138" s="1">
        <v>44</v>
      </c>
      <c r="C138" s="1">
        <v>2.7976000000000001</v>
      </c>
      <c r="D138" s="1">
        <v>5.7285000000000004</v>
      </c>
      <c r="E138" s="1">
        <v>11.2126</v>
      </c>
      <c r="F138" s="1">
        <v>21.916</v>
      </c>
      <c r="G138" s="1" t="s">
        <v>14</v>
      </c>
      <c r="H138" s="1" t="s">
        <v>15</v>
      </c>
      <c r="I138" s="1" t="s">
        <v>16</v>
      </c>
      <c r="J138" s="1" t="s">
        <v>17</v>
      </c>
      <c r="K138" s="1" t="s">
        <v>18</v>
      </c>
      <c r="L138" s="1" t="s">
        <v>19</v>
      </c>
      <c r="M138" s="1" t="s">
        <v>20</v>
      </c>
      <c r="N138" s="3" t="s">
        <v>21</v>
      </c>
    </row>
    <row r="139" spans="1:14" ht="19.95" customHeight="1" x14ac:dyDescent="0.25">
      <c r="A139" s="2">
        <v>210054</v>
      </c>
      <c r="B139" s="1">
        <v>80</v>
      </c>
      <c r="C139" s="1">
        <v>3.6231</v>
      </c>
      <c r="D139" s="1">
        <v>6.9774000000000003</v>
      </c>
      <c r="E139" s="1">
        <v>12.8932</v>
      </c>
      <c r="F139" s="1">
        <v>26.382400000000001</v>
      </c>
      <c r="G139" s="1" t="s">
        <v>30</v>
      </c>
      <c r="H139" s="1" t="s">
        <v>22</v>
      </c>
      <c r="I139" s="1" t="s">
        <v>23</v>
      </c>
      <c r="J139" s="1" t="s">
        <v>24</v>
      </c>
      <c r="K139" s="1" t="s">
        <v>25</v>
      </c>
      <c r="L139" s="1" t="s">
        <v>26</v>
      </c>
      <c r="M139" s="1" t="s">
        <v>27</v>
      </c>
      <c r="N139" s="3" t="s">
        <v>28</v>
      </c>
    </row>
    <row r="140" spans="1:14" ht="19.95" customHeight="1" x14ac:dyDescent="0.25">
      <c r="A140" s="2">
        <v>209976</v>
      </c>
      <c r="B140" s="1">
        <v>95</v>
      </c>
      <c r="C140" s="1">
        <v>3.2345999999999999</v>
      </c>
      <c r="D140" s="1">
        <v>6.1585999999999999</v>
      </c>
      <c r="E140" s="1">
        <v>14.3293</v>
      </c>
      <c r="F140" s="1">
        <v>25.900400000000001</v>
      </c>
      <c r="G140" s="1" t="s">
        <v>30</v>
      </c>
      <c r="H140" s="1" t="s">
        <v>22</v>
      </c>
      <c r="I140" s="1" t="s">
        <v>23</v>
      </c>
      <c r="J140" s="1" t="s">
        <v>24</v>
      </c>
      <c r="K140" s="1" t="s">
        <v>25</v>
      </c>
      <c r="L140" s="1" t="s">
        <v>26</v>
      </c>
      <c r="M140" s="1" t="s">
        <v>27</v>
      </c>
      <c r="N140" s="3" t="s">
        <v>28</v>
      </c>
    </row>
    <row r="141" spans="1:14" ht="19.95" hidden="1" customHeight="1" x14ac:dyDescent="0.25">
      <c r="A141" s="2">
        <v>209931</v>
      </c>
      <c r="B141" s="1">
        <v>18</v>
      </c>
      <c r="C141" s="1">
        <v>1.5294000000000001</v>
      </c>
      <c r="D141" s="1">
        <v>4.3597999999999999</v>
      </c>
      <c r="E141" s="1">
        <v>8.3089999999999993</v>
      </c>
      <c r="F141" s="1">
        <v>19.362100000000002</v>
      </c>
      <c r="G141" s="1" t="s">
        <v>14</v>
      </c>
      <c r="H141" s="1" t="s">
        <v>31</v>
      </c>
      <c r="I141" s="1" t="s">
        <v>32</v>
      </c>
      <c r="J141" s="1" t="s">
        <v>33</v>
      </c>
      <c r="K141" s="1" t="s">
        <v>34</v>
      </c>
      <c r="L141" s="1" t="s">
        <v>35</v>
      </c>
      <c r="M141" s="1" t="s">
        <v>36</v>
      </c>
      <c r="N141" s="3" t="s">
        <v>37</v>
      </c>
    </row>
    <row r="142" spans="1:14" ht="19.95" customHeight="1" x14ac:dyDescent="0.25">
      <c r="A142" s="2">
        <v>209765</v>
      </c>
      <c r="B142" s="1">
        <v>91</v>
      </c>
      <c r="C142" s="1">
        <v>3.5876999999999999</v>
      </c>
      <c r="D142" s="1">
        <v>6.1304999999999996</v>
      </c>
      <c r="E142" s="1">
        <v>13.2317</v>
      </c>
      <c r="F142" s="1">
        <v>26.645299999999999</v>
      </c>
      <c r="G142" s="1" t="s">
        <v>30</v>
      </c>
      <c r="H142" s="1" t="s">
        <v>22</v>
      </c>
      <c r="I142" s="1" t="s">
        <v>23</v>
      </c>
      <c r="J142" s="1" t="s">
        <v>24</v>
      </c>
      <c r="K142" s="1" t="s">
        <v>25</v>
      </c>
      <c r="L142" s="1" t="s">
        <v>26</v>
      </c>
      <c r="M142" s="1" t="s">
        <v>27</v>
      </c>
      <c r="N142" s="3" t="s">
        <v>28</v>
      </c>
    </row>
    <row r="143" spans="1:14" ht="19.95" hidden="1" customHeight="1" x14ac:dyDescent="0.25">
      <c r="A143" s="2">
        <v>209759</v>
      </c>
      <c r="B143" s="1">
        <v>46</v>
      </c>
      <c r="C143" s="1">
        <v>2.7056</v>
      </c>
      <c r="D143" s="1">
        <v>5.9438000000000004</v>
      </c>
      <c r="E143" s="1">
        <v>10.633100000000001</v>
      </c>
      <c r="F143" s="1">
        <v>20.807300000000001</v>
      </c>
      <c r="G143" s="1" t="s">
        <v>30</v>
      </c>
      <c r="H143" s="1" t="s">
        <v>15</v>
      </c>
      <c r="I143" s="1" t="s">
        <v>16</v>
      </c>
      <c r="J143" s="1" t="s">
        <v>17</v>
      </c>
      <c r="K143" s="1" t="s">
        <v>18</v>
      </c>
      <c r="L143" s="1" t="s">
        <v>19</v>
      </c>
      <c r="M143" s="1" t="s">
        <v>20</v>
      </c>
      <c r="N143" s="3" t="s">
        <v>21</v>
      </c>
    </row>
    <row r="144" spans="1:14" ht="19.95" customHeight="1" x14ac:dyDescent="0.25">
      <c r="A144" s="2">
        <v>209715</v>
      </c>
      <c r="B144" s="1">
        <v>78</v>
      </c>
      <c r="C144" s="1">
        <v>3.915</v>
      </c>
      <c r="D144" s="1">
        <v>6.1261999999999999</v>
      </c>
      <c r="E144" s="1">
        <v>15.583500000000001</v>
      </c>
      <c r="F144" s="1">
        <v>28.192799999999998</v>
      </c>
      <c r="G144" s="1" t="s">
        <v>38</v>
      </c>
      <c r="H144" s="1" t="s">
        <v>22</v>
      </c>
      <c r="I144" s="1" t="s">
        <v>23</v>
      </c>
      <c r="J144" s="1" t="s">
        <v>24</v>
      </c>
      <c r="K144" s="1" t="s">
        <v>25</v>
      </c>
      <c r="L144" s="1" t="s">
        <v>26</v>
      </c>
      <c r="M144" s="1" t="s">
        <v>27</v>
      </c>
      <c r="N144" s="3" t="s">
        <v>28</v>
      </c>
    </row>
    <row r="145" spans="1:14" ht="19.95" customHeight="1" x14ac:dyDescent="0.25">
      <c r="A145" s="2">
        <v>209681</v>
      </c>
      <c r="B145" s="1">
        <v>97</v>
      </c>
      <c r="C145" s="1">
        <v>3.9845999999999999</v>
      </c>
      <c r="D145" s="1">
        <v>6.3337000000000003</v>
      </c>
      <c r="E145" s="1">
        <v>15.3558</v>
      </c>
      <c r="F145" s="1">
        <v>29.3386</v>
      </c>
      <c r="G145" s="1" t="s">
        <v>29</v>
      </c>
      <c r="H145" s="1" t="s">
        <v>22</v>
      </c>
      <c r="I145" s="1" t="s">
        <v>23</v>
      </c>
      <c r="J145" s="1" t="s">
        <v>24</v>
      </c>
      <c r="K145" s="1" t="s">
        <v>25</v>
      </c>
      <c r="L145" s="1" t="s">
        <v>26</v>
      </c>
      <c r="M145" s="1" t="s">
        <v>27</v>
      </c>
      <c r="N145" s="3" t="s">
        <v>28</v>
      </c>
    </row>
    <row r="146" spans="1:14" ht="19.95" hidden="1" customHeight="1" x14ac:dyDescent="0.25">
      <c r="A146" s="2">
        <v>209652</v>
      </c>
      <c r="B146" s="1">
        <v>11</v>
      </c>
      <c r="C146" s="1">
        <v>1.1033999999999999</v>
      </c>
      <c r="D146" s="1">
        <v>4.3963999999999999</v>
      </c>
      <c r="E146" s="1">
        <v>8.3302999999999994</v>
      </c>
      <c r="F146" s="1">
        <v>19.5185</v>
      </c>
      <c r="G146" s="1" t="s">
        <v>14</v>
      </c>
      <c r="H146" s="1" t="s">
        <v>31</v>
      </c>
      <c r="I146" s="1" t="s">
        <v>32</v>
      </c>
      <c r="J146" s="1" t="s">
        <v>33</v>
      </c>
      <c r="K146" s="1" t="s">
        <v>34</v>
      </c>
      <c r="L146" s="1" t="s">
        <v>35</v>
      </c>
      <c r="M146" s="1" t="s">
        <v>36</v>
      </c>
      <c r="N146" s="3" t="s">
        <v>37</v>
      </c>
    </row>
    <row r="147" spans="1:14" ht="19.95" hidden="1" customHeight="1" x14ac:dyDescent="0.25">
      <c r="A147" s="2">
        <v>209617</v>
      </c>
      <c r="B147" s="1">
        <v>58</v>
      </c>
      <c r="C147" s="1">
        <v>2.7532999999999999</v>
      </c>
      <c r="D147" s="1">
        <v>5.3250999999999999</v>
      </c>
      <c r="E147" s="1">
        <v>10.147600000000001</v>
      </c>
      <c r="F147" s="1">
        <v>24.110199999999999</v>
      </c>
      <c r="G147" s="1" t="s">
        <v>30</v>
      </c>
      <c r="H147" s="1" t="s">
        <v>15</v>
      </c>
      <c r="I147" s="1" t="s">
        <v>16</v>
      </c>
      <c r="J147" s="1" t="s">
        <v>17</v>
      </c>
      <c r="K147" s="1" t="s">
        <v>18</v>
      </c>
      <c r="L147" s="1" t="s">
        <v>19</v>
      </c>
      <c r="M147" s="1" t="s">
        <v>20</v>
      </c>
      <c r="N147" s="3" t="s">
        <v>21</v>
      </c>
    </row>
    <row r="148" spans="1:14" ht="19.95" hidden="1" customHeight="1" x14ac:dyDescent="0.25">
      <c r="A148" s="2">
        <v>209612</v>
      </c>
      <c r="B148" s="1">
        <v>27</v>
      </c>
      <c r="C148" s="1">
        <v>1.2007000000000001</v>
      </c>
      <c r="D148" s="1">
        <v>4.4584999999999999</v>
      </c>
      <c r="E148" s="1">
        <v>8.1130999999999993</v>
      </c>
      <c r="F148" s="1">
        <v>18.607399999999998</v>
      </c>
      <c r="G148" s="1" t="s">
        <v>29</v>
      </c>
      <c r="H148" s="1" t="s">
        <v>31</v>
      </c>
      <c r="I148" s="1" t="s">
        <v>32</v>
      </c>
      <c r="J148" s="1" t="s">
        <v>33</v>
      </c>
      <c r="K148" s="1" t="s">
        <v>34</v>
      </c>
      <c r="L148" s="1" t="s">
        <v>35</v>
      </c>
      <c r="M148" s="1" t="s">
        <v>36</v>
      </c>
      <c r="N148" s="3" t="s">
        <v>37</v>
      </c>
    </row>
    <row r="149" spans="1:14" ht="19.95" hidden="1" customHeight="1" x14ac:dyDescent="0.25">
      <c r="A149" s="2">
        <v>209599</v>
      </c>
      <c r="B149" s="1">
        <v>44</v>
      </c>
      <c r="C149" s="1">
        <v>2.1349999999999998</v>
      </c>
      <c r="D149" s="1">
        <v>5.5419999999999998</v>
      </c>
      <c r="E149" s="1">
        <v>11.845700000000001</v>
      </c>
      <c r="F149" s="1">
        <v>20.226900000000001</v>
      </c>
      <c r="G149" s="1" t="s">
        <v>14</v>
      </c>
      <c r="H149" s="1" t="s">
        <v>15</v>
      </c>
      <c r="I149" s="1" t="s">
        <v>16</v>
      </c>
      <c r="J149" s="1" t="s">
        <v>17</v>
      </c>
      <c r="K149" s="1" t="s">
        <v>18</v>
      </c>
      <c r="L149" s="1" t="s">
        <v>19</v>
      </c>
      <c r="M149" s="1" t="s">
        <v>20</v>
      </c>
      <c r="N149" s="3" t="s">
        <v>21</v>
      </c>
    </row>
    <row r="150" spans="1:14" ht="19.95" hidden="1" customHeight="1" x14ac:dyDescent="0.25">
      <c r="A150" s="2">
        <v>209589</v>
      </c>
      <c r="B150" s="1">
        <v>14</v>
      </c>
      <c r="C150" s="1">
        <v>1.9092</v>
      </c>
      <c r="D150" s="1">
        <v>4.0688000000000004</v>
      </c>
      <c r="E150" s="1">
        <v>9.8908000000000005</v>
      </c>
      <c r="F150" s="1">
        <v>17.808</v>
      </c>
      <c r="G150" s="1" t="s">
        <v>29</v>
      </c>
      <c r="H150" s="1" t="s">
        <v>31</v>
      </c>
      <c r="I150" s="1" t="s">
        <v>32</v>
      </c>
      <c r="J150" s="1" t="s">
        <v>33</v>
      </c>
      <c r="K150" s="1" t="s">
        <v>34</v>
      </c>
      <c r="L150" s="1" t="s">
        <v>35</v>
      </c>
      <c r="M150" s="1" t="s">
        <v>36</v>
      </c>
      <c r="N150" s="3" t="s">
        <v>37</v>
      </c>
    </row>
    <row r="151" spans="1:14" ht="19.95" customHeight="1" x14ac:dyDescent="0.25">
      <c r="A151" s="2">
        <v>209505</v>
      </c>
      <c r="B151" s="1">
        <v>62</v>
      </c>
      <c r="C151" s="1">
        <v>3.5767000000000002</v>
      </c>
      <c r="D151" s="1">
        <v>6.9080000000000004</v>
      </c>
      <c r="E151" s="1">
        <v>12.472200000000001</v>
      </c>
      <c r="F151" s="1">
        <v>25.777000000000001</v>
      </c>
      <c r="G151" s="1" t="s">
        <v>14</v>
      </c>
      <c r="H151" s="1" t="s">
        <v>22</v>
      </c>
      <c r="I151" s="1" t="s">
        <v>23</v>
      </c>
      <c r="J151" s="1" t="s">
        <v>24</v>
      </c>
      <c r="K151" s="1" t="s">
        <v>25</v>
      </c>
      <c r="L151" s="1" t="s">
        <v>26</v>
      </c>
      <c r="M151" s="1" t="s">
        <v>27</v>
      </c>
      <c r="N151" s="3" t="s">
        <v>28</v>
      </c>
    </row>
    <row r="152" spans="1:14" ht="19.95" hidden="1" customHeight="1" x14ac:dyDescent="0.25">
      <c r="A152" s="2">
        <v>209319</v>
      </c>
      <c r="B152" s="1">
        <v>60</v>
      </c>
      <c r="C152" s="1">
        <v>2.5596000000000001</v>
      </c>
      <c r="D152" s="1">
        <v>5.6810999999999998</v>
      </c>
      <c r="E152" s="1">
        <v>10.27</v>
      </c>
      <c r="F152" s="1">
        <v>23.893899999999999</v>
      </c>
      <c r="G152" s="1" t="s">
        <v>14</v>
      </c>
      <c r="H152" s="1" t="s">
        <v>15</v>
      </c>
      <c r="I152" s="1" t="s">
        <v>16</v>
      </c>
      <c r="J152" s="1" t="s">
        <v>17</v>
      </c>
      <c r="K152" s="1" t="s">
        <v>18</v>
      </c>
      <c r="L152" s="1" t="s">
        <v>19</v>
      </c>
      <c r="M152" s="1" t="s">
        <v>20</v>
      </c>
      <c r="N152" s="3" t="s">
        <v>21</v>
      </c>
    </row>
    <row r="153" spans="1:14" ht="19.95" hidden="1" customHeight="1" x14ac:dyDescent="0.25">
      <c r="A153" s="2">
        <v>209289</v>
      </c>
      <c r="B153" s="1">
        <v>57</v>
      </c>
      <c r="C153" s="1">
        <v>2.1953</v>
      </c>
      <c r="D153" s="1">
        <v>5.8685999999999998</v>
      </c>
      <c r="E153" s="1">
        <v>10.292</v>
      </c>
      <c r="F153" s="1">
        <v>21.641400000000001</v>
      </c>
      <c r="G153" s="1" t="s">
        <v>38</v>
      </c>
      <c r="H153" s="1" t="s">
        <v>15</v>
      </c>
      <c r="I153" s="1" t="s">
        <v>16</v>
      </c>
      <c r="J153" s="1" t="s">
        <v>17</v>
      </c>
      <c r="K153" s="1" t="s">
        <v>18</v>
      </c>
      <c r="L153" s="1" t="s">
        <v>19</v>
      </c>
      <c r="M153" s="1" t="s">
        <v>20</v>
      </c>
      <c r="N153" s="3" t="s">
        <v>21</v>
      </c>
    </row>
    <row r="154" spans="1:14" ht="19.95" customHeight="1" x14ac:dyDescent="0.25">
      <c r="A154" s="2">
        <v>209280</v>
      </c>
      <c r="B154" s="1">
        <v>94</v>
      </c>
      <c r="C154" s="1">
        <v>3.6714000000000002</v>
      </c>
      <c r="D154" s="1">
        <v>6.4531999999999998</v>
      </c>
      <c r="E154" s="1">
        <v>14.643599999999999</v>
      </c>
      <c r="F154" s="1">
        <v>28.727399999999999</v>
      </c>
      <c r="G154" s="1" t="s">
        <v>38</v>
      </c>
      <c r="H154" s="1" t="s">
        <v>22</v>
      </c>
      <c r="I154" s="1" t="s">
        <v>23</v>
      </c>
      <c r="J154" s="1" t="s">
        <v>24</v>
      </c>
      <c r="K154" s="1" t="s">
        <v>25</v>
      </c>
      <c r="L154" s="1" t="s">
        <v>26</v>
      </c>
      <c r="M154" s="1" t="s">
        <v>27</v>
      </c>
      <c r="N154" s="3" t="s">
        <v>28</v>
      </c>
    </row>
    <row r="155" spans="1:14" ht="19.95" customHeight="1" x14ac:dyDescent="0.25">
      <c r="A155" s="2">
        <v>209278</v>
      </c>
      <c r="B155" s="1">
        <v>79</v>
      </c>
      <c r="C155" s="1">
        <v>3.8992</v>
      </c>
      <c r="D155" s="1">
        <v>6.9855</v>
      </c>
      <c r="E155" s="1">
        <v>14.3665</v>
      </c>
      <c r="F155" s="1">
        <v>26.056000000000001</v>
      </c>
      <c r="G155" s="1" t="s">
        <v>38</v>
      </c>
      <c r="H155" s="1" t="s">
        <v>22</v>
      </c>
      <c r="I155" s="1" t="s">
        <v>23</v>
      </c>
      <c r="J155" s="1" t="s">
        <v>24</v>
      </c>
      <c r="K155" s="1" t="s">
        <v>25</v>
      </c>
      <c r="L155" s="1" t="s">
        <v>26</v>
      </c>
      <c r="M155" s="1" t="s">
        <v>27</v>
      </c>
      <c r="N155" s="3" t="s">
        <v>28</v>
      </c>
    </row>
    <row r="156" spans="1:14" ht="19.95" customHeight="1" x14ac:dyDescent="0.25">
      <c r="A156" s="2">
        <v>209256</v>
      </c>
      <c r="B156" s="1">
        <v>63</v>
      </c>
      <c r="C156" s="1">
        <v>3.9527999999999999</v>
      </c>
      <c r="D156" s="1">
        <v>6.9157999999999999</v>
      </c>
      <c r="E156" s="1">
        <v>15.201000000000001</v>
      </c>
      <c r="F156" s="1">
        <v>25.503799999999998</v>
      </c>
      <c r="G156" s="1" t="s">
        <v>30</v>
      </c>
      <c r="H156" s="1" t="s">
        <v>22</v>
      </c>
      <c r="I156" s="1" t="s">
        <v>23</v>
      </c>
      <c r="J156" s="1" t="s">
        <v>24</v>
      </c>
      <c r="K156" s="1" t="s">
        <v>25</v>
      </c>
      <c r="L156" s="1" t="s">
        <v>26</v>
      </c>
      <c r="M156" s="1" t="s">
        <v>27</v>
      </c>
      <c r="N156" s="3" t="s">
        <v>28</v>
      </c>
    </row>
    <row r="157" spans="1:14" ht="19.95" hidden="1" customHeight="1" x14ac:dyDescent="0.25">
      <c r="A157" s="2">
        <v>209249</v>
      </c>
      <c r="B157" s="1">
        <v>26</v>
      </c>
      <c r="C157" s="1">
        <v>1.2349000000000001</v>
      </c>
      <c r="D157" s="1">
        <v>4.3002000000000002</v>
      </c>
      <c r="E157" s="1">
        <v>8.4621999999999993</v>
      </c>
      <c r="F157" s="1">
        <v>16.6403</v>
      </c>
      <c r="G157" s="1" t="s">
        <v>29</v>
      </c>
      <c r="H157" s="1" t="s">
        <v>31</v>
      </c>
      <c r="I157" s="1" t="s">
        <v>32</v>
      </c>
      <c r="J157" s="1" t="s">
        <v>33</v>
      </c>
      <c r="K157" s="1" t="s">
        <v>34</v>
      </c>
      <c r="L157" s="1" t="s">
        <v>35</v>
      </c>
      <c r="M157" s="1" t="s">
        <v>36</v>
      </c>
      <c r="N157" s="3" t="s">
        <v>37</v>
      </c>
    </row>
    <row r="158" spans="1:14" ht="19.95" customHeight="1" x14ac:dyDescent="0.25">
      <c r="A158" s="2">
        <v>209222</v>
      </c>
      <c r="B158" s="1">
        <v>86</v>
      </c>
      <c r="C158" s="1">
        <v>3.2423000000000002</v>
      </c>
      <c r="D158" s="1">
        <v>6.2656000000000001</v>
      </c>
      <c r="E158" s="1">
        <v>13.9602</v>
      </c>
      <c r="F158" s="1">
        <v>26.664000000000001</v>
      </c>
      <c r="G158" s="1" t="s">
        <v>38</v>
      </c>
      <c r="H158" s="1" t="s">
        <v>22</v>
      </c>
      <c r="I158" s="1" t="s">
        <v>23</v>
      </c>
      <c r="J158" s="1" t="s">
        <v>24</v>
      </c>
      <c r="K158" s="1" t="s">
        <v>25</v>
      </c>
      <c r="L158" s="1" t="s">
        <v>26</v>
      </c>
      <c r="M158" s="1" t="s">
        <v>27</v>
      </c>
      <c r="N158" s="3" t="s">
        <v>28</v>
      </c>
    </row>
    <row r="159" spans="1:14" ht="19.95" hidden="1" customHeight="1" x14ac:dyDescent="0.25">
      <c r="A159" s="2">
        <v>209211</v>
      </c>
      <c r="B159" s="1">
        <v>56</v>
      </c>
      <c r="C159" s="1">
        <v>2.0566</v>
      </c>
      <c r="D159" s="1">
        <v>5.5075000000000003</v>
      </c>
      <c r="E159" s="1">
        <v>11.513400000000001</v>
      </c>
      <c r="F159" s="1">
        <v>21.548100000000002</v>
      </c>
      <c r="G159" s="1" t="s">
        <v>14</v>
      </c>
      <c r="H159" s="1" t="s">
        <v>15</v>
      </c>
      <c r="I159" s="1" t="s">
        <v>16</v>
      </c>
      <c r="J159" s="1" t="s">
        <v>17</v>
      </c>
      <c r="K159" s="1" t="s">
        <v>18</v>
      </c>
      <c r="L159" s="1" t="s">
        <v>19</v>
      </c>
      <c r="M159" s="1" t="s">
        <v>20</v>
      </c>
      <c r="N159" s="3" t="s">
        <v>21</v>
      </c>
    </row>
    <row r="160" spans="1:14" ht="19.95" hidden="1" customHeight="1" x14ac:dyDescent="0.25">
      <c r="A160" s="2">
        <v>209203</v>
      </c>
      <c r="B160" s="1">
        <v>33</v>
      </c>
      <c r="C160" s="1">
        <v>2.9279000000000002</v>
      </c>
      <c r="D160" s="1">
        <v>5.0625</v>
      </c>
      <c r="E160" s="1">
        <v>11.8881</v>
      </c>
      <c r="F160" s="1">
        <v>24.774899999999999</v>
      </c>
      <c r="G160" s="1" t="s">
        <v>30</v>
      </c>
      <c r="H160" s="1" t="s">
        <v>15</v>
      </c>
      <c r="I160" s="1" t="s">
        <v>16</v>
      </c>
      <c r="J160" s="1" t="s">
        <v>17</v>
      </c>
      <c r="K160" s="1" t="s">
        <v>18</v>
      </c>
      <c r="L160" s="1" t="s">
        <v>19</v>
      </c>
      <c r="M160" s="1" t="s">
        <v>20</v>
      </c>
      <c r="N160" s="3" t="s">
        <v>21</v>
      </c>
    </row>
    <row r="161" spans="1:14" ht="19.95" hidden="1" customHeight="1" x14ac:dyDescent="0.25">
      <c r="A161" s="2">
        <v>209015</v>
      </c>
      <c r="B161" s="1">
        <v>52</v>
      </c>
      <c r="C161" s="1">
        <v>2.0343</v>
      </c>
      <c r="D161" s="1">
        <v>5.9329000000000001</v>
      </c>
      <c r="E161" s="1">
        <v>10.626099999999999</v>
      </c>
      <c r="F161" s="1">
        <v>24.077300000000001</v>
      </c>
      <c r="G161" s="1" t="s">
        <v>38</v>
      </c>
      <c r="H161" s="1" t="s">
        <v>15</v>
      </c>
      <c r="I161" s="1" t="s">
        <v>16</v>
      </c>
      <c r="J161" s="1" t="s">
        <v>17</v>
      </c>
      <c r="K161" s="1" t="s">
        <v>18</v>
      </c>
      <c r="L161" s="1" t="s">
        <v>19</v>
      </c>
      <c r="M161" s="1" t="s">
        <v>20</v>
      </c>
      <c r="N161" s="3" t="s">
        <v>21</v>
      </c>
    </row>
    <row r="162" spans="1:14" ht="19.95" customHeight="1" x14ac:dyDescent="0.25">
      <c r="A162" s="2">
        <v>208959</v>
      </c>
      <c r="B162" s="1">
        <v>91</v>
      </c>
      <c r="C162" s="1">
        <v>3.7231000000000001</v>
      </c>
      <c r="D162" s="1">
        <v>6.8945999999999996</v>
      </c>
      <c r="E162" s="1">
        <v>12.405799999999999</v>
      </c>
      <c r="F162" s="1">
        <v>29.1617</v>
      </c>
      <c r="G162" s="1" t="s">
        <v>30</v>
      </c>
      <c r="H162" s="1" t="s">
        <v>22</v>
      </c>
      <c r="I162" s="1" t="s">
        <v>23</v>
      </c>
      <c r="J162" s="1" t="s">
        <v>24</v>
      </c>
      <c r="K162" s="1" t="s">
        <v>25</v>
      </c>
      <c r="L162" s="1" t="s">
        <v>26</v>
      </c>
      <c r="M162" s="1" t="s">
        <v>27</v>
      </c>
      <c r="N162" s="3" t="s">
        <v>28</v>
      </c>
    </row>
    <row r="163" spans="1:14" ht="19.95" customHeight="1" x14ac:dyDescent="0.25">
      <c r="A163" s="2">
        <v>208956</v>
      </c>
      <c r="B163" s="1">
        <v>89</v>
      </c>
      <c r="C163" s="1">
        <v>3.5924</v>
      </c>
      <c r="D163" s="1">
        <v>6.9071999999999996</v>
      </c>
      <c r="E163" s="1">
        <v>12.694100000000001</v>
      </c>
      <c r="F163" s="1">
        <v>29.227</v>
      </c>
      <c r="G163" s="1" t="s">
        <v>38</v>
      </c>
      <c r="H163" s="1" t="s">
        <v>22</v>
      </c>
      <c r="I163" s="1" t="s">
        <v>23</v>
      </c>
      <c r="J163" s="1" t="s">
        <v>24</v>
      </c>
      <c r="K163" s="1" t="s">
        <v>25</v>
      </c>
      <c r="L163" s="1" t="s">
        <v>26</v>
      </c>
      <c r="M163" s="1" t="s">
        <v>27</v>
      </c>
      <c r="N163" s="3" t="s">
        <v>28</v>
      </c>
    </row>
    <row r="164" spans="1:14" ht="19.95" hidden="1" customHeight="1" x14ac:dyDescent="0.25">
      <c r="A164" s="2">
        <v>208953</v>
      </c>
      <c r="B164" s="1">
        <v>13</v>
      </c>
      <c r="C164" s="1">
        <v>1.5022</v>
      </c>
      <c r="D164" s="1">
        <v>4.9367000000000001</v>
      </c>
      <c r="E164" s="1">
        <v>9.9657999999999998</v>
      </c>
      <c r="F164" s="1">
        <v>19.7836</v>
      </c>
      <c r="G164" s="1" t="s">
        <v>14</v>
      </c>
      <c r="H164" s="1" t="s">
        <v>31</v>
      </c>
      <c r="I164" s="1" t="s">
        <v>32</v>
      </c>
      <c r="J164" s="1" t="s">
        <v>33</v>
      </c>
      <c r="K164" s="1" t="s">
        <v>34</v>
      </c>
      <c r="L164" s="1" t="s">
        <v>35</v>
      </c>
      <c r="M164" s="1" t="s">
        <v>36</v>
      </c>
      <c r="N164" s="3" t="s">
        <v>37</v>
      </c>
    </row>
    <row r="165" spans="1:14" ht="19.95" customHeight="1" x14ac:dyDescent="0.25">
      <c r="A165" s="2">
        <v>208922</v>
      </c>
      <c r="B165" s="1">
        <v>89</v>
      </c>
      <c r="C165" s="1">
        <v>3.6842000000000001</v>
      </c>
      <c r="D165" s="1">
        <v>6.4095000000000004</v>
      </c>
      <c r="E165" s="1">
        <v>15.740500000000001</v>
      </c>
      <c r="F165" s="1">
        <v>25.898700000000002</v>
      </c>
      <c r="G165" s="1" t="s">
        <v>38</v>
      </c>
      <c r="H165" s="1" t="s">
        <v>22</v>
      </c>
      <c r="I165" s="1" t="s">
        <v>23</v>
      </c>
      <c r="J165" s="1" t="s">
        <v>24</v>
      </c>
      <c r="K165" s="1" t="s">
        <v>25</v>
      </c>
      <c r="L165" s="1" t="s">
        <v>26</v>
      </c>
      <c r="M165" s="1" t="s">
        <v>27</v>
      </c>
      <c r="N165" s="3" t="s">
        <v>28</v>
      </c>
    </row>
    <row r="166" spans="1:14" ht="19.95" customHeight="1" x14ac:dyDescent="0.25">
      <c r="A166" s="2">
        <v>208892</v>
      </c>
      <c r="B166" s="1">
        <v>66</v>
      </c>
      <c r="C166" s="1">
        <v>3.9613999999999998</v>
      </c>
      <c r="D166" s="1">
        <v>6.4611999999999998</v>
      </c>
      <c r="E166" s="1">
        <v>15.729200000000001</v>
      </c>
      <c r="F166" s="1">
        <v>27.3992</v>
      </c>
      <c r="G166" s="1" t="s">
        <v>38</v>
      </c>
      <c r="H166" s="1" t="s">
        <v>22</v>
      </c>
      <c r="I166" s="1" t="s">
        <v>23</v>
      </c>
      <c r="J166" s="1" t="s">
        <v>24</v>
      </c>
      <c r="K166" s="1" t="s">
        <v>25</v>
      </c>
      <c r="L166" s="1" t="s">
        <v>26</v>
      </c>
      <c r="M166" s="1" t="s">
        <v>27</v>
      </c>
      <c r="N166" s="3" t="s">
        <v>28</v>
      </c>
    </row>
    <row r="167" spans="1:14" ht="19.95" customHeight="1" x14ac:dyDescent="0.25">
      <c r="A167" s="2">
        <v>208869</v>
      </c>
      <c r="B167" s="1">
        <v>72</v>
      </c>
      <c r="C167" s="1">
        <v>3.6976</v>
      </c>
      <c r="D167" s="1">
        <v>6.1748000000000003</v>
      </c>
      <c r="E167" s="1">
        <v>14.7765</v>
      </c>
      <c r="F167" s="1">
        <v>28.738499999999998</v>
      </c>
      <c r="G167" s="1" t="s">
        <v>14</v>
      </c>
      <c r="H167" s="1" t="s">
        <v>22</v>
      </c>
      <c r="I167" s="1" t="s">
        <v>23</v>
      </c>
      <c r="J167" s="1" t="s">
        <v>24</v>
      </c>
      <c r="K167" s="1" t="s">
        <v>25</v>
      </c>
      <c r="L167" s="1" t="s">
        <v>26</v>
      </c>
      <c r="M167" s="1" t="s">
        <v>27</v>
      </c>
      <c r="N167" s="3" t="s">
        <v>28</v>
      </c>
    </row>
    <row r="168" spans="1:14" ht="19.95" customHeight="1" x14ac:dyDescent="0.25">
      <c r="A168" s="2">
        <v>208862</v>
      </c>
      <c r="B168" s="1">
        <v>91</v>
      </c>
      <c r="C168" s="1">
        <v>3.3662999999999998</v>
      </c>
      <c r="D168" s="1">
        <v>6.4595000000000002</v>
      </c>
      <c r="E168" s="1">
        <v>15.917400000000001</v>
      </c>
      <c r="F168" s="1">
        <v>28.631900000000002</v>
      </c>
      <c r="G168" s="1" t="s">
        <v>38</v>
      </c>
      <c r="H168" s="1" t="s">
        <v>22</v>
      </c>
      <c r="I168" s="1" t="s">
        <v>23</v>
      </c>
      <c r="J168" s="1" t="s">
        <v>24</v>
      </c>
      <c r="K168" s="1" t="s">
        <v>25</v>
      </c>
      <c r="L168" s="1" t="s">
        <v>26</v>
      </c>
      <c r="M168" s="1" t="s">
        <v>27</v>
      </c>
      <c r="N168" s="3" t="s">
        <v>28</v>
      </c>
    </row>
    <row r="169" spans="1:14" ht="19.95" hidden="1" customHeight="1" x14ac:dyDescent="0.25">
      <c r="A169" s="2">
        <v>208849</v>
      </c>
      <c r="B169" s="1">
        <v>39</v>
      </c>
      <c r="C169" s="1">
        <v>2.6964000000000001</v>
      </c>
      <c r="D169" s="1">
        <v>5.7864000000000004</v>
      </c>
      <c r="E169" s="1">
        <v>10.463699999999999</v>
      </c>
      <c r="F169" s="1">
        <v>22.791499999999999</v>
      </c>
      <c r="G169" s="1" t="s">
        <v>14</v>
      </c>
      <c r="H169" s="1" t="s">
        <v>15</v>
      </c>
      <c r="I169" s="1" t="s">
        <v>16</v>
      </c>
      <c r="J169" s="1" t="s">
        <v>17</v>
      </c>
      <c r="K169" s="1" t="s">
        <v>18</v>
      </c>
      <c r="L169" s="1" t="s">
        <v>19</v>
      </c>
      <c r="M169" s="1" t="s">
        <v>20</v>
      </c>
      <c r="N169" s="3" t="s">
        <v>21</v>
      </c>
    </row>
    <row r="170" spans="1:14" ht="19.95" hidden="1" customHeight="1" x14ac:dyDescent="0.25">
      <c r="A170" s="2">
        <v>208831</v>
      </c>
      <c r="B170" s="1">
        <v>10</v>
      </c>
      <c r="C170" s="1">
        <v>1.3514999999999999</v>
      </c>
      <c r="D170" s="1">
        <v>4.4794999999999998</v>
      </c>
      <c r="E170" s="1">
        <v>9.7912999999999997</v>
      </c>
      <c r="F170" s="1">
        <v>18.114699999999999</v>
      </c>
      <c r="G170" s="1" t="s">
        <v>30</v>
      </c>
      <c r="H170" s="1" t="s">
        <v>31</v>
      </c>
      <c r="I170" s="1" t="s">
        <v>32</v>
      </c>
      <c r="J170" s="1" t="s">
        <v>33</v>
      </c>
      <c r="K170" s="1" t="s">
        <v>34</v>
      </c>
      <c r="L170" s="1" t="s">
        <v>35</v>
      </c>
      <c r="M170" s="1" t="s">
        <v>36</v>
      </c>
      <c r="N170" s="3" t="s">
        <v>37</v>
      </c>
    </row>
    <row r="171" spans="1:14" ht="19.95" hidden="1" customHeight="1" x14ac:dyDescent="0.25">
      <c r="A171" s="2">
        <v>208807</v>
      </c>
      <c r="B171" s="1">
        <v>15</v>
      </c>
      <c r="C171" s="1">
        <v>1.9063000000000001</v>
      </c>
      <c r="D171" s="1">
        <v>4.6261000000000001</v>
      </c>
      <c r="E171" s="1">
        <v>9.9841999999999995</v>
      </c>
      <c r="F171" s="1">
        <v>19.221900000000002</v>
      </c>
      <c r="G171" s="1" t="s">
        <v>29</v>
      </c>
      <c r="H171" s="1" t="s">
        <v>31</v>
      </c>
      <c r="I171" s="1" t="s">
        <v>32</v>
      </c>
      <c r="J171" s="1" t="s">
        <v>33</v>
      </c>
      <c r="K171" s="1" t="s">
        <v>34</v>
      </c>
      <c r="L171" s="1" t="s">
        <v>35</v>
      </c>
      <c r="M171" s="1" t="s">
        <v>36</v>
      </c>
      <c r="N171" s="3" t="s">
        <v>37</v>
      </c>
    </row>
    <row r="172" spans="1:14" ht="19.95" hidden="1" customHeight="1" x14ac:dyDescent="0.25">
      <c r="A172" s="2">
        <v>208801</v>
      </c>
      <c r="B172" s="1">
        <v>22</v>
      </c>
      <c r="C172" s="1">
        <v>1.9359</v>
      </c>
      <c r="D172" s="1">
        <v>4.8646000000000003</v>
      </c>
      <c r="E172" s="1">
        <v>8.1763999999999992</v>
      </c>
      <c r="F172" s="1">
        <v>16.885200000000001</v>
      </c>
      <c r="G172" s="1" t="s">
        <v>38</v>
      </c>
      <c r="H172" s="1" t="s">
        <v>31</v>
      </c>
      <c r="I172" s="1" t="s">
        <v>32</v>
      </c>
      <c r="J172" s="1" t="s">
        <v>33</v>
      </c>
      <c r="K172" s="1" t="s">
        <v>34</v>
      </c>
      <c r="L172" s="1" t="s">
        <v>35</v>
      </c>
      <c r="M172" s="1" t="s">
        <v>36</v>
      </c>
      <c r="N172" s="3" t="s">
        <v>37</v>
      </c>
    </row>
    <row r="173" spans="1:14" ht="19.95" customHeight="1" x14ac:dyDescent="0.25">
      <c r="A173" s="2">
        <v>208755</v>
      </c>
      <c r="B173" s="1">
        <v>95</v>
      </c>
      <c r="C173" s="1">
        <v>3.5783999999999998</v>
      </c>
      <c r="D173" s="1">
        <v>6.3395000000000001</v>
      </c>
      <c r="E173" s="1">
        <v>15.1007</v>
      </c>
      <c r="F173" s="1">
        <v>25.161300000000001</v>
      </c>
      <c r="G173" s="1" t="s">
        <v>14</v>
      </c>
      <c r="H173" s="1" t="s">
        <v>22</v>
      </c>
      <c r="I173" s="1" t="s">
        <v>23</v>
      </c>
      <c r="J173" s="1" t="s">
        <v>24</v>
      </c>
      <c r="K173" s="1" t="s">
        <v>25</v>
      </c>
      <c r="L173" s="1" t="s">
        <v>26</v>
      </c>
      <c r="M173" s="1" t="s">
        <v>27</v>
      </c>
      <c r="N173" s="3" t="s">
        <v>28</v>
      </c>
    </row>
    <row r="174" spans="1:14" ht="19.95" hidden="1" customHeight="1" x14ac:dyDescent="0.25">
      <c r="A174" s="2">
        <v>208754</v>
      </c>
      <c r="B174" s="1">
        <v>28</v>
      </c>
      <c r="C174" s="1">
        <v>1.7576000000000001</v>
      </c>
      <c r="D174" s="1">
        <v>4.1783000000000001</v>
      </c>
      <c r="E174" s="1">
        <v>9.6615000000000002</v>
      </c>
      <c r="F174" s="1">
        <v>16.792999999999999</v>
      </c>
      <c r="G174" s="1" t="s">
        <v>38</v>
      </c>
      <c r="H174" s="1" t="s">
        <v>31</v>
      </c>
      <c r="I174" s="1" t="s">
        <v>32</v>
      </c>
      <c r="J174" s="1" t="s">
        <v>33</v>
      </c>
      <c r="K174" s="1" t="s">
        <v>34</v>
      </c>
      <c r="L174" s="1" t="s">
        <v>35</v>
      </c>
      <c r="M174" s="1" t="s">
        <v>36</v>
      </c>
      <c r="N174" s="3" t="s">
        <v>37</v>
      </c>
    </row>
    <row r="175" spans="1:14" ht="19.95" hidden="1" customHeight="1" x14ac:dyDescent="0.25">
      <c r="A175" s="2">
        <v>208663</v>
      </c>
      <c r="B175" s="1">
        <v>43</v>
      </c>
      <c r="C175" s="1">
        <v>2.1511</v>
      </c>
      <c r="D175" s="1">
        <v>5.4238</v>
      </c>
      <c r="E175" s="1">
        <v>11.102600000000001</v>
      </c>
      <c r="F175" s="1">
        <v>22.295200000000001</v>
      </c>
      <c r="G175" s="1" t="s">
        <v>29</v>
      </c>
      <c r="H175" s="1" t="s">
        <v>15</v>
      </c>
      <c r="I175" s="1" t="s">
        <v>16</v>
      </c>
      <c r="J175" s="1" t="s">
        <v>17</v>
      </c>
      <c r="K175" s="1" t="s">
        <v>18</v>
      </c>
      <c r="L175" s="1" t="s">
        <v>19</v>
      </c>
      <c r="M175" s="1" t="s">
        <v>20</v>
      </c>
      <c r="N175" s="3" t="s">
        <v>21</v>
      </c>
    </row>
    <row r="176" spans="1:14" ht="19.95" hidden="1" customHeight="1" x14ac:dyDescent="0.25">
      <c r="A176" s="2">
        <v>208660</v>
      </c>
      <c r="B176" s="1">
        <v>54</v>
      </c>
      <c r="C176" s="1">
        <v>2.5034999999999998</v>
      </c>
      <c r="D176" s="1">
        <v>5.5107999999999997</v>
      </c>
      <c r="E176" s="1">
        <v>10.687200000000001</v>
      </c>
      <c r="F176" s="1">
        <v>23.308299999999999</v>
      </c>
      <c r="G176" s="1" t="s">
        <v>38</v>
      </c>
      <c r="H176" s="1" t="s">
        <v>15</v>
      </c>
      <c r="I176" s="1" t="s">
        <v>16</v>
      </c>
      <c r="J176" s="1" t="s">
        <v>17</v>
      </c>
      <c r="K176" s="1" t="s">
        <v>18</v>
      </c>
      <c r="L176" s="1" t="s">
        <v>19</v>
      </c>
      <c r="M176" s="1" t="s">
        <v>20</v>
      </c>
      <c r="N176" s="3" t="s">
        <v>21</v>
      </c>
    </row>
    <row r="177" spans="1:14" ht="19.95" hidden="1" customHeight="1" x14ac:dyDescent="0.25">
      <c r="A177" s="2">
        <v>208626</v>
      </c>
      <c r="B177" s="1">
        <v>58</v>
      </c>
      <c r="C177" s="1">
        <v>2.3948999999999998</v>
      </c>
      <c r="D177" s="1">
        <v>5.9668999999999999</v>
      </c>
      <c r="E177" s="1">
        <v>11.2485</v>
      </c>
      <c r="F177" s="1">
        <v>22.123999999999999</v>
      </c>
      <c r="G177" s="1" t="s">
        <v>30</v>
      </c>
      <c r="H177" s="1" t="s">
        <v>15</v>
      </c>
      <c r="I177" s="1" t="s">
        <v>16</v>
      </c>
      <c r="J177" s="1" t="s">
        <v>17</v>
      </c>
      <c r="K177" s="1" t="s">
        <v>18</v>
      </c>
      <c r="L177" s="1" t="s">
        <v>19</v>
      </c>
      <c r="M177" s="1" t="s">
        <v>20</v>
      </c>
      <c r="N177" s="3" t="s">
        <v>21</v>
      </c>
    </row>
    <row r="178" spans="1:14" ht="19.95" hidden="1" customHeight="1" x14ac:dyDescent="0.25">
      <c r="A178" s="2">
        <v>208621</v>
      </c>
      <c r="B178" s="1">
        <v>45</v>
      </c>
      <c r="C178" s="1">
        <v>2.0653000000000001</v>
      </c>
      <c r="D178" s="1">
        <v>5.2135999999999996</v>
      </c>
      <c r="E178" s="1">
        <v>10.5046</v>
      </c>
      <c r="F178" s="1">
        <v>20.514700000000001</v>
      </c>
      <c r="G178" s="1" t="s">
        <v>38</v>
      </c>
      <c r="H178" s="1" t="s">
        <v>15</v>
      </c>
      <c r="I178" s="1" t="s">
        <v>16</v>
      </c>
      <c r="J178" s="1" t="s">
        <v>17</v>
      </c>
      <c r="K178" s="1" t="s">
        <v>18</v>
      </c>
      <c r="L178" s="1" t="s">
        <v>19</v>
      </c>
      <c r="M178" s="1" t="s">
        <v>20</v>
      </c>
      <c r="N178" s="3" t="s">
        <v>21</v>
      </c>
    </row>
    <row r="179" spans="1:14" ht="19.95" customHeight="1" x14ac:dyDescent="0.25">
      <c r="A179" s="2">
        <v>208592</v>
      </c>
      <c r="B179" s="1">
        <v>61</v>
      </c>
      <c r="C179" s="1">
        <v>3.5346000000000002</v>
      </c>
      <c r="D179" s="1">
        <v>6.9680999999999997</v>
      </c>
      <c r="E179" s="1">
        <v>15.257199999999999</v>
      </c>
      <c r="F179" s="1">
        <v>25.063199999999998</v>
      </c>
      <c r="G179" s="1" t="s">
        <v>38</v>
      </c>
      <c r="H179" s="1" t="s">
        <v>22</v>
      </c>
      <c r="I179" s="1" t="s">
        <v>23</v>
      </c>
      <c r="J179" s="1" t="s">
        <v>24</v>
      </c>
      <c r="K179" s="1" t="s">
        <v>25</v>
      </c>
      <c r="L179" s="1" t="s">
        <v>26</v>
      </c>
      <c r="M179" s="1" t="s">
        <v>27</v>
      </c>
      <c r="N179" s="3" t="s">
        <v>28</v>
      </c>
    </row>
    <row r="180" spans="1:14" ht="19.95" hidden="1" customHeight="1" x14ac:dyDescent="0.25">
      <c r="A180" s="2">
        <v>208559</v>
      </c>
      <c r="B180" s="1">
        <v>10</v>
      </c>
      <c r="C180" s="1">
        <v>1.734</v>
      </c>
      <c r="D180" s="1">
        <v>4.7474999999999996</v>
      </c>
      <c r="E180" s="1">
        <v>9.0927000000000007</v>
      </c>
      <c r="F180" s="1">
        <v>19.1355</v>
      </c>
      <c r="G180" s="1" t="s">
        <v>38</v>
      </c>
      <c r="H180" s="1" t="s">
        <v>31</v>
      </c>
      <c r="I180" s="1" t="s">
        <v>32</v>
      </c>
      <c r="J180" s="1" t="s">
        <v>33</v>
      </c>
      <c r="K180" s="1" t="s">
        <v>34</v>
      </c>
      <c r="L180" s="1" t="s">
        <v>35</v>
      </c>
      <c r="M180" s="1" t="s">
        <v>36</v>
      </c>
      <c r="N180" s="3" t="s">
        <v>37</v>
      </c>
    </row>
    <row r="181" spans="1:14" ht="19.95" hidden="1" customHeight="1" x14ac:dyDescent="0.25">
      <c r="A181" s="2">
        <v>208543</v>
      </c>
      <c r="B181" s="1">
        <v>56</v>
      </c>
      <c r="C181" s="1">
        <v>2.3359999999999999</v>
      </c>
      <c r="D181" s="1">
        <v>5.8324999999999996</v>
      </c>
      <c r="E181" s="1">
        <v>10.354799999999999</v>
      </c>
      <c r="F181" s="1">
        <v>21.0182</v>
      </c>
      <c r="G181" s="1" t="s">
        <v>29</v>
      </c>
      <c r="H181" s="1" t="s">
        <v>15</v>
      </c>
      <c r="I181" s="1" t="s">
        <v>16</v>
      </c>
      <c r="J181" s="1" t="s">
        <v>17</v>
      </c>
      <c r="K181" s="1" t="s">
        <v>18</v>
      </c>
      <c r="L181" s="1" t="s">
        <v>19</v>
      </c>
      <c r="M181" s="1" t="s">
        <v>20</v>
      </c>
      <c r="N181" s="3" t="s">
        <v>21</v>
      </c>
    </row>
    <row r="182" spans="1:14" ht="19.95" hidden="1" customHeight="1" x14ac:dyDescent="0.25">
      <c r="A182" s="2">
        <v>208441</v>
      </c>
      <c r="B182" s="1">
        <v>51</v>
      </c>
      <c r="C182" s="1">
        <v>2.1751999999999998</v>
      </c>
      <c r="D182" s="1">
        <v>5.0179999999999998</v>
      </c>
      <c r="E182" s="1">
        <v>10.9613</v>
      </c>
      <c r="F182" s="1">
        <v>22.3431</v>
      </c>
      <c r="G182" s="1" t="s">
        <v>30</v>
      </c>
      <c r="H182" s="1" t="s">
        <v>15</v>
      </c>
      <c r="I182" s="1" t="s">
        <v>16</v>
      </c>
      <c r="J182" s="1" t="s">
        <v>17</v>
      </c>
      <c r="K182" s="1" t="s">
        <v>18</v>
      </c>
      <c r="L182" s="1" t="s">
        <v>19</v>
      </c>
      <c r="M182" s="1" t="s">
        <v>20</v>
      </c>
      <c r="N182" s="3" t="s">
        <v>21</v>
      </c>
    </row>
    <row r="183" spans="1:14" ht="19.95" hidden="1" customHeight="1" x14ac:dyDescent="0.25">
      <c r="A183" s="2">
        <v>208402</v>
      </c>
      <c r="B183" s="1">
        <v>57</v>
      </c>
      <c r="C183" s="1">
        <v>2.3866000000000001</v>
      </c>
      <c r="D183" s="1">
        <v>5.1239999999999997</v>
      </c>
      <c r="E183" s="1">
        <v>11.191800000000001</v>
      </c>
      <c r="F183" s="1">
        <v>20.869700000000002</v>
      </c>
      <c r="G183" s="1" t="s">
        <v>38</v>
      </c>
      <c r="H183" s="1" t="s">
        <v>15</v>
      </c>
      <c r="I183" s="1" t="s">
        <v>16</v>
      </c>
      <c r="J183" s="1" t="s">
        <v>17</v>
      </c>
      <c r="K183" s="1" t="s">
        <v>18</v>
      </c>
      <c r="L183" s="1" t="s">
        <v>19</v>
      </c>
      <c r="M183" s="1" t="s">
        <v>20</v>
      </c>
      <c r="N183" s="3" t="s">
        <v>21</v>
      </c>
    </row>
    <row r="184" spans="1:14" ht="19.95" customHeight="1" x14ac:dyDescent="0.25">
      <c r="A184" s="2">
        <v>208331</v>
      </c>
      <c r="B184" s="1">
        <v>61</v>
      </c>
      <c r="C184" s="1">
        <v>3.9961000000000002</v>
      </c>
      <c r="D184" s="1">
        <v>6.8376000000000001</v>
      </c>
      <c r="E184" s="1">
        <v>13.9993</v>
      </c>
      <c r="F184" s="1">
        <v>27.7807</v>
      </c>
      <c r="G184" s="1" t="s">
        <v>29</v>
      </c>
      <c r="H184" s="1" t="s">
        <v>22</v>
      </c>
      <c r="I184" s="1" t="s">
        <v>23</v>
      </c>
      <c r="J184" s="1" t="s">
        <v>24</v>
      </c>
      <c r="K184" s="1" t="s">
        <v>25</v>
      </c>
      <c r="L184" s="1" t="s">
        <v>26</v>
      </c>
      <c r="M184" s="1" t="s">
        <v>27</v>
      </c>
      <c r="N184" s="3" t="s">
        <v>28</v>
      </c>
    </row>
    <row r="185" spans="1:14" ht="19.95" hidden="1" customHeight="1" x14ac:dyDescent="0.25">
      <c r="A185" s="2">
        <v>208326</v>
      </c>
      <c r="B185" s="1">
        <v>29</v>
      </c>
      <c r="C185" s="1">
        <v>1.64</v>
      </c>
      <c r="D185" s="1">
        <v>4.2133000000000003</v>
      </c>
      <c r="E185" s="1">
        <v>8.7073999999999998</v>
      </c>
      <c r="F185" s="1">
        <v>18.343399999999999</v>
      </c>
      <c r="G185" s="1" t="s">
        <v>30</v>
      </c>
      <c r="H185" s="1" t="s">
        <v>31</v>
      </c>
      <c r="I185" s="1" t="s">
        <v>32</v>
      </c>
      <c r="J185" s="1" t="s">
        <v>33</v>
      </c>
      <c r="K185" s="1" t="s">
        <v>34</v>
      </c>
      <c r="L185" s="1" t="s">
        <v>35</v>
      </c>
      <c r="M185" s="1" t="s">
        <v>36</v>
      </c>
      <c r="N185" s="3" t="s">
        <v>37</v>
      </c>
    </row>
    <row r="186" spans="1:14" ht="19.95" hidden="1" customHeight="1" x14ac:dyDescent="0.25">
      <c r="A186" s="2">
        <v>208280</v>
      </c>
      <c r="B186" s="1">
        <v>11</v>
      </c>
      <c r="C186" s="1">
        <v>1.0516000000000001</v>
      </c>
      <c r="D186" s="1">
        <v>4.4132999999999996</v>
      </c>
      <c r="E186" s="1">
        <v>9.5393000000000008</v>
      </c>
      <c r="F186" s="1">
        <v>16.610600000000002</v>
      </c>
      <c r="G186" s="1" t="s">
        <v>30</v>
      </c>
      <c r="H186" s="1" t="s">
        <v>31</v>
      </c>
      <c r="I186" s="1" t="s">
        <v>32</v>
      </c>
      <c r="J186" s="1" t="s">
        <v>33</v>
      </c>
      <c r="K186" s="1" t="s">
        <v>34</v>
      </c>
      <c r="L186" s="1" t="s">
        <v>35</v>
      </c>
      <c r="M186" s="1" t="s">
        <v>36</v>
      </c>
      <c r="N186" s="3" t="s">
        <v>37</v>
      </c>
    </row>
    <row r="187" spans="1:14" ht="19.95" customHeight="1" x14ac:dyDescent="0.25">
      <c r="A187" s="2">
        <v>208261</v>
      </c>
      <c r="B187" s="1">
        <v>69</v>
      </c>
      <c r="C187" s="1">
        <v>3.1915</v>
      </c>
      <c r="D187" s="1">
        <v>6.4116</v>
      </c>
      <c r="E187" s="1">
        <v>15.353899999999999</v>
      </c>
      <c r="F187" s="1">
        <v>28.330100000000002</v>
      </c>
      <c r="G187" s="1" t="s">
        <v>14</v>
      </c>
      <c r="H187" s="1" t="s">
        <v>22</v>
      </c>
      <c r="I187" s="1" t="s">
        <v>23</v>
      </c>
      <c r="J187" s="1" t="s">
        <v>24</v>
      </c>
      <c r="K187" s="1" t="s">
        <v>25</v>
      </c>
      <c r="L187" s="1" t="s">
        <v>26</v>
      </c>
      <c r="M187" s="1" t="s">
        <v>27</v>
      </c>
      <c r="N187" s="3" t="s">
        <v>28</v>
      </c>
    </row>
    <row r="188" spans="1:14" ht="19.95" hidden="1" customHeight="1" x14ac:dyDescent="0.25">
      <c r="A188" s="2">
        <v>208188</v>
      </c>
      <c r="B188" s="1">
        <v>10</v>
      </c>
      <c r="C188" s="1">
        <v>1.4635</v>
      </c>
      <c r="D188" s="1">
        <v>4.8518999999999997</v>
      </c>
      <c r="E188" s="1">
        <v>8.1628000000000007</v>
      </c>
      <c r="F188" s="1">
        <v>16.256399999999999</v>
      </c>
      <c r="G188" s="1" t="s">
        <v>30</v>
      </c>
      <c r="H188" s="1" t="s">
        <v>31</v>
      </c>
      <c r="I188" s="1" t="s">
        <v>32</v>
      </c>
      <c r="J188" s="1" t="s">
        <v>33</v>
      </c>
      <c r="K188" s="1" t="s">
        <v>34</v>
      </c>
      <c r="L188" s="1" t="s">
        <v>35</v>
      </c>
      <c r="M188" s="1" t="s">
        <v>36</v>
      </c>
      <c r="N188" s="3" t="s">
        <v>37</v>
      </c>
    </row>
    <row r="189" spans="1:14" ht="19.95" hidden="1" customHeight="1" x14ac:dyDescent="0.25">
      <c r="A189" s="2">
        <v>208153</v>
      </c>
      <c r="B189" s="1">
        <v>28</v>
      </c>
      <c r="C189" s="1">
        <v>1.4927999999999999</v>
      </c>
      <c r="D189" s="1">
        <v>4.9702000000000002</v>
      </c>
      <c r="E189" s="1">
        <v>8.4741</v>
      </c>
      <c r="F189" s="1">
        <v>16.020499999999998</v>
      </c>
      <c r="G189" s="1" t="s">
        <v>30</v>
      </c>
      <c r="H189" s="1" t="s">
        <v>31</v>
      </c>
      <c r="I189" s="1" t="s">
        <v>32</v>
      </c>
      <c r="J189" s="1" t="s">
        <v>33</v>
      </c>
      <c r="K189" s="1" t="s">
        <v>34</v>
      </c>
      <c r="L189" s="1" t="s">
        <v>35</v>
      </c>
      <c r="M189" s="1" t="s">
        <v>36</v>
      </c>
      <c r="N189" s="3" t="s">
        <v>37</v>
      </c>
    </row>
    <row r="190" spans="1:14" ht="19.95" hidden="1" customHeight="1" x14ac:dyDescent="0.25">
      <c r="A190" s="2">
        <v>208116</v>
      </c>
      <c r="B190" s="1">
        <v>15</v>
      </c>
      <c r="C190" s="1">
        <v>1.9107000000000001</v>
      </c>
      <c r="D190" s="1">
        <v>4.8765000000000001</v>
      </c>
      <c r="E190" s="1">
        <v>9.1931999999999992</v>
      </c>
      <c r="F190" s="1">
        <v>17.093</v>
      </c>
      <c r="G190" s="1" t="s">
        <v>30</v>
      </c>
      <c r="H190" s="1" t="s">
        <v>31</v>
      </c>
      <c r="I190" s="1" t="s">
        <v>32</v>
      </c>
      <c r="J190" s="1" t="s">
        <v>33</v>
      </c>
      <c r="K190" s="1" t="s">
        <v>34</v>
      </c>
      <c r="L190" s="1" t="s">
        <v>35</v>
      </c>
      <c r="M190" s="1" t="s">
        <v>36</v>
      </c>
      <c r="N190" s="3" t="s">
        <v>37</v>
      </c>
    </row>
    <row r="191" spans="1:14" ht="19.95" hidden="1" customHeight="1" x14ac:dyDescent="0.25">
      <c r="A191" s="2">
        <v>208108</v>
      </c>
      <c r="B191" s="1">
        <v>31</v>
      </c>
      <c r="C191" s="1">
        <v>2.4735</v>
      </c>
      <c r="D191" s="1">
        <v>5.9923000000000002</v>
      </c>
      <c r="E191" s="1">
        <v>11.0015</v>
      </c>
      <c r="F191" s="1">
        <v>24.729299999999999</v>
      </c>
      <c r="G191" s="1" t="s">
        <v>14</v>
      </c>
      <c r="H191" s="1" t="s">
        <v>15</v>
      </c>
      <c r="I191" s="1" t="s">
        <v>16</v>
      </c>
      <c r="J191" s="1" t="s">
        <v>17</v>
      </c>
      <c r="K191" s="1" t="s">
        <v>18</v>
      </c>
      <c r="L191" s="1" t="s">
        <v>19</v>
      </c>
      <c r="M191" s="1" t="s">
        <v>20</v>
      </c>
      <c r="N191" s="3" t="s">
        <v>21</v>
      </c>
    </row>
    <row r="192" spans="1:14" ht="19.95" hidden="1" customHeight="1" x14ac:dyDescent="0.25">
      <c r="A192" s="2">
        <v>208081</v>
      </c>
      <c r="B192" s="1">
        <v>17</v>
      </c>
      <c r="C192" s="1">
        <v>1.1133999999999999</v>
      </c>
      <c r="D192" s="1">
        <v>4.2881999999999998</v>
      </c>
      <c r="E192" s="1">
        <v>8.6189999999999998</v>
      </c>
      <c r="F192" s="1">
        <v>17.229099999999999</v>
      </c>
      <c r="G192" s="1" t="s">
        <v>14</v>
      </c>
      <c r="H192" s="1" t="s">
        <v>31</v>
      </c>
      <c r="I192" s="1" t="s">
        <v>32</v>
      </c>
      <c r="J192" s="1" t="s">
        <v>33</v>
      </c>
      <c r="K192" s="1" t="s">
        <v>34</v>
      </c>
      <c r="L192" s="1" t="s">
        <v>35</v>
      </c>
      <c r="M192" s="1" t="s">
        <v>36</v>
      </c>
      <c r="N192" s="3" t="s">
        <v>37</v>
      </c>
    </row>
    <row r="193" spans="1:14" ht="19.95" hidden="1" customHeight="1" x14ac:dyDescent="0.25">
      <c r="A193" s="2">
        <v>207955</v>
      </c>
      <c r="B193" s="1">
        <v>33</v>
      </c>
      <c r="C193" s="1">
        <v>2.5533999999999999</v>
      </c>
      <c r="D193" s="1">
        <v>5.1769999999999996</v>
      </c>
      <c r="E193" s="1">
        <v>10.6029</v>
      </c>
      <c r="F193" s="1">
        <v>22.443999999999999</v>
      </c>
      <c r="G193" s="1" t="s">
        <v>30</v>
      </c>
      <c r="H193" s="1" t="s">
        <v>15</v>
      </c>
      <c r="I193" s="1" t="s">
        <v>16</v>
      </c>
      <c r="J193" s="1" t="s">
        <v>17</v>
      </c>
      <c r="K193" s="1" t="s">
        <v>18</v>
      </c>
      <c r="L193" s="1" t="s">
        <v>19</v>
      </c>
      <c r="M193" s="1" t="s">
        <v>20</v>
      </c>
      <c r="N193" s="3" t="s">
        <v>21</v>
      </c>
    </row>
    <row r="194" spans="1:14" ht="19.95" hidden="1" customHeight="1" x14ac:dyDescent="0.25">
      <c r="A194" s="2">
        <v>207944</v>
      </c>
      <c r="B194" s="1">
        <v>40</v>
      </c>
      <c r="C194" s="1">
        <v>2.0289999999999999</v>
      </c>
      <c r="D194" s="1">
        <v>5.0519999999999996</v>
      </c>
      <c r="E194" s="1">
        <v>11.819599999999999</v>
      </c>
      <c r="F194" s="1">
        <v>20.198899999999998</v>
      </c>
      <c r="G194" s="1" t="s">
        <v>29</v>
      </c>
      <c r="H194" s="1" t="s">
        <v>15</v>
      </c>
      <c r="I194" s="1" t="s">
        <v>16</v>
      </c>
      <c r="J194" s="1" t="s">
        <v>17</v>
      </c>
      <c r="K194" s="1" t="s">
        <v>18</v>
      </c>
      <c r="L194" s="1" t="s">
        <v>19</v>
      </c>
      <c r="M194" s="1" t="s">
        <v>20</v>
      </c>
      <c r="N194" s="3" t="s">
        <v>21</v>
      </c>
    </row>
    <row r="195" spans="1:14" ht="19.95" hidden="1" customHeight="1" x14ac:dyDescent="0.25">
      <c r="A195" s="2">
        <v>207914</v>
      </c>
      <c r="B195" s="1">
        <v>31</v>
      </c>
      <c r="C195" s="1">
        <v>2.3972000000000002</v>
      </c>
      <c r="D195" s="1">
        <v>5.6468999999999996</v>
      </c>
      <c r="E195" s="1">
        <v>10.565300000000001</v>
      </c>
      <c r="F195" s="1">
        <v>24.826000000000001</v>
      </c>
      <c r="G195" s="1" t="s">
        <v>29</v>
      </c>
      <c r="H195" s="1" t="s">
        <v>15</v>
      </c>
      <c r="I195" s="1" t="s">
        <v>16</v>
      </c>
      <c r="J195" s="1" t="s">
        <v>17</v>
      </c>
      <c r="K195" s="1" t="s">
        <v>18</v>
      </c>
      <c r="L195" s="1" t="s">
        <v>19</v>
      </c>
      <c r="M195" s="1" t="s">
        <v>20</v>
      </c>
      <c r="N195" s="3" t="s">
        <v>21</v>
      </c>
    </row>
    <row r="196" spans="1:14" ht="19.95" hidden="1" customHeight="1" x14ac:dyDescent="0.25">
      <c r="A196" s="2">
        <v>207894</v>
      </c>
      <c r="B196" s="1">
        <v>17</v>
      </c>
      <c r="C196" s="1">
        <v>1.1112</v>
      </c>
      <c r="D196" s="1">
        <v>4.8569000000000004</v>
      </c>
      <c r="E196" s="1">
        <v>8.3172999999999995</v>
      </c>
      <c r="F196" s="1">
        <v>19.846</v>
      </c>
      <c r="G196" s="1" t="s">
        <v>29</v>
      </c>
      <c r="H196" s="1" t="s">
        <v>31</v>
      </c>
      <c r="I196" s="1" t="s">
        <v>32</v>
      </c>
      <c r="J196" s="1" t="s">
        <v>33</v>
      </c>
      <c r="K196" s="1" t="s">
        <v>34</v>
      </c>
      <c r="L196" s="1" t="s">
        <v>35</v>
      </c>
      <c r="M196" s="1" t="s">
        <v>36</v>
      </c>
      <c r="N196" s="3" t="s">
        <v>37</v>
      </c>
    </row>
    <row r="197" spans="1:14" ht="19.95" hidden="1" customHeight="1" x14ac:dyDescent="0.25">
      <c r="A197" s="2">
        <v>207820</v>
      </c>
      <c r="B197" s="1">
        <v>54</v>
      </c>
      <c r="C197" s="1">
        <v>2.8746999999999998</v>
      </c>
      <c r="D197" s="1">
        <v>5.0903999999999998</v>
      </c>
      <c r="E197" s="1">
        <v>10.083500000000001</v>
      </c>
      <c r="F197" s="1">
        <v>21.022099999999998</v>
      </c>
      <c r="G197" s="1" t="s">
        <v>14</v>
      </c>
      <c r="H197" s="1" t="s">
        <v>15</v>
      </c>
      <c r="I197" s="1" t="s">
        <v>16</v>
      </c>
      <c r="J197" s="1" t="s">
        <v>17</v>
      </c>
      <c r="K197" s="1" t="s">
        <v>18</v>
      </c>
      <c r="L197" s="1" t="s">
        <v>19</v>
      </c>
      <c r="M197" s="1" t="s">
        <v>20</v>
      </c>
      <c r="N197" s="3" t="s">
        <v>21</v>
      </c>
    </row>
    <row r="198" spans="1:14" ht="19.95" hidden="1" customHeight="1" x14ac:dyDescent="0.25">
      <c r="A198" s="2">
        <v>207812</v>
      </c>
      <c r="B198" s="1">
        <v>13</v>
      </c>
      <c r="C198" s="1">
        <v>1.77</v>
      </c>
      <c r="D198" s="1">
        <v>4.8354999999999997</v>
      </c>
      <c r="E198" s="1">
        <v>8.1705000000000005</v>
      </c>
      <c r="F198" s="1">
        <v>16.453399999999998</v>
      </c>
      <c r="G198" s="1" t="s">
        <v>29</v>
      </c>
      <c r="H198" s="1" t="s">
        <v>31</v>
      </c>
      <c r="I198" s="1" t="s">
        <v>32</v>
      </c>
      <c r="J198" s="1" t="s">
        <v>33</v>
      </c>
      <c r="K198" s="1" t="s">
        <v>34</v>
      </c>
      <c r="L198" s="1" t="s">
        <v>35</v>
      </c>
      <c r="M198" s="1" t="s">
        <v>36</v>
      </c>
      <c r="N198" s="3" t="s">
        <v>37</v>
      </c>
    </row>
    <row r="199" spans="1:14" ht="19.95" customHeight="1" x14ac:dyDescent="0.25">
      <c r="A199" s="2">
        <v>207807</v>
      </c>
      <c r="B199" s="1">
        <v>87</v>
      </c>
      <c r="C199" s="1">
        <v>3.3168000000000002</v>
      </c>
      <c r="D199" s="1">
        <v>6.6173000000000002</v>
      </c>
      <c r="E199" s="1">
        <v>14.837400000000001</v>
      </c>
      <c r="F199" s="1">
        <v>26.686299999999999</v>
      </c>
      <c r="G199" s="1" t="s">
        <v>14</v>
      </c>
      <c r="H199" s="1" t="s">
        <v>22</v>
      </c>
      <c r="I199" s="1" t="s">
        <v>23</v>
      </c>
      <c r="J199" s="1" t="s">
        <v>24</v>
      </c>
      <c r="K199" s="1" t="s">
        <v>25</v>
      </c>
      <c r="L199" s="1" t="s">
        <v>26</v>
      </c>
      <c r="M199" s="1" t="s">
        <v>27</v>
      </c>
      <c r="N199" s="3" t="s">
        <v>28</v>
      </c>
    </row>
    <row r="200" spans="1:14" ht="19.95" customHeight="1" x14ac:dyDescent="0.25">
      <c r="A200" s="2">
        <v>207796</v>
      </c>
      <c r="B200" s="1">
        <v>68</v>
      </c>
      <c r="C200" s="1">
        <v>3.6633</v>
      </c>
      <c r="D200" s="1">
        <v>6.6104000000000003</v>
      </c>
      <c r="E200" s="1">
        <v>14.692600000000001</v>
      </c>
      <c r="F200" s="1">
        <v>28.375599999999999</v>
      </c>
      <c r="G200" s="1" t="s">
        <v>14</v>
      </c>
      <c r="H200" s="1" t="s">
        <v>22</v>
      </c>
      <c r="I200" s="1" t="s">
        <v>23</v>
      </c>
      <c r="J200" s="1" t="s">
        <v>24</v>
      </c>
      <c r="K200" s="1" t="s">
        <v>25</v>
      </c>
      <c r="L200" s="1" t="s">
        <v>26</v>
      </c>
      <c r="M200" s="1" t="s">
        <v>27</v>
      </c>
      <c r="N200" s="3" t="s">
        <v>28</v>
      </c>
    </row>
    <row r="201" spans="1:14" ht="19.95" hidden="1" customHeight="1" x14ac:dyDescent="0.25">
      <c r="A201" s="2">
        <v>207716</v>
      </c>
      <c r="B201" s="1">
        <v>11</v>
      </c>
      <c r="C201" s="1">
        <v>1.1289</v>
      </c>
      <c r="D201" s="1">
        <v>4.7013999999999996</v>
      </c>
      <c r="E201" s="1">
        <v>8.8171999999999997</v>
      </c>
      <c r="F201" s="1">
        <v>16.187899999999999</v>
      </c>
      <c r="G201" s="1" t="s">
        <v>29</v>
      </c>
      <c r="H201" s="1" t="s">
        <v>31</v>
      </c>
      <c r="I201" s="1" t="s">
        <v>32</v>
      </c>
      <c r="J201" s="1" t="s">
        <v>33</v>
      </c>
      <c r="K201" s="1" t="s">
        <v>34</v>
      </c>
      <c r="L201" s="1" t="s">
        <v>35</v>
      </c>
      <c r="M201" s="1" t="s">
        <v>36</v>
      </c>
      <c r="N201" s="3" t="s">
        <v>37</v>
      </c>
    </row>
    <row r="202" spans="1:14" ht="19.95" hidden="1" customHeight="1" x14ac:dyDescent="0.25">
      <c r="A202" s="2">
        <v>207592</v>
      </c>
      <c r="B202" s="1">
        <v>55</v>
      </c>
      <c r="C202" s="1">
        <v>2.1192000000000002</v>
      </c>
      <c r="D202" s="1">
        <v>5.4774000000000003</v>
      </c>
      <c r="E202" s="1">
        <v>11.9666</v>
      </c>
      <c r="F202" s="1">
        <v>22.308700000000002</v>
      </c>
      <c r="G202" s="1" t="s">
        <v>14</v>
      </c>
      <c r="H202" s="1" t="s">
        <v>15</v>
      </c>
      <c r="I202" s="1" t="s">
        <v>16</v>
      </c>
      <c r="J202" s="1" t="s">
        <v>17</v>
      </c>
      <c r="K202" s="1" t="s">
        <v>18</v>
      </c>
      <c r="L202" s="1" t="s">
        <v>19</v>
      </c>
      <c r="M202" s="1" t="s">
        <v>20</v>
      </c>
      <c r="N202" s="3" t="s">
        <v>21</v>
      </c>
    </row>
    <row r="203" spans="1:14" ht="19.95" hidden="1" customHeight="1" x14ac:dyDescent="0.25">
      <c r="A203" s="2">
        <v>207580</v>
      </c>
      <c r="B203" s="1">
        <v>56</v>
      </c>
      <c r="C203" s="1">
        <v>2.0579000000000001</v>
      </c>
      <c r="D203" s="1">
        <v>5.0343999999999998</v>
      </c>
      <c r="E203" s="1">
        <v>10.4663</v>
      </c>
      <c r="F203" s="1">
        <v>21.288599999999999</v>
      </c>
      <c r="G203" s="1" t="s">
        <v>38</v>
      </c>
      <c r="H203" s="1" t="s">
        <v>15</v>
      </c>
      <c r="I203" s="1" t="s">
        <v>16</v>
      </c>
      <c r="J203" s="1" t="s">
        <v>17</v>
      </c>
      <c r="K203" s="1" t="s">
        <v>18</v>
      </c>
      <c r="L203" s="1" t="s">
        <v>19</v>
      </c>
      <c r="M203" s="1" t="s">
        <v>20</v>
      </c>
      <c r="N203" s="3" t="s">
        <v>21</v>
      </c>
    </row>
    <row r="204" spans="1:14" ht="19.95" hidden="1" customHeight="1" x14ac:dyDescent="0.25">
      <c r="A204" s="2">
        <v>207566</v>
      </c>
      <c r="B204" s="1">
        <v>20</v>
      </c>
      <c r="C204" s="1">
        <v>1.9652000000000001</v>
      </c>
      <c r="D204" s="1">
        <v>4.6375999999999999</v>
      </c>
      <c r="E204" s="1">
        <v>8.9495000000000005</v>
      </c>
      <c r="F204" s="1">
        <v>16.0928</v>
      </c>
      <c r="G204" s="1" t="s">
        <v>30</v>
      </c>
      <c r="H204" s="1" t="s">
        <v>31</v>
      </c>
      <c r="I204" s="1" t="s">
        <v>32</v>
      </c>
      <c r="J204" s="1" t="s">
        <v>33</v>
      </c>
      <c r="K204" s="1" t="s">
        <v>34</v>
      </c>
      <c r="L204" s="1" t="s">
        <v>35</v>
      </c>
      <c r="M204" s="1" t="s">
        <v>36</v>
      </c>
      <c r="N204" s="3" t="s">
        <v>37</v>
      </c>
    </row>
    <row r="205" spans="1:14" ht="19.95" hidden="1" customHeight="1" x14ac:dyDescent="0.25">
      <c r="A205" s="2">
        <v>207547</v>
      </c>
      <c r="B205" s="1">
        <v>60</v>
      </c>
      <c r="C205" s="1">
        <v>2.3104</v>
      </c>
      <c r="D205" s="1">
        <v>5.8445</v>
      </c>
      <c r="E205" s="1">
        <v>10.5764</v>
      </c>
      <c r="F205" s="1">
        <v>24.3675</v>
      </c>
      <c r="G205" s="1" t="s">
        <v>30</v>
      </c>
      <c r="H205" s="1" t="s">
        <v>15</v>
      </c>
      <c r="I205" s="1" t="s">
        <v>16</v>
      </c>
      <c r="J205" s="1" t="s">
        <v>17</v>
      </c>
      <c r="K205" s="1" t="s">
        <v>18</v>
      </c>
      <c r="L205" s="1" t="s">
        <v>19</v>
      </c>
      <c r="M205" s="1" t="s">
        <v>20</v>
      </c>
      <c r="N205" s="3" t="s">
        <v>21</v>
      </c>
    </row>
    <row r="206" spans="1:14" ht="19.95" customHeight="1" x14ac:dyDescent="0.25">
      <c r="A206" s="2">
        <v>207540</v>
      </c>
      <c r="B206" s="1">
        <v>95</v>
      </c>
      <c r="C206" s="1">
        <v>3.8035000000000001</v>
      </c>
      <c r="D206" s="1">
        <v>6.1828000000000003</v>
      </c>
      <c r="E206" s="1">
        <v>14.033799999999999</v>
      </c>
      <c r="F206" s="1">
        <v>25.671500000000002</v>
      </c>
      <c r="G206" s="1" t="s">
        <v>30</v>
      </c>
      <c r="H206" s="1" t="s">
        <v>22</v>
      </c>
      <c r="I206" s="1" t="s">
        <v>23</v>
      </c>
      <c r="J206" s="1" t="s">
        <v>24</v>
      </c>
      <c r="K206" s="1" t="s">
        <v>25</v>
      </c>
      <c r="L206" s="1" t="s">
        <v>26</v>
      </c>
      <c r="M206" s="1" t="s">
        <v>27</v>
      </c>
      <c r="N206" s="3" t="s">
        <v>28</v>
      </c>
    </row>
    <row r="207" spans="1:14" ht="19.95" customHeight="1" x14ac:dyDescent="0.25">
      <c r="A207" s="2">
        <v>207540</v>
      </c>
      <c r="B207" s="1">
        <v>94</v>
      </c>
      <c r="C207" s="1">
        <v>3.0543999999999998</v>
      </c>
      <c r="D207" s="1">
        <v>6.4603000000000002</v>
      </c>
      <c r="E207" s="1">
        <v>12.4071</v>
      </c>
      <c r="F207" s="1">
        <v>26.003799999999998</v>
      </c>
      <c r="G207" s="1" t="s">
        <v>38</v>
      </c>
      <c r="H207" s="1" t="s">
        <v>22</v>
      </c>
      <c r="I207" s="1" t="s">
        <v>23</v>
      </c>
      <c r="J207" s="1" t="s">
        <v>24</v>
      </c>
      <c r="K207" s="1" t="s">
        <v>25</v>
      </c>
      <c r="L207" s="1" t="s">
        <v>26</v>
      </c>
      <c r="M207" s="1" t="s">
        <v>27</v>
      </c>
      <c r="N207" s="3" t="s">
        <v>28</v>
      </c>
    </row>
    <row r="208" spans="1:14" ht="19.95" hidden="1" customHeight="1" x14ac:dyDescent="0.25">
      <c r="A208" s="2">
        <v>207527</v>
      </c>
      <c r="B208" s="1">
        <v>51</v>
      </c>
      <c r="C208" s="1">
        <v>2.2361</v>
      </c>
      <c r="D208" s="1">
        <v>5.5354999999999999</v>
      </c>
      <c r="E208" s="1">
        <v>11.3062</v>
      </c>
      <c r="F208" s="1">
        <v>22.894500000000001</v>
      </c>
      <c r="G208" s="1" t="s">
        <v>30</v>
      </c>
      <c r="H208" s="1" t="s">
        <v>15</v>
      </c>
      <c r="I208" s="1" t="s">
        <v>16</v>
      </c>
      <c r="J208" s="1" t="s">
        <v>17</v>
      </c>
      <c r="K208" s="1" t="s">
        <v>18</v>
      </c>
      <c r="L208" s="1" t="s">
        <v>19</v>
      </c>
      <c r="M208" s="1" t="s">
        <v>20</v>
      </c>
      <c r="N208" s="3" t="s">
        <v>21</v>
      </c>
    </row>
    <row r="209" spans="1:14" ht="19.95" hidden="1" customHeight="1" x14ac:dyDescent="0.25">
      <c r="A209" s="2">
        <v>207509</v>
      </c>
      <c r="B209" s="1">
        <v>37</v>
      </c>
      <c r="C209" s="1">
        <v>2.97</v>
      </c>
      <c r="D209" s="1">
        <v>5.3783000000000003</v>
      </c>
      <c r="E209" s="1">
        <v>10.552899999999999</v>
      </c>
      <c r="F209" s="1">
        <v>24.9221</v>
      </c>
      <c r="G209" s="1" t="s">
        <v>29</v>
      </c>
      <c r="H209" s="1" t="s">
        <v>15</v>
      </c>
      <c r="I209" s="1" t="s">
        <v>16</v>
      </c>
      <c r="J209" s="1" t="s">
        <v>17</v>
      </c>
      <c r="K209" s="1" t="s">
        <v>18</v>
      </c>
      <c r="L209" s="1" t="s">
        <v>19</v>
      </c>
      <c r="M209" s="1" t="s">
        <v>20</v>
      </c>
      <c r="N209" s="3" t="s">
        <v>21</v>
      </c>
    </row>
    <row r="210" spans="1:14" ht="19.95" customHeight="1" x14ac:dyDescent="0.25">
      <c r="A210" s="2">
        <v>207509</v>
      </c>
      <c r="B210" s="1">
        <v>76</v>
      </c>
      <c r="C210" s="1">
        <v>3.1619000000000002</v>
      </c>
      <c r="D210" s="1">
        <v>6.5491999999999999</v>
      </c>
      <c r="E210" s="1">
        <v>14.9512</v>
      </c>
      <c r="F210" s="1">
        <v>27.7316</v>
      </c>
      <c r="G210" s="1" t="s">
        <v>14</v>
      </c>
      <c r="H210" s="1" t="s">
        <v>22</v>
      </c>
      <c r="I210" s="1" t="s">
        <v>23</v>
      </c>
      <c r="J210" s="1" t="s">
        <v>24</v>
      </c>
      <c r="K210" s="1" t="s">
        <v>25</v>
      </c>
      <c r="L210" s="1" t="s">
        <v>26</v>
      </c>
      <c r="M210" s="1" t="s">
        <v>27</v>
      </c>
      <c r="N210" s="3" t="s">
        <v>28</v>
      </c>
    </row>
    <row r="211" spans="1:14" ht="19.95" customHeight="1" x14ac:dyDescent="0.25">
      <c r="A211" s="2">
        <v>207488</v>
      </c>
      <c r="B211" s="1">
        <v>85</v>
      </c>
      <c r="C211" s="1">
        <v>3.4737</v>
      </c>
      <c r="D211" s="1">
        <v>6.7263999999999999</v>
      </c>
      <c r="E211" s="1">
        <v>15.2067</v>
      </c>
      <c r="F211" s="1">
        <v>29.499199999999998</v>
      </c>
      <c r="G211" s="1" t="s">
        <v>30</v>
      </c>
      <c r="H211" s="1" t="s">
        <v>22</v>
      </c>
      <c r="I211" s="1" t="s">
        <v>23</v>
      </c>
      <c r="J211" s="1" t="s">
        <v>24</v>
      </c>
      <c r="K211" s="1" t="s">
        <v>25</v>
      </c>
      <c r="L211" s="1" t="s">
        <v>26</v>
      </c>
      <c r="M211" s="1" t="s">
        <v>27</v>
      </c>
      <c r="N211" s="3" t="s">
        <v>28</v>
      </c>
    </row>
    <row r="212" spans="1:14" ht="19.95" hidden="1" customHeight="1" x14ac:dyDescent="0.25">
      <c r="A212" s="2">
        <v>207434</v>
      </c>
      <c r="B212" s="1">
        <v>28</v>
      </c>
      <c r="C212" s="1">
        <v>1.5669</v>
      </c>
      <c r="D212" s="1">
        <v>4.9832000000000001</v>
      </c>
      <c r="E212" s="1">
        <v>8.6098999999999997</v>
      </c>
      <c r="F212" s="1">
        <v>18.481400000000001</v>
      </c>
      <c r="G212" s="1" t="s">
        <v>14</v>
      </c>
      <c r="H212" s="1" t="s">
        <v>31</v>
      </c>
      <c r="I212" s="1" t="s">
        <v>32</v>
      </c>
      <c r="J212" s="1" t="s">
        <v>33</v>
      </c>
      <c r="K212" s="1" t="s">
        <v>34</v>
      </c>
      <c r="L212" s="1" t="s">
        <v>35</v>
      </c>
      <c r="M212" s="1" t="s">
        <v>36</v>
      </c>
      <c r="N212" s="3" t="s">
        <v>37</v>
      </c>
    </row>
    <row r="213" spans="1:14" ht="19.95" hidden="1" customHeight="1" x14ac:dyDescent="0.25">
      <c r="A213" s="2">
        <v>207342</v>
      </c>
      <c r="B213" s="1">
        <v>11</v>
      </c>
      <c r="C213" s="1">
        <v>1.3729</v>
      </c>
      <c r="D213" s="1">
        <v>4.3045999999999998</v>
      </c>
      <c r="E213" s="1">
        <v>8.4283000000000001</v>
      </c>
      <c r="F213" s="1">
        <v>17.377600000000001</v>
      </c>
      <c r="G213" s="1" t="s">
        <v>38</v>
      </c>
      <c r="H213" s="1" t="s">
        <v>31</v>
      </c>
      <c r="I213" s="1" t="s">
        <v>32</v>
      </c>
      <c r="J213" s="1" t="s">
        <v>33</v>
      </c>
      <c r="K213" s="1" t="s">
        <v>34</v>
      </c>
      <c r="L213" s="1" t="s">
        <v>35</v>
      </c>
      <c r="M213" s="1" t="s">
        <v>36</v>
      </c>
      <c r="N213" s="3" t="s">
        <v>37</v>
      </c>
    </row>
    <row r="214" spans="1:14" ht="19.95" hidden="1" customHeight="1" x14ac:dyDescent="0.25">
      <c r="A214" s="2">
        <v>207335</v>
      </c>
      <c r="B214" s="1">
        <v>31</v>
      </c>
      <c r="C214" s="1">
        <v>2.5874000000000001</v>
      </c>
      <c r="D214" s="1">
        <v>5.8544999999999998</v>
      </c>
      <c r="E214" s="1">
        <v>10.2431</v>
      </c>
      <c r="F214" s="1">
        <v>22.1798</v>
      </c>
      <c r="G214" s="1" t="s">
        <v>14</v>
      </c>
      <c r="H214" s="1" t="s">
        <v>15</v>
      </c>
      <c r="I214" s="1" t="s">
        <v>16</v>
      </c>
      <c r="J214" s="1" t="s">
        <v>17</v>
      </c>
      <c r="K214" s="1" t="s">
        <v>18</v>
      </c>
      <c r="L214" s="1" t="s">
        <v>19</v>
      </c>
      <c r="M214" s="1" t="s">
        <v>20</v>
      </c>
      <c r="N214" s="3" t="s">
        <v>21</v>
      </c>
    </row>
    <row r="215" spans="1:14" ht="19.95" hidden="1" customHeight="1" x14ac:dyDescent="0.25">
      <c r="A215" s="2">
        <v>207302</v>
      </c>
      <c r="B215" s="1">
        <v>60</v>
      </c>
      <c r="C215" s="1">
        <v>2.3633000000000002</v>
      </c>
      <c r="D215" s="1">
        <v>5.0138999999999996</v>
      </c>
      <c r="E215" s="1">
        <v>11.1128</v>
      </c>
      <c r="F215" s="1">
        <v>22.575900000000001</v>
      </c>
      <c r="G215" s="1" t="s">
        <v>30</v>
      </c>
      <c r="H215" s="1" t="s">
        <v>15</v>
      </c>
      <c r="I215" s="1" t="s">
        <v>16</v>
      </c>
      <c r="J215" s="1" t="s">
        <v>17</v>
      </c>
      <c r="K215" s="1" t="s">
        <v>18</v>
      </c>
      <c r="L215" s="1" t="s">
        <v>19</v>
      </c>
      <c r="M215" s="1" t="s">
        <v>20</v>
      </c>
      <c r="N215" s="3" t="s">
        <v>21</v>
      </c>
    </row>
    <row r="216" spans="1:14" ht="19.95" customHeight="1" x14ac:dyDescent="0.25">
      <c r="A216" s="2">
        <v>207262</v>
      </c>
      <c r="B216" s="1">
        <v>91</v>
      </c>
      <c r="C216" s="1">
        <v>3.0463</v>
      </c>
      <c r="D216" s="1">
        <v>6.7969999999999997</v>
      </c>
      <c r="E216" s="1">
        <v>14.6683</v>
      </c>
      <c r="F216" s="1">
        <v>26.273700000000002</v>
      </c>
      <c r="G216" s="1" t="s">
        <v>29</v>
      </c>
      <c r="H216" s="1" t="s">
        <v>22</v>
      </c>
      <c r="I216" s="1" t="s">
        <v>23</v>
      </c>
      <c r="J216" s="1" t="s">
        <v>24</v>
      </c>
      <c r="K216" s="1" t="s">
        <v>25</v>
      </c>
      <c r="L216" s="1" t="s">
        <v>26</v>
      </c>
      <c r="M216" s="1" t="s">
        <v>27</v>
      </c>
      <c r="N216" s="3" t="s">
        <v>28</v>
      </c>
    </row>
    <row r="217" spans="1:14" ht="19.95" hidden="1" customHeight="1" x14ac:dyDescent="0.25">
      <c r="A217" s="2">
        <v>207189</v>
      </c>
      <c r="B217" s="1">
        <v>33</v>
      </c>
      <c r="C217" s="1">
        <v>2.6945999999999999</v>
      </c>
      <c r="D217" s="1">
        <v>5.2373000000000003</v>
      </c>
      <c r="E217" s="1">
        <v>11.8954</v>
      </c>
      <c r="F217" s="1">
        <v>21.033999999999999</v>
      </c>
      <c r="G217" s="1" t="s">
        <v>38</v>
      </c>
      <c r="H217" s="1" t="s">
        <v>15</v>
      </c>
      <c r="I217" s="1" t="s">
        <v>16</v>
      </c>
      <c r="J217" s="1" t="s">
        <v>17</v>
      </c>
      <c r="K217" s="1" t="s">
        <v>18</v>
      </c>
      <c r="L217" s="1" t="s">
        <v>19</v>
      </c>
      <c r="M217" s="1" t="s">
        <v>20</v>
      </c>
      <c r="N217" s="3" t="s">
        <v>21</v>
      </c>
    </row>
    <row r="218" spans="1:14" ht="19.95" customHeight="1" x14ac:dyDescent="0.25">
      <c r="A218" s="2">
        <v>207160</v>
      </c>
      <c r="B218" s="1">
        <v>79</v>
      </c>
      <c r="C218" s="1">
        <v>3.8820999999999999</v>
      </c>
      <c r="D218" s="1">
        <v>6.5330000000000004</v>
      </c>
      <c r="E218" s="1">
        <v>14.088800000000001</v>
      </c>
      <c r="F218" s="1">
        <v>27.728100000000001</v>
      </c>
      <c r="G218" s="1" t="s">
        <v>14</v>
      </c>
      <c r="H218" s="1" t="s">
        <v>22</v>
      </c>
      <c r="I218" s="1" t="s">
        <v>23</v>
      </c>
      <c r="J218" s="1" t="s">
        <v>24</v>
      </c>
      <c r="K218" s="1" t="s">
        <v>25</v>
      </c>
      <c r="L218" s="1" t="s">
        <v>26</v>
      </c>
      <c r="M218" s="1" t="s">
        <v>27</v>
      </c>
      <c r="N218" s="3" t="s">
        <v>28</v>
      </c>
    </row>
    <row r="219" spans="1:14" ht="19.95" hidden="1" customHeight="1" x14ac:dyDescent="0.25">
      <c r="A219" s="2">
        <v>207158</v>
      </c>
      <c r="B219" s="1">
        <v>26</v>
      </c>
      <c r="C219" s="1">
        <v>1.6367</v>
      </c>
      <c r="D219" s="1">
        <v>4.3102999999999998</v>
      </c>
      <c r="E219" s="1">
        <v>8.0846999999999998</v>
      </c>
      <c r="F219" s="1">
        <v>17.322199999999999</v>
      </c>
      <c r="G219" s="1" t="s">
        <v>14</v>
      </c>
      <c r="H219" s="1" t="s">
        <v>31</v>
      </c>
      <c r="I219" s="1" t="s">
        <v>32</v>
      </c>
      <c r="J219" s="1" t="s">
        <v>33</v>
      </c>
      <c r="K219" s="1" t="s">
        <v>34</v>
      </c>
      <c r="L219" s="1" t="s">
        <v>35</v>
      </c>
      <c r="M219" s="1" t="s">
        <v>36</v>
      </c>
      <c r="N219" s="3" t="s">
        <v>37</v>
      </c>
    </row>
    <row r="220" spans="1:14" ht="19.95" customHeight="1" x14ac:dyDescent="0.25">
      <c r="A220" s="2">
        <v>207151</v>
      </c>
      <c r="B220" s="1">
        <v>81</v>
      </c>
      <c r="C220" s="1">
        <v>3.4487999999999999</v>
      </c>
      <c r="D220" s="1">
        <v>6.0997000000000003</v>
      </c>
      <c r="E220" s="1">
        <v>14.5771</v>
      </c>
      <c r="F220" s="1">
        <v>27.732399999999998</v>
      </c>
      <c r="G220" s="1" t="s">
        <v>14</v>
      </c>
      <c r="H220" s="1" t="s">
        <v>22</v>
      </c>
      <c r="I220" s="1" t="s">
        <v>23</v>
      </c>
      <c r="J220" s="1" t="s">
        <v>24</v>
      </c>
      <c r="K220" s="1" t="s">
        <v>25</v>
      </c>
      <c r="L220" s="1" t="s">
        <v>26</v>
      </c>
      <c r="M220" s="1" t="s">
        <v>27</v>
      </c>
      <c r="N220" s="3" t="s">
        <v>28</v>
      </c>
    </row>
    <row r="221" spans="1:14" ht="19.95" hidden="1" customHeight="1" x14ac:dyDescent="0.25">
      <c r="A221" s="2">
        <v>207089</v>
      </c>
      <c r="B221" s="1">
        <v>36</v>
      </c>
      <c r="C221" s="1">
        <v>2.1105</v>
      </c>
      <c r="D221" s="1">
        <v>5.3259999999999996</v>
      </c>
      <c r="E221" s="1">
        <v>11.5899</v>
      </c>
      <c r="F221" s="1">
        <v>24.267800000000001</v>
      </c>
      <c r="G221" s="1" t="s">
        <v>29</v>
      </c>
      <c r="H221" s="1" t="s">
        <v>15</v>
      </c>
      <c r="I221" s="1" t="s">
        <v>16</v>
      </c>
      <c r="J221" s="1" t="s">
        <v>17</v>
      </c>
      <c r="K221" s="1" t="s">
        <v>18</v>
      </c>
      <c r="L221" s="1" t="s">
        <v>19</v>
      </c>
      <c r="M221" s="1" t="s">
        <v>20</v>
      </c>
      <c r="N221" s="3" t="s">
        <v>21</v>
      </c>
    </row>
    <row r="222" spans="1:14" ht="19.95" hidden="1" customHeight="1" x14ac:dyDescent="0.25">
      <c r="A222" s="2">
        <v>207086</v>
      </c>
      <c r="B222" s="1">
        <v>22</v>
      </c>
      <c r="C222" s="1">
        <v>1.9834000000000001</v>
      </c>
      <c r="D222" s="1">
        <v>4.6509</v>
      </c>
      <c r="E222" s="1">
        <v>9.3582999999999998</v>
      </c>
      <c r="F222" s="1">
        <v>17.360700000000001</v>
      </c>
      <c r="G222" s="1" t="s">
        <v>38</v>
      </c>
      <c r="H222" s="1" t="s">
        <v>31</v>
      </c>
      <c r="I222" s="1" t="s">
        <v>32</v>
      </c>
      <c r="J222" s="1" t="s">
        <v>33</v>
      </c>
      <c r="K222" s="1" t="s">
        <v>34</v>
      </c>
      <c r="L222" s="1" t="s">
        <v>35</v>
      </c>
      <c r="M222" s="1" t="s">
        <v>36</v>
      </c>
      <c r="N222" s="3" t="s">
        <v>37</v>
      </c>
    </row>
    <row r="223" spans="1:14" ht="19.95" hidden="1" customHeight="1" x14ac:dyDescent="0.25">
      <c r="A223" s="2">
        <v>207073</v>
      </c>
      <c r="B223" s="1">
        <v>33</v>
      </c>
      <c r="C223" s="1">
        <v>2.6985999999999999</v>
      </c>
      <c r="D223" s="1">
        <v>5.2375999999999996</v>
      </c>
      <c r="E223" s="1">
        <v>11.708399999999999</v>
      </c>
      <c r="F223" s="1">
        <v>22.081399999999999</v>
      </c>
      <c r="G223" s="1" t="s">
        <v>14</v>
      </c>
      <c r="H223" s="1" t="s">
        <v>15</v>
      </c>
      <c r="I223" s="1" t="s">
        <v>16</v>
      </c>
      <c r="J223" s="1" t="s">
        <v>17</v>
      </c>
      <c r="K223" s="1" t="s">
        <v>18</v>
      </c>
      <c r="L223" s="1" t="s">
        <v>19</v>
      </c>
      <c r="M223" s="1" t="s">
        <v>20</v>
      </c>
      <c r="N223" s="3" t="s">
        <v>21</v>
      </c>
    </row>
    <row r="224" spans="1:14" ht="19.95" hidden="1" customHeight="1" x14ac:dyDescent="0.25">
      <c r="A224" s="2">
        <v>206964</v>
      </c>
      <c r="B224" s="1">
        <v>32</v>
      </c>
      <c r="C224" s="1">
        <v>2.4723000000000002</v>
      </c>
      <c r="D224" s="1">
        <v>5.5696000000000003</v>
      </c>
      <c r="E224" s="1">
        <v>10.692500000000001</v>
      </c>
      <c r="F224" s="1">
        <v>22.958300000000001</v>
      </c>
      <c r="G224" s="1" t="s">
        <v>30</v>
      </c>
      <c r="H224" s="1" t="s">
        <v>15</v>
      </c>
      <c r="I224" s="1" t="s">
        <v>16</v>
      </c>
      <c r="J224" s="1" t="s">
        <v>17</v>
      </c>
      <c r="K224" s="1" t="s">
        <v>18</v>
      </c>
      <c r="L224" s="1" t="s">
        <v>19</v>
      </c>
      <c r="M224" s="1" t="s">
        <v>20</v>
      </c>
      <c r="N224" s="3" t="s">
        <v>21</v>
      </c>
    </row>
    <row r="225" spans="1:14" ht="19.95" customHeight="1" x14ac:dyDescent="0.25">
      <c r="A225" s="2">
        <v>206949</v>
      </c>
      <c r="B225" s="1">
        <v>84</v>
      </c>
      <c r="C225" s="1">
        <v>3.9258999999999999</v>
      </c>
      <c r="D225" s="1">
        <v>6.0688000000000004</v>
      </c>
      <c r="E225" s="1">
        <v>15.6745</v>
      </c>
      <c r="F225" s="1">
        <v>25.518999999999998</v>
      </c>
      <c r="G225" s="1" t="s">
        <v>38</v>
      </c>
      <c r="H225" s="1" t="s">
        <v>22</v>
      </c>
      <c r="I225" s="1" t="s">
        <v>23</v>
      </c>
      <c r="J225" s="1" t="s">
        <v>24</v>
      </c>
      <c r="K225" s="1" t="s">
        <v>25</v>
      </c>
      <c r="L225" s="1" t="s">
        <v>26</v>
      </c>
      <c r="M225" s="1" t="s">
        <v>27</v>
      </c>
      <c r="N225" s="3" t="s">
        <v>28</v>
      </c>
    </row>
    <row r="226" spans="1:14" ht="19.95" hidden="1" customHeight="1" x14ac:dyDescent="0.25">
      <c r="A226" s="2">
        <v>206946</v>
      </c>
      <c r="B226" s="1">
        <v>10</v>
      </c>
      <c r="C226" s="1">
        <v>1.1899</v>
      </c>
      <c r="D226" s="1">
        <v>4.3982000000000001</v>
      </c>
      <c r="E226" s="1">
        <v>8.7590000000000003</v>
      </c>
      <c r="F226" s="1">
        <v>17.221800000000002</v>
      </c>
      <c r="G226" s="1" t="s">
        <v>38</v>
      </c>
      <c r="H226" s="1" t="s">
        <v>31</v>
      </c>
      <c r="I226" s="1" t="s">
        <v>32</v>
      </c>
      <c r="J226" s="1" t="s">
        <v>33</v>
      </c>
      <c r="K226" s="1" t="s">
        <v>34</v>
      </c>
      <c r="L226" s="1" t="s">
        <v>35</v>
      </c>
      <c r="M226" s="1" t="s">
        <v>36</v>
      </c>
      <c r="N226" s="3" t="s">
        <v>37</v>
      </c>
    </row>
    <row r="227" spans="1:14" ht="19.95" hidden="1" customHeight="1" x14ac:dyDescent="0.25">
      <c r="A227" s="2">
        <v>206934</v>
      </c>
      <c r="B227" s="1">
        <v>34</v>
      </c>
      <c r="C227" s="1">
        <v>2.4716999999999998</v>
      </c>
      <c r="D227" s="1">
        <v>5.8513000000000002</v>
      </c>
      <c r="E227" s="1">
        <v>10.7721</v>
      </c>
      <c r="F227" s="1">
        <v>24.546500000000002</v>
      </c>
      <c r="G227" s="1" t="s">
        <v>14</v>
      </c>
      <c r="H227" s="1" t="s">
        <v>15</v>
      </c>
      <c r="I227" s="1" t="s">
        <v>16</v>
      </c>
      <c r="J227" s="1" t="s">
        <v>17</v>
      </c>
      <c r="K227" s="1" t="s">
        <v>18</v>
      </c>
      <c r="L227" s="1" t="s">
        <v>19</v>
      </c>
      <c r="M227" s="1" t="s">
        <v>20</v>
      </c>
      <c r="N227" s="3" t="s">
        <v>21</v>
      </c>
    </row>
    <row r="228" spans="1:14" ht="19.95" customHeight="1" x14ac:dyDescent="0.25">
      <c r="A228" s="2">
        <v>206926</v>
      </c>
      <c r="B228" s="1">
        <v>63</v>
      </c>
      <c r="C228" s="1">
        <v>3.3193999999999999</v>
      </c>
      <c r="D228" s="1">
        <v>6.3719999999999999</v>
      </c>
      <c r="E228" s="1">
        <v>13.2807</v>
      </c>
      <c r="F228" s="1">
        <v>25.816600000000001</v>
      </c>
      <c r="G228" s="1" t="s">
        <v>14</v>
      </c>
      <c r="H228" s="1" t="s">
        <v>22</v>
      </c>
      <c r="I228" s="1" t="s">
        <v>23</v>
      </c>
      <c r="J228" s="1" t="s">
        <v>24</v>
      </c>
      <c r="K228" s="1" t="s">
        <v>25</v>
      </c>
      <c r="L228" s="1" t="s">
        <v>26</v>
      </c>
      <c r="M228" s="1" t="s">
        <v>27</v>
      </c>
      <c r="N228" s="3" t="s">
        <v>28</v>
      </c>
    </row>
    <row r="229" spans="1:14" ht="19.95" hidden="1" customHeight="1" x14ac:dyDescent="0.25">
      <c r="A229" s="2">
        <v>206875</v>
      </c>
      <c r="B229" s="1">
        <v>16</v>
      </c>
      <c r="C229" s="1">
        <v>1.5686</v>
      </c>
      <c r="D229" s="1">
        <v>4.2244000000000002</v>
      </c>
      <c r="E229" s="1">
        <v>8.8938000000000006</v>
      </c>
      <c r="F229" s="1">
        <v>17.210699999999999</v>
      </c>
      <c r="G229" s="1" t="s">
        <v>29</v>
      </c>
      <c r="H229" s="1" t="s">
        <v>31</v>
      </c>
      <c r="I229" s="1" t="s">
        <v>32</v>
      </c>
      <c r="J229" s="1" t="s">
        <v>33</v>
      </c>
      <c r="K229" s="1" t="s">
        <v>34</v>
      </c>
      <c r="L229" s="1" t="s">
        <v>35</v>
      </c>
      <c r="M229" s="1" t="s">
        <v>36</v>
      </c>
      <c r="N229" s="3" t="s">
        <v>37</v>
      </c>
    </row>
    <row r="230" spans="1:14" ht="19.95" customHeight="1" x14ac:dyDescent="0.25">
      <c r="A230" s="2">
        <v>206844</v>
      </c>
      <c r="B230" s="1">
        <v>73</v>
      </c>
      <c r="C230" s="1">
        <v>3.8753000000000002</v>
      </c>
      <c r="D230" s="1">
        <v>6.2369000000000003</v>
      </c>
      <c r="E230" s="1">
        <v>15.285</v>
      </c>
      <c r="F230" s="1">
        <v>25.1144</v>
      </c>
      <c r="G230" s="1" t="s">
        <v>38</v>
      </c>
      <c r="H230" s="1" t="s">
        <v>22</v>
      </c>
      <c r="I230" s="1" t="s">
        <v>23</v>
      </c>
      <c r="J230" s="1" t="s">
        <v>24</v>
      </c>
      <c r="K230" s="1" t="s">
        <v>25</v>
      </c>
      <c r="L230" s="1" t="s">
        <v>26</v>
      </c>
      <c r="M230" s="1" t="s">
        <v>27</v>
      </c>
      <c r="N230" s="3" t="s">
        <v>28</v>
      </c>
    </row>
    <row r="231" spans="1:14" ht="19.95" hidden="1" customHeight="1" x14ac:dyDescent="0.25">
      <c r="A231" s="2">
        <v>206815</v>
      </c>
      <c r="B231" s="1">
        <v>17</v>
      </c>
      <c r="C231" s="1">
        <v>1.9810000000000001</v>
      </c>
      <c r="D231" s="1">
        <v>4.3874000000000004</v>
      </c>
      <c r="E231" s="1">
        <v>8.0366</v>
      </c>
      <c r="F231" s="1">
        <v>16.213999999999999</v>
      </c>
      <c r="G231" s="1" t="s">
        <v>29</v>
      </c>
      <c r="H231" s="1" t="s">
        <v>31</v>
      </c>
      <c r="I231" s="1" t="s">
        <v>32</v>
      </c>
      <c r="J231" s="1" t="s">
        <v>33</v>
      </c>
      <c r="K231" s="1" t="s">
        <v>34</v>
      </c>
      <c r="L231" s="1" t="s">
        <v>35</v>
      </c>
      <c r="M231" s="1" t="s">
        <v>36</v>
      </c>
      <c r="N231" s="3" t="s">
        <v>37</v>
      </c>
    </row>
    <row r="232" spans="1:14" ht="19.95" customHeight="1" x14ac:dyDescent="0.25">
      <c r="A232" s="2">
        <v>206803</v>
      </c>
      <c r="B232" s="1">
        <v>92</v>
      </c>
      <c r="C232" s="1">
        <v>3.0958999999999999</v>
      </c>
      <c r="D232" s="1">
        <v>6.8060999999999998</v>
      </c>
      <c r="E232" s="1">
        <v>14.585000000000001</v>
      </c>
      <c r="F232" s="1">
        <v>27.777100000000001</v>
      </c>
      <c r="G232" s="1" t="s">
        <v>29</v>
      </c>
      <c r="H232" s="1" t="s">
        <v>22</v>
      </c>
      <c r="I232" s="1" t="s">
        <v>23</v>
      </c>
      <c r="J232" s="1" t="s">
        <v>24</v>
      </c>
      <c r="K232" s="1" t="s">
        <v>25</v>
      </c>
      <c r="L232" s="1" t="s">
        <v>26</v>
      </c>
      <c r="M232" s="1" t="s">
        <v>27</v>
      </c>
      <c r="N232" s="3" t="s">
        <v>28</v>
      </c>
    </row>
    <row r="233" spans="1:14" ht="19.95" hidden="1" customHeight="1" x14ac:dyDescent="0.25">
      <c r="A233" s="2">
        <v>206786</v>
      </c>
      <c r="B233" s="1">
        <v>17</v>
      </c>
      <c r="C233" s="1">
        <v>1.5564</v>
      </c>
      <c r="D233" s="1">
        <v>4.4450000000000003</v>
      </c>
      <c r="E233" s="1">
        <v>8.3559999999999999</v>
      </c>
      <c r="F233" s="1">
        <v>17.4695</v>
      </c>
      <c r="G233" s="1" t="s">
        <v>30</v>
      </c>
      <c r="H233" s="1" t="s">
        <v>31</v>
      </c>
      <c r="I233" s="1" t="s">
        <v>32</v>
      </c>
      <c r="J233" s="1" t="s">
        <v>33</v>
      </c>
      <c r="K233" s="1" t="s">
        <v>34</v>
      </c>
      <c r="L233" s="1" t="s">
        <v>35</v>
      </c>
      <c r="M233" s="1" t="s">
        <v>36</v>
      </c>
      <c r="N233" s="3" t="s">
        <v>37</v>
      </c>
    </row>
    <row r="234" spans="1:14" ht="19.95" hidden="1" customHeight="1" x14ac:dyDescent="0.25">
      <c r="A234" s="2">
        <v>206737</v>
      </c>
      <c r="B234" s="1">
        <v>14</v>
      </c>
      <c r="C234" s="1">
        <v>1.7917000000000001</v>
      </c>
      <c r="D234" s="1">
        <v>4.0662000000000003</v>
      </c>
      <c r="E234" s="1">
        <v>9.2698999999999998</v>
      </c>
      <c r="F234" s="1">
        <v>18.671199999999999</v>
      </c>
      <c r="G234" s="1" t="s">
        <v>14</v>
      </c>
      <c r="H234" s="1" t="s">
        <v>31</v>
      </c>
      <c r="I234" s="1" t="s">
        <v>32</v>
      </c>
      <c r="J234" s="1" t="s">
        <v>33</v>
      </c>
      <c r="K234" s="1" t="s">
        <v>34</v>
      </c>
      <c r="L234" s="1" t="s">
        <v>35</v>
      </c>
      <c r="M234" s="1" t="s">
        <v>36</v>
      </c>
      <c r="N234" s="3" t="s">
        <v>37</v>
      </c>
    </row>
    <row r="235" spans="1:14" ht="19.95" hidden="1" customHeight="1" x14ac:dyDescent="0.25">
      <c r="A235" s="2">
        <v>206717</v>
      </c>
      <c r="B235" s="1">
        <v>15</v>
      </c>
      <c r="C235" s="1">
        <v>1.208</v>
      </c>
      <c r="D235" s="1">
        <v>4.4665999999999997</v>
      </c>
      <c r="E235" s="1">
        <v>8.8034999999999997</v>
      </c>
      <c r="F235" s="1">
        <v>19.224</v>
      </c>
      <c r="G235" s="1" t="s">
        <v>38</v>
      </c>
      <c r="H235" s="1" t="s">
        <v>31</v>
      </c>
      <c r="I235" s="1" t="s">
        <v>32</v>
      </c>
      <c r="J235" s="1" t="s">
        <v>33</v>
      </c>
      <c r="K235" s="1" t="s">
        <v>34</v>
      </c>
      <c r="L235" s="1" t="s">
        <v>35</v>
      </c>
      <c r="M235" s="1" t="s">
        <v>36</v>
      </c>
      <c r="N235" s="3" t="s">
        <v>37</v>
      </c>
    </row>
    <row r="236" spans="1:14" ht="19.95" hidden="1" customHeight="1" x14ac:dyDescent="0.25">
      <c r="A236" s="2">
        <v>206694</v>
      </c>
      <c r="B236" s="1">
        <v>18</v>
      </c>
      <c r="C236" s="1">
        <v>1.1698999999999999</v>
      </c>
      <c r="D236" s="1">
        <v>4.9831000000000003</v>
      </c>
      <c r="E236" s="1">
        <v>9.5975999999999999</v>
      </c>
      <c r="F236" s="1">
        <v>18.3797</v>
      </c>
      <c r="G236" s="1" t="s">
        <v>29</v>
      </c>
      <c r="H236" s="1" t="s">
        <v>31</v>
      </c>
      <c r="I236" s="1" t="s">
        <v>32</v>
      </c>
      <c r="J236" s="1" t="s">
        <v>33</v>
      </c>
      <c r="K236" s="1" t="s">
        <v>34</v>
      </c>
      <c r="L236" s="1" t="s">
        <v>35</v>
      </c>
      <c r="M236" s="1" t="s">
        <v>36</v>
      </c>
      <c r="N236" s="3" t="s">
        <v>37</v>
      </c>
    </row>
    <row r="237" spans="1:14" ht="19.95" hidden="1" customHeight="1" x14ac:dyDescent="0.25">
      <c r="A237" s="2">
        <v>206692</v>
      </c>
      <c r="B237" s="1">
        <v>57</v>
      </c>
      <c r="C237" s="1">
        <v>2.1886999999999999</v>
      </c>
      <c r="D237" s="1">
        <v>5.6520000000000001</v>
      </c>
      <c r="E237" s="1">
        <v>11.873699999999999</v>
      </c>
      <c r="F237" s="1">
        <v>22.528400000000001</v>
      </c>
      <c r="G237" s="1" t="s">
        <v>29</v>
      </c>
      <c r="H237" s="1" t="s">
        <v>15</v>
      </c>
      <c r="I237" s="1" t="s">
        <v>16</v>
      </c>
      <c r="J237" s="1" t="s">
        <v>17</v>
      </c>
      <c r="K237" s="1" t="s">
        <v>18</v>
      </c>
      <c r="L237" s="1" t="s">
        <v>19</v>
      </c>
      <c r="M237" s="1" t="s">
        <v>20</v>
      </c>
      <c r="N237" s="3" t="s">
        <v>21</v>
      </c>
    </row>
    <row r="238" spans="1:14" ht="19.95" hidden="1" customHeight="1" x14ac:dyDescent="0.25">
      <c r="A238" s="2">
        <v>206686</v>
      </c>
      <c r="B238" s="1">
        <v>13</v>
      </c>
      <c r="C238" s="1">
        <v>1.3546</v>
      </c>
      <c r="D238" s="1">
        <v>4.4870999999999999</v>
      </c>
      <c r="E238" s="1">
        <v>8.5494000000000003</v>
      </c>
      <c r="F238" s="1">
        <v>17.634499999999999</v>
      </c>
      <c r="G238" s="1" t="s">
        <v>29</v>
      </c>
      <c r="H238" s="1" t="s">
        <v>31</v>
      </c>
      <c r="I238" s="1" t="s">
        <v>32</v>
      </c>
      <c r="J238" s="1" t="s">
        <v>33</v>
      </c>
      <c r="K238" s="1" t="s">
        <v>34</v>
      </c>
      <c r="L238" s="1" t="s">
        <v>35</v>
      </c>
      <c r="M238" s="1" t="s">
        <v>36</v>
      </c>
      <c r="N238" s="3" t="s">
        <v>37</v>
      </c>
    </row>
    <row r="239" spans="1:14" ht="19.95" hidden="1" customHeight="1" x14ac:dyDescent="0.25">
      <c r="A239" s="2">
        <v>206652</v>
      </c>
      <c r="B239" s="1">
        <v>15</v>
      </c>
      <c r="C239" s="1">
        <v>1.8842000000000001</v>
      </c>
      <c r="D239" s="1">
        <v>4.1840000000000002</v>
      </c>
      <c r="E239" s="1">
        <v>8.8046000000000006</v>
      </c>
      <c r="F239" s="1">
        <v>17.562999999999999</v>
      </c>
      <c r="G239" s="1" t="s">
        <v>30</v>
      </c>
      <c r="H239" s="1" t="s">
        <v>31</v>
      </c>
      <c r="I239" s="1" t="s">
        <v>32</v>
      </c>
      <c r="J239" s="1" t="s">
        <v>33</v>
      </c>
      <c r="K239" s="1" t="s">
        <v>34</v>
      </c>
      <c r="L239" s="1" t="s">
        <v>35</v>
      </c>
      <c r="M239" s="1" t="s">
        <v>36</v>
      </c>
      <c r="N239" s="3" t="s">
        <v>37</v>
      </c>
    </row>
    <row r="240" spans="1:14" ht="19.95" hidden="1" customHeight="1" x14ac:dyDescent="0.25">
      <c r="A240" s="2">
        <v>206607</v>
      </c>
      <c r="B240" s="1">
        <v>54</v>
      </c>
      <c r="C240" s="1">
        <v>2.1313</v>
      </c>
      <c r="D240" s="1">
        <v>5.4397000000000002</v>
      </c>
      <c r="E240" s="1">
        <v>10.669499999999999</v>
      </c>
      <c r="F240" s="1">
        <v>23.273199999999999</v>
      </c>
      <c r="G240" s="1" t="s">
        <v>29</v>
      </c>
      <c r="H240" s="1" t="s">
        <v>15</v>
      </c>
      <c r="I240" s="1" t="s">
        <v>16</v>
      </c>
      <c r="J240" s="1" t="s">
        <v>17</v>
      </c>
      <c r="K240" s="1" t="s">
        <v>18</v>
      </c>
      <c r="L240" s="1" t="s">
        <v>19</v>
      </c>
      <c r="M240" s="1" t="s">
        <v>20</v>
      </c>
      <c r="N240" s="3" t="s">
        <v>21</v>
      </c>
    </row>
    <row r="241" spans="1:14" ht="19.95" customHeight="1" x14ac:dyDescent="0.25">
      <c r="A241" s="2">
        <v>206604</v>
      </c>
      <c r="B241" s="1">
        <v>61</v>
      </c>
      <c r="C241" s="1">
        <v>3.6541000000000001</v>
      </c>
      <c r="D241" s="1">
        <v>6.3936999999999999</v>
      </c>
      <c r="E241" s="1">
        <v>13.488899999999999</v>
      </c>
      <c r="F241" s="1">
        <v>28.517299999999999</v>
      </c>
      <c r="G241" s="1" t="s">
        <v>29</v>
      </c>
      <c r="H241" s="1" t="s">
        <v>22</v>
      </c>
      <c r="I241" s="1" t="s">
        <v>23</v>
      </c>
      <c r="J241" s="1" t="s">
        <v>24</v>
      </c>
      <c r="K241" s="1" t="s">
        <v>25</v>
      </c>
      <c r="L241" s="1" t="s">
        <v>26</v>
      </c>
      <c r="M241" s="1" t="s">
        <v>27</v>
      </c>
      <c r="N241" s="3" t="s">
        <v>28</v>
      </c>
    </row>
    <row r="242" spans="1:14" ht="19.95" hidden="1" customHeight="1" x14ac:dyDescent="0.25">
      <c r="A242" s="2">
        <v>206592</v>
      </c>
      <c r="B242" s="1">
        <v>44</v>
      </c>
      <c r="C242" s="1">
        <v>2.5649999999999999</v>
      </c>
      <c r="D242" s="1">
        <v>5.9984999999999999</v>
      </c>
      <c r="E242" s="1">
        <v>10.815799999999999</v>
      </c>
      <c r="F242" s="1">
        <v>20.755199999999999</v>
      </c>
      <c r="G242" s="1" t="s">
        <v>14</v>
      </c>
      <c r="H242" s="1" t="s">
        <v>15</v>
      </c>
      <c r="I242" s="1" t="s">
        <v>16</v>
      </c>
      <c r="J242" s="1" t="s">
        <v>17</v>
      </c>
      <c r="K242" s="1" t="s">
        <v>18</v>
      </c>
      <c r="L242" s="1" t="s">
        <v>19</v>
      </c>
      <c r="M242" s="1" t="s">
        <v>20</v>
      </c>
      <c r="N242" s="3" t="s">
        <v>21</v>
      </c>
    </row>
    <row r="243" spans="1:14" ht="19.95" customHeight="1" x14ac:dyDescent="0.25">
      <c r="A243" s="2">
        <v>206582</v>
      </c>
      <c r="B243" s="1">
        <v>86</v>
      </c>
      <c r="C243" s="1">
        <v>3.4689999999999999</v>
      </c>
      <c r="D243" s="1">
        <v>6.2499000000000002</v>
      </c>
      <c r="E243" s="1">
        <v>14.7394</v>
      </c>
      <c r="F243" s="1">
        <v>26.862100000000002</v>
      </c>
      <c r="G243" s="1" t="s">
        <v>29</v>
      </c>
      <c r="H243" s="1" t="s">
        <v>22</v>
      </c>
      <c r="I243" s="1" t="s">
        <v>23</v>
      </c>
      <c r="J243" s="1" t="s">
        <v>24</v>
      </c>
      <c r="K243" s="1" t="s">
        <v>25</v>
      </c>
      <c r="L243" s="1" t="s">
        <v>26</v>
      </c>
      <c r="M243" s="1" t="s">
        <v>27</v>
      </c>
      <c r="N243" s="3" t="s">
        <v>28</v>
      </c>
    </row>
    <row r="244" spans="1:14" ht="19.95" hidden="1" customHeight="1" x14ac:dyDescent="0.25">
      <c r="A244" s="2">
        <v>206575</v>
      </c>
      <c r="B244" s="1">
        <v>51</v>
      </c>
      <c r="C244" s="1">
        <v>2.7181000000000002</v>
      </c>
      <c r="D244" s="1">
        <v>5.9348999999999998</v>
      </c>
      <c r="E244" s="1">
        <v>11.7547</v>
      </c>
      <c r="F244" s="1">
        <v>21.360499999999998</v>
      </c>
      <c r="G244" s="1" t="s">
        <v>14</v>
      </c>
      <c r="H244" s="1" t="s">
        <v>15</v>
      </c>
      <c r="I244" s="1" t="s">
        <v>16</v>
      </c>
      <c r="J244" s="1" t="s">
        <v>17</v>
      </c>
      <c r="K244" s="1" t="s">
        <v>18</v>
      </c>
      <c r="L244" s="1" t="s">
        <v>19</v>
      </c>
      <c r="M244" s="1" t="s">
        <v>20</v>
      </c>
      <c r="N244" s="3" t="s">
        <v>21</v>
      </c>
    </row>
    <row r="245" spans="1:14" ht="19.95" hidden="1" customHeight="1" x14ac:dyDescent="0.25">
      <c r="A245" s="2">
        <v>206548</v>
      </c>
      <c r="B245" s="1">
        <v>15</v>
      </c>
      <c r="C245" s="1">
        <v>1.4008</v>
      </c>
      <c r="D245" s="1">
        <v>4.6939000000000002</v>
      </c>
      <c r="E245" s="1">
        <v>9.6927000000000003</v>
      </c>
      <c r="F245" s="1">
        <v>18.362400000000001</v>
      </c>
      <c r="G245" s="1" t="s">
        <v>29</v>
      </c>
      <c r="H245" s="1" t="s">
        <v>31</v>
      </c>
      <c r="I245" s="1" t="s">
        <v>32</v>
      </c>
      <c r="J245" s="1" t="s">
        <v>33</v>
      </c>
      <c r="K245" s="1" t="s">
        <v>34</v>
      </c>
      <c r="L245" s="1" t="s">
        <v>35</v>
      </c>
      <c r="M245" s="1" t="s">
        <v>36</v>
      </c>
      <c r="N245" s="3" t="s">
        <v>37</v>
      </c>
    </row>
    <row r="246" spans="1:14" ht="19.95" hidden="1" customHeight="1" x14ac:dyDescent="0.25">
      <c r="A246" s="2">
        <v>206531</v>
      </c>
      <c r="B246" s="1">
        <v>47</v>
      </c>
      <c r="C246" s="1">
        <v>2.6454</v>
      </c>
      <c r="D246" s="1">
        <v>5.3699000000000003</v>
      </c>
      <c r="E246" s="1">
        <v>10.692299999999999</v>
      </c>
      <c r="F246" s="1">
        <v>21.795300000000001</v>
      </c>
      <c r="G246" s="1" t="s">
        <v>38</v>
      </c>
      <c r="H246" s="1" t="s">
        <v>15</v>
      </c>
      <c r="I246" s="1" t="s">
        <v>16</v>
      </c>
      <c r="J246" s="1" t="s">
        <v>17</v>
      </c>
      <c r="K246" s="1" t="s">
        <v>18</v>
      </c>
      <c r="L246" s="1" t="s">
        <v>19</v>
      </c>
      <c r="M246" s="1" t="s">
        <v>20</v>
      </c>
      <c r="N246" s="3" t="s">
        <v>21</v>
      </c>
    </row>
    <row r="247" spans="1:14" ht="19.95" hidden="1" customHeight="1" x14ac:dyDescent="0.25">
      <c r="A247" s="2">
        <v>206529</v>
      </c>
      <c r="B247" s="1">
        <v>16</v>
      </c>
      <c r="C247" s="1">
        <v>1.9256</v>
      </c>
      <c r="D247" s="1">
        <v>4.5815999999999999</v>
      </c>
      <c r="E247" s="1">
        <v>8.6904000000000003</v>
      </c>
      <c r="F247" s="1">
        <v>18.250399999999999</v>
      </c>
      <c r="G247" s="1" t="s">
        <v>29</v>
      </c>
      <c r="H247" s="1" t="s">
        <v>31</v>
      </c>
      <c r="I247" s="1" t="s">
        <v>32</v>
      </c>
      <c r="J247" s="1" t="s">
        <v>33</v>
      </c>
      <c r="K247" s="1" t="s">
        <v>34</v>
      </c>
      <c r="L247" s="1" t="s">
        <v>35</v>
      </c>
      <c r="M247" s="1" t="s">
        <v>36</v>
      </c>
      <c r="N247" s="3" t="s">
        <v>37</v>
      </c>
    </row>
    <row r="248" spans="1:14" ht="19.95" hidden="1" customHeight="1" x14ac:dyDescent="0.25">
      <c r="A248" s="2">
        <v>206488</v>
      </c>
      <c r="B248" s="1">
        <v>15</v>
      </c>
      <c r="C248" s="1">
        <v>1.5504</v>
      </c>
      <c r="D248" s="1">
        <v>4.6547999999999998</v>
      </c>
      <c r="E248" s="1">
        <v>8.9817</v>
      </c>
      <c r="F248" s="1">
        <v>19.296299999999999</v>
      </c>
      <c r="G248" s="1" t="s">
        <v>14</v>
      </c>
      <c r="H248" s="1" t="s">
        <v>31</v>
      </c>
      <c r="I248" s="1" t="s">
        <v>32</v>
      </c>
      <c r="J248" s="1" t="s">
        <v>33</v>
      </c>
      <c r="K248" s="1" t="s">
        <v>34</v>
      </c>
      <c r="L248" s="1" t="s">
        <v>35</v>
      </c>
      <c r="M248" s="1" t="s">
        <v>36</v>
      </c>
      <c r="N248" s="3" t="s">
        <v>37</v>
      </c>
    </row>
    <row r="249" spans="1:14" ht="19.95" customHeight="1" x14ac:dyDescent="0.25">
      <c r="A249" s="2">
        <v>206401</v>
      </c>
      <c r="B249" s="1">
        <v>61</v>
      </c>
      <c r="C249" s="1">
        <v>3.9733000000000001</v>
      </c>
      <c r="D249" s="1">
        <v>6.7735000000000003</v>
      </c>
      <c r="E249" s="1">
        <v>12.2012</v>
      </c>
      <c r="F249" s="1">
        <v>28.258600000000001</v>
      </c>
      <c r="G249" s="1" t="s">
        <v>30</v>
      </c>
      <c r="H249" s="1" t="s">
        <v>22</v>
      </c>
      <c r="I249" s="1" t="s">
        <v>23</v>
      </c>
      <c r="J249" s="1" t="s">
        <v>24</v>
      </c>
      <c r="K249" s="1" t="s">
        <v>25</v>
      </c>
      <c r="L249" s="1" t="s">
        <v>26</v>
      </c>
      <c r="M249" s="1" t="s">
        <v>27</v>
      </c>
      <c r="N249" s="3" t="s">
        <v>28</v>
      </c>
    </row>
    <row r="250" spans="1:14" ht="19.95" hidden="1" customHeight="1" x14ac:dyDescent="0.25">
      <c r="A250" s="2">
        <v>206371</v>
      </c>
      <c r="B250" s="1">
        <v>26</v>
      </c>
      <c r="C250" s="1">
        <v>1.9012</v>
      </c>
      <c r="D250" s="1">
        <v>4.1094999999999997</v>
      </c>
      <c r="E250" s="1">
        <v>8.3719999999999999</v>
      </c>
      <c r="F250" s="1">
        <v>16.106400000000001</v>
      </c>
      <c r="G250" s="1" t="s">
        <v>38</v>
      </c>
      <c r="H250" s="1" t="s">
        <v>31</v>
      </c>
      <c r="I250" s="1" t="s">
        <v>32</v>
      </c>
      <c r="J250" s="1" t="s">
        <v>33</v>
      </c>
      <c r="K250" s="1" t="s">
        <v>34</v>
      </c>
      <c r="L250" s="1" t="s">
        <v>35</v>
      </c>
      <c r="M250" s="1" t="s">
        <v>36</v>
      </c>
      <c r="N250" s="3" t="s">
        <v>37</v>
      </c>
    </row>
    <row r="251" spans="1:14" ht="19.95" hidden="1" customHeight="1" x14ac:dyDescent="0.25">
      <c r="A251" s="2">
        <v>206351</v>
      </c>
      <c r="B251" s="1">
        <v>38</v>
      </c>
      <c r="C251" s="1">
        <v>2.5415000000000001</v>
      </c>
      <c r="D251" s="1">
        <v>5.8552999999999997</v>
      </c>
      <c r="E251" s="1">
        <v>11.161199999999999</v>
      </c>
      <c r="F251" s="1">
        <v>24.2866</v>
      </c>
      <c r="G251" s="1" t="s">
        <v>14</v>
      </c>
      <c r="H251" s="1" t="s">
        <v>15</v>
      </c>
      <c r="I251" s="1" t="s">
        <v>16</v>
      </c>
      <c r="J251" s="1" t="s">
        <v>17</v>
      </c>
      <c r="K251" s="1" t="s">
        <v>18</v>
      </c>
      <c r="L251" s="1" t="s">
        <v>19</v>
      </c>
      <c r="M251" s="1" t="s">
        <v>20</v>
      </c>
      <c r="N251" s="3" t="s">
        <v>21</v>
      </c>
    </row>
    <row r="252" spans="1:14" ht="19.95" hidden="1" customHeight="1" x14ac:dyDescent="0.25">
      <c r="A252" s="2">
        <v>206347</v>
      </c>
      <c r="B252" s="1">
        <v>18</v>
      </c>
      <c r="C252" s="1">
        <v>1.8453999999999999</v>
      </c>
      <c r="D252" s="1">
        <v>4.1313000000000004</v>
      </c>
      <c r="E252" s="1">
        <v>8.0980000000000008</v>
      </c>
      <c r="F252" s="1">
        <v>16.8032</v>
      </c>
      <c r="G252" s="1" t="s">
        <v>30</v>
      </c>
      <c r="H252" s="1" t="s">
        <v>31</v>
      </c>
      <c r="I252" s="1" t="s">
        <v>32</v>
      </c>
      <c r="J252" s="1" t="s">
        <v>33</v>
      </c>
      <c r="K252" s="1" t="s">
        <v>34</v>
      </c>
      <c r="L252" s="1" t="s">
        <v>35</v>
      </c>
      <c r="M252" s="1" t="s">
        <v>36</v>
      </c>
      <c r="N252" s="3" t="s">
        <v>37</v>
      </c>
    </row>
    <row r="253" spans="1:14" ht="19.95" hidden="1" customHeight="1" x14ac:dyDescent="0.25">
      <c r="A253" s="2">
        <v>206323</v>
      </c>
      <c r="B253" s="1">
        <v>60</v>
      </c>
      <c r="C253" s="1">
        <v>2.3368000000000002</v>
      </c>
      <c r="D253" s="1">
        <v>5.7503000000000002</v>
      </c>
      <c r="E253" s="1">
        <v>11.756399999999999</v>
      </c>
      <c r="F253" s="1">
        <v>23.806000000000001</v>
      </c>
      <c r="G253" s="1" t="s">
        <v>14</v>
      </c>
      <c r="H253" s="1" t="s">
        <v>15</v>
      </c>
      <c r="I253" s="1" t="s">
        <v>16</v>
      </c>
      <c r="J253" s="1" t="s">
        <v>17</v>
      </c>
      <c r="K253" s="1" t="s">
        <v>18</v>
      </c>
      <c r="L253" s="1" t="s">
        <v>19</v>
      </c>
      <c r="M253" s="1" t="s">
        <v>20</v>
      </c>
      <c r="N253" s="3" t="s">
        <v>21</v>
      </c>
    </row>
    <row r="254" spans="1:14" ht="19.95" hidden="1" customHeight="1" x14ac:dyDescent="0.25">
      <c r="A254" s="2">
        <v>206310</v>
      </c>
      <c r="B254" s="1">
        <v>27</v>
      </c>
      <c r="C254" s="1">
        <v>1.4757</v>
      </c>
      <c r="D254" s="1">
        <v>4.3898999999999999</v>
      </c>
      <c r="E254" s="1">
        <v>8.8280999999999992</v>
      </c>
      <c r="F254" s="1">
        <v>19.583300000000001</v>
      </c>
      <c r="G254" s="1" t="s">
        <v>14</v>
      </c>
      <c r="H254" s="1" t="s">
        <v>31</v>
      </c>
      <c r="I254" s="1" t="s">
        <v>32</v>
      </c>
      <c r="J254" s="1" t="s">
        <v>33</v>
      </c>
      <c r="K254" s="1" t="s">
        <v>34</v>
      </c>
      <c r="L254" s="1" t="s">
        <v>35</v>
      </c>
      <c r="M254" s="1" t="s">
        <v>36</v>
      </c>
      <c r="N254" s="3" t="s">
        <v>37</v>
      </c>
    </row>
    <row r="255" spans="1:14" ht="19.95" customHeight="1" x14ac:dyDescent="0.25">
      <c r="A255" s="2">
        <v>206308</v>
      </c>
      <c r="B255" s="1">
        <v>78</v>
      </c>
      <c r="C255" s="1">
        <v>3.61</v>
      </c>
      <c r="D255" s="1">
        <v>6.1269</v>
      </c>
      <c r="E255" s="1">
        <v>13.149800000000001</v>
      </c>
      <c r="F255" s="1">
        <v>25.639099999999999</v>
      </c>
      <c r="G255" s="1" t="s">
        <v>29</v>
      </c>
      <c r="H255" s="1" t="s">
        <v>22</v>
      </c>
      <c r="I255" s="1" t="s">
        <v>23</v>
      </c>
      <c r="J255" s="1" t="s">
        <v>24</v>
      </c>
      <c r="K255" s="1" t="s">
        <v>25</v>
      </c>
      <c r="L255" s="1" t="s">
        <v>26</v>
      </c>
      <c r="M255" s="1" t="s">
        <v>27</v>
      </c>
      <c r="N255" s="3" t="s">
        <v>28</v>
      </c>
    </row>
    <row r="256" spans="1:14" ht="19.95" hidden="1" customHeight="1" x14ac:dyDescent="0.25">
      <c r="A256" s="2">
        <v>206297</v>
      </c>
      <c r="B256" s="1">
        <v>33</v>
      </c>
      <c r="C256" s="1">
        <v>2.6032000000000002</v>
      </c>
      <c r="D256" s="1">
        <v>5.9429999999999996</v>
      </c>
      <c r="E256" s="1">
        <v>11.196300000000001</v>
      </c>
      <c r="F256" s="1">
        <v>21.376899999999999</v>
      </c>
      <c r="G256" s="1" t="s">
        <v>14</v>
      </c>
      <c r="H256" s="1" t="s">
        <v>15</v>
      </c>
      <c r="I256" s="1" t="s">
        <v>16</v>
      </c>
      <c r="J256" s="1" t="s">
        <v>17</v>
      </c>
      <c r="K256" s="1" t="s">
        <v>18</v>
      </c>
      <c r="L256" s="1" t="s">
        <v>19</v>
      </c>
      <c r="M256" s="1" t="s">
        <v>20</v>
      </c>
      <c r="N256" s="3" t="s">
        <v>21</v>
      </c>
    </row>
    <row r="257" spans="1:14" ht="19.95" customHeight="1" x14ac:dyDescent="0.25">
      <c r="A257" s="2">
        <v>206274</v>
      </c>
      <c r="B257" s="1">
        <v>74</v>
      </c>
      <c r="C257" s="1">
        <v>3.0445000000000002</v>
      </c>
      <c r="D257" s="1">
        <v>6.2561999999999998</v>
      </c>
      <c r="E257" s="1">
        <v>13.081799999999999</v>
      </c>
      <c r="F257" s="1">
        <v>25.501200000000001</v>
      </c>
      <c r="G257" s="1" t="s">
        <v>38</v>
      </c>
      <c r="H257" s="1" t="s">
        <v>22</v>
      </c>
      <c r="I257" s="1" t="s">
        <v>23</v>
      </c>
      <c r="J257" s="1" t="s">
        <v>24</v>
      </c>
      <c r="K257" s="1" t="s">
        <v>25</v>
      </c>
      <c r="L257" s="1" t="s">
        <v>26</v>
      </c>
      <c r="M257" s="1" t="s">
        <v>27</v>
      </c>
      <c r="N257" s="3" t="s">
        <v>28</v>
      </c>
    </row>
    <row r="258" spans="1:14" ht="19.95" hidden="1" customHeight="1" x14ac:dyDescent="0.25">
      <c r="A258" s="2">
        <v>206273</v>
      </c>
      <c r="B258" s="1">
        <v>45</v>
      </c>
      <c r="C258" s="1">
        <v>2.6522000000000001</v>
      </c>
      <c r="D258" s="1">
        <v>5.5991999999999997</v>
      </c>
      <c r="E258" s="1">
        <v>11.320600000000001</v>
      </c>
      <c r="F258" s="1">
        <v>23.946999999999999</v>
      </c>
      <c r="G258" s="1" t="s">
        <v>14</v>
      </c>
      <c r="H258" s="1" t="s">
        <v>15</v>
      </c>
      <c r="I258" s="1" t="s">
        <v>16</v>
      </c>
      <c r="J258" s="1" t="s">
        <v>17</v>
      </c>
      <c r="K258" s="1" t="s">
        <v>18</v>
      </c>
      <c r="L258" s="1" t="s">
        <v>19</v>
      </c>
      <c r="M258" s="1" t="s">
        <v>20</v>
      </c>
      <c r="N258" s="3" t="s">
        <v>21</v>
      </c>
    </row>
    <row r="259" spans="1:14" ht="19.95" customHeight="1" x14ac:dyDescent="0.25">
      <c r="A259" s="2">
        <v>206264</v>
      </c>
      <c r="B259" s="1">
        <v>82</v>
      </c>
      <c r="C259" s="1">
        <v>3.2219000000000002</v>
      </c>
      <c r="D259" s="1">
        <v>6.6231</v>
      </c>
      <c r="E259" s="1">
        <v>13.9276</v>
      </c>
      <c r="F259" s="1">
        <v>28.778300000000002</v>
      </c>
      <c r="G259" s="1" t="s">
        <v>30</v>
      </c>
      <c r="H259" s="1" t="s">
        <v>22</v>
      </c>
      <c r="I259" s="1" t="s">
        <v>23</v>
      </c>
      <c r="J259" s="1" t="s">
        <v>24</v>
      </c>
      <c r="K259" s="1" t="s">
        <v>25</v>
      </c>
      <c r="L259" s="1" t="s">
        <v>26</v>
      </c>
      <c r="M259" s="1" t="s">
        <v>27</v>
      </c>
      <c r="N259" s="3" t="s">
        <v>28</v>
      </c>
    </row>
    <row r="260" spans="1:14" ht="19.95" hidden="1" customHeight="1" x14ac:dyDescent="0.25">
      <c r="A260" s="2">
        <v>206251</v>
      </c>
      <c r="B260" s="1">
        <v>41</v>
      </c>
      <c r="C260" s="1">
        <v>2.6547999999999998</v>
      </c>
      <c r="D260" s="1">
        <v>5.2485999999999997</v>
      </c>
      <c r="E260" s="1">
        <v>11.706</v>
      </c>
      <c r="F260" s="1">
        <v>20.471800000000002</v>
      </c>
      <c r="G260" s="1" t="s">
        <v>30</v>
      </c>
      <c r="H260" s="1" t="s">
        <v>15</v>
      </c>
      <c r="I260" s="1" t="s">
        <v>16</v>
      </c>
      <c r="J260" s="1" t="s">
        <v>17</v>
      </c>
      <c r="K260" s="1" t="s">
        <v>18</v>
      </c>
      <c r="L260" s="1" t="s">
        <v>19</v>
      </c>
      <c r="M260" s="1" t="s">
        <v>20</v>
      </c>
      <c r="N260" s="3" t="s">
        <v>21</v>
      </c>
    </row>
    <row r="261" spans="1:14" ht="19.95" hidden="1" customHeight="1" x14ac:dyDescent="0.25">
      <c r="A261" s="2">
        <v>206236</v>
      </c>
      <c r="B261" s="1">
        <v>31</v>
      </c>
      <c r="C261" s="1">
        <v>2.2098</v>
      </c>
      <c r="D261" s="1">
        <v>5.8194999999999997</v>
      </c>
      <c r="E261" s="1">
        <v>11.404199999999999</v>
      </c>
      <c r="F261" s="1">
        <v>21.202500000000001</v>
      </c>
      <c r="G261" s="1" t="s">
        <v>38</v>
      </c>
      <c r="H261" s="1" t="s">
        <v>15</v>
      </c>
      <c r="I261" s="1" t="s">
        <v>16</v>
      </c>
      <c r="J261" s="1" t="s">
        <v>17</v>
      </c>
      <c r="K261" s="1" t="s">
        <v>18</v>
      </c>
      <c r="L261" s="1" t="s">
        <v>19</v>
      </c>
      <c r="M261" s="1" t="s">
        <v>20</v>
      </c>
      <c r="N261" s="3" t="s">
        <v>21</v>
      </c>
    </row>
    <row r="262" spans="1:14" ht="19.95" hidden="1" customHeight="1" x14ac:dyDescent="0.25">
      <c r="A262" s="2">
        <v>206191</v>
      </c>
      <c r="B262" s="1">
        <v>29</v>
      </c>
      <c r="C262" s="1">
        <v>1.4044000000000001</v>
      </c>
      <c r="D262" s="1">
        <v>4.0446999999999997</v>
      </c>
      <c r="E262" s="1">
        <v>9.8468999999999998</v>
      </c>
      <c r="F262" s="1">
        <v>18.715900000000001</v>
      </c>
      <c r="G262" s="1" t="s">
        <v>30</v>
      </c>
      <c r="H262" s="1" t="s">
        <v>31</v>
      </c>
      <c r="I262" s="1" t="s">
        <v>32</v>
      </c>
      <c r="J262" s="1" t="s">
        <v>33</v>
      </c>
      <c r="K262" s="1" t="s">
        <v>34</v>
      </c>
      <c r="L262" s="1" t="s">
        <v>35</v>
      </c>
      <c r="M262" s="1" t="s">
        <v>36</v>
      </c>
      <c r="N262" s="3" t="s">
        <v>37</v>
      </c>
    </row>
    <row r="263" spans="1:14" ht="19.95" hidden="1" customHeight="1" x14ac:dyDescent="0.25">
      <c r="A263" s="2">
        <v>206139</v>
      </c>
      <c r="B263" s="1">
        <v>37</v>
      </c>
      <c r="C263" s="1">
        <v>2.6745999999999999</v>
      </c>
      <c r="D263" s="1">
        <v>5.5056000000000003</v>
      </c>
      <c r="E263" s="1">
        <v>11.538500000000001</v>
      </c>
      <c r="F263" s="1">
        <v>23.4983</v>
      </c>
      <c r="G263" s="1" t="s">
        <v>29</v>
      </c>
      <c r="H263" s="1" t="s">
        <v>15</v>
      </c>
      <c r="I263" s="1" t="s">
        <v>16</v>
      </c>
      <c r="J263" s="1" t="s">
        <v>17</v>
      </c>
      <c r="K263" s="1" t="s">
        <v>18</v>
      </c>
      <c r="L263" s="1" t="s">
        <v>19</v>
      </c>
      <c r="M263" s="1" t="s">
        <v>20</v>
      </c>
      <c r="N263" s="3" t="s">
        <v>21</v>
      </c>
    </row>
    <row r="264" spans="1:14" ht="19.95" hidden="1" customHeight="1" x14ac:dyDescent="0.25">
      <c r="A264" s="2">
        <v>206110</v>
      </c>
      <c r="B264" s="1">
        <v>20</v>
      </c>
      <c r="C264" s="1">
        <v>1.5542</v>
      </c>
      <c r="D264" s="1">
        <v>4.4866000000000001</v>
      </c>
      <c r="E264" s="1">
        <v>9.1255000000000006</v>
      </c>
      <c r="F264" s="1">
        <v>17.796800000000001</v>
      </c>
      <c r="G264" s="1" t="s">
        <v>14</v>
      </c>
      <c r="H264" s="1" t="s">
        <v>31</v>
      </c>
      <c r="I264" s="1" t="s">
        <v>32</v>
      </c>
      <c r="J264" s="1" t="s">
        <v>33</v>
      </c>
      <c r="K264" s="1" t="s">
        <v>34</v>
      </c>
      <c r="L264" s="1" t="s">
        <v>35</v>
      </c>
      <c r="M264" s="1" t="s">
        <v>36</v>
      </c>
      <c r="N264" s="3" t="s">
        <v>37</v>
      </c>
    </row>
    <row r="265" spans="1:14" ht="19.95" hidden="1" customHeight="1" x14ac:dyDescent="0.25">
      <c r="A265" s="2">
        <v>206062</v>
      </c>
      <c r="B265" s="1">
        <v>16</v>
      </c>
      <c r="C265" s="1">
        <v>1.657</v>
      </c>
      <c r="D265" s="1">
        <v>4.9103000000000003</v>
      </c>
      <c r="E265" s="1">
        <v>9.6454000000000004</v>
      </c>
      <c r="F265" s="1">
        <v>19.055599999999998</v>
      </c>
      <c r="G265" s="1" t="s">
        <v>30</v>
      </c>
      <c r="H265" s="1" t="s">
        <v>31</v>
      </c>
      <c r="I265" s="1" t="s">
        <v>32</v>
      </c>
      <c r="J265" s="1" t="s">
        <v>33</v>
      </c>
      <c r="K265" s="1" t="s">
        <v>34</v>
      </c>
      <c r="L265" s="1" t="s">
        <v>35</v>
      </c>
      <c r="M265" s="1" t="s">
        <v>36</v>
      </c>
      <c r="N265" s="3" t="s">
        <v>37</v>
      </c>
    </row>
    <row r="266" spans="1:14" ht="19.95" hidden="1" customHeight="1" x14ac:dyDescent="0.25">
      <c r="A266" s="2">
        <v>206060</v>
      </c>
      <c r="B266" s="1">
        <v>23</v>
      </c>
      <c r="C266" s="1">
        <v>1.9523999999999999</v>
      </c>
      <c r="D266" s="1">
        <v>4.2083000000000004</v>
      </c>
      <c r="E266" s="1">
        <v>9.8018999999999998</v>
      </c>
      <c r="F266" s="1">
        <v>16.191500000000001</v>
      </c>
      <c r="G266" s="1" t="s">
        <v>30</v>
      </c>
      <c r="H266" s="1" t="s">
        <v>31</v>
      </c>
      <c r="I266" s="1" t="s">
        <v>32</v>
      </c>
      <c r="J266" s="1" t="s">
        <v>33</v>
      </c>
      <c r="K266" s="1" t="s">
        <v>34</v>
      </c>
      <c r="L266" s="1" t="s">
        <v>35</v>
      </c>
      <c r="M266" s="1" t="s">
        <v>36</v>
      </c>
      <c r="N266" s="3" t="s">
        <v>37</v>
      </c>
    </row>
    <row r="267" spans="1:14" ht="19.95" hidden="1" customHeight="1" x14ac:dyDescent="0.25">
      <c r="A267" s="2">
        <v>206023</v>
      </c>
      <c r="B267" s="1">
        <v>26</v>
      </c>
      <c r="C267" s="1">
        <v>1.3523000000000001</v>
      </c>
      <c r="D267" s="1">
        <v>4.8235999999999999</v>
      </c>
      <c r="E267" s="1">
        <v>8.3834</v>
      </c>
      <c r="F267" s="1">
        <v>19.160299999999999</v>
      </c>
      <c r="G267" s="1" t="s">
        <v>30</v>
      </c>
      <c r="H267" s="1" t="s">
        <v>31</v>
      </c>
      <c r="I267" s="1" t="s">
        <v>32</v>
      </c>
      <c r="J267" s="1" t="s">
        <v>33</v>
      </c>
      <c r="K267" s="1" t="s">
        <v>34</v>
      </c>
      <c r="L267" s="1" t="s">
        <v>35</v>
      </c>
      <c r="M267" s="1" t="s">
        <v>36</v>
      </c>
      <c r="N267" s="3" t="s">
        <v>37</v>
      </c>
    </row>
    <row r="268" spans="1:14" ht="19.95" customHeight="1" x14ac:dyDescent="0.25">
      <c r="A268" s="2">
        <v>205952</v>
      </c>
      <c r="B268" s="1">
        <v>99</v>
      </c>
      <c r="C268" s="1">
        <v>3.4548999999999999</v>
      </c>
      <c r="D268" s="1">
        <v>6.4015000000000004</v>
      </c>
      <c r="E268" s="1">
        <v>12.2142</v>
      </c>
      <c r="F268" s="1">
        <v>26.516300000000001</v>
      </c>
      <c r="G268" s="1" t="s">
        <v>30</v>
      </c>
      <c r="H268" s="1" t="s">
        <v>22</v>
      </c>
      <c r="I268" s="1" t="s">
        <v>23</v>
      </c>
      <c r="J268" s="1" t="s">
        <v>24</v>
      </c>
      <c r="K268" s="1" t="s">
        <v>25</v>
      </c>
      <c r="L268" s="1" t="s">
        <v>26</v>
      </c>
      <c r="M268" s="1" t="s">
        <v>27</v>
      </c>
      <c r="N268" s="3" t="s">
        <v>28</v>
      </c>
    </row>
    <row r="269" spans="1:14" ht="19.95" hidden="1" customHeight="1" x14ac:dyDescent="0.25">
      <c r="A269" s="2">
        <v>205850</v>
      </c>
      <c r="B269" s="1">
        <v>20</v>
      </c>
      <c r="C269" s="1">
        <v>1.7496</v>
      </c>
      <c r="D269" s="1">
        <v>4.7869999999999999</v>
      </c>
      <c r="E269" s="1">
        <v>8.3101000000000003</v>
      </c>
      <c r="F269" s="1">
        <v>17.408899999999999</v>
      </c>
      <c r="G269" s="1" t="s">
        <v>29</v>
      </c>
      <c r="H269" s="1" t="s">
        <v>31</v>
      </c>
      <c r="I269" s="1" t="s">
        <v>32</v>
      </c>
      <c r="J269" s="1" t="s">
        <v>33</v>
      </c>
      <c r="K269" s="1" t="s">
        <v>34</v>
      </c>
      <c r="L269" s="1" t="s">
        <v>35</v>
      </c>
      <c r="M269" s="1" t="s">
        <v>36</v>
      </c>
      <c r="N269" s="3" t="s">
        <v>37</v>
      </c>
    </row>
    <row r="270" spans="1:14" ht="19.95" hidden="1" customHeight="1" x14ac:dyDescent="0.25">
      <c r="A270" s="2">
        <v>205799</v>
      </c>
      <c r="B270" s="1">
        <v>32</v>
      </c>
      <c r="C270" s="1">
        <v>2.3216999999999999</v>
      </c>
      <c r="D270" s="1">
        <v>5.9763000000000002</v>
      </c>
      <c r="E270" s="1">
        <v>10.7377</v>
      </c>
      <c r="F270" s="1">
        <v>21.725200000000001</v>
      </c>
      <c r="G270" s="1" t="s">
        <v>14</v>
      </c>
      <c r="H270" s="1" t="s">
        <v>15</v>
      </c>
      <c r="I270" s="1" t="s">
        <v>16</v>
      </c>
      <c r="J270" s="1" t="s">
        <v>17</v>
      </c>
      <c r="K270" s="1" t="s">
        <v>18</v>
      </c>
      <c r="L270" s="1" t="s">
        <v>19</v>
      </c>
      <c r="M270" s="1" t="s">
        <v>20</v>
      </c>
      <c r="N270" s="3" t="s">
        <v>21</v>
      </c>
    </row>
    <row r="271" spans="1:14" ht="19.95" hidden="1" customHeight="1" x14ac:dyDescent="0.25">
      <c r="A271" s="2">
        <v>205762</v>
      </c>
      <c r="B271" s="1">
        <v>24</v>
      </c>
      <c r="C271" s="1">
        <v>1.6331</v>
      </c>
      <c r="D271" s="1">
        <v>4.3855000000000004</v>
      </c>
      <c r="E271" s="1">
        <v>9.6981000000000002</v>
      </c>
      <c r="F271" s="1">
        <v>19.632999999999999</v>
      </c>
      <c r="G271" s="1" t="s">
        <v>14</v>
      </c>
      <c r="H271" s="1" t="s">
        <v>31</v>
      </c>
      <c r="I271" s="1" t="s">
        <v>32</v>
      </c>
      <c r="J271" s="1" t="s">
        <v>33</v>
      </c>
      <c r="K271" s="1" t="s">
        <v>34</v>
      </c>
      <c r="L271" s="1" t="s">
        <v>35</v>
      </c>
      <c r="M271" s="1" t="s">
        <v>36</v>
      </c>
      <c r="N271" s="3" t="s">
        <v>37</v>
      </c>
    </row>
    <row r="272" spans="1:14" ht="19.95" hidden="1" customHeight="1" x14ac:dyDescent="0.25">
      <c r="A272" s="2">
        <v>205558</v>
      </c>
      <c r="B272" s="1">
        <v>19</v>
      </c>
      <c r="C272" s="1">
        <v>1.5577000000000001</v>
      </c>
      <c r="D272" s="1">
        <v>4.6970999999999998</v>
      </c>
      <c r="E272" s="1">
        <v>8.3338000000000001</v>
      </c>
      <c r="F272" s="1">
        <v>18.229500000000002</v>
      </c>
      <c r="G272" s="1" t="s">
        <v>14</v>
      </c>
      <c r="H272" s="1" t="s">
        <v>31</v>
      </c>
      <c r="I272" s="1" t="s">
        <v>32</v>
      </c>
      <c r="J272" s="1" t="s">
        <v>33</v>
      </c>
      <c r="K272" s="1" t="s">
        <v>34</v>
      </c>
      <c r="L272" s="1" t="s">
        <v>35</v>
      </c>
      <c r="M272" s="1" t="s">
        <v>36</v>
      </c>
      <c r="N272" s="3" t="s">
        <v>37</v>
      </c>
    </row>
    <row r="273" spans="1:14" ht="19.95" hidden="1" customHeight="1" x14ac:dyDescent="0.25">
      <c r="A273" s="2">
        <v>205491</v>
      </c>
      <c r="B273" s="1">
        <v>38</v>
      </c>
      <c r="C273" s="1">
        <v>2.5081000000000002</v>
      </c>
      <c r="D273" s="1">
        <v>5.9050000000000002</v>
      </c>
      <c r="E273" s="1">
        <v>10.184200000000001</v>
      </c>
      <c r="F273" s="1">
        <v>24.450199999999999</v>
      </c>
      <c r="G273" s="1" t="s">
        <v>30</v>
      </c>
      <c r="H273" s="1" t="s">
        <v>15</v>
      </c>
      <c r="I273" s="1" t="s">
        <v>16</v>
      </c>
      <c r="J273" s="1" t="s">
        <v>17</v>
      </c>
      <c r="K273" s="1" t="s">
        <v>18</v>
      </c>
      <c r="L273" s="1" t="s">
        <v>19</v>
      </c>
      <c r="M273" s="1" t="s">
        <v>20</v>
      </c>
      <c r="N273" s="3" t="s">
        <v>21</v>
      </c>
    </row>
    <row r="274" spans="1:14" ht="19.95" hidden="1" customHeight="1" x14ac:dyDescent="0.25">
      <c r="A274" s="2">
        <v>205487</v>
      </c>
      <c r="B274" s="1">
        <v>38</v>
      </c>
      <c r="C274" s="1">
        <v>2.2454000000000001</v>
      </c>
      <c r="D274" s="1">
        <v>5.9038000000000004</v>
      </c>
      <c r="E274" s="1">
        <v>11.952</v>
      </c>
      <c r="F274" s="1">
        <v>22.026399999999999</v>
      </c>
      <c r="G274" s="1" t="s">
        <v>29</v>
      </c>
      <c r="H274" s="1" t="s">
        <v>15</v>
      </c>
      <c r="I274" s="1" t="s">
        <v>16</v>
      </c>
      <c r="J274" s="1" t="s">
        <v>17</v>
      </c>
      <c r="K274" s="1" t="s">
        <v>18</v>
      </c>
      <c r="L274" s="1" t="s">
        <v>19</v>
      </c>
      <c r="M274" s="1" t="s">
        <v>20</v>
      </c>
      <c r="N274" s="3" t="s">
        <v>21</v>
      </c>
    </row>
    <row r="275" spans="1:14" ht="19.95" hidden="1" customHeight="1" x14ac:dyDescent="0.25">
      <c r="A275" s="2">
        <v>205450</v>
      </c>
      <c r="B275" s="1">
        <v>45</v>
      </c>
      <c r="C275" s="1">
        <v>2.274</v>
      </c>
      <c r="D275" s="1">
        <v>5.2869999999999999</v>
      </c>
      <c r="E275" s="1">
        <v>11.7576</v>
      </c>
      <c r="F275" s="1">
        <v>24.925699999999999</v>
      </c>
      <c r="G275" s="1" t="s">
        <v>30</v>
      </c>
      <c r="H275" s="1" t="s">
        <v>15</v>
      </c>
      <c r="I275" s="1" t="s">
        <v>16</v>
      </c>
      <c r="J275" s="1" t="s">
        <v>17</v>
      </c>
      <c r="K275" s="1" t="s">
        <v>18</v>
      </c>
      <c r="L275" s="1" t="s">
        <v>19</v>
      </c>
      <c r="M275" s="1" t="s">
        <v>20</v>
      </c>
      <c r="N275" s="3" t="s">
        <v>21</v>
      </c>
    </row>
    <row r="276" spans="1:14" ht="19.95" hidden="1" customHeight="1" x14ac:dyDescent="0.25">
      <c r="A276" s="2">
        <v>205449</v>
      </c>
      <c r="B276" s="1">
        <v>60</v>
      </c>
      <c r="C276" s="1">
        <v>2.7071000000000001</v>
      </c>
      <c r="D276" s="1">
        <v>5.0629999999999997</v>
      </c>
      <c r="E276" s="1">
        <v>10.712400000000001</v>
      </c>
      <c r="F276" s="1">
        <v>22.619599999999998</v>
      </c>
      <c r="G276" s="1" t="s">
        <v>30</v>
      </c>
      <c r="H276" s="1" t="s">
        <v>15</v>
      </c>
      <c r="I276" s="1" t="s">
        <v>16</v>
      </c>
      <c r="J276" s="1" t="s">
        <v>17</v>
      </c>
      <c r="K276" s="1" t="s">
        <v>18</v>
      </c>
      <c r="L276" s="1" t="s">
        <v>19</v>
      </c>
      <c r="M276" s="1" t="s">
        <v>20</v>
      </c>
      <c r="N276" s="3" t="s">
        <v>21</v>
      </c>
    </row>
    <row r="277" spans="1:14" ht="19.95" hidden="1" customHeight="1" x14ac:dyDescent="0.25">
      <c r="A277" s="2">
        <v>205422</v>
      </c>
      <c r="B277" s="1">
        <v>20</v>
      </c>
      <c r="C277" s="1">
        <v>1.8411</v>
      </c>
      <c r="D277" s="1">
        <v>4.6879</v>
      </c>
      <c r="E277" s="1">
        <v>8.6532</v>
      </c>
      <c r="F277" s="1">
        <v>18.138300000000001</v>
      </c>
      <c r="G277" s="1" t="s">
        <v>38</v>
      </c>
      <c r="H277" s="1" t="s">
        <v>31</v>
      </c>
      <c r="I277" s="1" t="s">
        <v>32</v>
      </c>
      <c r="J277" s="1" t="s">
        <v>33</v>
      </c>
      <c r="K277" s="1" t="s">
        <v>34</v>
      </c>
      <c r="L277" s="1" t="s">
        <v>35</v>
      </c>
      <c r="M277" s="1" t="s">
        <v>36</v>
      </c>
      <c r="N277" s="3" t="s">
        <v>37</v>
      </c>
    </row>
    <row r="278" spans="1:14" ht="19.95" hidden="1" customHeight="1" x14ac:dyDescent="0.25">
      <c r="A278" s="2">
        <v>205415</v>
      </c>
      <c r="B278" s="1">
        <v>42</v>
      </c>
      <c r="C278" s="1">
        <v>2.5869</v>
      </c>
      <c r="D278" s="1">
        <v>5.3497000000000003</v>
      </c>
      <c r="E278" s="1">
        <v>10.786</v>
      </c>
      <c r="F278" s="1">
        <v>24.268899999999999</v>
      </c>
      <c r="G278" s="1" t="s">
        <v>29</v>
      </c>
      <c r="H278" s="1" t="s">
        <v>15</v>
      </c>
      <c r="I278" s="1" t="s">
        <v>16</v>
      </c>
      <c r="J278" s="1" t="s">
        <v>17</v>
      </c>
      <c r="K278" s="1" t="s">
        <v>18</v>
      </c>
      <c r="L278" s="1" t="s">
        <v>19</v>
      </c>
      <c r="M278" s="1" t="s">
        <v>20</v>
      </c>
      <c r="N278" s="3" t="s">
        <v>21</v>
      </c>
    </row>
    <row r="279" spans="1:14" ht="19.95" hidden="1" customHeight="1" x14ac:dyDescent="0.25">
      <c r="A279" s="2">
        <v>205413</v>
      </c>
      <c r="B279" s="1">
        <v>58</v>
      </c>
      <c r="C279" s="1">
        <v>2.8342999999999998</v>
      </c>
      <c r="D279" s="1">
        <v>5.3232999999999997</v>
      </c>
      <c r="E279" s="1">
        <v>11.3371</v>
      </c>
      <c r="F279" s="1">
        <v>23.351099999999999</v>
      </c>
      <c r="G279" s="1" t="s">
        <v>38</v>
      </c>
      <c r="H279" s="1" t="s">
        <v>15</v>
      </c>
      <c r="I279" s="1" t="s">
        <v>16</v>
      </c>
      <c r="J279" s="1" t="s">
        <v>17</v>
      </c>
      <c r="K279" s="1" t="s">
        <v>18</v>
      </c>
      <c r="L279" s="1" t="s">
        <v>19</v>
      </c>
      <c r="M279" s="1" t="s">
        <v>20</v>
      </c>
      <c r="N279" s="3" t="s">
        <v>21</v>
      </c>
    </row>
    <row r="280" spans="1:14" ht="19.95" hidden="1" customHeight="1" x14ac:dyDescent="0.25">
      <c r="A280" s="2">
        <v>205402</v>
      </c>
      <c r="B280" s="1">
        <v>53</v>
      </c>
      <c r="C280" s="1">
        <v>2.8437000000000001</v>
      </c>
      <c r="D280" s="1">
        <v>5.7816000000000001</v>
      </c>
      <c r="E280" s="1">
        <v>10.856400000000001</v>
      </c>
      <c r="F280" s="1">
        <v>24.023299999999999</v>
      </c>
      <c r="G280" s="1" t="s">
        <v>14</v>
      </c>
      <c r="H280" s="1" t="s">
        <v>15</v>
      </c>
      <c r="I280" s="1" t="s">
        <v>16</v>
      </c>
      <c r="J280" s="1" t="s">
        <v>17</v>
      </c>
      <c r="K280" s="1" t="s">
        <v>18</v>
      </c>
      <c r="L280" s="1" t="s">
        <v>19</v>
      </c>
      <c r="M280" s="1" t="s">
        <v>20</v>
      </c>
      <c r="N280" s="3" t="s">
        <v>21</v>
      </c>
    </row>
    <row r="281" spans="1:14" ht="19.95" customHeight="1" x14ac:dyDescent="0.25">
      <c r="A281" s="2">
        <v>205399</v>
      </c>
      <c r="B281" s="1">
        <v>88</v>
      </c>
      <c r="C281" s="1">
        <v>3.6112000000000002</v>
      </c>
      <c r="D281" s="1">
        <v>6.8284000000000002</v>
      </c>
      <c r="E281" s="1">
        <v>13.0771</v>
      </c>
      <c r="F281" s="1">
        <v>27.577300000000001</v>
      </c>
      <c r="G281" s="1" t="s">
        <v>29</v>
      </c>
      <c r="H281" s="1" t="s">
        <v>22</v>
      </c>
      <c r="I281" s="1" t="s">
        <v>23</v>
      </c>
      <c r="J281" s="1" t="s">
        <v>24</v>
      </c>
      <c r="K281" s="1" t="s">
        <v>25</v>
      </c>
      <c r="L281" s="1" t="s">
        <v>26</v>
      </c>
      <c r="M281" s="1" t="s">
        <v>27</v>
      </c>
      <c r="N281" s="3" t="s">
        <v>28</v>
      </c>
    </row>
    <row r="282" spans="1:14" ht="19.95" hidden="1" customHeight="1" x14ac:dyDescent="0.25">
      <c r="A282" s="2">
        <v>205323</v>
      </c>
      <c r="B282" s="1">
        <v>49</v>
      </c>
      <c r="C282" s="1">
        <v>2.5539999999999998</v>
      </c>
      <c r="D282" s="1">
        <v>5.1128</v>
      </c>
      <c r="E282" s="1">
        <v>11.1332</v>
      </c>
      <c r="F282" s="1">
        <v>20.062799999999999</v>
      </c>
      <c r="G282" s="1" t="s">
        <v>30</v>
      </c>
      <c r="H282" s="1" t="s">
        <v>15</v>
      </c>
      <c r="I282" s="1" t="s">
        <v>16</v>
      </c>
      <c r="J282" s="1" t="s">
        <v>17</v>
      </c>
      <c r="K282" s="1" t="s">
        <v>18</v>
      </c>
      <c r="L282" s="1" t="s">
        <v>19</v>
      </c>
      <c r="M282" s="1" t="s">
        <v>20</v>
      </c>
      <c r="N282" s="3" t="s">
        <v>21</v>
      </c>
    </row>
    <row r="283" spans="1:14" ht="19.95" hidden="1" customHeight="1" x14ac:dyDescent="0.25">
      <c r="A283" s="2">
        <v>205265</v>
      </c>
      <c r="B283" s="1">
        <v>37</v>
      </c>
      <c r="C283" s="1">
        <v>2.2928999999999999</v>
      </c>
      <c r="D283" s="1">
        <v>5.4314</v>
      </c>
      <c r="E283" s="1">
        <v>11.31</v>
      </c>
      <c r="F283" s="1">
        <v>20.249300000000002</v>
      </c>
      <c r="G283" s="1" t="s">
        <v>14</v>
      </c>
      <c r="H283" s="1" t="s">
        <v>15</v>
      </c>
      <c r="I283" s="1" t="s">
        <v>16</v>
      </c>
      <c r="J283" s="1" t="s">
        <v>17</v>
      </c>
      <c r="K283" s="1" t="s">
        <v>18</v>
      </c>
      <c r="L283" s="1" t="s">
        <v>19</v>
      </c>
      <c r="M283" s="1" t="s">
        <v>20</v>
      </c>
      <c r="N283" s="3" t="s">
        <v>21</v>
      </c>
    </row>
    <row r="284" spans="1:14" ht="19.95" hidden="1" customHeight="1" x14ac:dyDescent="0.25">
      <c r="A284" s="2">
        <v>205233</v>
      </c>
      <c r="B284" s="1">
        <v>53</v>
      </c>
      <c r="C284" s="1">
        <v>2.6922000000000001</v>
      </c>
      <c r="D284" s="1">
        <v>5.8933</v>
      </c>
      <c r="E284" s="1">
        <v>10.233000000000001</v>
      </c>
      <c r="F284" s="1">
        <v>24.5276</v>
      </c>
      <c r="G284" s="1" t="s">
        <v>30</v>
      </c>
      <c r="H284" s="1" t="s">
        <v>15</v>
      </c>
      <c r="I284" s="1" t="s">
        <v>16</v>
      </c>
      <c r="J284" s="1" t="s">
        <v>17</v>
      </c>
      <c r="K284" s="1" t="s">
        <v>18</v>
      </c>
      <c r="L284" s="1" t="s">
        <v>19</v>
      </c>
      <c r="M284" s="1" t="s">
        <v>20</v>
      </c>
      <c r="N284" s="3" t="s">
        <v>21</v>
      </c>
    </row>
    <row r="285" spans="1:14" ht="19.95" hidden="1" customHeight="1" x14ac:dyDescent="0.25">
      <c r="A285" s="2">
        <v>205135</v>
      </c>
      <c r="B285" s="1">
        <v>45</v>
      </c>
      <c r="C285" s="1">
        <v>2.9525000000000001</v>
      </c>
      <c r="D285" s="1">
        <v>5.9577999999999998</v>
      </c>
      <c r="E285" s="1">
        <v>10.2286</v>
      </c>
      <c r="F285" s="1">
        <v>24.408899999999999</v>
      </c>
      <c r="G285" s="1" t="s">
        <v>29</v>
      </c>
      <c r="H285" s="1" t="s">
        <v>15</v>
      </c>
      <c r="I285" s="1" t="s">
        <v>16</v>
      </c>
      <c r="J285" s="1" t="s">
        <v>17</v>
      </c>
      <c r="K285" s="1" t="s">
        <v>18</v>
      </c>
      <c r="L285" s="1" t="s">
        <v>19</v>
      </c>
      <c r="M285" s="1" t="s">
        <v>20</v>
      </c>
      <c r="N285" s="3" t="s">
        <v>21</v>
      </c>
    </row>
    <row r="286" spans="1:14" ht="19.95" hidden="1" customHeight="1" x14ac:dyDescent="0.25">
      <c r="A286" s="2">
        <v>205111</v>
      </c>
      <c r="B286" s="1">
        <v>13</v>
      </c>
      <c r="C286" s="1">
        <v>1.0106999999999999</v>
      </c>
      <c r="D286" s="1">
        <v>4.9024999999999999</v>
      </c>
      <c r="E286" s="1">
        <v>8.6738</v>
      </c>
      <c r="F286" s="1">
        <v>19.803599999999999</v>
      </c>
      <c r="G286" s="1" t="s">
        <v>14</v>
      </c>
      <c r="H286" s="1" t="s">
        <v>31</v>
      </c>
      <c r="I286" s="1" t="s">
        <v>32</v>
      </c>
      <c r="J286" s="1" t="s">
        <v>33</v>
      </c>
      <c r="K286" s="1" t="s">
        <v>34</v>
      </c>
      <c r="L286" s="1" t="s">
        <v>35</v>
      </c>
      <c r="M286" s="1" t="s">
        <v>36</v>
      </c>
      <c r="N286" s="3" t="s">
        <v>37</v>
      </c>
    </row>
    <row r="287" spans="1:14" ht="19.95" hidden="1" customHeight="1" x14ac:dyDescent="0.25">
      <c r="A287" s="2">
        <v>205092</v>
      </c>
      <c r="B287" s="1">
        <v>17</v>
      </c>
      <c r="C287" s="1">
        <v>1.5682</v>
      </c>
      <c r="D287" s="1">
        <v>4.0964999999999998</v>
      </c>
      <c r="E287" s="1">
        <v>8.6692999999999998</v>
      </c>
      <c r="F287" s="1">
        <v>17.060600000000001</v>
      </c>
      <c r="G287" s="1" t="s">
        <v>14</v>
      </c>
      <c r="H287" s="1" t="s">
        <v>31</v>
      </c>
      <c r="I287" s="1" t="s">
        <v>32</v>
      </c>
      <c r="J287" s="1" t="s">
        <v>33</v>
      </c>
      <c r="K287" s="1" t="s">
        <v>34</v>
      </c>
      <c r="L287" s="1" t="s">
        <v>35</v>
      </c>
      <c r="M287" s="1" t="s">
        <v>36</v>
      </c>
      <c r="N287" s="3" t="s">
        <v>37</v>
      </c>
    </row>
    <row r="288" spans="1:14" ht="19.95" hidden="1" customHeight="1" x14ac:dyDescent="0.25">
      <c r="A288" s="2">
        <v>205091</v>
      </c>
      <c r="B288" s="1">
        <v>10</v>
      </c>
      <c r="C288" s="1">
        <v>1.5787</v>
      </c>
      <c r="D288" s="1">
        <v>4.8737000000000004</v>
      </c>
      <c r="E288" s="1">
        <v>9.6856000000000009</v>
      </c>
      <c r="F288" s="1">
        <v>19.534199999999998</v>
      </c>
      <c r="G288" s="1" t="s">
        <v>30</v>
      </c>
      <c r="H288" s="1" t="s">
        <v>31</v>
      </c>
      <c r="I288" s="1" t="s">
        <v>32</v>
      </c>
      <c r="J288" s="1" t="s">
        <v>33</v>
      </c>
      <c r="K288" s="1" t="s">
        <v>34</v>
      </c>
      <c r="L288" s="1" t="s">
        <v>35</v>
      </c>
      <c r="M288" s="1" t="s">
        <v>36</v>
      </c>
      <c r="N288" s="3" t="s">
        <v>37</v>
      </c>
    </row>
    <row r="289" spans="1:14" ht="19.95" hidden="1" customHeight="1" x14ac:dyDescent="0.25">
      <c r="A289" s="2">
        <v>205088</v>
      </c>
      <c r="B289" s="1">
        <v>26</v>
      </c>
      <c r="C289" s="1">
        <v>1.9442999999999999</v>
      </c>
      <c r="D289" s="1">
        <v>4.1424000000000003</v>
      </c>
      <c r="E289" s="1">
        <v>9.7857000000000003</v>
      </c>
      <c r="F289" s="1">
        <v>19.095700000000001</v>
      </c>
      <c r="G289" s="1" t="s">
        <v>29</v>
      </c>
      <c r="H289" s="1" t="s">
        <v>31</v>
      </c>
      <c r="I289" s="1" t="s">
        <v>32</v>
      </c>
      <c r="J289" s="1" t="s">
        <v>33</v>
      </c>
      <c r="K289" s="1" t="s">
        <v>34</v>
      </c>
      <c r="L289" s="1" t="s">
        <v>35</v>
      </c>
      <c r="M289" s="1" t="s">
        <v>36</v>
      </c>
      <c r="N289" s="3" t="s">
        <v>37</v>
      </c>
    </row>
    <row r="290" spans="1:14" ht="19.95" hidden="1" customHeight="1" x14ac:dyDescent="0.25">
      <c r="A290" s="2">
        <v>205076</v>
      </c>
      <c r="B290" s="1">
        <v>29</v>
      </c>
      <c r="C290" s="1">
        <v>1.1308</v>
      </c>
      <c r="D290" s="1">
        <v>4.8673999999999999</v>
      </c>
      <c r="E290" s="1">
        <v>8.5228999999999999</v>
      </c>
      <c r="F290" s="1">
        <v>16.3719</v>
      </c>
      <c r="G290" s="1" t="s">
        <v>38</v>
      </c>
      <c r="H290" s="1" t="s">
        <v>31</v>
      </c>
      <c r="I290" s="1" t="s">
        <v>32</v>
      </c>
      <c r="J290" s="1" t="s">
        <v>33</v>
      </c>
      <c r="K290" s="1" t="s">
        <v>34</v>
      </c>
      <c r="L290" s="1" t="s">
        <v>35</v>
      </c>
      <c r="M290" s="1" t="s">
        <v>36</v>
      </c>
      <c r="N290" s="3" t="s">
        <v>37</v>
      </c>
    </row>
    <row r="291" spans="1:14" ht="19.95" hidden="1" customHeight="1" x14ac:dyDescent="0.25">
      <c r="A291" s="2">
        <v>205042</v>
      </c>
      <c r="B291" s="1">
        <v>28</v>
      </c>
      <c r="C291" s="1">
        <v>1.119</v>
      </c>
      <c r="D291" s="1">
        <v>4.5152999999999999</v>
      </c>
      <c r="E291" s="1">
        <v>8.2768999999999995</v>
      </c>
      <c r="F291" s="1">
        <v>19.0444</v>
      </c>
      <c r="G291" s="1" t="s">
        <v>30</v>
      </c>
      <c r="H291" s="1" t="s">
        <v>31</v>
      </c>
      <c r="I291" s="1" t="s">
        <v>32</v>
      </c>
      <c r="J291" s="1" t="s">
        <v>33</v>
      </c>
      <c r="K291" s="1" t="s">
        <v>34</v>
      </c>
      <c r="L291" s="1" t="s">
        <v>35</v>
      </c>
      <c r="M291" s="1" t="s">
        <v>36</v>
      </c>
      <c r="N291" s="3" t="s">
        <v>37</v>
      </c>
    </row>
    <row r="292" spans="1:14" ht="19.95" hidden="1" customHeight="1" x14ac:dyDescent="0.25">
      <c r="A292" s="2">
        <v>205022</v>
      </c>
      <c r="B292" s="1">
        <v>51</v>
      </c>
      <c r="C292" s="1">
        <v>2.6579000000000002</v>
      </c>
      <c r="D292" s="1">
        <v>5.0749000000000004</v>
      </c>
      <c r="E292" s="1">
        <v>10.4415</v>
      </c>
      <c r="F292" s="1">
        <v>20.248799999999999</v>
      </c>
      <c r="G292" s="1" t="s">
        <v>29</v>
      </c>
      <c r="H292" s="1" t="s">
        <v>15</v>
      </c>
      <c r="I292" s="1" t="s">
        <v>16</v>
      </c>
      <c r="J292" s="1" t="s">
        <v>17</v>
      </c>
      <c r="K292" s="1" t="s">
        <v>18</v>
      </c>
      <c r="L292" s="1" t="s">
        <v>19</v>
      </c>
      <c r="M292" s="1" t="s">
        <v>20</v>
      </c>
      <c r="N292" s="3" t="s">
        <v>21</v>
      </c>
    </row>
    <row r="293" spans="1:14" ht="19.95" customHeight="1" x14ac:dyDescent="0.25">
      <c r="A293" s="2">
        <v>205002</v>
      </c>
      <c r="B293" s="1">
        <v>81</v>
      </c>
      <c r="C293" s="1">
        <v>3.0882999999999998</v>
      </c>
      <c r="D293" s="1">
        <v>6.6492000000000004</v>
      </c>
      <c r="E293" s="1">
        <v>14.768000000000001</v>
      </c>
      <c r="F293" s="1">
        <v>25.443899999999999</v>
      </c>
      <c r="G293" s="1" t="s">
        <v>14</v>
      </c>
      <c r="H293" s="1" t="s">
        <v>22</v>
      </c>
      <c r="I293" s="1" t="s">
        <v>23</v>
      </c>
      <c r="J293" s="1" t="s">
        <v>24</v>
      </c>
      <c r="K293" s="1" t="s">
        <v>25</v>
      </c>
      <c r="L293" s="1" t="s">
        <v>26</v>
      </c>
      <c r="M293" s="1" t="s">
        <v>27</v>
      </c>
      <c r="N293" s="3" t="s">
        <v>28</v>
      </c>
    </row>
    <row r="294" spans="1:14" ht="19.95" hidden="1" customHeight="1" x14ac:dyDescent="0.25">
      <c r="A294" s="2">
        <v>205001</v>
      </c>
      <c r="B294" s="1">
        <v>53</v>
      </c>
      <c r="C294" s="1">
        <v>2.8159999999999998</v>
      </c>
      <c r="D294" s="1">
        <v>5.7008000000000001</v>
      </c>
      <c r="E294" s="1">
        <v>11.1435</v>
      </c>
      <c r="F294" s="1">
        <v>21.121300000000002</v>
      </c>
      <c r="G294" s="1" t="s">
        <v>38</v>
      </c>
      <c r="H294" s="1" t="s">
        <v>15</v>
      </c>
      <c r="I294" s="1" t="s">
        <v>16</v>
      </c>
      <c r="J294" s="1" t="s">
        <v>17</v>
      </c>
      <c r="K294" s="1" t="s">
        <v>18</v>
      </c>
      <c r="L294" s="1" t="s">
        <v>19</v>
      </c>
      <c r="M294" s="1" t="s">
        <v>20</v>
      </c>
      <c r="N294" s="3" t="s">
        <v>21</v>
      </c>
    </row>
    <row r="295" spans="1:14" ht="19.95" hidden="1" customHeight="1" x14ac:dyDescent="0.25">
      <c r="A295" s="2">
        <v>204978</v>
      </c>
      <c r="B295" s="1">
        <v>50</v>
      </c>
      <c r="C295" s="1">
        <v>2.9154</v>
      </c>
      <c r="D295" s="1">
        <v>5.8842999999999996</v>
      </c>
      <c r="E295" s="1">
        <v>11.9712</v>
      </c>
      <c r="F295" s="1">
        <v>23.7895</v>
      </c>
      <c r="G295" s="1" t="s">
        <v>38</v>
      </c>
      <c r="H295" s="1" t="s">
        <v>15</v>
      </c>
      <c r="I295" s="1" t="s">
        <v>16</v>
      </c>
      <c r="J295" s="1" t="s">
        <v>17</v>
      </c>
      <c r="K295" s="1" t="s">
        <v>18</v>
      </c>
      <c r="L295" s="1" t="s">
        <v>19</v>
      </c>
      <c r="M295" s="1" t="s">
        <v>20</v>
      </c>
      <c r="N295" s="3" t="s">
        <v>21</v>
      </c>
    </row>
    <row r="296" spans="1:14" ht="19.95" hidden="1" customHeight="1" x14ac:dyDescent="0.25">
      <c r="A296" s="2">
        <v>204923</v>
      </c>
      <c r="B296" s="1">
        <v>12</v>
      </c>
      <c r="C296" s="1">
        <v>1.5271999999999999</v>
      </c>
      <c r="D296" s="1">
        <v>4.5003000000000002</v>
      </c>
      <c r="E296" s="1">
        <v>8.2998999999999992</v>
      </c>
      <c r="F296" s="1">
        <v>19.433</v>
      </c>
      <c r="G296" s="1" t="s">
        <v>14</v>
      </c>
      <c r="H296" s="1" t="s">
        <v>31</v>
      </c>
      <c r="I296" s="1" t="s">
        <v>32</v>
      </c>
      <c r="J296" s="1" t="s">
        <v>33</v>
      </c>
      <c r="K296" s="1" t="s">
        <v>34</v>
      </c>
      <c r="L296" s="1" t="s">
        <v>35</v>
      </c>
      <c r="M296" s="1" t="s">
        <v>36</v>
      </c>
      <c r="N296" s="3" t="s">
        <v>37</v>
      </c>
    </row>
    <row r="297" spans="1:14" ht="19.95" hidden="1" customHeight="1" x14ac:dyDescent="0.25">
      <c r="A297" s="2">
        <v>204895</v>
      </c>
      <c r="B297" s="1">
        <v>46</v>
      </c>
      <c r="C297" s="1">
        <v>2.6855000000000002</v>
      </c>
      <c r="D297" s="1">
        <v>5.8864000000000001</v>
      </c>
      <c r="E297" s="1">
        <v>10.364800000000001</v>
      </c>
      <c r="F297" s="1">
        <v>21.348700000000001</v>
      </c>
      <c r="G297" s="1" t="s">
        <v>38</v>
      </c>
      <c r="H297" s="1" t="s">
        <v>15</v>
      </c>
      <c r="I297" s="1" t="s">
        <v>16</v>
      </c>
      <c r="J297" s="1" t="s">
        <v>17</v>
      </c>
      <c r="K297" s="1" t="s">
        <v>18</v>
      </c>
      <c r="L297" s="1" t="s">
        <v>19</v>
      </c>
      <c r="M297" s="1" t="s">
        <v>20</v>
      </c>
      <c r="N297" s="3" t="s">
        <v>21</v>
      </c>
    </row>
    <row r="298" spans="1:14" ht="19.95" hidden="1" customHeight="1" x14ac:dyDescent="0.25">
      <c r="A298" s="2">
        <v>204817</v>
      </c>
      <c r="B298" s="1">
        <v>40</v>
      </c>
      <c r="C298" s="1">
        <v>2.9699</v>
      </c>
      <c r="D298" s="1">
        <v>5.6376999999999997</v>
      </c>
      <c r="E298" s="1">
        <v>10.247999999999999</v>
      </c>
      <c r="F298" s="1">
        <v>23.935600000000001</v>
      </c>
      <c r="G298" s="1" t="s">
        <v>29</v>
      </c>
      <c r="H298" s="1" t="s">
        <v>15</v>
      </c>
      <c r="I298" s="1" t="s">
        <v>16</v>
      </c>
      <c r="J298" s="1" t="s">
        <v>17</v>
      </c>
      <c r="K298" s="1" t="s">
        <v>18</v>
      </c>
      <c r="L298" s="1" t="s">
        <v>19</v>
      </c>
      <c r="M298" s="1" t="s">
        <v>20</v>
      </c>
      <c r="N298" s="3" t="s">
        <v>21</v>
      </c>
    </row>
    <row r="299" spans="1:14" ht="19.95" hidden="1" customHeight="1" x14ac:dyDescent="0.25">
      <c r="A299" s="2">
        <v>204812</v>
      </c>
      <c r="B299" s="1">
        <v>46</v>
      </c>
      <c r="C299" s="1">
        <v>2.4226999999999999</v>
      </c>
      <c r="D299" s="1">
        <v>5.0867000000000004</v>
      </c>
      <c r="E299" s="1">
        <v>10.623100000000001</v>
      </c>
      <c r="F299" s="1">
        <v>24.590299999999999</v>
      </c>
      <c r="G299" s="1" t="s">
        <v>29</v>
      </c>
      <c r="H299" s="1" t="s">
        <v>15</v>
      </c>
      <c r="I299" s="1" t="s">
        <v>16</v>
      </c>
      <c r="J299" s="1" t="s">
        <v>17</v>
      </c>
      <c r="K299" s="1" t="s">
        <v>18</v>
      </c>
      <c r="L299" s="1" t="s">
        <v>19</v>
      </c>
      <c r="M299" s="1" t="s">
        <v>20</v>
      </c>
      <c r="N299" s="3" t="s">
        <v>21</v>
      </c>
    </row>
    <row r="300" spans="1:14" ht="19.95" customHeight="1" x14ac:dyDescent="0.25">
      <c r="A300" s="2">
        <v>204794</v>
      </c>
      <c r="B300" s="1">
        <v>89</v>
      </c>
      <c r="C300" s="1">
        <v>3.8748999999999998</v>
      </c>
      <c r="D300" s="1">
        <v>6.6303000000000001</v>
      </c>
      <c r="E300" s="1">
        <v>15.504</v>
      </c>
      <c r="F300" s="1">
        <v>27.453800000000001</v>
      </c>
      <c r="G300" s="1" t="s">
        <v>38</v>
      </c>
      <c r="H300" s="1" t="s">
        <v>22</v>
      </c>
      <c r="I300" s="1" t="s">
        <v>23</v>
      </c>
      <c r="J300" s="1" t="s">
        <v>24</v>
      </c>
      <c r="K300" s="1" t="s">
        <v>25</v>
      </c>
      <c r="L300" s="1" t="s">
        <v>26</v>
      </c>
      <c r="M300" s="1" t="s">
        <v>27</v>
      </c>
      <c r="N300" s="3" t="s">
        <v>28</v>
      </c>
    </row>
    <row r="301" spans="1:14" ht="19.95" customHeight="1" x14ac:dyDescent="0.25">
      <c r="A301" s="2">
        <v>204776</v>
      </c>
      <c r="B301" s="1">
        <v>64</v>
      </c>
      <c r="C301" s="1">
        <v>3.9815999999999998</v>
      </c>
      <c r="D301" s="1">
        <v>6.9546000000000001</v>
      </c>
      <c r="E301" s="1">
        <v>14.7379</v>
      </c>
      <c r="F301" s="1">
        <v>25.7987</v>
      </c>
      <c r="G301" s="1" t="s">
        <v>29</v>
      </c>
      <c r="H301" s="1" t="s">
        <v>22</v>
      </c>
      <c r="I301" s="1" t="s">
        <v>23</v>
      </c>
      <c r="J301" s="1" t="s">
        <v>24</v>
      </c>
      <c r="K301" s="1" t="s">
        <v>25</v>
      </c>
      <c r="L301" s="1" t="s">
        <v>26</v>
      </c>
      <c r="M301" s="1" t="s">
        <v>27</v>
      </c>
      <c r="N301" s="3" t="s">
        <v>28</v>
      </c>
    </row>
    <row r="302" spans="1:14" ht="19.95" customHeight="1" x14ac:dyDescent="0.25">
      <c r="A302" s="2">
        <v>204761</v>
      </c>
      <c r="B302" s="1">
        <v>69</v>
      </c>
      <c r="C302" s="1">
        <v>3.4529999999999998</v>
      </c>
      <c r="D302" s="1">
        <v>6.5590000000000002</v>
      </c>
      <c r="E302" s="1">
        <v>12.9642</v>
      </c>
      <c r="F302" s="1">
        <v>29.2971</v>
      </c>
      <c r="G302" s="1" t="s">
        <v>14</v>
      </c>
      <c r="H302" s="1" t="s">
        <v>22</v>
      </c>
      <c r="I302" s="1" t="s">
        <v>23</v>
      </c>
      <c r="J302" s="1" t="s">
        <v>24</v>
      </c>
      <c r="K302" s="1" t="s">
        <v>25</v>
      </c>
      <c r="L302" s="1" t="s">
        <v>26</v>
      </c>
      <c r="M302" s="1" t="s">
        <v>27</v>
      </c>
      <c r="N302" s="3" t="s">
        <v>28</v>
      </c>
    </row>
    <row r="303" spans="1:14" ht="19.95" hidden="1" customHeight="1" x14ac:dyDescent="0.25">
      <c r="A303" s="2">
        <v>204690</v>
      </c>
      <c r="B303" s="1">
        <v>38</v>
      </c>
      <c r="C303" s="1">
        <v>2.7273000000000001</v>
      </c>
      <c r="D303" s="1">
        <v>5.6971999999999996</v>
      </c>
      <c r="E303" s="1">
        <v>11.4468</v>
      </c>
      <c r="F303" s="1">
        <v>21.046199999999999</v>
      </c>
      <c r="G303" s="1" t="s">
        <v>14</v>
      </c>
      <c r="H303" s="1" t="s">
        <v>15</v>
      </c>
      <c r="I303" s="1" t="s">
        <v>16</v>
      </c>
      <c r="J303" s="1" t="s">
        <v>17</v>
      </c>
      <c r="K303" s="1" t="s">
        <v>18</v>
      </c>
      <c r="L303" s="1" t="s">
        <v>19</v>
      </c>
      <c r="M303" s="1" t="s">
        <v>20</v>
      </c>
      <c r="N303" s="3" t="s">
        <v>21</v>
      </c>
    </row>
    <row r="304" spans="1:14" ht="19.95" hidden="1" customHeight="1" x14ac:dyDescent="0.25">
      <c r="A304" s="2">
        <v>204632</v>
      </c>
      <c r="B304" s="1">
        <v>38</v>
      </c>
      <c r="C304" s="1">
        <v>2.0691000000000002</v>
      </c>
      <c r="D304" s="1">
        <v>5.1044999999999998</v>
      </c>
      <c r="E304" s="1">
        <v>10.294600000000001</v>
      </c>
      <c r="F304" s="1">
        <v>24.3066</v>
      </c>
      <c r="G304" s="1" t="s">
        <v>14</v>
      </c>
      <c r="H304" s="1" t="s">
        <v>15</v>
      </c>
      <c r="I304" s="1" t="s">
        <v>16</v>
      </c>
      <c r="J304" s="1" t="s">
        <v>17</v>
      </c>
      <c r="K304" s="1" t="s">
        <v>18</v>
      </c>
      <c r="L304" s="1" t="s">
        <v>19</v>
      </c>
      <c r="M304" s="1" t="s">
        <v>20</v>
      </c>
      <c r="N304" s="3" t="s">
        <v>21</v>
      </c>
    </row>
    <row r="305" spans="1:14" ht="19.95" hidden="1" customHeight="1" x14ac:dyDescent="0.25">
      <c r="A305" s="2">
        <v>204600</v>
      </c>
      <c r="B305" s="1">
        <v>11</v>
      </c>
      <c r="C305" s="1">
        <v>1.0999000000000001</v>
      </c>
      <c r="D305" s="1">
        <v>4.3859000000000004</v>
      </c>
      <c r="E305" s="1">
        <v>8.4177999999999997</v>
      </c>
      <c r="F305" s="1">
        <v>17.0016</v>
      </c>
      <c r="G305" s="1" t="s">
        <v>30</v>
      </c>
      <c r="H305" s="1" t="s">
        <v>31</v>
      </c>
      <c r="I305" s="1" t="s">
        <v>32</v>
      </c>
      <c r="J305" s="1" t="s">
        <v>33</v>
      </c>
      <c r="K305" s="1" t="s">
        <v>34</v>
      </c>
      <c r="L305" s="1" t="s">
        <v>35</v>
      </c>
      <c r="M305" s="1" t="s">
        <v>36</v>
      </c>
      <c r="N305" s="3" t="s">
        <v>37</v>
      </c>
    </row>
    <row r="306" spans="1:14" ht="19.95" hidden="1" customHeight="1" x14ac:dyDescent="0.25">
      <c r="A306" s="2">
        <v>204591</v>
      </c>
      <c r="B306" s="1">
        <v>34</v>
      </c>
      <c r="C306" s="1">
        <v>2.8696000000000002</v>
      </c>
      <c r="D306" s="1">
        <v>5.6291000000000002</v>
      </c>
      <c r="E306" s="1">
        <v>11.918799999999999</v>
      </c>
      <c r="F306" s="1">
        <v>23.747299999999999</v>
      </c>
      <c r="G306" s="1" t="s">
        <v>14</v>
      </c>
      <c r="H306" s="1" t="s">
        <v>15</v>
      </c>
      <c r="I306" s="1" t="s">
        <v>16</v>
      </c>
      <c r="J306" s="1" t="s">
        <v>17</v>
      </c>
      <c r="K306" s="1" t="s">
        <v>18</v>
      </c>
      <c r="L306" s="1" t="s">
        <v>19</v>
      </c>
      <c r="M306" s="1" t="s">
        <v>20</v>
      </c>
      <c r="N306" s="3" t="s">
        <v>21</v>
      </c>
    </row>
    <row r="307" spans="1:14" ht="19.95" hidden="1" customHeight="1" x14ac:dyDescent="0.25">
      <c r="A307" s="2">
        <v>204578</v>
      </c>
      <c r="B307" s="1">
        <v>56</v>
      </c>
      <c r="C307" s="1">
        <v>2.7557</v>
      </c>
      <c r="D307" s="1">
        <v>5.9836999999999998</v>
      </c>
      <c r="E307" s="1">
        <v>11.9658</v>
      </c>
      <c r="F307" s="1">
        <v>20.589200000000002</v>
      </c>
      <c r="G307" s="1" t="s">
        <v>14</v>
      </c>
      <c r="H307" s="1" t="s">
        <v>15</v>
      </c>
      <c r="I307" s="1" t="s">
        <v>16</v>
      </c>
      <c r="J307" s="1" t="s">
        <v>17</v>
      </c>
      <c r="K307" s="1" t="s">
        <v>18</v>
      </c>
      <c r="L307" s="1" t="s">
        <v>19</v>
      </c>
      <c r="M307" s="1" t="s">
        <v>20</v>
      </c>
      <c r="N307" s="3" t="s">
        <v>21</v>
      </c>
    </row>
    <row r="308" spans="1:14" ht="19.95" hidden="1" customHeight="1" x14ac:dyDescent="0.25">
      <c r="A308" s="2">
        <v>204497</v>
      </c>
      <c r="B308" s="1">
        <v>58</v>
      </c>
      <c r="C308" s="1">
        <v>2.2934000000000001</v>
      </c>
      <c r="D308" s="1">
        <v>5.2050000000000001</v>
      </c>
      <c r="E308" s="1">
        <v>10.8712</v>
      </c>
      <c r="F308" s="1">
        <v>20.6234</v>
      </c>
      <c r="G308" s="1" t="s">
        <v>38</v>
      </c>
      <c r="H308" s="1" t="s">
        <v>15</v>
      </c>
      <c r="I308" s="1" t="s">
        <v>16</v>
      </c>
      <c r="J308" s="1" t="s">
        <v>17</v>
      </c>
      <c r="K308" s="1" t="s">
        <v>18</v>
      </c>
      <c r="L308" s="1" t="s">
        <v>19</v>
      </c>
      <c r="M308" s="1" t="s">
        <v>20</v>
      </c>
      <c r="N308" s="3" t="s">
        <v>21</v>
      </c>
    </row>
    <row r="309" spans="1:14" ht="19.95" hidden="1" customHeight="1" x14ac:dyDescent="0.25">
      <c r="A309" s="2">
        <v>204420</v>
      </c>
      <c r="B309" s="1">
        <v>32</v>
      </c>
      <c r="C309" s="1">
        <v>2.1089000000000002</v>
      </c>
      <c r="D309" s="1">
        <v>5.8929</v>
      </c>
      <c r="E309" s="1">
        <v>10.7827</v>
      </c>
      <c r="F309" s="1">
        <v>24.394200000000001</v>
      </c>
      <c r="G309" s="1" t="s">
        <v>14</v>
      </c>
      <c r="H309" s="1" t="s">
        <v>15</v>
      </c>
      <c r="I309" s="1" t="s">
        <v>16</v>
      </c>
      <c r="J309" s="1" t="s">
        <v>17</v>
      </c>
      <c r="K309" s="1" t="s">
        <v>18</v>
      </c>
      <c r="L309" s="1" t="s">
        <v>19</v>
      </c>
      <c r="M309" s="1" t="s">
        <v>20</v>
      </c>
      <c r="N309" s="3" t="s">
        <v>21</v>
      </c>
    </row>
    <row r="310" spans="1:14" ht="19.95" hidden="1" customHeight="1" x14ac:dyDescent="0.25">
      <c r="A310" s="2">
        <v>204391</v>
      </c>
      <c r="B310" s="1">
        <v>60</v>
      </c>
      <c r="C310" s="1">
        <v>2.8273000000000001</v>
      </c>
      <c r="D310" s="1">
        <v>5.6628999999999996</v>
      </c>
      <c r="E310" s="1">
        <v>11.8451</v>
      </c>
      <c r="F310" s="1">
        <v>23.676600000000001</v>
      </c>
      <c r="G310" s="1" t="s">
        <v>14</v>
      </c>
      <c r="H310" s="1" t="s">
        <v>15</v>
      </c>
      <c r="I310" s="1" t="s">
        <v>16</v>
      </c>
      <c r="J310" s="1" t="s">
        <v>17</v>
      </c>
      <c r="K310" s="1" t="s">
        <v>18</v>
      </c>
      <c r="L310" s="1" t="s">
        <v>19</v>
      </c>
      <c r="M310" s="1" t="s">
        <v>20</v>
      </c>
      <c r="N310" s="3" t="s">
        <v>21</v>
      </c>
    </row>
    <row r="311" spans="1:14" ht="19.95" hidden="1" customHeight="1" x14ac:dyDescent="0.25">
      <c r="A311" s="2">
        <v>204364</v>
      </c>
      <c r="B311" s="1">
        <v>41</v>
      </c>
      <c r="C311" s="1">
        <v>2.2736000000000001</v>
      </c>
      <c r="D311" s="1">
        <v>5.0548999999999999</v>
      </c>
      <c r="E311" s="1">
        <v>11.1846</v>
      </c>
      <c r="F311" s="1">
        <v>21.311399999999999</v>
      </c>
      <c r="G311" s="1" t="s">
        <v>38</v>
      </c>
      <c r="H311" s="1" t="s">
        <v>15</v>
      </c>
      <c r="I311" s="1" t="s">
        <v>16</v>
      </c>
      <c r="J311" s="1" t="s">
        <v>17</v>
      </c>
      <c r="K311" s="1" t="s">
        <v>18</v>
      </c>
      <c r="L311" s="1" t="s">
        <v>19</v>
      </c>
      <c r="M311" s="1" t="s">
        <v>20</v>
      </c>
      <c r="N311" s="3" t="s">
        <v>21</v>
      </c>
    </row>
    <row r="312" spans="1:14" ht="19.95" hidden="1" customHeight="1" x14ac:dyDescent="0.25">
      <c r="A312" s="2">
        <v>204345</v>
      </c>
      <c r="B312" s="1">
        <v>44</v>
      </c>
      <c r="C312" s="1">
        <v>2.4047999999999998</v>
      </c>
      <c r="D312" s="1">
        <v>5.5503</v>
      </c>
      <c r="E312" s="1">
        <v>11.9176</v>
      </c>
      <c r="F312" s="1">
        <v>24.453499999999998</v>
      </c>
      <c r="G312" s="1" t="s">
        <v>38</v>
      </c>
      <c r="H312" s="1" t="s">
        <v>15</v>
      </c>
      <c r="I312" s="1" t="s">
        <v>16</v>
      </c>
      <c r="J312" s="1" t="s">
        <v>17</v>
      </c>
      <c r="K312" s="1" t="s">
        <v>18</v>
      </c>
      <c r="L312" s="1" t="s">
        <v>19</v>
      </c>
      <c r="M312" s="1" t="s">
        <v>20</v>
      </c>
      <c r="N312" s="3" t="s">
        <v>21</v>
      </c>
    </row>
    <row r="313" spans="1:14" ht="19.95" customHeight="1" x14ac:dyDescent="0.25">
      <c r="A313" s="2">
        <v>204329</v>
      </c>
      <c r="B313" s="1">
        <v>76</v>
      </c>
      <c r="C313" s="1">
        <v>3.9155000000000002</v>
      </c>
      <c r="D313" s="1">
        <v>6.9927999999999999</v>
      </c>
      <c r="E313" s="1">
        <v>15.9277</v>
      </c>
      <c r="F313" s="1">
        <v>27.330300000000001</v>
      </c>
      <c r="G313" s="1" t="s">
        <v>29</v>
      </c>
      <c r="H313" s="1" t="s">
        <v>22</v>
      </c>
      <c r="I313" s="1" t="s">
        <v>23</v>
      </c>
      <c r="J313" s="1" t="s">
        <v>24</v>
      </c>
      <c r="K313" s="1" t="s">
        <v>25</v>
      </c>
      <c r="L313" s="1" t="s">
        <v>26</v>
      </c>
      <c r="M313" s="1" t="s">
        <v>27</v>
      </c>
      <c r="N313" s="3" t="s">
        <v>28</v>
      </c>
    </row>
    <row r="314" spans="1:14" ht="19.95" hidden="1" customHeight="1" x14ac:dyDescent="0.25">
      <c r="A314" s="2">
        <v>204312</v>
      </c>
      <c r="B314" s="1">
        <v>27</v>
      </c>
      <c r="C314" s="1">
        <v>1.2764</v>
      </c>
      <c r="D314" s="1">
        <v>4.7225999999999999</v>
      </c>
      <c r="E314" s="1">
        <v>9.6958000000000002</v>
      </c>
      <c r="F314" s="1">
        <v>17.766400000000001</v>
      </c>
      <c r="G314" s="1" t="s">
        <v>29</v>
      </c>
      <c r="H314" s="1" t="s">
        <v>31</v>
      </c>
      <c r="I314" s="1" t="s">
        <v>32</v>
      </c>
      <c r="J314" s="1" t="s">
        <v>33</v>
      </c>
      <c r="K314" s="1" t="s">
        <v>34</v>
      </c>
      <c r="L314" s="1" t="s">
        <v>35</v>
      </c>
      <c r="M314" s="1" t="s">
        <v>36</v>
      </c>
      <c r="N314" s="3" t="s">
        <v>37</v>
      </c>
    </row>
    <row r="315" spans="1:14" ht="19.95" hidden="1" customHeight="1" x14ac:dyDescent="0.25">
      <c r="A315" s="2">
        <v>204189</v>
      </c>
      <c r="B315" s="1">
        <v>16</v>
      </c>
      <c r="C315" s="1">
        <v>1.4074</v>
      </c>
      <c r="D315" s="1">
        <v>4.8758999999999997</v>
      </c>
      <c r="E315" s="1">
        <v>9.6140000000000008</v>
      </c>
      <c r="F315" s="1">
        <v>18.025500000000001</v>
      </c>
      <c r="G315" s="1" t="s">
        <v>30</v>
      </c>
      <c r="H315" s="1" t="s">
        <v>31</v>
      </c>
      <c r="I315" s="1" t="s">
        <v>32</v>
      </c>
      <c r="J315" s="1" t="s">
        <v>33</v>
      </c>
      <c r="K315" s="1" t="s">
        <v>34</v>
      </c>
      <c r="L315" s="1" t="s">
        <v>35</v>
      </c>
      <c r="M315" s="1" t="s">
        <v>36</v>
      </c>
      <c r="N315" s="3" t="s">
        <v>37</v>
      </c>
    </row>
    <row r="316" spans="1:14" ht="19.95" hidden="1" customHeight="1" x14ac:dyDescent="0.25">
      <c r="A316" s="2">
        <v>204135</v>
      </c>
      <c r="B316" s="1">
        <v>22</v>
      </c>
      <c r="C316" s="1">
        <v>1.9961</v>
      </c>
      <c r="D316" s="1">
        <v>4.1816000000000004</v>
      </c>
      <c r="E316" s="1">
        <v>8.3299000000000003</v>
      </c>
      <c r="F316" s="1">
        <v>17.899000000000001</v>
      </c>
      <c r="G316" s="1" t="s">
        <v>30</v>
      </c>
      <c r="H316" s="1" t="s">
        <v>31</v>
      </c>
      <c r="I316" s="1" t="s">
        <v>32</v>
      </c>
      <c r="J316" s="1" t="s">
        <v>33</v>
      </c>
      <c r="K316" s="1" t="s">
        <v>34</v>
      </c>
      <c r="L316" s="1" t="s">
        <v>35</v>
      </c>
      <c r="M316" s="1" t="s">
        <v>36</v>
      </c>
      <c r="N316" s="3" t="s">
        <v>37</v>
      </c>
    </row>
    <row r="317" spans="1:14" ht="19.95" hidden="1" customHeight="1" x14ac:dyDescent="0.25">
      <c r="A317" s="2">
        <v>204117</v>
      </c>
      <c r="B317" s="1">
        <v>25</v>
      </c>
      <c r="C317" s="1">
        <v>1.6579999999999999</v>
      </c>
      <c r="D317" s="1">
        <v>4.3765000000000001</v>
      </c>
      <c r="E317" s="1">
        <v>9.0777999999999999</v>
      </c>
      <c r="F317" s="1">
        <v>19.246200000000002</v>
      </c>
      <c r="G317" s="1" t="s">
        <v>14</v>
      </c>
      <c r="H317" s="1" t="s">
        <v>31</v>
      </c>
      <c r="I317" s="1" t="s">
        <v>32</v>
      </c>
      <c r="J317" s="1" t="s">
        <v>33</v>
      </c>
      <c r="K317" s="1" t="s">
        <v>34</v>
      </c>
      <c r="L317" s="1" t="s">
        <v>35</v>
      </c>
      <c r="M317" s="1" t="s">
        <v>36</v>
      </c>
      <c r="N317" s="3" t="s">
        <v>37</v>
      </c>
    </row>
    <row r="318" spans="1:14" ht="19.95" hidden="1" customHeight="1" x14ac:dyDescent="0.25">
      <c r="A318" s="2">
        <v>204113</v>
      </c>
      <c r="B318" s="1">
        <v>28</v>
      </c>
      <c r="C318" s="1">
        <v>1.1042000000000001</v>
      </c>
      <c r="D318" s="1">
        <v>4.1923000000000004</v>
      </c>
      <c r="E318" s="1">
        <v>9.7827999999999999</v>
      </c>
      <c r="F318" s="1">
        <v>19.883199999999999</v>
      </c>
      <c r="G318" s="1" t="s">
        <v>38</v>
      </c>
      <c r="H318" s="1" t="s">
        <v>31</v>
      </c>
      <c r="I318" s="1" t="s">
        <v>32</v>
      </c>
      <c r="J318" s="1" t="s">
        <v>33</v>
      </c>
      <c r="K318" s="1" t="s">
        <v>34</v>
      </c>
      <c r="L318" s="1" t="s">
        <v>35</v>
      </c>
      <c r="M318" s="1" t="s">
        <v>36</v>
      </c>
      <c r="N318" s="3" t="s">
        <v>37</v>
      </c>
    </row>
    <row r="319" spans="1:14" ht="19.95" customHeight="1" x14ac:dyDescent="0.25">
      <c r="A319" s="2">
        <v>204072</v>
      </c>
      <c r="B319" s="1">
        <v>63</v>
      </c>
      <c r="C319" s="1">
        <v>3.7082000000000002</v>
      </c>
      <c r="D319" s="1">
        <v>6.4470999999999998</v>
      </c>
      <c r="E319" s="1">
        <v>15.7751</v>
      </c>
      <c r="F319" s="1">
        <v>25.680599999999998</v>
      </c>
      <c r="G319" s="1" t="s">
        <v>30</v>
      </c>
      <c r="H319" s="1" t="s">
        <v>22</v>
      </c>
      <c r="I319" s="1" t="s">
        <v>23</v>
      </c>
      <c r="J319" s="1" t="s">
        <v>24</v>
      </c>
      <c r="K319" s="1" t="s">
        <v>25</v>
      </c>
      <c r="L319" s="1" t="s">
        <v>26</v>
      </c>
      <c r="M319" s="1" t="s">
        <v>27</v>
      </c>
      <c r="N319" s="3" t="s">
        <v>28</v>
      </c>
    </row>
    <row r="320" spans="1:14" ht="19.95" hidden="1" customHeight="1" x14ac:dyDescent="0.25">
      <c r="A320" s="2">
        <v>204031</v>
      </c>
      <c r="B320" s="1">
        <v>46</v>
      </c>
      <c r="C320" s="1">
        <v>2.9679000000000002</v>
      </c>
      <c r="D320" s="1">
        <v>5.1742999999999997</v>
      </c>
      <c r="E320" s="1">
        <v>11.201599999999999</v>
      </c>
      <c r="F320" s="1">
        <v>21.793600000000001</v>
      </c>
      <c r="G320" s="1" t="s">
        <v>30</v>
      </c>
      <c r="H320" s="1" t="s">
        <v>15</v>
      </c>
      <c r="I320" s="1" t="s">
        <v>16</v>
      </c>
      <c r="J320" s="1" t="s">
        <v>17</v>
      </c>
      <c r="K320" s="1" t="s">
        <v>18</v>
      </c>
      <c r="L320" s="1" t="s">
        <v>19</v>
      </c>
      <c r="M320" s="1" t="s">
        <v>20</v>
      </c>
      <c r="N320" s="3" t="s">
        <v>21</v>
      </c>
    </row>
    <row r="321" spans="1:14" ht="19.95" hidden="1" customHeight="1" x14ac:dyDescent="0.25">
      <c r="A321" s="2">
        <v>204027</v>
      </c>
      <c r="B321" s="1">
        <v>18</v>
      </c>
      <c r="C321" s="1">
        <v>1.7896000000000001</v>
      </c>
      <c r="D321" s="1">
        <v>4.0336999999999996</v>
      </c>
      <c r="E321" s="1">
        <v>9.2004000000000001</v>
      </c>
      <c r="F321" s="1">
        <v>17.8933</v>
      </c>
      <c r="G321" s="1" t="s">
        <v>14</v>
      </c>
      <c r="H321" s="1" t="s">
        <v>31</v>
      </c>
      <c r="I321" s="1" t="s">
        <v>32</v>
      </c>
      <c r="J321" s="1" t="s">
        <v>33</v>
      </c>
      <c r="K321" s="1" t="s">
        <v>34</v>
      </c>
      <c r="L321" s="1" t="s">
        <v>35</v>
      </c>
      <c r="M321" s="1" t="s">
        <v>36</v>
      </c>
      <c r="N321" s="3" t="s">
        <v>37</v>
      </c>
    </row>
    <row r="322" spans="1:14" ht="19.95" hidden="1" customHeight="1" x14ac:dyDescent="0.25">
      <c r="A322" s="2">
        <v>204005</v>
      </c>
      <c r="B322" s="1">
        <v>24</v>
      </c>
      <c r="C322" s="1">
        <v>1.2844</v>
      </c>
      <c r="D322" s="1">
        <v>4.0624000000000002</v>
      </c>
      <c r="E322" s="1">
        <v>8.8617000000000008</v>
      </c>
      <c r="F322" s="1">
        <v>16.854399999999998</v>
      </c>
      <c r="G322" s="1" t="s">
        <v>38</v>
      </c>
      <c r="H322" s="1" t="s">
        <v>31</v>
      </c>
      <c r="I322" s="1" t="s">
        <v>32</v>
      </c>
      <c r="J322" s="1" t="s">
        <v>33</v>
      </c>
      <c r="K322" s="1" t="s">
        <v>34</v>
      </c>
      <c r="L322" s="1" t="s">
        <v>35</v>
      </c>
      <c r="M322" s="1" t="s">
        <v>36</v>
      </c>
      <c r="N322" s="3" t="s">
        <v>37</v>
      </c>
    </row>
    <row r="323" spans="1:14" ht="19.95" customHeight="1" x14ac:dyDescent="0.25">
      <c r="A323" s="2">
        <v>203990</v>
      </c>
      <c r="B323" s="1">
        <v>83</v>
      </c>
      <c r="C323" s="1">
        <v>3.0949</v>
      </c>
      <c r="D323" s="1">
        <v>6.7070999999999996</v>
      </c>
      <c r="E323" s="1">
        <v>15.0989</v>
      </c>
      <c r="F323" s="1">
        <v>25.775400000000001</v>
      </c>
      <c r="G323" s="1" t="s">
        <v>38</v>
      </c>
      <c r="H323" s="1" t="s">
        <v>22</v>
      </c>
      <c r="I323" s="1" t="s">
        <v>23</v>
      </c>
      <c r="J323" s="1" t="s">
        <v>24</v>
      </c>
      <c r="K323" s="1" t="s">
        <v>25</v>
      </c>
      <c r="L323" s="1" t="s">
        <v>26</v>
      </c>
      <c r="M323" s="1" t="s">
        <v>27</v>
      </c>
      <c r="N323" s="3" t="s">
        <v>28</v>
      </c>
    </row>
    <row r="324" spans="1:14" ht="19.95" hidden="1" customHeight="1" x14ac:dyDescent="0.25">
      <c r="A324" s="2">
        <v>203984</v>
      </c>
      <c r="B324" s="1">
        <v>47</v>
      </c>
      <c r="C324" s="1">
        <v>2.4192999999999998</v>
      </c>
      <c r="D324" s="1">
        <v>5.6237000000000004</v>
      </c>
      <c r="E324" s="1">
        <v>11.4467</v>
      </c>
      <c r="F324" s="1">
        <v>21.739899999999999</v>
      </c>
      <c r="G324" s="1" t="s">
        <v>30</v>
      </c>
      <c r="H324" s="1" t="s">
        <v>15</v>
      </c>
      <c r="I324" s="1" t="s">
        <v>16</v>
      </c>
      <c r="J324" s="1" t="s">
        <v>17</v>
      </c>
      <c r="K324" s="1" t="s">
        <v>18</v>
      </c>
      <c r="L324" s="1" t="s">
        <v>19</v>
      </c>
      <c r="M324" s="1" t="s">
        <v>20</v>
      </c>
      <c r="N324" s="3" t="s">
        <v>37</v>
      </c>
    </row>
    <row r="325" spans="1:14" ht="19.95" hidden="1" customHeight="1" x14ac:dyDescent="0.25">
      <c r="A325" s="2">
        <v>203981</v>
      </c>
      <c r="B325" s="1">
        <v>14</v>
      </c>
      <c r="C325" s="1">
        <v>1.7455000000000001</v>
      </c>
      <c r="D325" s="1">
        <v>4.5479000000000003</v>
      </c>
      <c r="E325" s="1">
        <v>8.2278000000000002</v>
      </c>
      <c r="F325" s="1">
        <v>17.079000000000001</v>
      </c>
      <c r="G325" s="1" t="s">
        <v>14</v>
      </c>
      <c r="H325" s="1" t="s">
        <v>31</v>
      </c>
      <c r="I325" s="1" t="s">
        <v>32</v>
      </c>
      <c r="J325" s="1" t="s">
        <v>33</v>
      </c>
      <c r="K325" s="1" t="s">
        <v>34</v>
      </c>
      <c r="L325" s="1" t="s">
        <v>35</v>
      </c>
      <c r="M325" s="1" t="s">
        <v>36</v>
      </c>
      <c r="N325" s="3" t="s">
        <v>37</v>
      </c>
    </row>
    <row r="326" spans="1:14" ht="19.95" customHeight="1" x14ac:dyDescent="0.25">
      <c r="A326" s="2">
        <v>203951</v>
      </c>
      <c r="B326" s="1">
        <v>69</v>
      </c>
      <c r="C326" s="1">
        <v>3.9803000000000002</v>
      </c>
      <c r="D326" s="1">
        <v>6.1269</v>
      </c>
      <c r="E326" s="1">
        <v>14.159599999999999</v>
      </c>
      <c r="F326" s="1">
        <v>27.209399999999999</v>
      </c>
      <c r="G326" s="1" t="s">
        <v>30</v>
      </c>
      <c r="H326" s="1" t="s">
        <v>22</v>
      </c>
      <c r="I326" s="1" t="s">
        <v>23</v>
      </c>
      <c r="J326" s="1" t="s">
        <v>24</v>
      </c>
      <c r="K326" s="1" t="s">
        <v>25</v>
      </c>
      <c r="L326" s="1" t="s">
        <v>26</v>
      </c>
      <c r="M326" s="1" t="s">
        <v>27</v>
      </c>
      <c r="N326" s="3" t="s">
        <v>28</v>
      </c>
    </row>
    <row r="327" spans="1:14" ht="19.95" hidden="1" customHeight="1" x14ac:dyDescent="0.25">
      <c r="A327" s="2">
        <v>203937</v>
      </c>
      <c r="B327" s="1">
        <v>12</v>
      </c>
      <c r="C327" s="1">
        <v>1.0579000000000001</v>
      </c>
      <c r="D327" s="1">
        <v>4.3673000000000002</v>
      </c>
      <c r="E327" s="1">
        <v>8.1298999999999992</v>
      </c>
      <c r="F327" s="1">
        <v>17.053799999999999</v>
      </c>
      <c r="G327" s="1" t="s">
        <v>14</v>
      </c>
      <c r="H327" s="1" t="s">
        <v>31</v>
      </c>
      <c r="I327" s="1" t="s">
        <v>32</v>
      </c>
      <c r="J327" s="1" t="s">
        <v>33</v>
      </c>
      <c r="K327" s="1" t="s">
        <v>34</v>
      </c>
      <c r="L327" s="1" t="s">
        <v>35</v>
      </c>
      <c r="M327" s="1" t="s">
        <v>36</v>
      </c>
      <c r="N327" s="3" t="s">
        <v>37</v>
      </c>
    </row>
    <row r="328" spans="1:14" ht="19.95" customHeight="1" x14ac:dyDescent="0.25">
      <c r="A328" s="2">
        <v>203896</v>
      </c>
      <c r="B328" s="1">
        <v>80</v>
      </c>
      <c r="C328" s="1">
        <v>3.9687000000000001</v>
      </c>
      <c r="D328" s="1">
        <v>6.7087000000000003</v>
      </c>
      <c r="E328" s="1">
        <v>13.31</v>
      </c>
      <c r="F328" s="1">
        <v>29.217600000000001</v>
      </c>
      <c r="G328" s="1" t="s">
        <v>14</v>
      </c>
      <c r="H328" s="1" t="s">
        <v>22</v>
      </c>
      <c r="I328" s="1" t="s">
        <v>23</v>
      </c>
      <c r="J328" s="1" t="s">
        <v>24</v>
      </c>
      <c r="K328" s="1" t="s">
        <v>25</v>
      </c>
      <c r="L328" s="1" t="s">
        <v>26</v>
      </c>
      <c r="M328" s="1" t="s">
        <v>27</v>
      </c>
      <c r="N328" s="3" t="s">
        <v>28</v>
      </c>
    </row>
    <row r="329" spans="1:14" ht="19.95" hidden="1" customHeight="1" x14ac:dyDescent="0.25">
      <c r="A329" s="2">
        <v>203887</v>
      </c>
      <c r="B329" s="1">
        <v>45</v>
      </c>
      <c r="C329" s="1">
        <v>2.6257000000000001</v>
      </c>
      <c r="D329" s="1">
        <v>5.6032999999999999</v>
      </c>
      <c r="E329" s="1">
        <v>11.0985</v>
      </c>
      <c r="F329" s="1">
        <v>22.6843</v>
      </c>
      <c r="G329" s="1" t="s">
        <v>29</v>
      </c>
      <c r="H329" s="1" t="s">
        <v>15</v>
      </c>
      <c r="I329" s="1" t="s">
        <v>16</v>
      </c>
      <c r="J329" s="1" t="s">
        <v>17</v>
      </c>
      <c r="K329" s="1" t="s">
        <v>18</v>
      </c>
      <c r="L329" s="1" t="s">
        <v>19</v>
      </c>
      <c r="M329" s="1" t="s">
        <v>20</v>
      </c>
      <c r="N329" s="3" t="s">
        <v>21</v>
      </c>
    </row>
    <row r="330" spans="1:14" ht="19.95" hidden="1" customHeight="1" x14ac:dyDescent="0.25">
      <c r="A330" s="2">
        <v>203812</v>
      </c>
      <c r="B330" s="1">
        <v>14</v>
      </c>
      <c r="C330" s="1">
        <v>1.4431</v>
      </c>
      <c r="D330" s="1">
        <v>4.0537000000000001</v>
      </c>
      <c r="E330" s="1">
        <v>9.3196999999999992</v>
      </c>
      <c r="F330" s="1">
        <v>19.411899999999999</v>
      </c>
      <c r="G330" s="1" t="s">
        <v>38</v>
      </c>
      <c r="H330" s="1" t="s">
        <v>31</v>
      </c>
      <c r="I330" s="1" t="s">
        <v>32</v>
      </c>
      <c r="J330" s="1" t="s">
        <v>33</v>
      </c>
      <c r="K330" s="1" t="s">
        <v>34</v>
      </c>
      <c r="L330" s="1" t="s">
        <v>35</v>
      </c>
      <c r="M330" s="1" t="s">
        <v>36</v>
      </c>
      <c r="N330" s="3" t="s">
        <v>37</v>
      </c>
    </row>
    <row r="331" spans="1:14" ht="19.95" hidden="1" customHeight="1" x14ac:dyDescent="0.25">
      <c r="A331" s="2">
        <v>203760</v>
      </c>
      <c r="B331" s="1">
        <v>43</v>
      </c>
      <c r="C331" s="1">
        <v>2.3306</v>
      </c>
      <c r="D331" s="1">
        <v>5.8430999999999997</v>
      </c>
      <c r="E331" s="1">
        <v>10.1096</v>
      </c>
      <c r="F331" s="1">
        <v>20.071300000000001</v>
      </c>
      <c r="G331" s="1" t="s">
        <v>14</v>
      </c>
      <c r="H331" s="1" t="s">
        <v>15</v>
      </c>
      <c r="I331" s="1" t="s">
        <v>16</v>
      </c>
      <c r="J331" s="1" t="s">
        <v>17</v>
      </c>
      <c r="K331" s="1" t="s">
        <v>18</v>
      </c>
      <c r="L331" s="1" t="s">
        <v>19</v>
      </c>
      <c r="M331" s="1" t="s">
        <v>20</v>
      </c>
      <c r="N331" s="3" t="s">
        <v>21</v>
      </c>
    </row>
    <row r="332" spans="1:14" ht="19.95" customHeight="1" x14ac:dyDescent="0.25">
      <c r="A332" s="2">
        <v>203759</v>
      </c>
      <c r="B332" s="1">
        <v>72</v>
      </c>
      <c r="C332" s="1">
        <v>3.2221000000000002</v>
      </c>
      <c r="D332" s="1">
        <v>6.8177000000000003</v>
      </c>
      <c r="E332" s="1">
        <v>15.3148</v>
      </c>
      <c r="F332" s="1">
        <v>29.614699999999999</v>
      </c>
      <c r="G332" s="1" t="s">
        <v>38</v>
      </c>
      <c r="H332" s="1" t="s">
        <v>22</v>
      </c>
      <c r="I332" s="1" t="s">
        <v>23</v>
      </c>
      <c r="J332" s="1" t="s">
        <v>24</v>
      </c>
      <c r="K332" s="1" t="s">
        <v>25</v>
      </c>
      <c r="L332" s="1" t="s">
        <v>26</v>
      </c>
      <c r="M332" s="1" t="s">
        <v>27</v>
      </c>
      <c r="N332" s="3" t="s">
        <v>28</v>
      </c>
    </row>
    <row r="333" spans="1:14" ht="19.95" hidden="1" customHeight="1" x14ac:dyDescent="0.25">
      <c r="A333" s="2">
        <v>203741</v>
      </c>
      <c r="B333" s="1">
        <v>16</v>
      </c>
      <c r="C333" s="1">
        <v>1.7747999999999999</v>
      </c>
      <c r="D333" s="1">
        <v>4.3632</v>
      </c>
      <c r="E333" s="1">
        <v>8.4903999999999993</v>
      </c>
      <c r="F333" s="1">
        <v>19.158000000000001</v>
      </c>
      <c r="G333" s="1" t="s">
        <v>29</v>
      </c>
      <c r="H333" s="1" t="s">
        <v>31</v>
      </c>
      <c r="I333" s="1" t="s">
        <v>32</v>
      </c>
      <c r="J333" s="1" t="s">
        <v>33</v>
      </c>
      <c r="K333" s="1" t="s">
        <v>34</v>
      </c>
      <c r="L333" s="1" t="s">
        <v>35</v>
      </c>
      <c r="M333" s="1" t="s">
        <v>36</v>
      </c>
      <c r="N333" s="3" t="s">
        <v>37</v>
      </c>
    </row>
    <row r="334" spans="1:14" ht="19.95" hidden="1" customHeight="1" x14ac:dyDescent="0.25">
      <c r="A334" s="2">
        <v>203724</v>
      </c>
      <c r="B334" s="1">
        <v>45</v>
      </c>
      <c r="C334" s="1">
        <v>2.2423999999999999</v>
      </c>
      <c r="D334" s="1">
        <v>5.1428000000000003</v>
      </c>
      <c r="E334" s="1">
        <v>11.3066</v>
      </c>
      <c r="F334" s="1">
        <v>21.578099999999999</v>
      </c>
      <c r="G334" s="1" t="s">
        <v>30</v>
      </c>
      <c r="H334" s="1" t="s">
        <v>15</v>
      </c>
      <c r="I334" s="1" t="s">
        <v>16</v>
      </c>
      <c r="J334" s="1" t="s">
        <v>17</v>
      </c>
      <c r="K334" s="1" t="s">
        <v>18</v>
      </c>
      <c r="L334" s="1" t="s">
        <v>19</v>
      </c>
      <c r="M334" s="1" t="s">
        <v>20</v>
      </c>
      <c r="N334" s="3" t="s">
        <v>21</v>
      </c>
    </row>
    <row r="335" spans="1:14" ht="19.95" hidden="1" customHeight="1" x14ac:dyDescent="0.25">
      <c r="A335" s="2">
        <v>203708</v>
      </c>
      <c r="B335" s="1">
        <v>55</v>
      </c>
      <c r="C335" s="1">
        <v>2.7259000000000002</v>
      </c>
      <c r="D335" s="1">
        <v>5.9729000000000001</v>
      </c>
      <c r="E335" s="1">
        <v>11.678000000000001</v>
      </c>
      <c r="F335" s="1">
        <v>22.189299999999999</v>
      </c>
      <c r="G335" s="1" t="s">
        <v>14</v>
      </c>
      <c r="H335" s="1" t="s">
        <v>15</v>
      </c>
      <c r="I335" s="1" t="s">
        <v>16</v>
      </c>
      <c r="J335" s="1" t="s">
        <v>17</v>
      </c>
      <c r="K335" s="1" t="s">
        <v>18</v>
      </c>
      <c r="L335" s="1" t="s">
        <v>19</v>
      </c>
      <c r="M335" s="1" t="s">
        <v>20</v>
      </c>
      <c r="N335" s="3" t="s">
        <v>21</v>
      </c>
    </row>
    <row r="336" spans="1:14" ht="19.95" customHeight="1" x14ac:dyDescent="0.25">
      <c r="A336" s="2">
        <v>203703</v>
      </c>
      <c r="B336" s="1">
        <v>91</v>
      </c>
      <c r="C336" s="1">
        <v>3.0051999999999999</v>
      </c>
      <c r="D336" s="1">
        <v>6.8348000000000004</v>
      </c>
      <c r="E336" s="1">
        <v>13.286899999999999</v>
      </c>
      <c r="F336" s="1">
        <v>28.0977</v>
      </c>
      <c r="G336" s="1" t="s">
        <v>29</v>
      </c>
      <c r="H336" s="1" t="s">
        <v>22</v>
      </c>
      <c r="I336" s="1" t="s">
        <v>23</v>
      </c>
      <c r="J336" s="1" t="s">
        <v>24</v>
      </c>
      <c r="K336" s="1" t="s">
        <v>25</v>
      </c>
      <c r="L336" s="1" t="s">
        <v>26</v>
      </c>
      <c r="M336" s="1" t="s">
        <v>27</v>
      </c>
      <c r="N336" s="3" t="s">
        <v>28</v>
      </c>
    </row>
    <row r="337" spans="1:14" ht="19.95" hidden="1" customHeight="1" x14ac:dyDescent="0.25">
      <c r="A337" s="2">
        <v>203702</v>
      </c>
      <c r="B337" s="1">
        <v>59</v>
      </c>
      <c r="C337" s="1">
        <v>2.5362</v>
      </c>
      <c r="D337" s="1">
        <v>5.4459999999999997</v>
      </c>
      <c r="E337" s="1">
        <v>11.672599999999999</v>
      </c>
      <c r="F337" s="1">
        <v>20.506</v>
      </c>
      <c r="G337" s="1" t="s">
        <v>14</v>
      </c>
      <c r="H337" s="1" t="s">
        <v>15</v>
      </c>
      <c r="I337" s="1" t="s">
        <v>16</v>
      </c>
      <c r="J337" s="1" t="s">
        <v>17</v>
      </c>
      <c r="K337" s="1" t="s">
        <v>18</v>
      </c>
      <c r="L337" s="1" t="s">
        <v>19</v>
      </c>
      <c r="M337" s="1" t="s">
        <v>20</v>
      </c>
      <c r="N337" s="3" t="s">
        <v>21</v>
      </c>
    </row>
    <row r="338" spans="1:14" ht="19.95" hidden="1" customHeight="1" x14ac:dyDescent="0.25">
      <c r="A338" s="2">
        <v>203691</v>
      </c>
      <c r="B338" s="1">
        <v>51</v>
      </c>
      <c r="C338" s="1">
        <v>2.1213000000000002</v>
      </c>
      <c r="D338" s="1">
        <v>5.0467000000000004</v>
      </c>
      <c r="E338" s="1">
        <v>10.446300000000001</v>
      </c>
      <c r="F338" s="1">
        <v>21.235700000000001</v>
      </c>
      <c r="G338" s="1" t="s">
        <v>29</v>
      </c>
      <c r="H338" s="1" t="s">
        <v>15</v>
      </c>
      <c r="I338" s="1" t="s">
        <v>16</v>
      </c>
      <c r="J338" s="1" t="s">
        <v>17</v>
      </c>
      <c r="K338" s="1" t="s">
        <v>18</v>
      </c>
      <c r="L338" s="1" t="s">
        <v>19</v>
      </c>
      <c r="M338" s="1" t="s">
        <v>20</v>
      </c>
      <c r="N338" s="3" t="s">
        <v>21</v>
      </c>
    </row>
    <row r="339" spans="1:14" ht="19.95" customHeight="1" x14ac:dyDescent="0.25">
      <c r="A339" s="2">
        <v>203686</v>
      </c>
      <c r="B339" s="1">
        <v>84</v>
      </c>
      <c r="C339" s="1">
        <v>3.2945000000000002</v>
      </c>
      <c r="D339" s="1">
        <v>6.6745000000000001</v>
      </c>
      <c r="E339" s="1">
        <v>14.198499999999999</v>
      </c>
      <c r="F339" s="1">
        <v>29.652100000000001</v>
      </c>
      <c r="G339" s="1" t="s">
        <v>30</v>
      </c>
      <c r="H339" s="1" t="s">
        <v>22</v>
      </c>
      <c r="I339" s="1" t="s">
        <v>23</v>
      </c>
      <c r="J339" s="1" t="s">
        <v>24</v>
      </c>
      <c r="K339" s="1" t="s">
        <v>25</v>
      </c>
      <c r="L339" s="1" t="s">
        <v>26</v>
      </c>
      <c r="M339" s="1" t="s">
        <v>27</v>
      </c>
      <c r="N339" s="3" t="s">
        <v>28</v>
      </c>
    </row>
    <row r="340" spans="1:14" ht="19.95" hidden="1" customHeight="1" x14ac:dyDescent="0.25">
      <c r="A340" s="2">
        <v>203668</v>
      </c>
      <c r="B340" s="1">
        <v>15</v>
      </c>
      <c r="C340" s="1">
        <v>1.6215999999999999</v>
      </c>
      <c r="D340" s="1">
        <v>4.7084000000000001</v>
      </c>
      <c r="E340" s="1">
        <v>8.5958000000000006</v>
      </c>
      <c r="F340" s="1">
        <v>19.0382</v>
      </c>
      <c r="G340" s="1" t="s">
        <v>14</v>
      </c>
      <c r="H340" s="1" t="s">
        <v>31</v>
      </c>
      <c r="I340" s="1" t="s">
        <v>32</v>
      </c>
      <c r="J340" s="1" t="s">
        <v>33</v>
      </c>
      <c r="K340" s="1" t="s">
        <v>34</v>
      </c>
      <c r="L340" s="1" t="s">
        <v>35</v>
      </c>
      <c r="M340" s="1" t="s">
        <v>36</v>
      </c>
      <c r="N340" s="3" t="s">
        <v>37</v>
      </c>
    </row>
    <row r="341" spans="1:14" ht="19.95" customHeight="1" x14ac:dyDescent="0.25">
      <c r="A341" s="2">
        <v>203641</v>
      </c>
      <c r="B341" s="1">
        <v>76</v>
      </c>
      <c r="C341" s="1">
        <v>3.4218999999999999</v>
      </c>
      <c r="D341" s="1">
        <v>6.8575999999999997</v>
      </c>
      <c r="E341" s="1">
        <v>15.4946</v>
      </c>
      <c r="F341" s="1">
        <v>26.428000000000001</v>
      </c>
      <c r="G341" s="1" t="s">
        <v>29</v>
      </c>
      <c r="H341" s="1" t="s">
        <v>22</v>
      </c>
      <c r="I341" s="1" t="s">
        <v>23</v>
      </c>
      <c r="J341" s="1" t="s">
        <v>24</v>
      </c>
      <c r="K341" s="1" t="s">
        <v>25</v>
      </c>
      <c r="L341" s="1" t="s">
        <v>26</v>
      </c>
      <c r="M341" s="1" t="s">
        <v>27</v>
      </c>
      <c r="N341" s="3" t="s">
        <v>28</v>
      </c>
    </row>
    <row r="342" spans="1:14" ht="19.95" customHeight="1" x14ac:dyDescent="0.25">
      <c r="A342" s="2">
        <v>203619</v>
      </c>
      <c r="B342" s="1">
        <v>97</v>
      </c>
      <c r="C342" s="1">
        <v>3.4041000000000001</v>
      </c>
      <c r="D342" s="1">
        <v>6.7478999999999996</v>
      </c>
      <c r="E342" s="1">
        <v>12.338200000000001</v>
      </c>
      <c r="F342" s="1">
        <v>29.250800000000002</v>
      </c>
      <c r="G342" s="1" t="s">
        <v>38</v>
      </c>
      <c r="H342" s="1" t="s">
        <v>22</v>
      </c>
      <c r="I342" s="1" t="s">
        <v>23</v>
      </c>
      <c r="J342" s="1" t="s">
        <v>24</v>
      </c>
      <c r="K342" s="1" t="s">
        <v>25</v>
      </c>
      <c r="L342" s="1" t="s">
        <v>26</v>
      </c>
      <c r="M342" s="1" t="s">
        <v>27</v>
      </c>
      <c r="N342" s="3" t="s">
        <v>28</v>
      </c>
    </row>
    <row r="343" spans="1:14" ht="19.95" customHeight="1" x14ac:dyDescent="0.25">
      <c r="A343" s="2">
        <v>203577</v>
      </c>
      <c r="B343" s="1">
        <v>71</v>
      </c>
      <c r="C343" s="1">
        <v>3.7778999999999998</v>
      </c>
      <c r="D343" s="1">
        <v>6.8169000000000004</v>
      </c>
      <c r="E343" s="1">
        <v>15.200699999999999</v>
      </c>
      <c r="F343" s="1">
        <v>29.243600000000001</v>
      </c>
      <c r="G343" s="1" t="s">
        <v>29</v>
      </c>
      <c r="H343" s="1" t="s">
        <v>22</v>
      </c>
      <c r="I343" s="1" t="s">
        <v>23</v>
      </c>
      <c r="J343" s="1" t="s">
        <v>24</v>
      </c>
      <c r="K343" s="1" t="s">
        <v>25</v>
      </c>
      <c r="L343" s="1" t="s">
        <v>26</v>
      </c>
      <c r="M343" s="1" t="s">
        <v>27</v>
      </c>
      <c r="N343" s="3" t="s">
        <v>28</v>
      </c>
    </row>
    <row r="344" spans="1:14" ht="19.95" hidden="1" customHeight="1" x14ac:dyDescent="0.25">
      <c r="A344" s="2">
        <v>203484</v>
      </c>
      <c r="B344" s="1">
        <v>39</v>
      </c>
      <c r="C344" s="1">
        <v>2.4895</v>
      </c>
      <c r="D344" s="1">
        <v>5.4147999999999996</v>
      </c>
      <c r="E344" s="1">
        <v>11.413399999999999</v>
      </c>
      <c r="F344" s="1">
        <v>21.401599999999998</v>
      </c>
      <c r="G344" s="1" t="s">
        <v>38</v>
      </c>
      <c r="H344" s="1" t="s">
        <v>15</v>
      </c>
      <c r="I344" s="1" t="s">
        <v>16</v>
      </c>
      <c r="J344" s="1" t="s">
        <v>17</v>
      </c>
      <c r="K344" s="1" t="s">
        <v>18</v>
      </c>
      <c r="L344" s="1" t="s">
        <v>19</v>
      </c>
      <c r="M344" s="1" t="s">
        <v>20</v>
      </c>
      <c r="N344" s="3" t="s">
        <v>21</v>
      </c>
    </row>
    <row r="345" spans="1:14" ht="19.95" customHeight="1" x14ac:dyDescent="0.25">
      <c r="A345" s="2">
        <v>203465</v>
      </c>
      <c r="B345" s="1">
        <v>79</v>
      </c>
      <c r="C345" s="1">
        <v>3.7147999999999999</v>
      </c>
      <c r="D345" s="1">
        <v>6.8057999999999996</v>
      </c>
      <c r="E345" s="1">
        <v>13.710900000000001</v>
      </c>
      <c r="F345" s="1">
        <v>28.459499999999998</v>
      </c>
      <c r="G345" s="1" t="s">
        <v>38</v>
      </c>
      <c r="H345" s="1" t="s">
        <v>22</v>
      </c>
      <c r="I345" s="1" t="s">
        <v>23</v>
      </c>
      <c r="J345" s="1" t="s">
        <v>24</v>
      </c>
      <c r="K345" s="1" t="s">
        <v>25</v>
      </c>
      <c r="L345" s="1" t="s">
        <v>26</v>
      </c>
      <c r="M345" s="1" t="s">
        <v>27</v>
      </c>
      <c r="N345" s="3" t="s">
        <v>28</v>
      </c>
    </row>
    <row r="346" spans="1:14" ht="19.95" customHeight="1" x14ac:dyDescent="0.25">
      <c r="A346" s="2">
        <v>203459</v>
      </c>
      <c r="B346" s="1">
        <v>75</v>
      </c>
      <c r="C346" s="1">
        <v>3.7321</v>
      </c>
      <c r="D346" s="1">
        <v>6.1696</v>
      </c>
      <c r="E346" s="1">
        <v>12.7331</v>
      </c>
      <c r="F346" s="1">
        <v>27.973700000000001</v>
      </c>
      <c r="G346" s="1" t="s">
        <v>29</v>
      </c>
      <c r="H346" s="1" t="s">
        <v>22</v>
      </c>
      <c r="I346" s="1" t="s">
        <v>23</v>
      </c>
      <c r="J346" s="1" t="s">
        <v>24</v>
      </c>
      <c r="K346" s="1" t="s">
        <v>25</v>
      </c>
      <c r="L346" s="1" t="s">
        <v>26</v>
      </c>
      <c r="M346" s="1" t="s">
        <v>27</v>
      </c>
      <c r="N346" s="3" t="s">
        <v>28</v>
      </c>
    </row>
    <row r="347" spans="1:14" ht="19.95" hidden="1" customHeight="1" x14ac:dyDescent="0.25">
      <c r="A347" s="2">
        <v>203431</v>
      </c>
      <c r="B347" s="1">
        <v>25</v>
      </c>
      <c r="C347" s="1">
        <v>1.8232999999999999</v>
      </c>
      <c r="D347" s="1">
        <v>4.7641999999999998</v>
      </c>
      <c r="E347" s="1">
        <v>9.0809999999999995</v>
      </c>
      <c r="F347" s="1">
        <v>18.9435</v>
      </c>
      <c r="G347" s="1" t="s">
        <v>14</v>
      </c>
      <c r="H347" s="1" t="s">
        <v>31</v>
      </c>
      <c r="I347" s="1" t="s">
        <v>32</v>
      </c>
      <c r="J347" s="1" t="s">
        <v>33</v>
      </c>
      <c r="K347" s="1" t="s">
        <v>34</v>
      </c>
      <c r="L347" s="1" t="s">
        <v>35</v>
      </c>
      <c r="M347" s="1" t="s">
        <v>36</v>
      </c>
      <c r="N347" s="3" t="s">
        <v>37</v>
      </c>
    </row>
    <row r="348" spans="1:14" ht="19.95" customHeight="1" x14ac:dyDescent="0.25">
      <c r="A348" s="2">
        <v>203332</v>
      </c>
      <c r="B348" s="1">
        <v>97</v>
      </c>
      <c r="C348" s="1">
        <v>3.1812999999999998</v>
      </c>
      <c r="D348" s="1">
        <v>6.6501999999999999</v>
      </c>
      <c r="E348" s="1">
        <v>15.5671</v>
      </c>
      <c r="F348" s="1">
        <v>29.994399999999999</v>
      </c>
      <c r="G348" s="1" t="s">
        <v>38</v>
      </c>
      <c r="H348" s="1" t="s">
        <v>22</v>
      </c>
      <c r="I348" s="1" t="s">
        <v>23</v>
      </c>
      <c r="J348" s="1" t="s">
        <v>24</v>
      </c>
      <c r="K348" s="1" t="s">
        <v>25</v>
      </c>
      <c r="L348" s="1" t="s">
        <v>26</v>
      </c>
      <c r="M348" s="1" t="s">
        <v>27</v>
      </c>
      <c r="N348" s="3" t="s">
        <v>28</v>
      </c>
    </row>
    <row r="349" spans="1:14" ht="19.95" hidden="1" customHeight="1" x14ac:dyDescent="0.25">
      <c r="A349" s="2">
        <v>203323</v>
      </c>
      <c r="B349" s="1">
        <v>26</v>
      </c>
      <c r="C349" s="1">
        <v>1.9605999999999999</v>
      </c>
      <c r="D349" s="1">
        <v>4.9909999999999997</v>
      </c>
      <c r="E349" s="1">
        <v>9.2390000000000008</v>
      </c>
      <c r="F349" s="1">
        <v>16.5532</v>
      </c>
      <c r="G349" s="1" t="s">
        <v>14</v>
      </c>
      <c r="H349" s="1" t="s">
        <v>31</v>
      </c>
      <c r="I349" s="1" t="s">
        <v>32</v>
      </c>
      <c r="J349" s="1" t="s">
        <v>33</v>
      </c>
      <c r="K349" s="1" t="s">
        <v>34</v>
      </c>
      <c r="L349" s="1" t="s">
        <v>35</v>
      </c>
      <c r="M349" s="1" t="s">
        <v>36</v>
      </c>
      <c r="N349" s="3" t="s">
        <v>37</v>
      </c>
    </row>
    <row r="350" spans="1:14" ht="19.95" hidden="1" customHeight="1" x14ac:dyDescent="0.25">
      <c r="A350" s="2">
        <v>203261</v>
      </c>
      <c r="B350" s="1">
        <v>45</v>
      </c>
      <c r="C350" s="1">
        <v>2.1892999999999998</v>
      </c>
      <c r="D350" s="1">
        <v>5.0244</v>
      </c>
      <c r="E350" s="1">
        <v>10.7126</v>
      </c>
      <c r="F350" s="1">
        <v>24.694700000000001</v>
      </c>
      <c r="G350" s="1" t="s">
        <v>29</v>
      </c>
      <c r="H350" s="1" t="s">
        <v>15</v>
      </c>
      <c r="I350" s="1" t="s">
        <v>16</v>
      </c>
      <c r="J350" s="1" t="s">
        <v>17</v>
      </c>
      <c r="K350" s="1" t="s">
        <v>18</v>
      </c>
      <c r="L350" s="1" t="s">
        <v>19</v>
      </c>
      <c r="M350" s="1" t="s">
        <v>20</v>
      </c>
      <c r="N350" s="3" t="s">
        <v>21</v>
      </c>
    </row>
    <row r="351" spans="1:14" ht="19.95" customHeight="1" x14ac:dyDescent="0.25">
      <c r="A351" s="2">
        <v>203257</v>
      </c>
      <c r="B351" s="1">
        <v>90</v>
      </c>
      <c r="C351" s="1">
        <v>3.3386</v>
      </c>
      <c r="D351" s="1">
        <v>6.6182999999999996</v>
      </c>
      <c r="E351" s="1">
        <v>14.718500000000001</v>
      </c>
      <c r="F351" s="1">
        <v>29.922799999999999</v>
      </c>
      <c r="G351" s="1" t="s">
        <v>30</v>
      </c>
      <c r="H351" s="1" t="s">
        <v>22</v>
      </c>
      <c r="I351" s="1" t="s">
        <v>23</v>
      </c>
      <c r="J351" s="1" t="s">
        <v>24</v>
      </c>
      <c r="K351" s="1" t="s">
        <v>25</v>
      </c>
      <c r="L351" s="1" t="s">
        <v>26</v>
      </c>
      <c r="M351" s="1" t="s">
        <v>27</v>
      </c>
      <c r="N351" s="3" t="s">
        <v>28</v>
      </c>
    </row>
    <row r="352" spans="1:14" ht="19.95" hidden="1" customHeight="1" x14ac:dyDescent="0.25">
      <c r="A352" s="2">
        <v>203243</v>
      </c>
      <c r="B352" s="1">
        <v>29</v>
      </c>
      <c r="C352" s="1">
        <v>1.4031</v>
      </c>
      <c r="D352" s="1">
        <v>4.1757999999999997</v>
      </c>
      <c r="E352" s="1">
        <v>8.0405999999999995</v>
      </c>
      <c r="F352" s="1">
        <v>17.6526</v>
      </c>
      <c r="G352" s="1" t="s">
        <v>29</v>
      </c>
      <c r="H352" s="1" t="s">
        <v>31</v>
      </c>
      <c r="I352" s="1" t="s">
        <v>32</v>
      </c>
      <c r="J352" s="1" t="s">
        <v>33</v>
      </c>
      <c r="K352" s="1" t="s">
        <v>34</v>
      </c>
      <c r="L352" s="1" t="s">
        <v>35</v>
      </c>
      <c r="M352" s="1" t="s">
        <v>36</v>
      </c>
      <c r="N352" s="3" t="s">
        <v>37</v>
      </c>
    </row>
    <row r="353" spans="1:14" ht="19.95" hidden="1" customHeight="1" x14ac:dyDescent="0.25">
      <c r="A353" s="2">
        <v>203211</v>
      </c>
      <c r="B353" s="1">
        <v>13</v>
      </c>
      <c r="C353" s="1">
        <v>1.7841</v>
      </c>
      <c r="D353" s="1">
        <v>4.8837999999999999</v>
      </c>
      <c r="E353" s="1">
        <v>8.0329999999999995</v>
      </c>
      <c r="F353" s="1">
        <v>16.358599999999999</v>
      </c>
      <c r="G353" s="1" t="s">
        <v>29</v>
      </c>
      <c r="H353" s="1" t="s">
        <v>31</v>
      </c>
      <c r="I353" s="1" t="s">
        <v>32</v>
      </c>
      <c r="J353" s="1" t="s">
        <v>33</v>
      </c>
      <c r="K353" s="1" t="s">
        <v>34</v>
      </c>
      <c r="L353" s="1" t="s">
        <v>35</v>
      </c>
      <c r="M353" s="1" t="s">
        <v>36</v>
      </c>
      <c r="N353" s="3" t="s">
        <v>37</v>
      </c>
    </row>
    <row r="354" spans="1:14" ht="19.95" customHeight="1" x14ac:dyDescent="0.25">
      <c r="A354" s="2">
        <v>203197</v>
      </c>
      <c r="B354" s="1">
        <v>85</v>
      </c>
      <c r="C354" s="1">
        <v>3.4948000000000001</v>
      </c>
      <c r="D354" s="1">
        <v>6.1246999999999998</v>
      </c>
      <c r="E354" s="1">
        <v>14.921799999999999</v>
      </c>
      <c r="F354" s="1">
        <v>28.6982</v>
      </c>
      <c r="G354" s="1" t="s">
        <v>38</v>
      </c>
      <c r="H354" s="1" t="s">
        <v>22</v>
      </c>
      <c r="I354" s="1" t="s">
        <v>23</v>
      </c>
      <c r="J354" s="1" t="s">
        <v>24</v>
      </c>
      <c r="K354" s="1" t="s">
        <v>25</v>
      </c>
      <c r="L354" s="1" t="s">
        <v>26</v>
      </c>
      <c r="M354" s="1" t="s">
        <v>27</v>
      </c>
      <c r="N354" s="3" t="s">
        <v>28</v>
      </c>
    </row>
    <row r="355" spans="1:14" ht="19.95" hidden="1" customHeight="1" x14ac:dyDescent="0.25">
      <c r="A355" s="2">
        <v>203189</v>
      </c>
      <c r="B355" s="1">
        <v>51</v>
      </c>
      <c r="C355" s="1">
        <v>2.7040000000000002</v>
      </c>
      <c r="D355" s="1">
        <v>5.2278000000000002</v>
      </c>
      <c r="E355" s="1">
        <v>11.6831</v>
      </c>
      <c r="F355" s="1">
        <v>23.730499999999999</v>
      </c>
      <c r="G355" s="1" t="s">
        <v>38</v>
      </c>
      <c r="H355" s="1" t="s">
        <v>15</v>
      </c>
      <c r="I355" s="1" t="s">
        <v>16</v>
      </c>
      <c r="J355" s="1" t="s">
        <v>17</v>
      </c>
      <c r="K355" s="1" t="s">
        <v>18</v>
      </c>
      <c r="L355" s="1" t="s">
        <v>19</v>
      </c>
      <c r="M355" s="1" t="s">
        <v>20</v>
      </c>
      <c r="N355" s="3" t="s">
        <v>21</v>
      </c>
    </row>
    <row r="356" spans="1:14" ht="19.95" hidden="1" customHeight="1" x14ac:dyDescent="0.25">
      <c r="A356" s="2">
        <v>203166</v>
      </c>
      <c r="B356" s="1">
        <v>15</v>
      </c>
      <c r="C356" s="1">
        <v>1.5925</v>
      </c>
      <c r="D356" s="1">
        <v>4.1763000000000003</v>
      </c>
      <c r="E356" s="1">
        <v>9.3704999999999998</v>
      </c>
      <c r="F356" s="1">
        <v>17.5609</v>
      </c>
      <c r="G356" s="1" t="s">
        <v>14</v>
      </c>
      <c r="H356" s="1" t="s">
        <v>31</v>
      </c>
      <c r="I356" s="1" t="s">
        <v>32</v>
      </c>
      <c r="J356" s="1" t="s">
        <v>33</v>
      </c>
      <c r="K356" s="1" t="s">
        <v>34</v>
      </c>
      <c r="L356" s="1" t="s">
        <v>35</v>
      </c>
      <c r="M356" s="1" t="s">
        <v>36</v>
      </c>
      <c r="N356" s="3" t="s">
        <v>37</v>
      </c>
    </row>
    <row r="357" spans="1:14" ht="19.95" customHeight="1" x14ac:dyDescent="0.25">
      <c r="A357" s="2">
        <v>203144</v>
      </c>
      <c r="B357" s="1">
        <v>86</v>
      </c>
      <c r="C357" s="1">
        <v>3.7122000000000002</v>
      </c>
      <c r="D357" s="1">
        <v>6.7039</v>
      </c>
      <c r="E357" s="1">
        <v>13.8767</v>
      </c>
      <c r="F357" s="1">
        <v>29.754899999999999</v>
      </c>
      <c r="G357" s="1" t="s">
        <v>38</v>
      </c>
      <c r="H357" s="1" t="s">
        <v>22</v>
      </c>
      <c r="I357" s="1" t="s">
        <v>23</v>
      </c>
      <c r="J357" s="1" t="s">
        <v>24</v>
      </c>
      <c r="K357" s="1" t="s">
        <v>25</v>
      </c>
      <c r="L357" s="1" t="s">
        <v>26</v>
      </c>
      <c r="M357" s="1" t="s">
        <v>27</v>
      </c>
      <c r="N357" s="3" t="s">
        <v>28</v>
      </c>
    </row>
    <row r="358" spans="1:14" ht="19.95" customHeight="1" x14ac:dyDescent="0.25">
      <c r="A358" s="2">
        <v>203132</v>
      </c>
      <c r="B358" s="1">
        <v>95</v>
      </c>
      <c r="C358" s="1">
        <v>3.6892999999999998</v>
      </c>
      <c r="D358" s="1">
        <v>6.5339999999999998</v>
      </c>
      <c r="E358" s="1">
        <v>14.2582</v>
      </c>
      <c r="F358" s="1">
        <v>25.191299999999998</v>
      </c>
      <c r="G358" s="1" t="s">
        <v>14</v>
      </c>
      <c r="H358" s="1" t="s">
        <v>22</v>
      </c>
      <c r="I358" s="1" t="s">
        <v>23</v>
      </c>
      <c r="J358" s="1" t="s">
        <v>24</v>
      </c>
      <c r="K358" s="1" t="s">
        <v>25</v>
      </c>
      <c r="L358" s="1" t="s">
        <v>26</v>
      </c>
      <c r="M358" s="1" t="s">
        <v>27</v>
      </c>
      <c r="N358" s="3" t="s">
        <v>28</v>
      </c>
    </row>
    <row r="359" spans="1:14" ht="19.95" hidden="1" customHeight="1" x14ac:dyDescent="0.25">
      <c r="A359" s="2">
        <v>203129</v>
      </c>
      <c r="B359" s="1">
        <v>16</v>
      </c>
      <c r="C359" s="1">
        <v>1.2457</v>
      </c>
      <c r="D359" s="1">
        <v>4.2927999999999997</v>
      </c>
      <c r="E359" s="1">
        <v>9.1945999999999994</v>
      </c>
      <c r="F359" s="1">
        <v>17.605599999999999</v>
      </c>
      <c r="G359" s="1" t="s">
        <v>30</v>
      </c>
      <c r="H359" s="1" t="s">
        <v>31</v>
      </c>
      <c r="I359" s="1" t="s">
        <v>32</v>
      </c>
      <c r="J359" s="1" t="s">
        <v>33</v>
      </c>
      <c r="K359" s="1" t="s">
        <v>34</v>
      </c>
      <c r="L359" s="1" t="s">
        <v>35</v>
      </c>
      <c r="M359" s="1" t="s">
        <v>36</v>
      </c>
      <c r="N359" s="3" t="s">
        <v>37</v>
      </c>
    </row>
    <row r="360" spans="1:14" ht="19.95" customHeight="1" x14ac:dyDescent="0.25">
      <c r="A360" s="2">
        <v>203052</v>
      </c>
      <c r="B360" s="1">
        <v>71</v>
      </c>
      <c r="C360" s="1">
        <v>3.1461999999999999</v>
      </c>
      <c r="D360" s="1">
        <v>6.4560000000000004</v>
      </c>
      <c r="E360" s="1">
        <v>15.3787</v>
      </c>
      <c r="F360" s="1">
        <v>26.759599999999999</v>
      </c>
      <c r="G360" s="1" t="s">
        <v>29</v>
      </c>
      <c r="H360" s="1" t="s">
        <v>22</v>
      </c>
      <c r="I360" s="1" t="s">
        <v>23</v>
      </c>
      <c r="J360" s="1" t="s">
        <v>24</v>
      </c>
      <c r="K360" s="1" t="s">
        <v>25</v>
      </c>
      <c r="L360" s="1" t="s">
        <v>26</v>
      </c>
      <c r="M360" s="1" t="s">
        <v>27</v>
      </c>
      <c r="N360" s="3" t="s">
        <v>28</v>
      </c>
    </row>
    <row r="361" spans="1:14" ht="19.95" hidden="1" customHeight="1" x14ac:dyDescent="0.25">
      <c r="A361" s="2">
        <v>203042</v>
      </c>
      <c r="B361" s="1">
        <v>12</v>
      </c>
      <c r="C361" s="1">
        <v>1.1126</v>
      </c>
      <c r="D361" s="1">
        <v>4.3715999999999999</v>
      </c>
      <c r="E361" s="1">
        <v>8.9336000000000002</v>
      </c>
      <c r="F361" s="1">
        <v>17.686299999999999</v>
      </c>
      <c r="G361" s="1" t="s">
        <v>30</v>
      </c>
      <c r="H361" s="1" t="s">
        <v>31</v>
      </c>
      <c r="I361" s="1" t="s">
        <v>32</v>
      </c>
      <c r="J361" s="1" t="s">
        <v>33</v>
      </c>
      <c r="K361" s="1" t="s">
        <v>34</v>
      </c>
      <c r="L361" s="1" t="s">
        <v>35</v>
      </c>
      <c r="M361" s="1" t="s">
        <v>36</v>
      </c>
      <c r="N361" s="3" t="s">
        <v>37</v>
      </c>
    </row>
    <row r="362" spans="1:14" ht="19.95" hidden="1" customHeight="1" x14ac:dyDescent="0.25">
      <c r="A362" s="2">
        <v>202980</v>
      </c>
      <c r="B362" s="1">
        <v>23</v>
      </c>
      <c r="C362" s="1">
        <v>1.7827</v>
      </c>
      <c r="D362" s="1">
        <v>4.9916999999999998</v>
      </c>
      <c r="E362" s="1">
        <v>8.3286999999999995</v>
      </c>
      <c r="F362" s="1">
        <v>19.903099999999998</v>
      </c>
      <c r="G362" s="1" t="s">
        <v>29</v>
      </c>
      <c r="H362" s="1" t="s">
        <v>31</v>
      </c>
      <c r="I362" s="1" t="s">
        <v>32</v>
      </c>
      <c r="J362" s="1" t="s">
        <v>33</v>
      </c>
      <c r="K362" s="1" t="s">
        <v>34</v>
      </c>
      <c r="L362" s="1" t="s">
        <v>35</v>
      </c>
      <c r="M362" s="1" t="s">
        <v>36</v>
      </c>
      <c r="N362" s="3" t="s">
        <v>37</v>
      </c>
    </row>
    <row r="363" spans="1:14" ht="19.95" customHeight="1" x14ac:dyDescent="0.25">
      <c r="A363" s="2">
        <v>202977</v>
      </c>
      <c r="B363" s="1">
        <v>100</v>
      </c>
      <c r="C363" s="1">
        <v>3.3094999999999999</v>
      </c>
      <c r="D363" s="1">
        <v>6.1805000000000003</v>
      </c>
      <c r="E363" s="1">
        <v>13.5724</v>
      </c>
      <c r="F363" s="1">
        <v>28.525099999999998</v>
      </c>
      <c r="G363" s="1" t="s">
        <v>30</v>
      </c>
      <c r="H363" s="1" t="s">
        <v>22</v>
      </c>
      <c r="I363" s="1" t="s">
        <v>23</v>
      </c>
      <c r="J363" s="1" t="s">
        <v>24</v>
      </c>
      <c r="K363" s="1" t="s">
        <v>25</v>
      </c>
      <c r="L363" s="1" t="s">
        <v>26</v>
      </c>
      <c r="M363" s="1" t="s">
        <v>27</v>
      </c>
      <c r="N363" s="3" t="s">
        <v>28</v>
      </c>
    </row>
    <row r="364" spans="1:14" ht="19.95" hidden="1" customHeight="1" x14ac:dyDescent="0.25">
      <c r="A364" s="2">
        <v>202976</v>
      </c>
      <c r="B364" s="1">
        <v>21</v>
      </c>
      <c r="C364" s="1">
        <v>1.0429999999999999</v>
      </c>
      <c r="D364" s="1">
        <v>4.5655999999999999</v>
      </c>
      <c r="E364" s="1">
        <v>9.7169000000000008</v>
      </c>
      <c r="F364" s="1">
        <v>19.9008</v>
      </c>
      <c r="G364" s="1" t="s">
        <v>38</v>
      </c>
      <c r="H364" s="1" t="s">
        <v>31</v>
      </c>
      <c r="I364" s="1" t="s">
        <v>32</v>
      </c>
      <c r="J364" s="1" t="s">
        <v>33</v>
      </c>
      <c r="K364" s="1" t="s">
        <v>34</v>
      </c>
      <c r="L364" s="1" t="s">
        <v>35</v>
      </c>
      <c r="M364" s="1" t="s">
        <v>36</v>
      </c>
      <c r="N364" s="3" t="s">
        <v>37</v>
      </c>
    </row>
    <row r="365" spans="1:14" ht="19.95" hidden="1" customHeight="1" x14ac:dyDescent="0.25">
      <c r="A365" s="2">
        <v>202974</v>
      </c>
      <c r="B365" s="1">
        <v>15</v>
      </c>
      <c r="C365" s="1">
        <v>1.8338000000000001</v>
      </c>
      <c r="D365" s="1">
        <v>4.4009</v>
      </c>
      <c r="E365" s="1">
        <v>8.5847999999999995</v>
      </c>
      <c r="F365" s="1">
        <v>17.6036</v>
      </c>
      <c r="G365" s="1" t="s">
        <v>14</v>
      </c>
      <c r="H365" s="1" t="s">
        <v>31</v>
      </c>
      <c r="I365" s="1" t="s">
        <v>32</v>
      </c>
      <c r="J365" s="1" t="s">
        <v>33</v>
      </c>
      <c r="K365" s="1" t="s">
        <v>34</v>
      </c>
      <c r="L365" s="1" t="s">
        <v>35</v>
      </c>
      <c r="M365" s="1" t="s">
        <v>36</v>
      </c>
      <c r="N365" s="3" t="s">
        <v>37</v>
      </c>
    </row>
    <row r="366" spans="1:14" ht="19.95" hidden="1" customHeight="1" x14ac:dyDescent="0.25">
      <c r="A366" s="2">
        <v>202963</v>
      </c>
      <c r="B366" s="1">
        <v>58</v>
      </c>
      <c r="C366" s="1">
        <v>2.6326000000000001</v>
      </c>
      <c r="D366" s="1">
        <v>5.2558999999999996</v>
      </c>
      <c r="E366" s="1">
        <v>10.7273</v>
      </c>
      <c r="F366" s="1">
        <v>23.110199999999999</v>
      </c>
      <c r="G366" s="1" t="s">
        <v>14</v>
      </c>
      <c r="H366" s="1" t="s">
        <v>15</v>
      </c>
      <c r="I366" s="1" t="s">
        <v>16</v>
      </c>
      <c r="J366" s="1" t="s">
        <v>17</v>
      </c>
      <c r="K366" s="1" t="s">
        <v>18</v>
      </c>
      <c r="L366" s="1" t="s">
        <v>19</v>
      </c>
      <c r="M366" s="1" t="s">
        <v>20</v>
      </c>
      <c r="N366" s="3" t="s">
        <v>21</v>
      </c>
    </row>
    <row r="367" spans="1:14" ht="19.95" hidden="1" customHeight="1" x14ac:dyDescent="0.25">
      <c r="A367" s="2">
        <v>202960</v>
      </c>
      <c r="B367" s="1">
        <v>16</v>
      </c>
      <c r="C367" s="1">
        <v>1.4552</v>
      </c>
      <c r="D367" s="1">
        <v>4.9631999999999996</v>
      </c>
      <c r="E367" s="1">
        <v>8.6236999999999995</v>
      </c>
      <c r="F367" s="1">
        <v>16.850999999999999</v>
      </c>
      <c r="G367" s="1" t="s">
        <v>14</v>
      </c>
      <c r="H367" s="1" t="s">
        <v>31</v>
      </c>
      <c r="I367" s="1" t="s">
        <v>32</v>
      </c>
      <c r="J367" s="1" t="s">
        <v>33</v>
      </c>
      <c r="K367" s="1" t="s">
        <v>34</v>
      </c>
      <c r="L367" s="1" t="s">
        <v>35</v>
      </c>
      <c r="M367" s="1" t="s">
        <v>36</v>
      </c>
      <c r="N367" s="3" t="s">
        <v>37</v>
      </c>
    </row>
    <row r="368" spans="1:14" ht="19.95" customHeight="1" x14ac:dyDescent="0.25">
      <c r="A368" s="2">
        <v>202919</v>
      </c>
      <c r="B368" s="1">
        <v>61</v>
      </c>
      <c r="C368" s="1">
        <v>3.7322000000000002</v>
      </c>
      <c r="D368" s="1">
        <v>6.7503000000000002</v>
      </c>
      <c r="E368" s="1">
        <v>15.2874</v>
      </c>
      <c r="F368" s="1">
        <v>28.4011</v>
      </c>
      <c r="G368" s="1" t="s">
        <v>30</v>
      </c>
      <c r="H368" s="1" t="s">
        <v>22</v>
      </c>
      <c r="I368" s="1" t="s">
        <v>23</v>
      </c>
      <c r="J368" s="1" t="s">
        <v>24</v>
      </c>
      <c r="K368" s="1" t="s">
        <v>25</v>
      </c>
      <c r="L368" s="1" t="s">
        <v>26</v>
      </c>
      <c r="M368" s="1" t="s">
        <v>27</v>
      </c>
      <c r="N368" s="3" t="s">
        <v>28</v>
      </c>
    </row>
    <row r="369" spans="1:14" ht="19.95" customHeight="1" x14ac:dyDescent="0.25">
      <c r="A369" s="2">
        <v>202903</v>
      </c>
      <c r="B369" s="1">
        <v>97</v>
      </c>
      <c r="C369" s="1">
        <v>3.4876999999999998</v>
      </c>
      <c r="D369" s="1">
        <v>6.7662000000000004</v>
      </c>
      <c r="E369" s="1">
        <v>15.237299999999999</v>
      </c>
      <c r="F369" s="1">
        <v>27.433900000000001</v>
      </c>
      <c r="G369" s="1" t="s">
        <v>30</v>
      </c>
      <c r="H369" s="1" t="s">
        <v>22</v>
      </c>
      <c r="I369" s="1" t="s">
        <v>23</v>
      </c>
      <c r="J369" s="1" t="s">
        <v>24</v>
      </c>
      <c r="K369" s="1" t="s">
        <v>25</v>
      </c>
      <c r="L369" s="1" t="s">
        <v>26</v>
      </c>
      <c r="M369" s="1" t="s">
        <v>27</v>
      </c>
      <c r="N369" s="3" t="s">
        <v>28</v>
      </c>
    </row>
    <row r="370" spans="1:14" ht="19.95" hidden="1" customHeight="1" x14ac:dyDescent="0.25">
      <c r="A370" s="2">
        <v>202859</v>
      </c>
      <c r="B370" s="1">
        <v>44</v>
      </c>
      <c r="C370" s="1">
        <v>2.7917999999999998</v>
      </c>
      <c r="D370" s="1">
        <v>5.7321999999999997</v>
      </c>
      <c r="E370" s="1">
        <v>10.100899999999999</v>
      </c>
      <c r="F370" s="1">
        <v>20.892199999999999</v>
      </c>
      <c r="G370" s="1" t="s">
        <v>30</v>
      </c>
      <c r="H370" s="1" t="s">
        <v>15</v>
      </c>
      <c r="I370" s="1" t="s">
        <v>16</v>
      </c>
      <c r="J370" s="1" t="s">
        <v>17</v>
      </c>
      <c r="K370" s="1" t="s">
        <v>18</v>
      </c>
      <c r="L370" s="1" t="s">
        <v>19</v>
      </c>
      <c r="M370" s="1" t="s">
        <v>20</v>
      </c>
      <c r="N370" s="3" t="s">
        <v>21</v>
      </c>
    </row>
    <row r="371" spans="1:14" ht="19.95" hidden="1" customHeight="1" x14ac:dyDescent="0.25">
      <c r="A371" s="2">
        <v>202858</v>
      </c>
      <c r="B371" s="1">
        <v>49</v>
      </c>
      <c r="C371" s="1">
        <v>2.6002000000000001</v>
      </c>
      <c r="D371" s="1">
        <v>5.8315999999999999</v>
      </c>
      <c r="E371" s="1">
        <v>10.0024</v>
      </c>
      <c r="F371" s="1">
        <v>22.043700000000001</v>
      </c>
      <c r="G371" s="1" t="s">
        <v>30</v>
      </c>
      <c r="H371" s="1" t="s">
        <v>15</v>
      </c>
      <c r="I371" s="1" t="s">
        <v>16</v>
      </c>
      <c r="J371" s="1" t="s">
        <v>17</v>
      </c>
      <c r="K371" s="1" t="s">
        <v>18</v>
      </c>
      <c r="L371" s="1" t="s">
        <v>19</v>
      </c>
      <c r="M371" s="1" t="s">
        <v>20</v>
      </c>
      <c r="N371" s="3" t="s">
        <v>21</v>
      </c>
    </row>
    <row r="372" spans="1:14" ht="19.95" hidden="1" customHeight="1" x14ac:dyDescent="0.25">
      <c r="A372" s="2">
        <v>202852</v>
      </c>
      <c r="B372" s="1">
        <v>52</v>
      </c>
      <c r="C372" s="1">
        <v>2.5301999999999998</v>
      </c>
      <c r="D372" s="1">
        <v>5.2584</v>
      </c>
      <c r="E372" s="1">
        <v>11.4114</v>
      </c>
      <c r="F372" s="1">
        <v>24.4818</v>
      </c>
      <c r="G372" s="1" t="s">
        <v>14</v>
      </c>
      <c r="H372" s="1" t="s">
        <v>15</v>
      </c>
      <c r="I372" s="1" t="s">
        <v>16</v>
      </c>
      <c r="J372" s="1" t="s">
        <v>17</v>
      </c>
      <c r="K372" s="1" t="s">
        <v>18</v>
      </c>
      <c r="L372" s="1" t="s">
        <v>19</v>
      </c>
      <c r="M372" s="1" t="s">
        <v>20</v>
      </c>
      <c r="N372" s="3" t="s">
        <v>21</v>
      </c>
    </row>
    <row r="373" spans="1:14" ht="19.95" hidden="1" customHeight="1" x14ac:dyDescent="0.25">
      <c r="A373" s="2">
        <v>202844</v>
      </c>
      <c r="B373" s="1">
        <v>47</v>
      </c>
      <c r="C373" s="1">
        <v>2.702</v>
      </c>
      <c r="D373" s="1">
        <v>5.7840999999999996</v>
      </c>
      <c r="E373" s="1">
        <v>10.385</v>
      </c>
      <c r="F373" s="1">
        <v>22.731200000000001</v>
      </c>
      <c r="G373" s="1" t="s">
        <v>30</v>
      </c>
      <c r="H373" s="1" t="s">
        <v>15</v>
      </c>
      <c r="I373" s="1" t="s">
        <v>16</v>
      </c>
      <c r="J373" s="1" t="s">
        <v>17</v>
      </c>
      <c r="K373" s="1" t="s">
        <v>18</v>
      </c>
      <c r="L373" s="1" t="s">
        <v>19</v>
      </c>
      <c r="M373" s="1" t="s">
        <v>20</v>
      </c>
      <c r="N373" s="3" t="s">
        <v>21</v>
      </c>
    </row>
    <row r="374" spans="1:14" ht="19.95" hidden="1" customHeight="1" x14ac:dyDescent="0.25">
      <c r="A374" s="2">
        <v>202840</v>
      </c>
      <c r="B374" s="1">
        <v>48</v>
      </c>
      <c r="C374" s="1">
        <v>2.0249999999999999</v>
      </c>
      <c r="D374" s="1">
        <v>5.0659000000000001</v>
      </c>
      <c r="E374" s="1">
        <v>10.0898</v>
      </c>
      <c r="F374" s="1">
        <v>23.5322</v>
      </c>
      <c r="G374" s="1" t="s">
        <v>38</v>
      </c>
      <c r="H374" s="1" t="s">
        <v>15</v>
      </c>
      <c r="I374" s="1" t="s">
        <v>16</v>
      </c>
      <c r="J374" s="1" t="s">
        <v>17</v>
      </c>
      <c r="K374" s="1" t="s">
        <v>18</v>
      </c>
      <c r="L374" s="1" t="s">
        <v>19</v>
      </c>
      <c r="M374" s="1" t="s">
        <v>20</v>
      </c>
      <c r="N374" s="3" t="s">
        <v>21</v>
      </c>
    </row>
    <row r="375" spans="1:14" ht="19.95" customHeight="1" x14ac:dyDescent="0.25">
      <c r="A375" s="2">
        <v>202840</v>
      </c>
      <c r="B375" s="1">
        <v>82</v>
      </c>
      <c r="C375" s="1">
        <v>3.8083</v>
      </c>
      <c r="D375" s="1">
        <v>6.7621000000000002</v>
      </c>
      <c r="E375" s="1">
        <v>12.3619</v>
      </c>
      <c r="F375" s="1">
        <v>27.7483</v>
      </c>
      <c r="G375" s="1" t="s">
        <v>14</v>
      </c>
      <c r="H375" s="1" t="s">
        <v>22</v>
      </c>
      <c r="I375" s="1" t="s">
        <v>23</v>
      </c>
      <c r="J375" s="1" t="s">
        <v>24</v>
      </c>
      <c r="K375" s="1" t="s">
        <v>25</v>
      </c>
      <c r="L375" s="1" t="s">
        <v>26</v>
      </c>
      <c r="M375" s="1" t="s">
        <v>27</v>
      </c>
      <c r="N375" s="3" t="s">
        <v>28</v>
      </c>
    </row>
    <row r="376" spans="1:14" ht="19.95" hidden="1" customHeight="1" x14ac:dyDescent="0.25">
      <c r="A376" s="2">
        <v>202837</v>
      </c>
      <c r="B376" s="1">
        <v>25</v>
      </c>
      <c r="C376" s="1">
        <v>1.0642</v>
      </c>
      <c r="D376" s="1">
        <v>4.6402999999999999</v>
      </c>
      <c r="E376" s="1">
        <v>9.1721000000000004</v>
      </c>
      <c r="F376" s="1">
        <v>19.073599999999999</v>
      </c>
      <c r="G376" s="1" t="s">
        <v>14</v>
      </c>
      <c r="H376" s="1" t="s">
        <v>31</v>
      </c>
      <c r="I376" s="1" t="s">
        <v>32</v>
      </c>
      <c r="J376" s="1" t="s">
        <v>33</v>
      </c>
      <c r="K376" s="1" t="s">
        <v>34</v>
      </c>
      <c r="L376" s="1" t="s">
        <v>35</v>
      </c>
      <c r="M376" s="1" t="s">
        <v>36</v>
      </c>
      <c r="N376" s="3" t="s">
        <v>37</v>
      </c>
    </row>
    <row r="377" spans="1:14" ht="19.95" hidden="1" customHeight="1" x14ac:dyDescent="0.25">
      <c r="A377" s="2">
        <v>202836</v>
      </c>
      <c r="B377" s="1">
        <v>21</v>
      </c>
      <c r="C377" s="1">
        <v>1.7544999999999999</v>
      </c>
      <c r="D377" s="1">
        <v>4.5176999999999996</v>
      </c>
      <c r="E377" s="1">
        <v>8.9414999999999996</v>
      </c>
      <c r="F377" s="1">
        <v>17.263200000000001</v>
      </c>
      <c r="G377" s="1" t="s">
        <v>29</v>
      </c>
      <c r="H377" s="1" t="s">
        <v>31</v>
      </c>
      <c r="I377" s="1" t="s">
        <v>32</v>
      </c>
      <c r="J377" s="1" t="s">
        <v>33</v>
      </c>
      <c r="K377" s="1" t="s">
        <v>34</v>
      </c>
      <c r="L377" s="1" t="s">
        <v>35</v>
      </c>
      <c r="M377" s="1" t="s">
        <v>36</v>
      </c>
      <c r="N377" s="3" t="s">
        <v>37</v>
      </c>
    </row>
    <row r="378" spans="1:14" ht="19.95" customHeight="1" x14ac:dyDescent="0.25">
      <c r="A378" s="2">
        <v>202804</v>
      </c>
      <c r="B378" s="1">
        <v>79</v>
      </c>
      <c r="C378" s="1">
        <v>3.3582999999999998</v>
      </c>
      <c r="D378" s="1">
        <v>6.6299000000000001</v>
      </c>
      <c r="E378" s="1">
        <v>15.843</v>
      </c>
      <c r="F378" s="1">
        <v>25.809100000000001</v>
      </c>
      <c r="G378" s="1" t="s">
        <v>29</v>
      </c>
      <c r="H378" s="1" t="s">
        <v>22</v>
      </c>
      <c r="I378" s="1" t="s">
        <v>23</v>
      </c>
      <c r="J378" s="1" t="s">
        <v>24</v>
      </c>
      <c r="K378" s="1" t="s">
        <v>25</v>
      </c>
      <c r="L378" s="1" t="s">
        <v>26</v>
      </c>
      <c r="M378" s="1" t="s">
        <v>27</v>
      </c>
      <c r="N378" s="3" t="s">
        <v>28</v>
      </c>
    </row>
    <row r="379" spans="1:14" ht="19.95" hidden="1" customHeight="1" x14ac:dyDescent="0.25">
      <c r="A379" s="2">
        <v>202802</v>
      </c>
      <c r="B379" s="1">
        <v>10</v>
      </c>
      <c r="C379" s="1">
        <v>1.2343</v>
      </c>
      <c r="D379" s="1">
        <v>4.1436999999999999</v>
      </c>
      <c r="E379" s="1">
        <v>8.7121999999999993</v>
      </c>
      <c r="F379" s="1">
        <v>17.515000000000001</v>
      </c>
      <c r="G379" s="1" t="s">
        <v>29</v>
      </c>
      <c r="H379" s="1" t="s">
        <v>31</v>
      </c>
      <c r="I379" s="1" t="s">
        <v>32</v>
      </c>
      <c r="J379" s="1" t="s">
        <v>33</v>
      </c>
      <c r="K379" s="1" t="s">
        <v>34</v>
      </c>
      <c r="L379" s="1" t="s">
        <v>35</v>
      </c>
      <c r="M379" s="1" t="s">
        <v>36</v>
      </c>
      <c r="N379" s="3" t="s">
        <v>37</v>
      </c>
    </row>
    <row r="380" spans="1:14" ht="19.95" customHeight="1" x14ac:dyDescent="0.25">
      <c r="A380" s="2">
        <v>202771</v>
      </c>
      <c r="B380" s="1">
        <v>73</v>
      </c>
      <c r="C380" s="1">
        <v>3.2810999999999999</v>
      </c>
      <c r="D380" s="1">
        <v>6.2817999999999996</v>
      </c>
      <c r="E380" s="1">
        <v>12.1822</v>
      </c>
      <c r="F380" s="1">
        <v>26.192499999999999</v>
      </c>
      <c r="G380" s="1" t="s">
        <v>38</v>
      </c>
      <c r="H380" s="1" t="s">
        <v>22</v>
      </c>
      <c r="I380" s="1" t="s">
        <v>23</v>
      </c>
      <c r="J380" s="1" t="s">
        <v>24</v>
      </c>
      <c r="K380" s="1" t="s">
        <v>25</v>
      </c>
      <c r="L380" s="1" t="s">
        <v>26</v>
      </c>
      <c r="M380" s="1" t="s">
        <v>27</v>
      </c>
      <c r="N380" s="3" t="s">
        <v>28</v>
      </c>
    </row>
    <row r="381" spans="1:14" ht="19.95" hidden="1" customHeight="1" x14ac:dyDescent="0.25">
      <c r="A381" s="2">
        <v>202753</v>
      </c>
      <c r="B381" s="1">
        <v>20</v>
      </c>
      <c r="C381" s="1">
        <v>1.4192</v>
      </c>
      <c r="D381" s="1">
        <v>4.7855999999999996</v>
      </c>
      <c r="E381" s="1">
        <v>9.8520000000000003</v>
      </c>
      <c r="F381" s="1">
        <v>18.1387</v>
      </c>
      <c r="G381" s="1" t="s">
        <v>38</v>
      </c>
      <c r="H381" s="1" t="s">
        <v>31</v>
      </c>
      <c r="I381" s="1" t="s">
        <v>32</v>
      </c>
      <c r="J381" s="1" t="s">
        <v>33</v>
      </c>
      <c r="K381" s="1" t="s">
        <v>34</v>
      </c>
      <c r="L381" s="1" t="s">
        <v>35</v>
      </c>
      <c r="M381" s="1" t="s">
        <v>36</v>
      </c>
      <c r="N381" s="3" t="s">
        <v>37</v>
      </c>
    </row>
    <row r="382" spans="1:14" ht="19.95" customHeight="1" x14ac:dyDescent="0.25">
      <c r="A382" s="2">
        <v>202732</v>
      </c>
      <c r="B382" s="1">
        <v>80</v>
      </c>
      <c r="C382" s="1">
        <v>3.1032999999999999</v>
      </c>
      <c r="D382" s="1">
        <v>6.0370999999999997</v>
      </c>
      <c r="E382" s="1">
        <v>14.543200000000001</v>
      </c>
      <c r="F382" s="1">
        <v>26.725200000000001</v>
      </c>
      <c r="G382" s="1" t="s">
        <v>29</v>
      </c>
      <c r="H382" s="1" t="s">
        <v>22</v>
      </c>
      <c r="I382" s="1" t="s">
        <v>23</v>
      </c>
      <c r="J382" s="1" t="s">
        <v>24</v>
      </c>
      <c r="K382" s="1" t="s">
        <v>25</v>
      </c>
      <c r="L382" s="1" t="s">
        <v>26</v>
      </c>
      <c r="M382" s="1" t="s">
        <v>27</v>
      </c>
      <c r="N382" s="3" t="s">
        <v>28</v>
      </c>
    </row>
    <row r="383" spans="1:14" ht="19.95" hidden="1" customHeight="1" x14ac:dyDescent="0.25">
      <c r="A383" s="2">
        <v>202647</v>
      </c>
      <c r="B383" s="1">
        <v>53</v>
      </c>
      <c r="C383" s="1">
        <v>2.1570999999999998</v>
      </c>
      <c r="D383" s="1">
        <v>5.3448000000000002</v>
      </c>
      <c r="E383" s="1">
        <v>11.0634</v>
      </c>
      <c r="F383" s="1">
        <v>20.864899999999999</v>
      </c>
      <c r="G383" s="1" t="s">
        <v>29</v>
      </c>
      <c r="H383" s="1" t="s">
        <v>15</v>
      </c>
      <c r="I383" s="1" t="s">
        <v>16</v>
      </c>
      <c r="J383" s="1" t="s">
        <v>17</v>
      </c>
      <c r="K383" s="1" t="s">
        <v>18</v>
      </c>
      <c r="L383" s="1" t="s">
        <v>19</v>
      </c>
      <c r="M383" s="1" t="s">
        <v>20</v>
      </c>
      <c r="N383" s="3" t="s">
        <v>21</v>
      </c>
    </row>
    <row r="384" spans="1:14" ht="19.95" hidden="1" customHeight="1" x14ac:dyDescent="0.25">
      <c r="A384" s="2">
        <v>202640</v>
      </c>
      <c r="B384" s="1">
        <v>10</v>
      </c>
      <c r="C384" s="1">
        <v>1.9552</v>
      </c>
      <c r="D384" s="1">
        <v>4.4983000000000004</v>
      </c>
      <c r="E384" s="1">
        <v>8.8042999999999996</v>
      </c>
      <c r="F384" s="1">
        <v>16.428699999999999</v>
      </c>
      <c r="G384" s="1" t="s">
        <v>14</v>
      </c>
      <c r="H384" s="1" t="s">
        <v>31</v>
      </c>
      <c r="I384" s="1" t="s">
        <v>32</v>
      </c>
      <c r="J384" s="1" t="s">
        <v>33</v>
      </c>
      <c r="K384" s="1" t="s">
        <v>34</v>
      </c>
      <c r="L384" s="1" t="s">
        <v>35</v>
      </c>
      <c r="M384" s="1" t="s">
        <v>36</v>
      </c>
      <c r="N384" s="3" t="s">
        <v>37</v>
      </c>
    </row>
    <row r="385" spans="1:14" ht="19.95" customHeight="1" x14ac:dyDescent="0.25">
      <c r="A385" s="2">
        <v>202633</v>
      </c>
      <c r="B385" s="1">
        <v>81</v>
      </c>
      <c r="C385" s="1">
        <v>3.2336</v>
      </c>
      <c r="D385" s="1">
        <v>6.7926000000000002</v>
      </c>
      <c r="E385" s="1">
        <v>13.4643</v>
      </c>
      <c r="F385" s="1">
        <v>26.1402</v>
      </c>
      <c r="G385" s="1" t="s">
        <v>38</v>
      </c>
      <c r="H385" s="1" t="s">
        <v>22</v>
      </c>
      <c r="I385" s="1" t="s">
        <v>23</v>
      </c>
      <c r="J385" s="1" t="s">
        <v>24</v>
      </c>
      <c r="K385" s="1" t="s">
        <v>25</v>
      </c>
      <c r="L385" s="1" t="s">
        <v>26</v>
      </c>
      <c r="M385" s="1" t="s">
        <v>27</v>
      </c>
      <c r="N385" s="3" t="s">
        <v>28</v>
      </c>
    </row>
    <row r="386" spans="1:14" ht="19.95" customHeight="1" x14ac:dyDescent="0.25">
      <c r="A386" s="2">
        <v>202611</v>
      </c>
      <c r="B386" s="1">
        <v>99</v>
      </c>
      <c r="C386" s="1">
        <v>3.0047999999999999</v>
      </c>
      <c r="D386" s="1">
        <v>6.9248000000000003</v>
      </c>
      <c r="E386" s="1">
        <v>15.397399999999999</v>
      </c>
      <c r="F386" s="1">
        <v>26.3338</v>
      </c>
      <c r="G386" s="1" t="s">
        <v>30</v>
      </c>
      <c r="H386" s="1" t="s">
        <v>22</v>
      </c>
      <c r="I386" s="1" t="s">
        <v>23</v>
      </c>
      <c r="J386" s="1" t="s">
        <v>24</v>
      </c>
      <c r="K386" s="1" t="s">
        <v>25</v>
      </c>
      <c r="L386" s="1" t="s">
        <v>26</v>
      </c>
      <c r="M386" s="1" t="s">
        <v>27</v>
      </c>
      <c r="N386" s="3" t="s">
        <v>28</v>
      </c>
    </row>
    <row r="387" spans="1:14" ht="19.95" hidden="1" customHeight="1" x14ac:dyDescent="0.25">
      <c r="A387" s="2">
        <v>202571</v>
      </c>
      <c r="B387" s="1">
        <v>60</v>
      </c>
      <c r="C387" s="1">
        <v>2.5405000000000002</v>
      </c>
      <c r="D387" s="1">
        <v>5.4824999999999999</v>
      </c>
      <c r="E387" s="1">
        <v>10.163600000000001</v>
      </c>
      <c r="F387" s="1">
        <v>21.395499999999998</v>
      </c>
      <c r="G387" s="1" t="s">
        <v>38</v>
      </c>
      <c r="H387" s="1" t="s">
        <v>15</v>
      </c>
      <c r="I387" s="1" t="s">
        <v>16</v>
      </c>
      <c r="J387" s="1" t="s">
        <v>17</v>
      </c>
      <c r="K387" s="1" t="s">
        <v>18</v>
      </c>
      <c r="L387" s="1" t="s">
        <v>19</v>
      </c>
      <c r="M387" s="1" t="s">
        <v>20</v>
      </c>
      <c r="N387" s="3" t="s">
        <v>21</v>
      </c>
    </row>
    <row r="388" spans="1:14" ht="19.95" hidden="1" customHeight="1" x14ac:dyDescent="0.25">
      <c r="A388" s="2">
        <v>202529</v>
      </c>
      <c r="B388" s="1">
        <v>28</v>
      </c>
      <c r="C388" s="1">
        <v>1.5225</v>
      </c>
      <c r="D388" s="1">
        <v>4.7686000000000002</v>
      </c>
      <c r="E388" s="1">
        <v>9.5248000000000008</v>
      </c>
      <c r="F388" s="1">
        <v>18.761500000000002</v>
      </c>
      <c r="G388" s="1" t="s">
        <v>30</v>
      </c>
      <c r="H388" s="1" t="s">
        <v>31</v>
      </c>
      <c r="I388" s="1" t="s">
        <v>32</v>
      </c>
      <c r="J388" s="1" t="s">
        <v>33</v>
      </c>
      <c r="K388" s="1" t="s">
        <v>34</v>
      </c>
      <c r="L388" s="1" t="s">
        <v>35</v>
      </c>
      <c r="M388" s="1" t="s">
        <v>36</v>
      </c>
      <c r="N388" s="3" t="s">
        <v>37</v>
      </c>
    </row>
    <row r="389" spans="1:14" ht="19.95" customHeight="1" x14ac:dyDescent="0.25">
      <c r="A389" s="2">
        <v>202518</v>
      </c>
      <c r="B389" s="1">
        <v>61</v>
      </c>
      <c r="C389" s="1">
        <v>3.7191000000000001</v>
      </c>
      <c r="D389" s="1">
        <v>6.0914000000000001</v>
      </c>
      <c r="E389" s="1">
        <v>12.0053</v>
      </c>
      <c r="F389" s="1">
        <v>26.866299999999999</v>
      </c>
      <c r="G389" s="1" t="s">
        <v>38</v>
      </c>
      <c r="H389" s="1" t="s">
        <v>22</v>
      </c>
      <c r="I389" s="1" t="s">
        <v>23</v>
      </c>
      <c r="J389" s="1" t="s">
        <v>24</v>
      </c>
      <c r="K389" s="1" t="s">
        <v>25</v>
      </c>
      <c r="L389" s="1" t="s">
        <v>26</v>
      </c>
      <c r="M389" s="1" t="s">
        <v>27</v>
      </c>
      <c r="N389" s="3" t="s">
        <v>28</v>
      </c>
    </row>
    <row r="390" spans="1:14" ht="19.95" hidden="1" customHeight="1" x14ac:dyDescent="0.25">
      <c r="A390" s="2">
        <v>202492</v>
      </c>
      <c r="B390" s="1">
        <v>39</v>
      </c>
      <c r="C390" s="1">
        <v>2.5436999999999999</v>
      </c>
      <c r="D390" s="1">
        <v>5.7746000000000004</v>
      </c>
      <c r="E390" s="1">
        <v>10.8338</v>
      </c>
      <c r="F390" s="1">
        <v>21.564399999999999</v>
      </c>
      <c r="G390" s="1" t="s">
        <v>29</v>
      </c>
      <c r="H390" s="1" t="s">
        <v>15</v>
      </c>
      <c r="I390" s="1" t="s">
        <v>16</v>
      </c>
      <c r="J390" s="1" t="s">
        <v>17</v>
      </c>
      <c r="K390" s="1" t="s">
        <v>18</v>
      </c>
      <c r="L390" s="1" t="s">
        <v>19</v>
      </c>
      <c r="M390" s="1" t="s">
        <v>20</v>
      </c>
      <c r="N390" s="3" t="s">
        <v>21</v>
      </c>
    </row>
    <row r="391" spans="1:14" ht="19.95" customHeight="1" x14ac:dyDescent="0.25">
      <c r="A391" s="2">
        <v>202388</v>
      </c>
      <c r="B391" s="1">
        <v>83</v>
      </c>
      <c r="C391" s="1">
        <v>3.2113</v>
      </c>
      <c r="D391" s="1">
        <v>6.5911999999999997</v>
      </c>
      <c r="E391" s="1">
        <v>14.456</v>
      </c>
      <c r="F391" s="1">
        <v>29.8001</v>
      </c>
      <c r="G391" s="1" t="s">
        <v>38</v>
      </c>
      <c r="H391" s="1" t="s">
        <v>22</v>
      </c>
      <c r="I391" s="1" t="s">
        <v>23</v>
      </c>
      <c r="J391" s="1" t="s">
        <v>24</v>
      </c>
      <c r="K391" s="1" t="s">
        <v>25</v>
      </c>
      <c r="L391" s="1" t="s">
        <v>26</v>
      </c>
      <c r="M391" s="1" t="s">
        <v>27</v>
      </c>
      <c r="N391" s="3" t="s">
        <v>28</v>
      </c>
    </row>
    <row r="392" spans="1:14" ht="19.95" hidden="1" customHeight="1" x14ac:dyDescent="0.25">
      <c r="A392" s="2">
        <v>202364</v>
      </c>
      <c r="B392" s="1">
        <v>39</v>
      </c>
      <c r="C392" s="1">
        <v>2.2038000000000002</v>
      </c>
      <c r="D392" s="1">
        <v>5.3586999999999998</v>
      </c>
      <c r="E392" s="1">
        <v>10.5457</v>
      </c>
      <c r="F392" s="1">
        <v>23.732600000000001</v>
      </c>
      <c r="G392" s="1" t="s">
        <v>29</v>
      </c>
      <c r="H392" s="1" t="s">
        <v>15</v>
      </c>
      <c r="I392" s="1" t="s">
        <v>16</v>
      </c>
      <c r="J392" s="1" t="s">
        <v>17</v>
      </c>
      <c r="K392" s="1" t="s">
        <v>18</v>
      </c>
      <c r="L392" s="1" t="s">
        <v>19</v>
      </c>
      <c r="M392" s="1" t="s">
        <v>20</v>
      </c>
      <c r="N392" s="3" t="s">
        <v>21</v>
      </c>
    </row>
    <row r="393" spans="1:14" ht="19.95" customHeight="1" x14ac:dyDescent="0.25">
      <c r="A393" s="2">
        <v>202323</v>
      </c>
      <c r="B393" s="1">
        <v>61</v>
      </c>
      <c r="C393" s="1">
        <v>3.3237999999999999</v>
      </c>
      <c r="D393" s="1">
        <v>6.9002999999999997</v>
      </c>
      <c r="E393" s="1">
        <v>13.4549</v>
      </c>
      <c r="F393" s="1">
        <v>25.5319</v>
      </c>
      <c r="G393" s="1" t="s">
        <v>38</v>
      </c>
      <c r="H393" s="1" t="s">
        <v>22</v>
      </c>
      <c r="I393" s="1" t="s">
        <v>23</v>
      </c>
      <c r="J393" s="1" t="s">
        <v>24</v>
      </c>
      <c r="K393" s="1" t="s">
        <v>25</v>
      </c>
      <c r="L393" s="1" t="s">
        <v>26</v>
      </c>
      <c r="M393" s="1" t="s">
        <v>27</v>
      </c>
      <c r="N393" s="3" t="s">
        <v>28</v>
      </c>
    </row>
    <row r="394" spans="1:14" ht="19.95" customHeight="1" x14ac:dyDescent="0.25">
      <c r="A394" s="2">
        <v>202308</v>
      </c>
      <c r="B394" s="1">
        <v>78</v>
      </c>
      <c r="C394" s="1">
        <v>3.8212999999999999</v>
      </c>
      <c r="D394" s="1">
        <v>6.6</v>
      </c>
      <c r="E394" s="1">
        <v>14.4735</v>
      </c>
      <c r="F394" s="1">
        <v>25.792300000000001</v>
      </c>
      <c r="G394" s="1" t="s">
        <v>14</v>
      </c>
      <c r="H394" s="1" t="s">
        <v>22</v>
      </c>
      <c r="I394" s="1" t="s">
        <v>23</v>
      </c>
      <c r="J394" s="1" t="s">
        <v>24</v>
      </c>
      <c r="K394" s="1" t="s">
        <v>25</v>
      </c>
      <c r="L394" s="1" t="s">
        <v>26</v>
      </c>
      <c r="M394" s="1" t="s">
        <v>27</v>
      </c>
      <c r="N394" s="3" t="s">
        <v>28</v>
      </c>
    </row>
    <row r="395" spans="1:14" ht="19.95" hidden="1" customHeight="1" x14ac:dyDescent="0.25">
      <c r="A395" s="2">
        <v>202286</v>
      </c>
      <c r="B395" s="1">
        <v>12</v>
      </c>
      <c r="C395" s="1">
        <v>1.0577000000000001</v>
      </c>
      <c r="D395" s="1">
        <v>4.3038999999999996</v>
      </c>
      <c r="E395" s="1">
        <v>8.1420999999999992</v>
      </c>
      <c r="F395" s="1">
        <v>17.787800000000001</v>
      </c>
      <c r="G395" s="1" t="s">
        <v>14</v>
      </c>
      <c r="H395" s="1" t="s">
        <v>31</v>
      </c>
      <c r="I395" s="1" t="s">
        <v>32</v>
      </c>
      <c r="J395" s="1" t="s">
        <v>33</v>
      </c>
      <c r="K395" s="1" t="s">
        <v>34</v>
      </c>
      <c r="L395" s="1" t="s">
        <v>35</v>
      </c>
      <c r="M395" s="1" t="s">
        <v>36</v>
      </c>
      <c r="N395" s="3" t="s">
        <v>37</v>
      </c>
    </row>
    <row r="396" spans="1:14" ht="19.95" hidden="1" customHeight="1" x14ac:dyDescent="0.25">
      <c r="A396" s="2">
        <v>202266</v>
      </c>
      <c r="B396" s="1">
        <v>26</v>
      </c>
      <c r="C396" s="1">
        <v>1.4064000000000001</v>
      </c>
      <c r="D396" s="1">
        <v>4.4448999999999996</v>
      </c>
      <c r="E396" s="1">
        <v>8.6038999999999994</v>
      </c>
      <c r="F396" s="1">
        <v>18.127700000000001</v>
      </c>
      <c r="G396" s="1" t="s">
        <v>29</v>
      </c>
      <c r="H396" s="1" t="s">
        <v>31</v>
      </c>
      <c r="I396" s="1" t="s">
        <v>32</v>
      </c>
      <c r="J396" s="1" t="s">
        <v>33</v>
      </c>
      <c r="K396" s="1" t="s">
        <v>34</v>
      </c>
      <c r="L396" s="1" t="s">
        <v>35</v>
      </c>
      <c r="M396" s="1" t="s">
        <v>36</v>
      </c>
      <c r="N396" s="3" t="s">
        <v>37</v>
      </c>
    </row>
    <row r="397" spans="1:14" ht="19.95" hidden="1" customHeight="1" x14ac:dyDescent="0.25">
      <c r="A397" s="2">
        <v>202248</v>
      </c>
      <c r="B397" s="1">
        <v>12</v>
      </c>
      <c r="C397" s="1">
        <v>1.4475</v>
      </c>
      <c r="D397" s="1">
        <v>4.0719000000000003</v>
      </c>
      <c r="E397" s="1">
        <v>9.8890999999999991</v>
      </c>
      <c r="F397" s="1">
        <v>18.560400000000001</v>
      </c>
      <c r="G397" s="1" t="s">
        <v>30</v>
      </c>
      <c r="H397" s="1" t="s">
        <v>31</v>
      </c>
      <c r="I397" s="1" t="s">
        <v>32</v>
      </c>
      <c r="J397" s="1" t="s">
        <v>33</v>
      </c>
      <c r="K397" s="1" t="s">
        <v>34</v>
      </c>
      <c r="L397" s="1" t="s">
        <v>35</v>
      </c>
      <c r="M397" s="1" t="s">
        <v>36</v>
      </c>
      <c r="N397" s="3" t="s">
        <v>37</v>
      </c>
    </row>
    <row r="398" spans="1:14" ht="19.95" hidden="1" customHeight="1" x14ac:dyDescent="0.25">
      <c r="A398" s="2">
        <v>202237</v>
      </c>
      <c r="B398" s="1">
        <v>28</v>
      </c>
      <c r="C398" s="1">
        <v>1.8923000000000001</v>
      </c>
      <c r="D398" s="1">
        <v>4.2420999999999998</v>
      </c>
      <c r="E398" s="1">
        <v>9.3462999999999994</v>
      </c>
      <c r="F398" s="1">
        <v>16.534300000000002</v>
      </c>
      <c r="G398" s="1" t="s">
        <v>14</v>
      </c>
      <c r="H398" s="1" t="s">
        <v>31</v>
      </c>
      <c r="I398" s="1" t="s">
        <v>32</v>
      </c>
      <c r="J398" s="1" t="s">
        <v>33</v>
      </c>
      <c r="K398" s="1" t="s">
        <v>34</v>
      </c>
      <c r="L398" s="1" t="s">
        <v>35</v>
      </c>
      <c r="M398" s="1" t="s">
        <v>36</v>
      </c>
      <c r="N398" s="3" t="s">
        <v>37</v>
      </c>
    </row>
    <row r="399" spans="1:14" ht="19.95" customHeight="1" x14ac:dyDescent="0.25">
      <c r="A399" s="2">
        <v>202231</v>
      </c>
      <c r="B399" s="1">
        <v>70</v>
      </c>
      <c r="C399" s="1">
        <v>3.4740000000000002</v>
      </c>
      <c r="D399" s="1">
        <v>6.1715999999999998</v>
      </c>
      <c r="E399" s="1">
        <v>13.3894</v>
      </c>
      <c r="F399" s="1">
        <v>25.572199999999999</v>
      </c>
      <c r="G399" s="1" t="s">
        <v>30</v>
      </c>
      <c r="H399" s="1" t="s">
        <v>22</v>
      </c>
      <c r="I399" s="1" t="s">
        <v>23</v>
      </c>
      <c r="J399" s="1" t="s">
        <v>24</v>
      </c>
      <c r="K399" s="1" t="s">
        <v>25</v>
      </c>
      <c r="L399" s="1" t="s">
        <v>26</v>
      </c>
      <c r="M399" s="1" t="s">
        <v>27</v>
      </c>
      <c r="N399" s="3" t="s">
        <v>28</v>
      </c>
    </row>
    <row r="400" spans="1:14" ht="19.95" hidden="1" customHeight="1" x14ac:dyDescent="0.25">
      <c r="A400" s="2">
        <v>202212</v>
      </c>
      <c r="B400" s="1">
        <v>39</v>
      </c>
      <c r="C400" s="1">
        <v>2.9702999999999999</v>
      </c>
      <c r="D400" s="1">
        <v>5.7827999999999999</v>
      </c>
      <c r="E400" s="1">
        <v>10.801299999999999</v>
      </c>
      <c r="F400" s="1">
        <v>22.491199999999999</v>
      </c>
      <c r="G400" s="1" t="s">
        <v>14</v>
      </c>
      <c r="H400" s="1" t="s">
        <v>15</v>
      </c>
      <c r="I400" s="1" t="s">
        <v>16</v>
      </c>
      <c r="J400" s="1" t="s">
        <v>17</v>
      </c>
      <c r="K400" s="1" t="s">
        <v>18</v>
      </c>
      <c r="L400" s="1" t="s">
        <v>19</v>
      </c>
      <c r="M400" s="1" t="s">
        <v>20</v>
      </c>
      <c r="N400" s="3" t="s">
        <v>21</v>
      </c>
    </row>
    <row r="401" spans="1:14" ht="19.95" customHeight="1" x14ac:dyDescent="0.25">
      <c r="A401" s="2">
        <v>202200</v>
      </c>
      <c r="B401" s="1">
        <v>80</v>
      </c>
      <c r="C401" s="1">
        <v>3.8731</v>
      </c>
      <c r="D401" s="1">
        <v>6.3620999999999999</v>
      </c>
      <c r="E401" s="1">
        <v>12.7668</v>
      </c>
      <c r="F401" s="1">
        <v>26.822399999999998</v>
      </c>
      <c r="G401" s="1" t="s">
        <v>38</v>
      </c>
      <c r="H401" s="1" t="s">
        <v>22</v>
      </c>
      <c r="I401" s="1" t="s">
        <v>23</v>
      </c>
      <c r="J401" s="1" t="s">
        <v>24</v>
      </c>
      <c r="K401" s="1" t="s">
        <v>25</v>
      </c>
      <c r="L401" s="1" t="s">
        <v>26</v>
      </c>
      <c r="M401" s="1" t="s">
        <v>27</v>
      </c>
      <c r="N401" s="3" t="s">
        <v>28</v>
      </c>
    </row>
    <row r="402" spans="1:14" ht="19.95" hidden="1" customHeight="1" x14ac:dyDescent="0.25">
      <c r="A402" s="2">
        <v>202188</v>
      </c>
      <c r="B402" s="1">
        <v>27</v>
      </c>
      <c r="C402" s="1">
        <v>1.4869000000000001</v>
      </c>
      <c r="D402" s="1">
        <v>4.7164999999999999</v>
      </c>
      <c r="E402" s="1">
        <v>8.0597999999999992</v>
      </c>
      <c r="F402" s="1">
        <v>19.415500000000002</v>
      </c>
      <c r="G402" s="1" t="s">
        <v>30</v>
      </c>
      <c r="H402" s="1" t="s">
        <v>31</v>
      </c>
      <c r="I402" s="1" t="s">
        <v>32</v>
      </c>
      <c r="J402" s="1" t="s">
        <v>33</v>
      </c>
      <c r="K402" s="1" t="s">
        <v>34</v>
      </c>
      <c r="L402" s="1" t="s">
        <v>35</v>
      </c>
      <c r="M402" s="1" t="s">
        <v>36</v>
      </c>
      <c r="N402" s="3" t="s">
        <v>37</v>
      </c>
    </row>
    <row r="403" spans="1:14" ht="19.95" hidden="1" customHeight="1" x14ac:dyDescent="0.25">
      <c r="A403" s="2">
        <v>202163</v>
      </c>
      <c r="B403" s="1">
        <v>31</v>
      </c>
      <c r="C403" s="1">
        <v>2.0217999999999998</v>
      </c>
      <c r="D403" s="1">
        <v>5.6464999999999996</v>
      </c>
      <c r="E403" s="1">
        <v>11.6243</v>
      </c>
      <c r="F403" s="1">
        <v>22.4633</v>
      </c>
      <c r="G403" s="1" t="s">
        <v>38</v>
      </c>
      <c r="H403" s="1" t="s">
        <v>15</v>
      </c>
      <c r="I403" s="1" t="s">
        <v>16</v>
      </c>
      <c r="J403" s="1" t="s">
        <v>17</v>
      </c>
      <c r="K403" s="1" t="s">
        <v>18</v>
      </c>
      <c r="L403" s="1" t="s">
        <v>19</v>
      </c>
      <c r="M403" s="1" t="s">
        <v>20</v>
      </c>
      <c r="N403" s="3" t="s">
        <v>21</v>
      </c>
    </row>
    <row r="404" spans="1:14" ht="19.95" hidden="1" customHeight="1" x14ac:dyDescent="0.25">
      <c r="A404" s="2">
        <v>202160</v>
      </c>
      <c r="B404" s="1">
        <v>20</v>
      </c>
      <c r="C404" s="1">
        <v>1.5384</v>
      </c>
      <c r="D404" s="1">
        <v>4.8268000000000004</v>
      </c>
      <c r="E404" s="1">
        <v>8.1885999999999992</v>
      </c>
      <c r="F404" s="1">
        <v>18.1159</v>
      </c>
      <c r="G404" s="1" t="s">
        <v>38</v>
      </c>
      <c r="H404" s="1" t="s">
        <v>31</v>
      </c>
      <c r="I404" s="1" t="s">
        <v>32</v>
      </c>
      <c r="J404" s="1" t="s">
        <v>33</v>
      </c>
      <c r="K404" s="1" t="s">
        <v>34</v>
      </c>
      <c r="L404" s="1" t="s">
        <v>35</v>
      </c>
      <c r="M404" s="1" t="s">
        <v>36</v>
      </c>
      <c r="N404" s="3" t="s">
        <v>37</v>
      </c>
    </row>
    <row r="405" spans="1:14" ht="19.95" customHeight="1" x14ac:dyDescent="0.25">
      <c r="A405" s="2">
        <v>202156</v>
      </c>
      <c r="B405" s="1">
        <v>62</v>
      </c>
      <c r="C405" s="1">
        <v>3.9268999999999998</v>
      </c>
      <c r="D405" s="1">
        <v>6.6402999999999999</v>
      </c>
      <c r="E405" s="1">
        <v>12.587899999999999</v>
      </c>
      <c r="F405" s="1">
        <v>27.5672</v>
      </c>
      <c r="G405" s="1" t="s">
        <v>30</v>
      </c>
      <c r="H405" s="1" t="s">
        <v>22</v>
      </c>
      <c r="I405" s="1" t="s">
        <v>23</v>
      </c>
      <c r="J405" s="1" t="s">
        <v>24</v>
      </c>
      <c r="K405" s="1" t="s">
        <v>25</v>
      </c>
      <c r="L405" s="1" t="s">
        <v>26</v>
      </c>
      <c r="M405" s="1" t="s">
        <v>27</v>
      </c>
      <c r="N405" s="3" t="s">
        <v>28</v>
      </c>
    </row>
    <row r="406" spans="1:14" ht="19.95" hidden="1" customHeight="1" x14ac:dyDescent="0.25">
      <c r="A406" s="2">
        <v>202116</v>
      </c>
      <c r="B406" s="1">
        <v>29</v>
      </c>
      <c r="C406" s="1">
        <v>1.3307</v>
      </c>
      <c r="D406" s="1">
        <v>4.617</v>
      </c>
      <c r="E406" s="1">
        <v>9.7657000000000007</v>
      </c>
      <c r="F406" s="1">
        <v>19.974900000000002</v>
      </c>
      <c r="G406" s="1" t="s">
        <v>14</v>
      </c>
      <c r="H406" s="1" t="s">
        <v>31</v>
      </c>
      <c r="I406" s="1" t="s">
        <v>32</v>
      </c>
      <c r="J406" s="1" t="s">
        <v>33</v>
      </c>
      <c r="K406" s="1" t="s">
        <v>34</v>
      </c>
      <c r="L406" s="1" t="s">
        <v>35</v>
      </c>
      <c r="M406" s="1" t="s">
        <v>36</v>
      </c>
      <c r="N406" s="3" t="s">
        <v>37</v>
      </c>
    </row>
    <row r="407" spans="1:14" ht="19.95" hidden="1" customHeight="1" x14ac:dyDescent="0.25">
      <c r="A407" s="2">
        <v>201988</v>
      </c>
      <c r="B407" s="1">
        <v>48</v>
      </c>
      <c r="C407" s="1">
        <v>2.2925</v>
      </c>
      <c r="D407" s="1">
        <v>5.3670999999999998</v>
      </c>
      <c r="E407" s="1">
        <v>11.737299999999999</v>
      </c>
      <c r="F407" s="1">
        <v>24.479199999999999</v>
      </c>
      <c r="G407" s="1" t="s">
        <v>14</v>
      </c>
      <c r="H407" s="1" t="s">
        <v>15</v>
      </c>
      <c r="I407" s="1" t="s">
        <v>16</v>
      </c>
      <c r="J407" s="1" t="s">
        <v>17</v>
      </c>
      <c r="K407" s="1" t="s">
        <v>18</v>
      </c>
      <c r="L407" s="1" t="s">
        <v>19</v>
      </c>
      <c r="M407" s="1" t="s">
        <v>20</v>
      </c>
      <c r="N407" s="3" t="s">
        <v>21</v>
      </c>
    </row>
    <row r="408" spans="1:14" ht="19.95" customHeight="1" x14ac:dyDescent="0.25">
      <c r="A408" s="2">
        <v>201899</v>
      </c>
      <c r="B408" s="1">
        <v>84</v>
      </c>
      <c r="C408" s="1">
        <v>3.6381000000000001</v>
      </c>
      <c r="D408" s="1">
        <v>6.7671999999999999</v>
      </c>
      <c r="E408" s="1">
        <v>13.348599999999999</v>
      </c>
      <c r="F408" s="1">
        <v>25.087599999999998</v>
      </c>
      <c r="G408" s="1" t="s">
        <v>30</v>
      </c>
      <c r="H408" s="1" t="s">
        <v>22</v>
      </c>
      <c r="I408" s="1" t="s">
        <v>23</v>
      </c>
      <c r="J408" s="1" t="s">
        <v>24</v>
      </c>
      <c r="K408" s="1" t="s">
        <v>25</v>
      </c>
      <c r="L408" s="1" t="s">
        <v>26</v>
      </c>
      <c r="M408" s="1" t="s">
        <v>27</v>
      </c>
      <c r="N408" s="3" t="s">
        <v>28</v>
      </c>
    </row>
    <row r="409" spans="1:14" ht="19.95" hidden="1" customHeight="1" x14ac:dyDescent="0.25">
      <c r="A409" s="2">
        <v>201889</v>
      </c>
      <c r="B409" s="1">
        <v>27</v>
      </c>
      <c r="C409" s="1">
        <v>1.9471000000000001</v>
      </c>
      <c r="D409" s="1">
        <v>4.3684000000000003</v>
      </c>
      <c r="E409" s="1">
        <v>9.8660999999999994</v>
      </c>
      <c r="F409" s="1">
        <v>17.279199999999999</v>
      </c>
      <c r="G409" s="1" t="s">
        <v>14</v>
      </c>
      <c r="H409" s="1" t="s">
        <v>31</v>
      </c>
      <c r="I409" s="1" t="s">
        <v>32</v>
      </c>
      <c r="J409" s="1" t="s">
        <v>33</v>
      </c>
      <c r="K409" s="1" t="s">
        <v>34</v>
      </c>
      <c r="L409" s="1" t="s">
        <v>35</v>
      </c>
      <c r="M409" s="1" t="s">
        <v>36</v>
      </c>
      <c r="N409" s="3" t="s">
        <v>37</v>
      </c>
    </row>
    <row r="410" spans="1:14" ht="19.95" hidden="1" customHeight="1" x14ac:dyDescent="0.25">
      <c r="A410" s="2">
        <v>201886</v>
      </c>
      <c r="B410" s="1">
        <v>11</v>
      </c>
      <c r="C410" s="1">
        <v>1.8666</v>
      </c>
      <c r="D410" s="1">
        <v>4.2351999999999999</v>
      </c>
      <c r="E410" s="1">
        <v>9.7438000000000002</v>
      </c>
      <c r="F410" s="1">
        <v>18.539400000000001</v>
      </c>
      <c r="G410" s="1" t="s">
        <v>30</v>
      </c>
      <c r="H410" s="1" t="s">
        <v>31</v>
      </c>
      <c r="I410" s="1" t="s">
        <v>32</v>
      </c>
      <c r="J410" s="1" t="s">
        <v>33</v>
      </c>
      <c r="K410" s="1" t="s">
        <v>34</v>
      </c>
      <c r="L410" s="1" t="s">
        <v>35</v>
      </c>
      <c r="M410" s="1" t="s">
        <v>36</v>
      </c>
      <c r="N410" s="3" t="s">
        <v>37</v>
      </c>
    </row>
    <row r="411" spans="1:14" ht="19.95" hidden="1" customHeight="1" x14ac:dyDescent="0.25">
      <c r="A411" s="2">
        <v>201875</v>
      </c>
      <c r="B411" s="1">
        <v>11</v>
      </c>
      <c r="C411" s="1">
        <v>1.2817000000000001</v>
      </c>
      <c r="D411" s="1">
        <v>4.0903</v>
      </c>
      <c r="E411" s="1">
        <v>9.0813000000000006</v>
      </c>
      <c r="F411" s="1">
        <v>19.3903</v>
      </c>
      <c r="G411" s="1" t="s">
        <v>30</v>
      </c>
      <c r="H411" s="1" t="s">
        <v>31</v>
      </c>
      <c r="I411" s="1" t="s">
        <v>32</v>
      </c>
      <c r="J411" s="1" t="s">
        <v>33</v>
      </c>
      <c r="K411" s="1" t="s">
        <v>34</v>
      </c>
      <c r="L411" s="1" t="s">
        <v>35</v>
      </c>
      <c r="M411" s="1" t="s">
        <v>36</v>
      </c>
      <c r="N411" s="3" t="s">
        <v>37</v>
      </c>
    </row>
    <row r="412" spans="1:14" ht="19.95" hidden="1" customHeight="1" x14ac:dyDescent="0.25">
      <c r="A412" s="2">
        <v>201870</v>
      </c>
      <c r="B412" s="1">
        <v>16</v>
      </c>
      <c r="C412" s="1">
        <v>1.9349000000000001</v>
      </c>
      <c r="D412" s="1">
        <v>4.0446</v>
      </c>
      <c r="E412" s="1">
        <v>8.8122000000000007</v>
      </c>
      <c r="F412" s="1">
        <v>16.097200000000001</v>
      </c>
      <c r="G412" s="1" t="s">
        <v>38</v>
      </c>
      <c r="H412" s="1" t="s">
        <v>31</v>
      </c>
      <c r="I412" s="1" t="s">
        <v>32</v>
      </c>
      <c r="J412" s="1" t="s">
        <v>33</v>
      </c>
      <c r="K412" s="1" t="s">
        <v>34</v>
      </c>
      <c r="L412" s="1" t="s">
        <v>35</v>
      </c>
      <c r="M412" s="1" t="s">
        <v>36</v>
      </c>
      <c r="N412" s="3" t="s">
        <v>37</v>
      </c>
    </row>
    <row r="413" spans="1:14" ht="19.95" customHeight="1" x14ac:dyDescent="0.25">
      <c r="A413" s="2">
        <v>201846</v>
      </c>
      <c r="B413" s="1">
        <v>70</v>
      </c>
      <c r="C413" s="1">
        <v>3.9510000000000001</v>
      </c>
      <c r="D413" s="1">
        <v>6.7986000000000004</v>
      </c>
      <c r="E413" s="1">
        <v>12.7585</v>
      </c>
      <c r="F413" s="1">
        <v>29.074400000000001</v>
      </c>
      <c r="G413" s="1" t="s">
        <v>38</v>
      </c>
      <c r="H413" s="1" t="s">
        <v>22</v>
      </c>
      <c r="I413" s="1" t="s">
        <v>23</v>
      </c>
      <c r="J413" s="1" t="s">
        <v>24</v>
      </c>
      <c r="K413" s="1" t="s">
        <v>25</v>
      </c>
      <c r="L413" s="1" t="s">
        <v>26</v>
      </c>
      <c r="M413" s="1" t="s">
        <v>27</v>
      </c>
      <c r="N413" s="3" t="s">
        <v>28</v>
      </c>
    </row>
    <row r="414" spans="1:14" ht="19.95" hidden="1" customHeight="1" x14ac:dyDescent="0.25">
      <c r="A414" s="2">
        <v>201788</v>
      </c>
      <c r="B414" s="1">
        <v>26</v>
      </c>
      <c r="C414" s="1">
        <v>1.6224000000000001</v>
      </c>
      <c r="D414" s="1">
        <v>4.4756999999999998</v>
      </c>
      <c r="E414" s="1">
        <v>8.8118999999999996</v>
      </c>
      <c r="F414" s="1">
        <v>19.496600000000001</v>
      </c>
      <c r="G414" s="1" t="s">
        <v>30</v>
      </c>
      <c r="H414" s="1" t="s">
        <v>31</v>
      </c>
      <c r="I414" s="1" t="s">
        <v>32</v>
      </c>
      <c r="J414" s="1" t="s">
        <v>33</v>
      </c>
      <c r="K414" s="1" t="s">
        <v>34</v>
      </c>
      <c r="L414" s="1" t="s">
        <v>35</v>
      </c>
      <c r="M414" s="1" t="s">
        <v>36</v>
      </c>
      <c r="N414" s="3" t="s">
        <v>37</v>
      </c>
    </row>
    <row r="415" spans="1:14" ht="19.95" hidden="1" customHeight="1" x14ac:dyDescent="0.25">
      <c r="A415" s="2">
        <v>201784</v>
      </c>
      <c r="B415" s="1">
        <v>38</v>
      </c>
      <c r="C415" s="1">
        <v>2.2440000000000002</v>
      </c>
      <c r="D415" s="1">
        <v>5.1227</v>
      </c>
      <c r="E415" s="1">
        <v>10.964600000000001</v>
      </c>
      <c r="F415" s="1">
        <v>22.3795</v>
      </c>
      <c r="G415" s="1" t="s">
        <v>38</v>
      </c>
      <c r="H415" s="1" t="s">
        <v>15</v>
      </c>
      <c r="I415" s="1" t="s">
        <v>16</v>
      </c>
      <c r="J415" s="1" t="s">
        <v>17</v>
      </c>
      <c r="K415" s="1" t="s">
        <v>18</v>
      </c>
      <c r="L415" s="1" t="s">
        <v>19</v>
      </c>
      <c r="M415" s="1" t="s">
        <v>20</v>
      </c>
      <c r="N415" s="3" t="s">
        <v>21</v>
      </c>
    </row>
    <row r="416" spans="1:14" ht="19.95" hidden="1" customHeight="1" x14ac:dyDescent="0.25">
      <c r="A416" s="2">
        <v>201755</v>
      </c>
      <c r="B416" s="1">
        <v>26</v>
      </c>
      <c r="C416" s="1">
        <v>1.6843999999999999</v>
      </c>
      <c r="D416" s="1">
        <v>4.2316000000000003</v>
      </c>
      <c r="E416" s="1">
        <v>9.0123999999999995</v>
      </c>
      <c r="F416" s="1">
        <v>17.390999999999998</v>
      </c>
      <c r="G416" s="1" t="s">
        <v>38</v>
      </c>
      <c r="H416" s="1" t="s">
        <v>31</v>
      </c>
      <c r="I416" s="1" t="s">
        <v>32</v>
      </c>
      <c r="J416" s="1" t="s">
        <v>33</v>
      </c>
      <c r="K416" s="1" t="s">
        <v>34</v>
      </c>
      <c r="L416" s="1" t="s">
        <v>35</v>
      </c>
      <c r="M416" s="1" t="s">
        <v>36</v>
      </c>
      <c r="N416" s="3" t="s">
        <v>37</v>
      </c>
    </row>
    <row r="417" spans="1:14" ht="19.95" hidden="1" customHeight="1" x14ac:dyDescent="0.25">
      <c r="A417" s="2">
        <v>201745</v>
      </c>
      <c r="B417" s="1">
        <v>26</v>
      </c>
      <c r="C417" s="1">
        <v>1.9201999999999999</v>
      </c>
      <c r="D417" s="1">
        <v>4.5449999999999999</v>
      </c>
      <c r="E417" s="1">
        <v>9.4032999999999998</v>
      </c>
      <c r="F417" s="1">
        <v>19.731300000000001</v>
      </c>
      <c r="G417" s="1" t="s">
        <v>38</v>
      </c>
      <c r="H417" s="1" t="s">
        <v>31</v>
      </c>
      <c r="I417" s="1" t="s">
        <v>32</v>
      </c>
      <c r="J417" s="1" t="s">
        <v>33</v>
      </c>
      <c r="K417" s="1" t="s">
        <v>34</v>
      </c>
      <c r="L417" s="1" t="s">
        <v>35</v>
      </c>
      <c r="M417" s="1" t="s">
        <v>36</v>
      </c>
      <c r="N417" s="3" t="s">
        <v>37</v>
      </c>
    </row>
    <row r="418" spans="1:14" ht="19.95" hidden="1" customHeight="1" x14ac:dyDescent="0.25">
      <c r="A418" s="2">
        <v>201743</v>
      </c>
      <c r="B418" s="1">
        <v>22</v>
      </c>
      <c r="C418" s="1">
        <v>1.3805000000000001</v>
      </c>
      <c r="D418" s="1">
        <v>4.7572999999999999</v>
      </c>
      <c r="E418" s="1">
        <v>8.7553000000000001</v>
      </c>
      <c r="F418" s="1">
        <v>16.248100000000001</v>
      </c>
      <c r="G418" s="1" t="s">
        <v>38</v>
      </c>
      <c r="H418" s="1" t="s">
        <v>31</v>
      </c>
      <c r="I418" s="1" t="s">
        <v>32</v>
      </c>
      <c r="J418" s="1" t="s">
        <v>33</v>
      </c>
      <c r="K418" s="1" t="s">
        <v>34</v>
      </c>
      <c r="L418" s="1" t="s">
        <v>35</v>
      </c>
      <c r="M418" s="1" t="s">
        <v>36</v>
      </c>
      <c r="N418" s="3" t="s">
        <v>37</v>
      </c>
    </row>
    <row r="419" spans="1:14" ht="19.95" hidden="1" customHeight="1" x14ac:dyDescent="0.25">
      <c r="A419" s="2">
        <v>201741</v>
      </c>
      <c r="B419" s="1">
        <v>42</v>
      </c>
      <c r="C419" s="1">
        <v>2.0754000000000001</v>
      </c>
      <c r="D419" s="1">
        <v>5.2885999999999997</v>
      </c>
      <c r="E419" s="1">
        <v>10.5007</v>
      </c>
      <c r="F419" s="1">
        <v>23.116800000000001</v>
      </c>
      <c r="G419" s="1" t="s">
        <v>14</v>
      </c>
      <c r="H419" s="1" t="s">
        <v>15</v>
      </c>
      <c r="I419" s="1" t="s">
        <v>16</v>
      </c>
      <c r="J419" s="1" t="s">
        <v>17</v>
      </c>
      <c r="K419" s="1" t="s">
        <v>18</v>
      </c>
      <c r="L419" s="1" t="s">
        <v>19</v>
      </c>
      <c r="M419" s="1" t="s">
        <v>20</v>
      </c>
      <c r="N419" s="3" t="s">
        <v>21</v>
      </c>
    </row>
    <row r="420" spans="1:14" ht="19.95" hidden="1" customHeight="1" x14ac:dyDescent="0.25">
      <c r="A420" s="2">
        <v>201651</v>
      </c>
      <c r="B420" s="1">
        <v>21</v>
      </c>
      <c r="C420" s="1">
        <v>1.6042000000000001</v>
      </c>
      <c r="D420" s="1">
        <v>4.6253000000000002</v>
      </c>
      <c r="E420" s="1">
        <v>8.8748000000000005</v>
      </c>
      <c r="F420" s="1">
        <v>16.290400000000002</v>
      </c>
      <c r="G420" s="1" t="s">
        <v>30</v>
      </c>
      <c r="H420" s="1" t="s">
        <v>31</v>
      </c>
      <c r="I420" s="1" t="s">
        <v>32</v>
      </c>
      <c r="J420" s="1" t="s">
        <v>33</v>
      </c>
      <c r="K420" s="1" t="s">
        <v>34</v>
      </c>
      <c r="L420" s="1" t="s">
        <v>35</v>
      </c>
      <c r="M420" s="1" t="s">
        <v>36</v>
      </c>
      <c r="N420" s="3" t="s">
        <v>37</v>
      </c>
    </row>
    <row r="421" spans="1:14" ht="19.95" hidden="1" customHeight="1" x14ac:dyDescent="0.25">
      <c r="A421" s="2">
        <v>201640</v>
      </c>
      <c r="B421" s="1">
        <v>39</v>
      </c>
      <c r="C421" s="1">
        <v>2.2801</v>
      </c>
      <c r="D421" s="1">
        <v>5.5719000000000003</v>
      </c>
      <c r="E421" s="1">
        <v>11.4528</v>
      </c>
      <c r="F421" s="1">
        <v>21.956499999999998</v>
      </c>
      <c r="G421" s="1" t="s">
        <v>38</v>
      </c>
      <c r="H421" s="1" t="s">
        <v>15</v>
      </c>
      <c r="I421" s="1" t="s">
        <v>16</v>
      </c>
      <c r="J421" s="1" t="s">
        <v>17</v>
      </c>
      <c r="K421" s="1" t="s">
        <v>18</v>
      </c>
      <c r="L421" s="1" t="s">
        <v>19</v>
      </c>
      <c r="M421" s="1" t="s">
        <v>20</v>
      </c>
      <c r="N421" s="3" t="s">
        <v>21</v>
      </c>
    </row>
    <row r="422" spans="1:14" ht="19.95" hidden="1" customHeight="1" x14ac:dyDescent="0.25">
      <c r="A422" s="2">
        <v>201632</v>
      </c>
      <c r="B422" s="1">
        <v>50</v>
      </c>
      <c r="C422" s="1">
        <v>2.7905000000000002</v>
      </c>
      <c r="D422" s="1">
        <v>5.8616999999999999</v>
      </c>
      <c r="E422" s="1">
        <v>10.345499999999999</v>
      </c>
      <c r="F422" s="1">
        <v>20.9803</v>
      </c>
      <c r="G422" s="1" t="s">
        <v>38</v>
      </c>
      <c r="H422" s="1" t="s">
        <v>15</v>
      </c>
      <c r="I422" s="1" t="s">
        <v>16</v>
      </c>
      <c r="J422" s="1" t="s">
        <v>17</v>
      </c>
      <c r="K422" s="1" t="s">
        <v>18</v>
      </c>
      <c r="L422" s="1" t="s">
        <v>19</v>
      </c>
      <c r="M422" s="1" t="s">
        <v>20</v>
      </c>
      <c r="N422" s="3" t="s">
        <v>21</v>
      </c>
    </row>
    <row r="423" spans="1:14" ht="19.95" hidden="1" customHeight="1" x14ac:dyDescent="0.25">
      <c r="A423" s="2">
        <v>201631</v>
      </c>
      <c r="B423" s="1">
        <v>26</v>
      </c>
      <c r="C423" s="1">
        <v>1.5893999999999999</v>
      </c>
      <c r="D423" s="1">
        <v>4.0936000000000003</v>
      </c>
      <c r="E423" s="1">
        <v>9.0038</v>
      </c>
      <c r="F423" s="1">
        <v>16.2666</v>
      </c>
      <c r="G423" s="1" t="s">
        <v>30</v>
      </c>
      <c r="H423" s="1" t="s">
        <v>31</v>
      </c>
      <c r="I423" s="1" t="s">
        <v>32</v>
      </c>
      <c r="J423" s="1" t="s">
        <v>33</v>
      </c>
      <c r="K423" s="1" t="s">
        <v>34</v>
      </c>
      <c r="L423" s="1" t="s">
        <v>35</v>
      </c>
      <c r="M423" s="1" t="s">
        <v>36</v>
      </c>
      <c r="N423" s="3" t="s">
        <v>37</v>
      </c>
    </row>
    <row r="424" spans="1:14" ht="19.95" hidden="1" customHeight="1" x14ac:dyDescent="0.25">
      <c r="A424" s="2">
        <v>201624</v>
      </c>
      <c r="B424" s="1">
        <v>28</v>
      </c>
      <c r="C424" s="1">
        <v>1.2606999999999999</v>
      </c>
      <c r="D424" s="1">
        <v>4.9340000000000002</v>
      </c>
      <c r="E424" s="1">
        <v>8.9417000000000009</v>
      </c>
      <c r="F424" s="1">
        <v>16.3614</v>
      </c>
      <c r="G424" s="1" t="s">
        <v>30</v>
      </c>
      <c r="H424" s="1" t="s">
        <v>31</v>
      </c>
      <c r="I424" s="1" t="s">
        <v>32</v>
      </c>
      <c r="J424" s="1" t="s">
        <v>33</v>
      </c>
      <c r="K424" s="1" t="s">
        <v>34</v>
      </c>
      <c r="L424" s="1" t="s">
        <v>35</v>
      </c>
      <c r="M424" s="1" t="s">
        <v>36</v>
      </c>
      <c r="N424" s="3" t="s">
        <v>37</v>
      </c>
    </row>
    <row r="425" spans="1:14" ht="19.95" hidden="1" customHeight="1" x14ac:dyDescent="0.25">
      <c r="A425" s="2">
        <v>201620</v>
      </c>
      <c r="B425" s="1">
        <v>16</v>
      </c>
      <c r="C425" s="1">
        <v>1.5396000000000001</v>
      </c>
      <c r="D425" s="1">
        <v>4.6745000000000001</v>
      </c>
      <c r="E425" s="1">
        <v>9.3934999999999995</v>
      </c>
      <c r="F425" s="1">
        <v>17.9695</v>
      </c>
      <c r="G425" s="1" t="s">
        <v>14</v>
      </c>
      <c r="H425" s="1" t="s">
        <v>31</v>
      </c>
      <c r="I425" s="1" t="s">
        <v>32</v>
      </c>
      <c r="J425" s="1" t="s">
        <v>33</v>
      </c>
      <c r="K425" s="1" t="s">
        <v>34</v>
      </c>
      <c r="L425" s="1" t="s">
        <v>35</v>
      </c>
      <c r="M425" s="1" t="s">
        <v>36</v>
      </c>
      <c r="N425" s="3" t="s">
        <v>37</v>
      </c>
    </row>
    <row r="426" spans="1:14" ht="19.95" hidden="1" customHeight="1" x14ac:dyDescent="0.25">
      <c r="A426" s="2">
        <v>201609</v>
      </c>
      <c r="B426" s="1">
        <v>19</v>
      </c>
      <c r="C426" s="1">
        <v>1.3984000000000001</v>
      </c>
      <c r="D426" s="1">
        <v>4.1096000000000004</v>
      </c>
      <c r="E426" s="1">
        <v>9.1132000000000009</v>
      </c>
      <c r="F426" s="1">
        <v>19.232500000000002</v>
      </c>
      <c r="G426" s="1" t="s">
        <v>14</v>
      </c>
      <c r="H426" s="1" t="s">
        <v>31</v>
      </c>
      <c r="I426" s="1" t="s">
        <v>32</v>
      </c>
      <c r="J426" s="1" t="s">
        <v>33</v>
      </c>
      <c r="K426" s="1" t="s">
        <v>34</v>
      </c>
      <c r="L426" s="1" t="s">
        <v>35</v>
      </c>
      <c r="M426" s="1" t="s">
        <v>36</v>
      </c>
      <c r="N426" s="3" t="s">
        <v>37</v>
      </c>
    </row>
    <row r="427" spans="1:14" ht="19.95" hidden="1" customHeight="1" x14ac:dyDescent="0.25">
      <c r="A427" s="2">
        <v>201470</v>
      </c>
      <c r="B427" s="1">
        <v>55</v>
      </c>
      <c r="C427" s="1">
        <v>2.1120000000000001</v>
      </c>
      <c r="D427" s="1">
        <v>5.6416000000000004</v>
      </c>
      <c r="E427" s="1">
        <v>11.172499999999999</v>
      </c>
      <c r="F427" s="1">
        <v>24.491299999999999</v>
      </c>
      <c r="G427" s="1" t="s">
        <v>29</v>
      </c>
      <c r="H427" s="1" t="s">
        <v>15</v>
      </c>
      <c r="I427" s="1" t="s">
        <v>16</v>
      </c>
      <c r="J427" s="1" t="s">
        <v>17</v>
      </c>
      <c r="K427" s="1" t="s">
        <v>18</v>
      </c>
      <c r="L427" s="1" t="s">
        <v>19</v>
      </c>
      <c r="M427" s="1" t="s">
        <v>20</v>
      </c>
      <c r="N427" s="3" t="s">
        <v>21</v>
      </c>
    </row>
    <row r="428" spans="1:14" ht="19.95" hidden="1" customHeight="1" x14ac:dyDescent="0.25">
      <c r="A428" s="2">
        <v>201408</v>
      </c>
      <c r="B428" s="1">
        <v>55</v>
      </c>
      <c r="C428" s="1">
        <v>2.8269000000000002</v>
      </c>
      <c r="D428" s="1">
        <v>5.7420999999999998</v>
      </c>
      <c r="E428" s="1">
        <v>11.912100000000001</v>
      </c>
      <c r="F428" s="1">
        <v>20.134899999999998</v>
      </c>
      <c r="G428" s="1" t="s">
        <v>14</v>
      </c>
      <c r="H428" s="1" t="s">
        <v>15</v>
      </c>
      <c r="I428" s="1" t="s">
        <v>16</v>
      </c>
      <c r="J428" s="1" t="s">
        <v>17</v>
      </c>
      <c r="K428" s="1" t="s">
        <v>18</v>
      </c>
      <c r="L428" s="1" t="s">
        <v>19</v>
      </c>
      <c r="M428" s="1" t="s">
        <v>20</v>
      </c>
      <c r="N428" s="3" t="s">
        <v>21</v>
      </c>
    </row>
    <row r="429" spans="1:14" ht="19.95" customHeight="1" x14ac:dyDescent="0.25">
      <c r="A429" s="2">
        <v>201382</v>
      </c>
      <c r="B429" s="1">
        <v>71</v>
      </c>
      <c r="C429" s="1">
        <v>3.1349999999999998</v>
      </c>
      <c r="D429" s="1">
        <v>6.0511999999999997</v>
      </c>
      <c r="E429" s="1">
        <v>15.5337</v>
      </c>
      <c r="F429" s="1">
        <v>25.510300000000001</v>
      </c>
      <c r="G429" s="1" t="s">
        <v>38</v>
      </c>
      <c r="H429" s="1" t="s">
        <v>22</v>
      </c>
      <c r="I429" s="1" t="s">
        <v>23</v>
      </c>
      <c r="J429" s="1" t="s">
        <v>24</v>
      </c>
      <c r="K429" s="1" t="s">
        <v>25</v>
      </c>
      <c r="L429" s="1" t="s">
        <v>26</v>
      </c>
      <c r="M429" s="1" t="s">
        <v>27</v>
      </c>
      <c r="N429" s="3" t="s">
        <v>28</v>
      </c>
    </row>
    <row r="430" spans="1:14" ht="19.95" hidden="1" customHeight="1" x14ac:dyDescent="0.25">
      <c r="A430" s="2">
        <v>201346</v>
      </c>
      <c r="B430" s="1">
        <v>46</v>
      </c>
      <c r="C430" s="1">
        <v>2.8771</v>
      </c>
      <c r="D430" s="1">
        <v>5.6300999999999997</v>
      </c>
      <c r="E430" s="1">
        <v>11.2944</v>
      </c>
      <c r="F430" s="1">
        <v>23.7501</v>
      </c>
      <c r="G430" s="1" t="s">
        <v>38</v>
      </c>
      <c r="H430" s="1" t="s">
        <v>15</v>
      </c>
      <c r="I430" s="1" t="s">
        <v>16</v>
      </c>
      <c r="J430" s="1" t="s">
        <v>17</v>
      </c>
      <c r="K430" s="1" t="s">
        <v>18</v>
      </c>
      <c r="L430" s="1" t="s">
        <v>19</v>
      </c>
      <c r="M430" s="1" t="s">
        <v>20</v>
      </c>
      <c r="N430" s="3" t="s">
        <v>21</v>
      </c>
    </row>
    <row r="431" spans="1:14" ht="19.95" customHeight="1" x14ac:dyDescent="0.25">
      <c r="A431" s="2">
        <v>201322</v>
      </c>
      <c r="B431" s="1">
        <v>85</v>
      </c>
      <c r="C431" s="1">
        <v>3.0594000000000001</v>
      </c>
      <c r="D431" s="1">
        <v>6.3754</v>
      </c>
      <c r="E431" s="1">
        <v>12.508599999999999</v>
      </c>
      <c r="F431" s="1">
        <v>27.614899999999999</v>
      </c>
      <c r="G431" s="1" t="s">
        <v>38</v>
      </c>
      <c r="H431" s="1" t="s">
        <v>22</v>
      </c>
      <c r="I431" s="1" t="s">
        <v>23</v>
      </c>
      <c r="J431" s="1" t="s">
        <v>24</v>
      </c>
      <c r="K431" s="1" t="s">
        <v>25</v>
      </c>
      <c r="L431" s="1" t="s">
        <v>26</v>
      </c>
      <c r="M431" s="1" t="s">
        <v>27</v>
      </c>
      <c r="N431" s="3" t="s">
        <v>28</v>
      </c>
    </row>
    <row r="432" spans="1:14" ht="19.95" customHeight="1" x14ac:dyDescent="0.25">
      <c r="A432" s="2">
        <v>201257</v>
      </c>
      <c r="B432" s="1">
        <v>87</v>
      </c>
      <c r="C432" s="1">
        <v>3.4396</v>
      </c>
      <c r="D432" s="1">
        <v>6.8261000000000003</v>
      </c>
      <c r="E432" s="1">
        <v>12.6273</v>
      </c>
      <c r="F432" s="1">
        <v>29.4328</v>
      </c>
      <c r="G432" s="1" t="s">
        <v>38</v>
      </c>
      <c r="H432" s="1" t="s">
        <v>22</v>
      </c>
      <c r="I432" s="1" t="s">
        <v>23</v>
      </c>
      <c r="J432" s="1" t="s">
        <v>24</v>
      </c>
      <c r="K432" s="1" t="s">
        <v>25</v>
      </c>
      <c r="L432" s="1" t="s">
        <v>26</v>
      </c>
      <c r="M432" s="1" t="s">
        <v>27</v>
      </c>
      <c r="N432" s="3" t="s">
        <v>28</v>
      </c>
    </row>
    <row r="433" spans="1:14" ht="19.95" customHeight="1" x14ac:dyDescent="0.25">
      <c r="A433" s="2">
        <v>201236</v>
      </c>
      <c r="B433" s="1">
        <v>96</v>
      </c>
      <c r="C433" s="1">
        <v>3.6040000000000001</v>
      </c>
      <c r="D433" s="1">
        <v>6.5186999999999999</v>
      </c>
      <c r="E433" s="1">
        <v>15.4962</v>
      </c>
      <c r="F433" s="1">
        <v>29.145900000000001</v>
      </c>
      <c r="G433" s="1" t="s">
        <v>38</v>
      </c>
      <c r="H433" s="1" t="s">
        <v>22</v>
      </c>
      <c r="I433" s="1" t="s">
        <v>23</v>
      </c>
      <c r="J433" s="1" t="s">
        <v>24</v>
      </c>
      <c r="K433" s="1" t="s">
        <v>25</v>
      </c>
      <c r="L433" s="1" t="s">
        <v>26</v>
      </c>
      <c r="M433" s="1" t="s">
        <v>27</v>
      </c>
      <c r="N433" s="3" t="s">
        <v>28</v>
      </c>
    </row>
    <row r="434" spans="1:14" ht="19.95" hidden="1" customHeight="1" x14ac:dyDescent="0.25">
      <c r="A434" s="2">
        <v>201190</v>
      </c>
      <c r="B434" s="1">
        <v>21</v>
      </c>
      <c r="C434" s="1">
        <v>1.1839999999999999</v>
      </c>
      <c r="D434" s="1">
        <v>4.0998999999999999</v>
      </c>
      <c r="E434" s="1">
        <v>9.7156000000000002</v>
      </c>
      <c r="F434" s="1">
        <v>16.453399999999998</v>
      </c>
      <c r="G434" s="1" t="s">
        <v>30</v>
      </c>
      <c r="H434" s="1" t="s">
        <v>31</v>
      </c>
      <c r="I434" s="1" t="s">
        <v>32</v>
      </c>
      <c r="J434" s="1" t="s">
        <v>33</v>
      </c>
      <c r="K434" s="1" t="s">
        <v>34</v>
      </c>
      <c r="L434" s="1" t="s">
        <v>35</v>
      </c>
      <c r="M434" s="1" t="s">
        <v>36</v>
      </c>
      <c r="N434" s="3" t="s">
        <v>37</v>
      </c>
    </row>
    <row r="435" spans="1:14" ht="19.95" hidden="1" customHeight="1" x14ac:dyDescent="0.25">
      <c r="A435" s="2">
        <v>201189</v>
      </c>
      <c r="B435" s="1">
        <v>14</v>
      </c>
      <c r="C435" s="1">
        <v>1.5885</v>
      </c>
      <c r="D435" s="1">
        <v>4.8925999999999998</v>
      </c>
      <c r="E435" s="1">
        <v>8.6090999999999998</v>
      </c>
      <c r="F435" s="1">
        <v>18.093699999999998</v>
      </c>
      <c r="G435" s="1" t="s">
        <v>29</v>
      </c>
      <c r="H435" s="1" t="s">
        <v>31</v>
      </c>
      <c r="I435" s="1" t="s">
        <v>32</v>
      </c>
      <c r="J435" s="1" t="s">
        <v>33</v>
      </c>
      <c r="K435" s="1" t="s">
        <v>34</v>
      </c>
      <c r="L435" s="1" t="s">
        <v>35</v>
      </c>
      <c r="M435" s="1" t="s">
        <v>36</v>
      </c>
      <c r="N435" s="3" t="s">
        <v>37</v>
      </c>
    </row>
    <row r="436" spans="1:14" ht="19.95" hidden="1" customHeight="1" x14ac:dyDescent="0.25">
      <c r="A436" s="2">
        <v>201115</v>
      </c>
      <c r="B436" s="1">
        <v>20</v>
      </c>
      <c r="C436" s="1">
        <v>1.1644000000000001</v>
      </c>
      <c r="D436" s="1">
        <v>4.8102999999999998</v>
      </c>
      <c r="E436" s="1">
        <v>8.0868000000000002</v>
      </c>
      <c r="F436" s="1">
        <v>16.203199999999999</v>
      </c>
      <c r="G436" s="1" t="s">
        <v>29</v>
      </c>
      <c r="H436" s="1" t="s">
        <v>31</v>
      </c>
      <c r="I436" s="1" t="s">
        <v>32</v>
      </c>
      <c r="J436" s="1" t="s">
        <v>33</v>
      </c>
      <c r="K436" s="1" t="s">
        <v>34</v>
      </c>
      <c r="L436" s="1" t="s">
        <v>35</v>
      </c>
      <c r="M436" s="1" t="s">
        <v>36</v>
      </c>
      <c r="N436" s="3" t="s">
        <v>37</v>
      </c>
    </row>
    <row r="437" spans="1:14" ht="19.95" customHeight="1" x14ac:dyDescent="0.25">
      <c r="A437" s="2">
        <v>201111</v>
      </c>
      <c r="B437" s="1">
        <v>72</v>
      </c>
      <c r="C437" s="1">
        <v>3.6141000000000001</v>
      </c>
      <c r="D437" s="1">
        <v>6.1592000000000002</v>
      </c>
      <c r="E437" s="1">
        <v>15.6655</v>
      </c>
      <c r="F437" s="1">
        <v>28.096699999999998</v>
      </c>
      <c r="G437" s="1" t="s">
        <v>14</v>
      </c>
      <c r="H437" s="1" t="s">
        <v>22</v>
      </c>
      <c r="I437" s="1" t="s">
        <v>23</v>
      </c>
      <c r="J437" s="1" t="s">
        <v>24</v>
      </c>
      <c r="K437" s="1" t="s">
        <v>25</v>
      </c>
      <c r="L437" s="1" t="s">
        <v>26</v>
      </c>
      <c r="M437" s="1" t="s">
        <v>27</v>
      </c>
      <c r="N437" s="3" t="s">
        <v>28</v>
      </c>
    </row>
    <row r="438" spans="1:14" ht="19.95" customHeight="1" x14ac:dyDescent="0.25">
      <c r="A438" s="2">
        <v>201091</v>
      </c>
      <c r="B438" s="1">
        <v>68</v>
      </c>
      <c r="C438" s="1">
        <v>3.7155999999999998</v>
      </c>
      <c r="D438" s="1">
        <v>6.6616999999999997</v>
      </c>
      <c r="E438" s="1">
        <v>12.2888</v>
      </c>
      <c r="F438" s="1">
        <v>29.292200000000001</v>
      </c>
      <c r="G438" s="1" t="s">
        <v>29</v>
      </c>
      <c r="H438" s="1" t="s">
        <v>22</v>
      </c>
      <c r="I438" s="1" t="s">
        <v>23</v>
      </c>
      <c r="J438" s="1" t="s">
        <v>24</v>
      </c>
      <c r="K438" s="1" t="s">
        <v>25</v>
      </c>
      <c r="L438" s="1" t="s">
        <v>26</v>
      </c>
      <c r="M438" s="1" t="s">
        <v>27</v>
      </c>
      <c r="N438" s="3" t="s">
        <v>28</v>
      </c>
    </row>
    <row r="439" spans="1:14" ht="19.95" customHeight="1" x14ac:dyDescent="0.25">
      <c r="A439" s="2">
        <v>201070</v>
      </c>
      <c r="B439" s="1">
        <v>94</v>
      </c>
      <c r="C439" s="1">
        <v>3.4348000000000001</v>
      </c>
      <c r="D439" s="1">
        <v>6.4866999999999999</v>
      </c>
      <c r="E439" s="1">
        <v>13.584199999999999</v>
      </c>
      <c r="F439" s="1">
        <v>25.486000000000001</v>
      </c>
      <c r="G439" s="1" t="s">
        <v>30</v>
      </c>
      <c r="H439" s="1" t="s">
        <v>22</v>
      </c>
      <c r="I439" s="1" t="s">
        <v>23</v>
      </c>
      <c r="J439" s="1" t="s">
        <v>24</v>
      </c>
      <c r="K439" s="1" t="s">
        <v>25</v>
      </c>
      <c r="L439" s="1" t="s">
        <v>26</v>
      </c>
      <c r="M439" s="1" t="s">
        <v>27</v>
      </c>
      <c r="N439" s="3" t="s">
        <v>28</v>
      </c>
    </row>
    <row r="440" spans="1:14" ht="19.95" hidden="1" customHeight="1" x14ac:dyDescent="0.25">
      <c r="A440" s="2">
        <v>201062</v>
      </c>
      <c r="B440" s="1">
        <v>10</v>
      </c>
      <c r="C440" s="1">
        <v>1.7338</v>
      </c>
      <c r="D440" s="1">
        <v>4.6723999999999997</v>
      </c>
      <c r="E440" s="1">
        <v>9.1113999999999997</v>
      </c>
      <c r="F440" s="1">
        <v>17.439599999999999</v>
      </c>
      <c r="G440" s="1" t="s">
        <v>38</v>
      </c>
      <c r="H440" s="1" t="s">
        <v>31</v>
      </c>
      <c r="I440" s="1" t="s">
        <v>32</v>
      </c>
      <c r="J440" s="1" t="s">
        <v>33</v>
      </c>
      <c r="K440" s="1" t="s">
        <v>34</v>
      </c>
      <c r="L440" s="1" t="s">
        <v>35</v>
      </c>
      <c r="M440" s="1" t="s">
        <v>36</v>
      </c>
      <c r="N440" s="3" t="s">
        <v>37</v>
      </c>
    </row>
    <row r="441" spans="1:14" ht="19.95" customHeight="1" x14ac:dyDescent="0.25">
      <c r="A441" s="2">
        <v>201031</v>
      </c>
      <c r="B441" s="1">
        <v>82</v>
      </c>
      <c r="C441" s="1">
        <v>3.637</v>
      </c>
      <c r="D441" s="1">
        <v>6.1174999999999997</v>
      </c>
      <c r="E441" s="1">
        <v>12.260999999999999</v>
      </c>
      <c r="F441" s="1">
        <v>28.3871</v>
      </c>
      <c r="G441" s="1" t="s">
        <v>30</v>
      </c>
      <c r="H441" s="1" t="s">
        <v>22</v>
      </c>
      <c r="I441" s="1" t="s">
        <v>23</v>
      </c>
      <c r="J441" s="1" t="s">
        <v>24</v>
      </c>
      <c r="K441" s="1" t="s">
        <v>25</v>
      </c>
      <c r="L441" s="1" t="s">
        <v>26</v>
      </c>
      <c r="M441" s="1" t="s">
        <v>27</v>
      </c>
      <c r="N441" s="3" t="s">
        <v>28</v>
      </c>
    </row>
    <row r="442" spans="1:14" ht="19.95" hidden="1" customHeight="1" x14ac:dyDescent="0.25">
      <c r="A442" s="2">
        <v>201024</v>
      </c>
      <c r="B442" s="1">
        <v>40</v>
      </c>
      <c r="C442" s="1">
        <v>2.0070999999999999</v>
      </c>
      <c r="D442" s="1">
        <v>5.6435000000000004</v>
      </c>
      <c r="E442" s="1">
        <v>10.292999999999999</v>
      </c>
      <c r="F442" s="1">
        <v>20.645499999999998</v>
      </c>
      <c r="G442" s="1" t="s">
        <v>14</v>
      </c>
      <c r="H442" s="1" t="s">
        <v>15</v>
      </c>
      <c r="I442" s="1" t="s">
        <v>16</v>
      </c>
      <c r="J442" s="1" t="s">
        <v>17</v>
      </c>
      <c r="K442" s="1" t="s">
        <v>18</v>
      </c>
      <c r="L442" s="1" t="s">
        <v>19</v>
      </c>
      <c r="M442" s="1" t="s">
        <v>20</v>
      </c>
      <c r="N442" s="3" t="s">
        <v>21</v>
      </c>
    </row>
    <row r="443" spans="1:14" ht="19.95" hidden="1" customHeight="1" x14ac:dyDescent="0.25">
      <c r="A443" s="2">
        <v>201020</v>
      </c>
      <c r="B443" s="1">
        <v>24</v>
      </c>
      <c r="C443" s="1">
        <v>1.9019999999999999</v>
      </c>
      <c r="D443" s="1">
        <v>4.3059000000000003</v>
      </c>
      <c r="E443" s="1">
        <v>8.7124000000000006</v>
      </c>
      <c r="F443" s="1">
        <v>16.3294</v>
      </c>
      <c r="G443" s="1" t="s">
        <v>29</v>
      </c>
      <c r="H443" s="1" t="s">
        <v>31</v>
      </c>
      <c r="I443" s="1" t="s">
        <v>32</v>
      </c>
      <c r="J443" s="1" t="s">
        <v>33</v>
      </c>
      <c r="K443" s="1" t="s">
        <v>34</v>
      </c>
      <c r="L443" s="1" t="s">
        <v>35</v>
      </c>
      <c r="M443" s="1" t="s">
        <v>36</v>
      </c>
      <c r="N443" s="3" t="s">
        <v>37</v>
      </c>
    </row>
    <row r="444" spans="1:14" ht="19.95" hidden="1" customHeight="1" x14ac:dyDescent="0.25">
      <c r="A444" s="2">
        <v>200963</v>
      </c>
      <c r="B444" s="1">
        <v>48</v>
      </c>
      <c r="C444" s="1">
        <v>2.6126999999999998</v>
      </c>
      <c r="D444" s="1">
        <v>5.5038999999999998</v>
      </c>
      <c r="E444" s="1">
        <v>11.418900000000001</v>
      </c>
      <c r="F444" s="1">
        <v>24.0383</v>
      </c>
      <c r="G444" s="1" t="s">
        <v>14</v>
      </c>
      <c r="H444" s="1" t="s">
        <v>15</v>
      </c>
      <c r="I444" s="1" t="s">
        <v>16</v>
      </c>
      <c r="J444" s="1" t="s">
        <v>17</v>
      </c>
      <c r="K444" s="1" t="s">
        <v>18</v>
      </c>
      <c r="L444" s="1" t="s">
        <v>19</v>
      </c>
      <c r="M444" s="1" t="s">
        <v>20</v>
      </c>
      <c r="N444" s="3" t="s">
        <v>21</v>
      </c>
    </row>
    <row r="445" spans="1:14" ht="19.95" hidden="1" customHeight="1" x14ac:dyDescent="0.25">
      <c r="A445" s="2">
        <v>200959</v>
      </c>
      <c r="B445" s="1">
        <v>27</v>
      </c>
      <c r="C445" s="1">
        <v>1.5908</v>
      </c>
      <c r="D445" s="1">
        <v>4.4474999999999998</v>
      </c>
      <c r="E445" s="1">
        <v>9.1195000000000004</v>
      </c>
      <c r="F445" s="1">
        <v>17.947800000000001</v>
      </c>
      <c r="G445" s="1" t="s">
        <v>29</v>
      </c>
      <c r="H445" s="1" t="s">
        <v>31</v>
      </c>
      <c r="I445" s="1" t="s">
        <v>32</v>
      </c>
      <c r="J445" s="1" t="s">
        <v>33</v>
      </c>
      <c r="K445" s="1" t="s">
        <v>34</v>
      </c>
      <c r="L445" s="1" t="s">
        <v>35</v>
      </c>
      <c r="M445" s="1" t="s">
        <v>36</v>
      </c>
      <c r="N445" s="3" t="s">
        <v>37</v>
      </c>
    </row>
    <row r="446" spans="1:14" ht="19.95" hidden="1" customHeight="1" x14ac:dyDescent="0.25">
      <c r="A446" s="2">
        <v>200904</v>
      </c>
      <c r="B446" s="1">
        <v>22</v>
      </c>
      <c r="C446" s="1">
        <v>1.1548</v>
      </c>
      <c r="D446" s="1">
        <v>4.5164</v>
      </c>
      <c r="E446" s="1">
        <v>8.5437999999999992</v>
      </c>
      <c r="F446" s="1">
        <v>17.994499999999999</v>
      </c>
      <c r="G446" s="1" t="s">
        <v>29</v>
      </c>
      <c r="H446" s="1" t="s">
        <v>31</v>
      </c>
      <c r="I446" s="1" t="s">
        <v>32</v>
      </c>
      <c r="J446" s="1" t="s">
        <v>33</v>
      </c>
      <c r="K446" s="1" t="s">
        <v>34</v>
      </c>
      <c r="L446" s="1" t="s">
        <v>35</v>
      </c>
      <c r="M446" s="1" t="s">
        <v>36</v>
      </c>
      <c r="N446" s="3" t="s">
        <v>37</v>
      </c>
    </row>
    <row r="447" spans="1:14" ht="19.95" customHeight="1" x14ac:dyDescent="0.25">
      <c r="A447" s="2">
        <v>200882</v>
      </c>
      <c r="B447" s="1">
        <v>84</v>
      </c>
      <c r="C447" s="1">
        <v>3.2111000000000001</v>
      </c>
      <c r="D447" s="1">
        <v>6.9009</v>
      </c>
      <c r="E447" s="1">
        <v>14.437799999999999</v>
      </c>
      <c r="F447" s="1">
        <v>29.9649</v>
      </c>
      <c r="G447" s="1" t="s">
        <v>14</v>
      </c>
      <c r="H447" s="1" t="s">
        <v>22</v>
      </c>
      <c r="I447" s="1" t="s">
        <v>23</v>
      </c>
      <c r="J447" s="1" t="s">
        <v>24</v>
      </c>
      <c r="K447" s="1" t="s">
        <v>25</v>
      </c>
      <c r="L447" s="1" t="s">
        <v>26</v>
      </c>
      <c r="M447" s="1" t="s">
        <v>27</v>
      </c>
      <c r="N447" s="3" t="s">
        <v>28</v>
      </c>
    </row>
    <row r="448" spans="1:14" ht="19.95" hidden="1" customHeight="1" x14ac:dyDescent="0.25">
      <c r="A448" s="2">
        <v>200825</v>
      </c>
      <c r="B448" s="1">
        <v>45</v>
      </c>
      <c r="C448" s="1">
        <v>2.7376999999999998</v>
      </c>
      <c r="D448" s="1">
        <v>5.6422999999999996</v>
      </c>
      <c r="E448" s="1">
        <v>10.771100000000001</v>
      </c>
      <c r="F448" s="1">
        <v>24.3323</v>
      </c>
      <c r="G448" s="1" t="s">
        <v>29</v>
      </c>
      <c r="H448" s="1" t="s">
        <v>15</v>
      </c>
      <c r="I448" s="1" t="s">
        <v>16</v>
      </c>
      <c r="J448" s="1" t="s">
        <v>17</v>
      </c>
      <c r="K448" s="1" t="s">
        <v>18</v>
      </c>
      <c r="L448" s="1" t="s">
        <v>19</v>
      </c>
      <c r="M448" s="1" t="s">
        <v>20</v>
      </c>
      <c r="N448" s="3" t="s">
        <v>21</v>
      </c>
    </row>
    <row r="449" spans="1:14" ht="19.95" hidden="1" customHeight="1" x14ac:dyDescent="0.25">
      <c r="A449" s="2">
        <v>200686</v>
      </c>
      <c r="B449" s="1">
        <v>56</v>
      </c>
      <c r="C449" s="1">
        <v>2.0790999999999999</v>
      </c>
      <c r="D449" s="1">
        <v>5.7824999999999998</v>
      </c>
      <c r="E449" s="1">
        <v>11.9268</v>
      </c>
      <c r="F449" s="1">
        <v>20.447600000000001</v>
      </c>
      <c r="G449" s="1" t="s">
        <v>14</v>
      </c>
      <c r="H449" s="1" t="s">
        <v>15</v>
      </c>
      <c r="I449" s="1" t="s">
        <v>16</v>
      </c>
      <c r="J449" s="1" t="s">
        <v>17</v>
      </c>
      <c r="K449" s="1" t="s">
        <v>18</v>
      </c>
      <c r="L449" s="1" t="s">
        <v>19</v>
      </c>
      <c r="M449" s="1" t="s">
        <v>20</v>
      </c>
      <c r="N449" s="3" t="s">
        <v>21</v>
      </c>
    </row>
    <row r="450" spans="1:14" ht="19.95" hidden="1" customHeight="1" x14ac:dyDescent="0.25">
      <c r="A450" s="2">
        <v>200664</v>
      </c>
      <c r="B450" s="1">
        <v>18</v>
      </c>
      <c r="C450" s="1">
        <v>1.6175999999999999</v>
      </c>
      <c r="D450" s="1">
        <v>4.9333999999999998</v>
      </c>
      <c r="E450" s="1">
        <v>9.3767999999999994</v>
      </c>
      <c r="F450" s="1">
        <v>16.384</v>
      </c>
      <c r="G450" s="1" t="s">
        <v>14</v>
      </c>
      <c r="H450" s="1" t="s">
        <v>31</v>
      </c>
      <c r="I450" s="1" t="s">
        <v>32</v>
      </c>
      <c r="J450" s="1" t="s">
        <v>33</v>
      </c>
      <c r="K450" s="1" t="s">
        <v>34</v>
      </c>
      <c r="L450" s="1" t="s">
        <v>35</v>
      </c>
      <c r="M450" s="1" t="s">
        <v>36</v>
      </c>
      <c r="N450" s="3" t="s">
        <v>37</v>
      </c>
    </row>
    <row r="451" spans="1:14" ht="19.95" hidden="1" customHeight="1" x14ac:dyDescent="0.25">
      <c r="A451" s="2">
        <v>200660</v>
      </c>
      <c r="B451" s="1">
        <v>16</v>
      </c>
      <c r="C451" s="1">
        <v>1.7242999999999999</v>
      </c>
      <c r="D451" s="1">
        <v>4.1120000000000001</v>
      </c>
      <c r="E451" s="1">
        <v>9.9757999999999996</v>
      </c>
      <c r="F451" s="1">
        <v>16.197199999999999</v>
      </c>
      <c r="G451" s="1" t="s">
        <v>38</v>
      </c>
      <c r="H451" s="1" t="s">
        <v>31</v>
      </c>
      <c r="I451" s="1" t="s">
        <v>32</v>
      </c>
      <c r="J451" s="1" t="s">
        <v>33</v>
      </c>
      <c r="K451" s="1" t="s">
        <v>34</v>
      </c>
      <c r="L451" s="1" t="s">
        <v>35</v>
      </c>
      <c r="M451" s="1" t="s">
        <v>36</v>
      </c>
      <c r="N451" s="3" t="s">
        <v>37</v>
      </c>
    </row>
    <row r="452" spans="1:14" ht="19.95" hidden="1" customHeight="1" x14ac:dyDescent="0.25">
      <c r="A452" s="2">
        <v>200652</v>
      </c>
      <c r="B452" s="1">
        <v>49</v>
      </c>
      <c r="C452" s="1">
        <v>2.661</v>
      </c>
      <c r="D452" s="1">
        <v>5.2826000000000004</v>
      </c>
      <c r="E452" s="1">
        <v>10.843999999999999</v>
      </c>
      <c r="F452" s="1">
        <v>22.525300000000001</v>
      </c>
      <c r="G452" s="1" t="s">
        <v>38</v>
      </c>
      <c r="H452" s="1" t="s">
        <v>15</v>
      </c>
      <c r="I452" s="1" t="s">
        <v>16</v>
      </c>
      <c r="J452" s="1" t="s">
        <v>17</v>
      </c>
      <c r="K452" s="1" t="s">
        <v>18</v>
      </c>
      <c r="L452" s="1" t="s">
        <v>19</v>
      </c>
      <c r="M452" s="1" t="s">
        <v>20</v>
      </c>
      <c r="N452" s="3" t="s">
        <v>21</v>
      </c>
    </row>
    <row r="453" spans="1:14" ht="19.95" hidden="1" customHeight="1" x14ac:dyDescent="0.25">
      <c r="A453" s="2">
        <v>200631</v>
      </c>
      <c r="B453" s="1">
        <v>57</v>
      </c>
      <c r="C453" s="1">
        <v>2.7591999999999999</v>
      </c>
      <c r="D453" s="1">
        <v>5.8982999999999999</v>
      </c>
      <c r="E453" s="1">
        <v>10.332800000000001</v>
      </c>
      <c r="F453" s="1">
        <v>22.7285</v>
      </c>
      <c r="G453" s="1" t="s">
        <v>38</v>
      </c>
      <c r="H453" s="1" t="s">
        <v>15</v>
      </c>
      <c r="I453" s="1" t="s">
        <v>16</v>
      </c>
      <c r="J453" s="1" t="s">
        <v>17</v>
      </c>
      <c r="K453" s="1" t="s">
        <v>18</v>
      </c>
      <c r="L453" s="1" t="s">
        <v>19</v>
      </c>
      <c r="M453" s="1" t="s">
        <v>20</v>
      </c>
      <c r="N453" s="3" t="s">
        <v>21</v>
      </c>
    </row>
    <row r="454" spans="1:14" ht="19.95" hidden="1" customHeight="1" x14ac:dyDescent="0.25">
      <c r="A454" s="2">
        <v>200626</v>
      </c>
      <c r="B454" s="1">
        <v>25</v>
      </c>
      <c r="C454" s="1">
        <v>1.3189</v>
      </c>
      <c r="D454" s="1">
        <v>4.1889000000000003</v>
      </c>
      <c r="E454" s="1">
        <v>8.0134000000000007</v>
      </c>
      <c r="F454" s="1">
        <v>17.1981</v>
      </c>
      <c r="G454" s="1" t="s">
        <v>14</v>
      </c>
      <c r="H454" s="1" t="s">
        <v>31</v>
      </c>
      <c r="I454" s="1" t="s">
        <v>32</v>
      </c>
      <c r="J454" s="1" t="s">
        <v>33</v>
      </c>
      <c r="K454" s="1" t="s">
        <v>34</v>
      </c>
      <c r="L454" s="1" t="s">
        <v>35</v>
      </c>
      <c r="M454" s="1" t="s">
        <v>36</v>
      </c>
      <c r="N454" s="3" t="s">
        <v>37</v>
      </c>
    </row>
    <row r="455" spans="1:14" ht="19.95" customHeight="1" x14ac:dyDescent="0.25">
      <c r="A455" s="2">
        <v>200587</v>
      </c>
      <c r="B455" s="1">
        <v>92</v>
      </c>
      <c r="C455" s="1">
        <v>3.5251000000000001</v>
      </c>
      <c r="D455" s="1">
        <v>6.9275000000000002</v>
      </c>
      <c r="E455" s="1">
        <v>13.811</v>
      </c>
      <c r="F455" s="1">
        <v>28.037099999999999</v>
      </c>
      <c r="G455" s="1" t="s">
        <v>30</v>
      </c>
      <c r="H455" s="1" t="s">
        <v>22</v>
      </c>
      <c r="I455" s="1" t="s">
        <v>23</v>
      </c>
      <c r="J455" s="1" t="s">
        <v>24</v>
      </c>
      <c r="K455" s="1" t="s">
        <v>25</v>
      </c>
      <c r="L455" s="1" t="s">
        <v>26</v>
      </c>
      <c r="M455" s="1" t="s">
        <v>27</v>
      </c>
      <c r="N455" s="3" t="s">
        <v>28</v>
      </c>
    </row>
    <row r="456" spans="1:14" ht="19.95" customHeight="1" x14ac:dyDescent="0.25">
      <c r="A456" s="2">
        <v>200546</v>
      </c>
      <c r="B456" s="1">
        <v>79</v>
      </c>
      <c r="C456" s="1">
        <v>3.0577999999999999</v>
      </c>
      <c r="D456" s="1">
        <v>6.5808999999999997</v>
      </c>
      <c r="E456" s="1">
        <v>15.2334</v>
      </c>
      <c r="F456" s="1">
        <v>27.921099999999999</v>
      </c>
      <c r="G456" s="1" t="s">
        <v>38</v>
      </c>
      <c r="H456" s="1" t="s">
        <v>22</v>
      </c>
      <c r="I456" s="1" t="s">
        <v>23</v>
      </c>
      <c r="J456" s="1" t="s">
        <v>24</v>
      </c>
      <c r="K456" s="1" t="s">
        <v>25</v>
      </c>
      <c r="L456" s="1" t="s">
        <v>26</v>
      </c>
      <c r="M456" s="1" t="s">
        <v>27</v>
      </c>
      <c r="N456" s="3" t="s">
        <v>28</v>
      </c>
    </row>
    <row r="457" spans="1:14" ht="19.95" customHeight="1" x14ac:dyDescent="0.25">
      <c r="A457" s="2">
        <v>200495</v>
      </c>
      <c r="B457" s="1">
        <v>88</v>
      </c>
      <c r="C457" s="1">
        <v>3.4578000000000002</v>
      </c>
      <c r="D457" s="1">
        <v>6.0049999999999999</v>
      </c>
      <c r="E457" s="1">
        <v>14.8688</v>
      </c>
      <c r="F457" s="1">
        <v>27.834599999999998</v>
      </c>
      <c r="G457" s="1" t="s">
        <v>30</v>
      </c>
      <c r="H457" s="1" t="s">
        <v>22</v>
      </c>
      <c r="I457" s="1" t="s">
        <v>23</v>
      </c>
      <c r="J457" s="1" t="s">
        <v>24</v>
      </c>
      <c r="K457" s="1" t="s">
        <v>25</v>
      </c>
      <c r="L457" s="1" t="s">
        <v>26</v>
      </c>
      <c r="M457" s="1" t="s">
        <v>27</v>
      </c>
      <c r="N457" s="3" t="s">
        <v>28</v>
      </c>
    </row>
    <row r="458" spans="1:14" ht="19.95" customHeight="1" x14ac:dyDescent="0.25">
      <c r="A458" s="2">
        <v>200440</v>
      </c>
      <c r="B458" s="1">
        <v>68</v>
      </c>
      <c r="C458" s="1">
        <v>3.8001</v>
      </c>
      <c r="D458" s="1">
        <v>6.2948000000000004</v>
      </c>
      <c r="E458" s="1">
        <v>12.3583</v>
      </c>
      <c r="F458" s="1">
        <v>27.329599999999999</v>
      </c>
      <c r="G458" s="1" t="s">
        <v>38</v>
      </c>
      <c r="H458" s="1" t="s">
        <v>22</v>
      </c>
      <c r="I458" s="1" t="s">
        <v>23</v>
      </c>
      <c r="J458" s="1" t="s">
        <v>24</v>
      </c>
      <c r="K458" s="1" t="s">
        <v>25</v>
      </c>
      <c r="L458" s="1" t="s">
        <v>26</v>
      </c>
      <c r="M458" s="1" t="s">
        <v>27</v>
      </c>
      <c r="N458" s="3" t="s">
        <v>28</v>
      </c>
    </row>
    <row r="459" spans="1:14" ht="19.95" customHeight="1" x14ac:dyDescent="0.25">
      <c r="A459" s="2">
        <v>200437</v>
      </c>
      <c r="B459" s="1">
        <v>69</v>
      </c>
      <c r="C459" s="1">
        <v>3.8496000000000001</v>
      </c>
      <c r="D459" s="1">
        <v>6.8785999999999996</v>
      </c>
      <c r="E459" s="1">
        <v>12.1593</v>
      </c>
      <c r="F459" s="1">
        <v>27.9848</v>
      </c>
      <c r="G459" s="1" t="s">
        <v>38</v>
      </c>
      <c r="H459" s="1" t="s">
        <v>22</v>
      </c>
      <c r="I459" s="1" t="s">
        <v>23</v>
      </c>
      <c r="J459" s="1" t="s">
        <v>24</v>
      </c>
      <c r="K459" s="1" t="s">
        <v>25</v>
      </c>
      <c r="L459" s="1" t="s">
        <v>26</v>
      </c>
      <c r="M459" s="1" t="s">
        <v>27</v>
      </c>
      <c r="N459" s="3" t="s">
        <v>28</v>
      </c>
    </row>
    <row r="460" spans="1:14" ht="19.95" hidden="1" customHeight="1" x14ac:dyDescent="0.25">
      <c r="A460" s="2">
        <v>200376</v>
      </c>
      <c r="B460" s="1">
        <v>59</v>
      </c>
      <c r="C460" s="1">
        <v>2.0023</v>
      </c>
      <c r="D460" s="1">
        <v>5.1668000000000003</v>
      </c>
      <c r="E460" s="1">
        <v>11.268800000000001</v>
      </c>
      <c r="F460" s="1">
        <v>21.505500000000001</v>
      </c>
      <c r="G460" s="1" t="s">
        <v>14</v>
      </c>
      <c r="H460" s="1" t="s">
        <v>15</v>
      </c>
      <c r="I460" s="1" t="s">
        <v>16</v>
      </c>
      <c r="J460" s="1" t="s">
        <v>17</v>
      </c>
      <c r="K460" s="1" t="s">
        <v>18</v>
      </c>
      <c r="L460" s="1" t="s">
        <v>19</v>
      </c>
      <c r="M460" s="1" t="s">
        <v>20</v>
      </c>
      <c r="N460" s="3" t="s">
        <v>21</v>
      </c>
    </row>
    <row r="461" spans="1:14" ht="19.95" customHeight="1" x14ac:dyDescent="0.25">
      <c r="A461" s="2">
        <v>200376</v>
      </c>
      <c r="B461" s="1">
        <v>96</v>
      </c>
      <c r="C461" s="1">
        <v>3.5577999999999999</v>
      </c>
      <c r="D461" s="1">
        <v>6.9282000000000004</v>
      </c>
      <c r="E461" s="1">
        <v>12.557499999999999</v>
      </c>
      <c r="F461" s="1">
        <v>25.4512</v>
      </c>
      <c r="G461" s="1" t="s">
        <v>29</v>
      </c>
      <c r="H461" s="1" t="s">
        <v>22</v>
      </c>
      <c r="I461" s="1" t="s">
        <v>23</v>
      </c>
      <c r="J461" s="1" t="s">
        <v>24</v>
      </c>
      <c r="K461" s="1" t="s">
        <v>25</v>
      </c>
      <c r="L461" s="1" t="s">
        <v>26</v>
      </c>
      <c r="M461" s="1" t="s">
        <v>27</v>
      </c>
      <c r="N461" s="3" t="s">
        <v>28</v>
      </c>
    </row>
    <row r="462" spans="1:14" ht="19.95" hidden="1" customHeight="1" x14ac:dyDescent="0.25">
      <c r="A462" s="2">
        <v>200351</v>
      </c>
      <c r="B462" s="1">
        <v>55</v>
      </c>
      <c r="C462" s="1">
        <v>2.0611999999999999</v>
      </c>
      <c r="D462" s="1">
        <v>5.9081000000000001</v>
      </c>
      <c r="E462" s="1">
        <v>10.6928</v>
      </c>
      <c r="F462" s="1">
        <v>24.427399999999999</v>
      </c>
      <c r="G462" s="1" t="s">
        <v>29</v>
      </c>
      <c r="H462" s="1" t="s">
        <v>15</v>
      </c>
      <c r="I462" s="1" t="s">
        <v>16</v>
      </c>
      <c r="J462" s="1" t="s">
        <v>17</v>
      </c>
      <c r="K462" s="1" t="s">
        <v>18</v>
      </c>
      <c r="L462" s="1" t="s">
        <v>19</v>
      </c>
      <c r="M462" s="1" t="s">
        <v>20</v>
      </c>
      <c r="N462" s="3" t="s">
        <v>21</v>
      </c>
    </row>
    <row r="463" spans="1:14" ht="19.95" hidden="1" customHeight="1" x14ac:dyDescent="0.25">
      <c r="A463" s="2">
        <v>200348</v>
      </c>
      <c r="B463" s="1">
        <v>22</v>
      </c>
      <c r="C463" s="1">
        <v>1.1645000000000001</v>
      </c>
      <c r="D463" s="1">
        <v>4.6908000000000003</v>
      </c>
      <c r="E463" s="1">
        <v>9.2013999999999996</v>
      </c>
      <c r="F463" s="1">
        <v>17.227799999999998</v>
      </c>
      <c r="G463" s="1" t="s">
        <v>29</v>
      </c>
      <c r="H463" s="1" t="s">
        <v>31</v>
      </c>
      <c r="I463" s="1" t="s">
        <v>32</v>
      </c>
      <c r="J463" s="1" t="s">
        <v>33</v>
      </c>
      <c r="K463" s="1" t="s">
        <v>34</v>
      </c>
      <c r="L463" s="1" t="s">
        <v>35</v>
      </c>
      <c r="M463" s="1" t="s">
        <v>36</v>
      </c>
      <c r="N463" s="3" t="s">
        <v>37</v>
      </c>
    </row>
    <row r="464" spans="1:14" ht="19.95" hidden="1" customHeight="1" x14ac:dyDescent="0.25">
      <c r="A464" s="2">
        <v>200347</v>
      </c>
      <c r="B464" s="1">
        <v>39</v>
      </c>
      <c r="C464" s="1">
        <v>2.1930000000000001</v>
      </c>
      <c r="D464" s="1">
        <v>5.8061999999999996</v>
      </c>
      <c r="E464" s="1">
        <v>10.7255</v>
      </c>
      <c r="F464" s="1">
        <v>24.464600000000001</v>
      </c>
      <c r="G464" s="1" t="s">
        <v>38</v>
      </c>
      <c r="H464" s="1" t="s">
        <v>15</v>
      </c>
      <c r="I464" s="1" t="s">
        <v>16</v>
      </c>
      <c r="J464" s="1" t="s">
        <v>17</v>
      </c>
      <c r="K464" s="1" t="s">
        <v>18</v>
      </c>
      <c r="L464" s="1" t="s">
        <v>19</v>
      </c>
      <c r="M464" s="1" t="s">
        <v>20</v>
      </c>
      <c r="N464" s="3" t="s">
        <v>21</v>
      </c>
    </row>
    <row r="465" spans="1:14" ht="19.95" hidden="1" customHeight="1" x14ac:dyDescent="0.25">
      <c r="A465" s="2">
        <v>200245</v>
      </c>
      <c r="B465" s="1">
        <v>28</v>
      </c>
      <c r="C465" s="1">
        <v>1.0791999999999999</v>
      </c>
      <c r="D465" s="1">
        <v>4.5289999999999999</v>
      </c>
      <c r="E465" s="1">
        <v>9.8839000000000006</v>
      </c>
      <c r="F465" s="1">
        <v>19.475999999999999</v>
      </c>
      <c r="G465" s="1" t="s">
        <v>38</v>
      </c>
      <c r="H465" s="1" t="s">
        <v>31</v>
      </c>
      <c r="I465" s="1" t="s">
        <v>32</v>
      </c>
      <c r="J465" s="1" t="s">
        <v>33</v>
      </c>
      <c r="K465" s="1" t="s">
        <v>34</v>
      </c>
      <c r="L465" s="1" t="s">
        <v>35</v>
      </c>
      <c r="M465" s="1" t="s">
        <v>36</v>
      </c>
      <c r="N465" s="3" t="s">
        <v>37</v>
      </c>
    </row>
    <row r="466" spans="1:14" ht="19.95" hidden="1" customHeight="1" x14ac:dyDescent="0.25">
      <c r="A466" s="2">
        <v>200198</v>
      </c>
      <c r="B466" s="1">
        <v>10</v>
      </c>
      <c r="C466" s="1">
        <v>1.7630999999999999</v>
      </c>
      <c r="D466" s="1">
        <v>4.4058999999999999</v>
      </c>
      <c r="E466" s="1">
        <v>9.0950000000000006</v>
      </c>
      <c r="F466" s="1">
        <v>18.2883</v>
      </c>
      <c r="G466" s="1" t="s">
        <v>30</v>
      </c>
      <c r="H466" s="1" t="s">
        <v>31</v>
      </c>
      <c r="I466" s="1" t="s">
        <v>32</v>
      </c>
      <c r="J466" s="1" t="s">
        <v>33</v>
      </c>
      <c r="K466" s="1" t="s">
        <v>34</v>
      </c>
      <c r="L466" s="1" t="s">
        <v>35</v>
      </c>
      <c r="M466" s="1" t="s">
        <v>36</v>
      </c>
      <c r="N466" s="3" t="s">
        <v>37</v>
      </c>
    </row>
    <row r="467" spans="1:14" ht="19.95" hidden="1" customHeight="1" x14ac:dyDescent="0.25">
      <c r="A467" s="2">
        <v>200196</v>
      </c>
      <c r="B467" s="1">
        <v>49</v>
      </c>
      <c r="C467" s="1">
        <v>2.2888000000000002</v>
      </c>
      <c r="D467" s="1">
        <v>5.8430999999999997</v>
      </c>
      <c r="E467" s="1">
        <v>10.5016</v>
      </c>
      <c r="F467" s="1">
        <v>21.607900000000001</v>
      </c>
      <c r="G467" s="1" t="s">
        <v>29</v>
      </c>
      <c r="H467" s="1" t="s">
        <v>15</v>
      </c>
      <c r="I467" s="1" t="s">
        <v>16</v>
      </c>
      <c r="J467" s="1" t="s">
        <v>17</v>
      </c>
      <c r="K467" s="1" t="s">
        <v>18</v>
      </c>
      <c r="L467" s="1" t="s">
        <v>19</v>
      </c>
      <c r="M467" s="1" t="s">
        <v>20</v>
      </c>
      <c r="N467" s="3" t="s">
        <v>21</v>
      </c>
    </row>
    <row r="468" spans="1:14" ht="19.95" customHeight="1" x14ac:dyDescent="0.25">
      <c r="A468" s="2">
        <v>200162</v>
      </c>
      <c r="B468" s="1">
        <v>63</v>
      </c>
      <c r="C468" s="1">
        <v>3.7854999999999999</v>
      </c>
      <c r="D468" s="1">
        <v>6.3197999999999999</v>
      </c>
      <c r="E468" s="1">
        <v>13.2963</v>
      </c>
      <c r="F468" s="1">
        <v>27.827500000000001</v>
      </c>
      <c r="G468" s="1" t="s">
        <v>38</v>
      </c>
      <c r="H468" s="1" t="s">
        <v>22</v>
      </c>
      <c r="I468" s="1" t="s">
        <v>23</v>
      </c>
      <c r="J468" s="1" t="s">
        <v>24</v>
      </c>
      <c r="K468" s="1" t="s">
        <v>25</v>
      </c>
      <c r="L468" s="1" t="s">
        <v>26</v>
      </c>
      <c r="M468" s="1" t="s">
        <v>27</v>
      </c>
      <c r="N468" s="3" t="s">
        <v>28</v>
      </c>
    </row>
    <row r="469" spans="1:14" ht="19.95" hidden="1" customHeight="1" x14ac:dyDescent="0.25">
      <c r="A469" s="2">
        <v>200132</v>
      </c>
      <c r="B469" s="1">
        <v>42</v>
      </c>
      <c r="C469" s="1">
        <v>2.4142999999999999</v>
      </c>
      <c r="D469" s="1">
        <v>5.9824000000000002</v>
      </c>
      <c r="E469" s="1">
        <v>10.1235</v>
      </c>
      <c r="F469" s="1">
        <v>22.100300000000001</v>
      </c>
      <c r="G469" s="1" t="s">
        <v>14</v>
      </c>
      <c r="H469" s="1" t="s">
        <v>15</v>
      </c>
      <c r="I469" s="1" t="s">
        <v>16</v>
      </c>
      <c r="J469" s="1" t="s">
        <v>17</v>
      </c>
      <c r="K469" s="1" t="s">
        <v>18</v>
      </c>
      <c r="L469" s="1" t="s">
        <v>19</v>
      </c>
      <c r="M469" s="1" t="s">
        <v>20</v>
      </c>
      <c r="N469" s="3" t="s">
        <v>21</v>
      </c>
    </row>
    <row r="470" spans="1:14" ht="19.95" hidden="1" customHeight="1" x14ac:dyDescent="0.25">
      <c r="A470" s="2">
        <v>200117</v>
      </c>
      <c r="B470" s="1">
        <v>22</v>
      </c>
      <c r="C470" s="1">
        <v>1.0783</v>
      </c>
      <c r="D470" s="1">
        <v>4.8217999999999996</v>
      </c>
      <c r="E470" s="1">
        <v>9.1514000000000006</v>
      </c>
      <c r="F470" s="1">
        <v>16.683599999999998</v>
      </c>
      <c r="G470" s="1" t="s">
        <v>30</v>
      </c>
      <c r="H470" s="1" t="s">
        <v>31</v>
      </c>
      <c r="I470" s="1" t="s">
        <v>32</v>
      </c>
      <c r="J470" s="1" t="s">
        <v>33</v>
      </c>
      <c r="K470" s="1" t="s">
        <v>34</v>
      </c>
      <c r="L470" s="1" t="s">
        <v>35</v>
      </c>
      <c r="M470" s="1" t="s">
        <v>36</v>
      </c>
      <c r="N470" s="3" t="s">
        <v>37</v>
      </c>
    </row>
    <row r="471" spans="1:14" ht="19.95" hidden="1" customHeight="1" x14ac:dyDescent="0.25">
      <c r="A471" s="2">
        <v>200106</v>
      </c>
      <c r="B471" s="1">
        <v>54</v>
      </c>
      <c r="C471" s="1">
        <v>2.3651</v>
      </c>
      <c r="D471" s="1">
        <v>5.9705000000000004</v>
      </c>
      <c r="E471" s="1">
        <v>10.8439</v>
      </c>
      <c r="F471" s="1">
        <v>22.692</v>
      </c>
      <c r="G471" s="1" t="s">
        <v>14</v>
      </c>
      <c r="H471" s="1" t="s">
        <v>15</v>
      </c>
      <c r="I471" s="1" t="s">
        <v>16</v>
      </c>
      <c r="J471" s="1" t="s">
        <v>17</v>
      </c>
      <c r="K471" s="1" t="s">
        <v>18</v>
      </c>
      <c r="L471" s="1" t="s">
        <v>19</v>
      </c>
      <c r="M471" s="1" t="s">
        <v>20</v>
      </c>
      <c r="N471" s="3" t="s">
        <v>21</v>
      </c>
    </row>
    <row r="472" spans="1:14" ht="19.95" customHeight="1" x14ac:dyDescent="0.25">
      <c r="A472" s="2">
        <v>200063</v>
      </c>
      <c r="B472" s="1">
        <v>71</v>
      </c>
      <c r="C472" s="1">
        <v>3.7345000000000002</v>
      </c>
      <c r="D472" s="1">
        <v>6.1394000000000002</v>
      </c>
      <c r="E472" s="1">
        <v>12.540100000000001</v>
      </c>
      <c r="F472" s="1">
        <v>28.214099999999998</v>
      </c>
      <c r="G472" s="1" t="s">
        <v>29</v>
      </c>
      <c r="H472" s="1" t="s">
        <v>22</v>
      </c>
      <c r="I472" s="1" t="s">
        <v>23</v>
      </c>
      <c r="J472" s="1" t="s">
        <v>24</v>
      </c>
      <c r="K472" s="1" t="s">
        <v>25</v>
      </c>
      <c r="L472" s="1" t="s">
        <v>26</v>
      </c>
      <c r="M472" s="1" t="s">
        <v>27</v>
      </c>
      <c r="N472" s="3" t="s">
        <v>28</v>
      </c>
    </row>
    <row r="473" spans="1:14" ht="19.95" customHeight="1" x14ac:dyDescent="0.25">
      <c r="A473" s="2">
        <v>200026</v>
      </c>
      <c r="B473" s="1">
        <v>74</v>
      </c>
      <c r="C473" s="1">
        <v>3.0081000000000002</v>
      </c>
      <c r="D473" s="1">
        <v>6.9659000000000004</v>
      </c>
      <c r="E473" s="1">
        <v>12.4246</v>
      </c>
      <c r="F473" s="1">
        <v>28.973400000000002</v>
      </c>
      <c r="G473" s="1" t="s">
        <v>38</v>
      </c>
      <c r="H473" s="1" t="s">
        <v>22</v>
      </c>
      <c r="I473" s="1" t="s">
        <v>23</v>
      </c>
      <c r="J473" s="1" t="s">
        <v>24</v>
      </c>
      <c r="K473" s="1" t="s">
        <v>25</v>
      </c>
      <c r="L473" s="1" t="s">
        <v>26</v>
      </c>
      <c r="M473" s="1" t="s">
        <v>27</v>
      </c>
      <c r="N473" s="3" t="s">
        <v>28</v>
      </c>
    </row>
    <row r="474" spans="1:14" ht="19.95" customHeight="1" x14ac:dyDescent="0.25">
      <c r="A474" s="2">
        <v>199984</v>
      </c>
      <c r="B474" s="1">
        <v>78</v>
      </c>
      <c r="C474" s="1">
        <v>3.4165999999999999</v>
      </c>
      <c r="D474" s="1">
        <v>6.5690999999999997</v>
      </c>
      <c r="E474" s="1">
        <v>12.502599999999999</v>
      </c>
      <c r="F474" s="1">
        <v>28.446000000000002</v>
      </c>
      <c r="G474" s="1" t="s">
        <v>29</v>
      </c>
      <c r="H474" s="1" t="s">
        <v>22</v>
      </c>
      <c r="I474" s="1" t="s">
        <v>23</v>
      </c>
      <c r="J474" s="1" t="s">
        <v>24</v>
      </c>
      <c r="K474" s="1" t="s">
        <v>25</v>
      </c>
      <c r="L474" s="1" t="s">
        <v>26</v>
      </c>
      <c r="M474" s="1" t="s">
        <v>27</v>
      </c>
      <c r="N474" s="3" t="s">
        <v>28</v>
      </c>
    </row>
    <row r="475" spans="1:14" ht="19.95" customHeight="1" x14ac:dyDescent="0.25">
      <c r="A475" s="2">
        <v>199947</v>
      </c>
      <c r="B475" s="1">
        <v>65</v>
      </c>
      <c r="C475" s="1">
        <v>3.7515000000000001</v>
      </c>
      <c r="D475" s="1">
        <v>6.7744</v>
      </c>
      <c r="E475" s="1">
        <v>12.293699999999999</v>
      </c>
      <c r="F475" s="1">
        <v>29.427800000000001</v>
      </c>
      <c r="G475" s="1" t="s">
        <v>38</v>
      </c>
      <c r="H475" s="1" t="s">
        <v>22</v>
      </c>
      <c r="I475" s="1" t="s">
        <v>23</v>
      </c>
      <c r="J475" s="1" t="s">
        <v>24</v>
      </c>
      <c r="K475" s="1" t="s">
        <v>25</v>
      </c>
      <c r="L475" s="1" t="s">
        <v>26</v>
      </c>
      <c r="M475" s="1" t="s">
        <v>27</v>
      </c>
      <c r="N475" s="3" t="s">
        <v>28</v>
      </c>
    </row>
    <row r="476" spans="1:14" ht="19.95" hidden="1" customHeight="1" x14ac:dyDescent="0.25">
      <c r="A476" s="2">
        <v>199936</v>
      </c>
      <c r="B476" s="1">
        <v>60</v>
      </c>
      <c r="C476" s="1">
        <v>2.9464999999999999</v>
      </c>
      <c r="D476" s="1">
        <v>5.4063999999999997</v>
      </c>
      <c r="E476" s="1">
        <v>10.886100000000001</v>
      </c>
      <c r="F476" s="1">
        <v>23.393799999999999</v>
      </c>
      <c r="G476" s="1" t="s">
        <v>38</v>
      </c>
      <c r="H476" s="1" t="s">
        <v>15</v>
      </c>
      <c r="I476" s="1" t="s">
        <v>16</v>
      </c>
      <c r="J476" s="1" t="s">
        <v>17</v>
      </c>
      <c r="K476" s="1" t="s">
        <v>18</v>
      </c>
      <c r="L476" s="1" t="s">
        <v>19</v>
      </c>
      <c r="M476" s="1" t="s">
        <v>20</v>
      </c>
      <c r="N476" s="3" t="s">
        <v>21</v>
      </c>
    </row>
    <row r="477" spans="1:14" ht="19.95" hidden="1" customHeight="1" x14ac:dyDescent="0.25">
      <c r="A477" s="2">
        <v>199912</v>
      </c>
      <c r="B477" s="1">
        <v>34</v>
      </c>
      <c r="C477" s="1">
        <v>2.1678000000000002</v>
      </c>
      <c r="D477" s="1">
        <v>5.7150999999999996</v>
      </c>
      <c r="E477" s="1">
        <v>11.432499999999999</v>
      </c>
      <c r="F477" s="1">
        <v>22.368500000000001</v>
      </c>
      <c r="G477" s="1" t="s">
        <v>30</v>
      </c>
      <c r="H477" s="1" t="s">
        <v>15</v>
      </c>
      <c r="I477" s="1" t="s">
        <v>16</v>
      </c>
      <c r="J477" s="1" t="s">
        <v>17</v>
      </c>
      <c r="K477" s="1" t="s">
        <v>18</v>
      </c>
      <c r="L477" s="1" t="s">
        <v>19</v>
      </c>
      <c r="M477" s="1" t="s">
        <v>20</v>
      </c>
      <c r="N477" s="3" t="s">
        <v>21</v>
      </c>
    </row>
    <row r="478" spans="1:14" ht="19.95" hidden="1" customHeight="1" x14ac:dyDescent="0.25">
      <c r="A478" s="2">
        <v>199912</v>
      </c>
      <c r="B478" s="1">
        <v>18</v>
      </c>
      <c r="C478" s="1">
        <v>1.0547</v>
      </c>
      <c r="D478" s="1">
        <v>4.5026999999999999</v>
      </c>
      <c r="E478" s="1">
        <v>8.3216999999999999</v>
      </c>
      <c r="F478" s="1">
        <v>19.639900000000001</v>
      </c>
      <c r="G478" s="1" t="s">
        <v>38</v>
      </c>
      <c r="H478" s="1" t="s">
        <v>31</v>
      </c>
      <c r="I478" s="1" t="s">
        <v>32</v>
      </c>
      <c r="J478" s="1" t="s">
        <v>33</v>
      </c>
      <c r="K478" s="1" t="s">
        <v>34</v>
      </c>
      <c r="L478" s="1" t="s">
        <v>35</v>
      </c>
      <c r="M478" s="1" t="s">
        <v>36</v>
      </c>
      <c r="N478" s="3" t="s">
        <v>37</v>
      </c>
    </row>
    <row r="479" spans="1:14" ht="19.95" hidden="1" customHeight="1" x14ac:dyDescent="0.25">
      <c r="A479" s="2">
        <v>199879</v>
      </c>
      <c r="B479" s="1">
        <v>30</v>
      </c>
      <c r="C479" s="1">
        <v>1.5148999999999999</v>
      </c>
      <c r="D479" s="1">
        <v>4.3391999999999999</v>
      </c>
      <c r="E479" s="1">
        <v>9.2476000000000003</v>
      </c>
      <c r="F479" s="1">
        <v>18.5989</v>
      </c>
      <c r="G479" s="1" t="s">
        <v>14</v>
      </c>
      <c r="H479" s="1" t="s">
        <v>31</v>
      </c>
      <c r="I479" s="1" t="s">
        <v>32</v>
      </c>
      <c r="J479" s="1" t="s">
        <v>33</v>
      </c>
      <c r="K479" s="1" t="s">
        <v>34</v>
      </c>
      <c r="L479" s="1" t="s">
        <v>35</v>
      </c>
      <c r="M479" s="1" t="s">
        <v>36</v>
      </c>
      <c r="N479" s="3" t="s">
        <v>37</v>
      </c>
    </row>
    <row r="480" spans="1:14" ht="19.95" hidden="1" customHeight="1" x14ac:dyDescent="0.25">
      <c r="A480" s="2">
        <v>199868</v>
      </c>
      <c r="B480" s="1">
        <v>15</v>
      </c>
      <c r="C480" s="1">
        <v>1.5395000000000001</v>
      </c>
      <c r="D480" s="1">
        <v>4.6310000000000002</v>
      </c>
      <c r="E480" s="1">
        <v>9.4289000000000005</v>
      </c>
      <c r="F480" s="1">
        <v>16.7806</v>
      </c>
      <c r="G480" s="1" t="s">
        <v>30</v>
      </c>
      <c r="H480" s="1" t="s">
        <v>31</v>
      </c>
      <c r="I480" s="1" t="s">
        <v>32</v>
      </c>
      <c r="J480" s="1" t="s">
        <v>33</v>
      </c>
      <c r="K480" s="1" t="s">
        <v>34</v>
      </c>
      <c r="L480" s="1" t="s">
        <v>35</v>
      </c>
      <c r="M480" s="1" t="s">
        <v>36</v>
      </c>
      <c r="N480" s="3" t="s">
        <v>37</v>
      </c>
    </row>
    <row r="481" spans="1:14" ht="19.95" hidden="1" customHeight="1" x14ac:dyDescent="0.25">
      <c r="A481" s="2">
        <v>199851</v>
      </c>
      <c r="B481" s="1">
        <v>52</v>
      </c>
      <c r="C481" s="1">
        <v>2.1421000000000001</v>
      </c>
      <c r="D481" s="1">
        <v>5.6017999999999999</v>
      </c>
      <c r="E481" s="1">
        <v>10.141</v>
      </c>
      <c r="F481" s="1">
        <v>22.243200000000002</v>
      </c>
      <c r="G481" s="1" t="s">
        <v>14</v>
      </c>
      <c r="H481" s="1" t="s">
        <v>15</v>
      </c>
      <c r="I481" s="1" t="s">
        <v>16</v>
      </c>
      <c r="J481" s="1" t="s">
        <v>17</v>
      </c>
      <c r="K481" s="1" t="s">
        <v>18</v>
      </c>
      <c r="L481" s="1" t="s">
        <v>19</v>
      </c>
      <c r="M481" s="1" t="s">
        <v>20</v>
      </c>
      <c r="N481" s="3" t="s">
        <v>21</v>
      </c>
    </row>
    <row r="482" spans="1:14" ht="19.95" customHeight="1" x14ac:dyDescent="0.25">
      <c r="A482" s="2">
        <v>199833</v>
      </c>
      <c r="B482" s="1">
        <v>89</v>
      </c>
      <c r="C482" s="1">
        <v>3.3757000000000001</v>
      </c>
      <c r="D482" s="1">
        <v>6.5084999999999997</v>
      </c>
      <c r="E482" s="1">
        <v>12.6005</v>
      </c>
      <c r="F482" s="1">
        <v>29.99</v>
      </c>
      <c r="G482" s="1" t="s">
        <v>29</v>
      </c>
      <c r="H482" s="1" t="s">
        <v>22</v>
      </c>
      <c r="I482" s="1" t="s">
        <v>23</v>
      </c>
      <c r="J482" s="1" t="s">
        <v>24</v>
      </c>
      <c r="K482" s="1" t="s">
        <v>25</v>
      </c>
      <c r="L482" s="1" t="s">
        <v>26</v>
      </c>
      <c r="M482" s="1" t="s">
        <v>27</v>
      </c>
      <c r="N482" s="3" t="s">
        <v>28</v>
      </c>
    </row>
    <row r="483" spans="1:14" ht="19.95" hidden="1" customHeight="1" x14ac:dyDescent="0.25">
      <c r="A483" s="2">
        <v>199781</v>
      </c>
      <c r="B483" s="1">
        <v>53</v>
      </c>
      <c r="C483" s="1">
        <v>2.4354</v>
      </c>
      <c r="D483" s="1">
        <v>5.0368000000000004</v>
      </c>
      <c r="E483" s="1">
        <v>10.8528</v>
      </c>
      <c r="F483" s="1">
        <v>23.244499999999999</v>
      </c>
      <c r="G483" s="1" t="s">
        <v>29</v>
      </c>
      <c r="H483" s="1" t="s">
        <v>15</v>
      </c>
      <c r="I483" s="1" t="s">
        <v>16</v>
      </c>
      <c r="J483" s="1" t="s">
        <v>17</v>
      </c>
      <c r="K483" s="1" t="s">
        <v>18</v>
      </c>
      <c r="L483" s="1" t="s">
        <v>19</v>
      </c>
      <c r="M483" s="1" t="s">
        <v>20</v>
      </c>
      <c r="N483" s="3" t="s">
        <v>21</v>
      </c>
    </row>
    <row r="484" spans="1:14" ht="19.95" hidden="1" customHeight="1" x14ac:dyDescent="0.25">
      <c r="A484" s="2">
        <v>199717</v>
      </c>
      <c r="B484" s="1">
        <v>54</v>
      </c>
      <c r="C484" s="1">
        <v>2.4841000000000002</v>
      </c>
      <c r="D484" s="1">
        <v>5.5191999999999997</v>
      </c>
      <c r="E484" s="1">
        <v>10.2255</v>
      </c>
      <c r="F484" s="1">
        <v>23.498999999999999</v>
      </c>
      <c r="G484" s="1" t="s">
        <v>30</v>
      </c>
      <c r="H484" s="1" t="s">
        <v>15</v>
      </c>
      <c r="I484" s="1" t="s">
        <v>16</v>
      </c>
      <c r="J484" s="1" t="s">
        <v>17</v>
      </c>
      <c r="K484" s="1" t="s">
        <v>18</v>
      </c>
      <c r="L484" s="1" t="s">
        <v>19</v>
      </c>
      <c r="M484" s="1" t="s">
        <v>20</v>
      </c>
      <c r="N484" s="3" t="s">
        <v>21</v>
      </c>
    </row>
    <row r="485" spans="1:14" ht="19.95" hidden="1" customHeight="1" x14ac:dyDescent="0.25">
      <c r="A485" s="2">
        <v>199668</v>
      </c>
      <c r="B485" s="1">
        <v>51</v>
      </c>
      <c r="C485" s="1">
        <v>2.7650999999999999</v>
      </c>
      <c r="D485" s="1">
        <v>5.3483000000000001</v>
      </c>
      <c r="E485" s="1">
        <v>10.133100000000001</v>
      </c>
      <c r="F485" s="1">
        <v>21.849900000000002</v>
      </c>
      <c r="G485" s="1" t="s">
        <v>14</v>
      </c>
      <c r="H485" s="1" t="s">
        <v>15</v>
      </c>
      <c r="I485" s="1" t="s">
        <v>16</v>
      </c>
      <c r="J485" s="1" t="s">
        <v>17</v>
      </c>
      <c r="K485" s="1" t="s">
        <v>18</v>
      </c>
      <c r="L485" s="1" t="s">
        <v>19</v>
      </c>
      <c r="M485" s="1" t="s">
        <v>20</v>
      </c>
      <c r="N485" s="3" t="s">
        <v>21</v>
      </c>
    </row>
    <row r="486" spans="1:14" ht="19.95" hidden="1" customHeight="1" x14ac:dyDescent="0.25">
      <c r="A486" s="2">
        <v>199667</v>
      </c>
      <c r="B486" s="1">
        <v>45</v>
      </c>
      <c r="C486" s="1">
        <v>2.8481000000000001</v>
      </c>
      <c r="D486" s="1">
        <v>5.3906999999999998</v>
      </c>
      <c r="E486" s="1">
        <v>11.337</v>
      </c>
      <c r="F486" s="1">
        <v>20.931699999999999</v>
      </c>
      <c r="G486" s="1" t="s">
        <v>14</v>
      </c>
      <c r="H486" s="1" t="s">
        <v>15</v>
      </c>
      <c r="I486" s="1" t="s">
        <v>16</v>
      </c>
      <c r="J486" s="1" t="s">
        <v>17</v>
      </c>
      <c r="K486" s="1" t="s">
        <v>18</v>
      </c>
      <c r="L486" s="1" t="s">
        <v>19</v>
      </c>
      <c r="M486" s="1" t="s">
        <v>20</v>
      </c>
      <c r="N486" s="3" t="s">
        <v>21</v>
      </c>
    </row>
    <row r="487" spans="1:14" ht="19.95" hidden="1" customHeight="1" x14ac:dyDescent="0.25">
      <c r="A487" s="2">
        <v>199659</v>
      </c>
      <c r="B487" s="1">
        <v>45</v>
      </c>
      <c r="C487" s="1">
        <v>2.6741000000000001</v>
      </c>
      <c r="D487" s="1">
        <v>5.2542999999999997</v>
      </c>
      <c r="E487" s="1">
        <v>11.597899999999999</v>
      </c>
      <c r="F487" s="1">
        <v>20.955500000000001</v>
      </c>
      <c r="G487" s="1" t="s">
        <v>14</v>
      </c>
      <c r="H487" s="1" t="s">
        <v>15</v>
      </c>
      <c r="I487" s="1" t="s">
        <v>16</v>
      </c>
      <c r="J487" s="1" t="s">
        <v>17</v>
      </c>
      <c r="K487" s="1" t="s">
        <v>18</v>
      </c>
      <c r="L487" s="1" t="s">
        <v>19</v>
      </c>
      <c r="M487" s="1" t="s">
        <v>20</v>
      </c>
      <c r="N487" s="3" t="s">
        <v>21</v>
      </c>
    </row>
    <row r="488" spans="1:14" ht="19.95" customHeight="1" x14ac:dyDescent="0.25">
      <c r="A488" s="2">
        <v>199641</v>
      </c>
      <c r="B488" s="1">
        <v>64</v>
      </c>
      <c r="C488" s="1">
        <v>3.5167000000000002</v>
      </c>
      <c r="D488" s="1">
        <v>6.1916000000000002</v>
      </c>
      <c r="E488" s="1">
        <v>12.6501</v>
      </c>
      <c r="F488" s="1">
        <v>29.9556</v>
      </c>
      <c r="G488" s="1" t="s">
        <v>29</v>
      </c>
      <c r="H488" s="1" t="s">
        <v>22</v>
      </c>
      <c r="I488" s="1" t="s">
        <v>23</v>
      </c>
      <c r="J488" s="1" t="s">
        <v>24</v>
      </c>
      <c r="K488" s="1" t="s">
        <v>25</v>
      </c>
      <c r="L488" s="1" t="s">
        <v>26</v>
      </c>
      <c r="M488" s="1" t="s">
        <v>27</v>
      </c>
      <c r="N488" s="3" t="s">
        <v>28</v>
      </c>
    </row>
    <row r="489" spans="1:14" ht="19.95" customHeight="1" x14ac:dyDescent="0.25">
      <c r="A489" s="2">
        <v>199638</v>
      </c>
      <c r="B489" s="1">
        <v>100</v>
      </c>
      <c r="C489" s="1">
        <v>3.6678000000000002</v>
      </c>
      <c r="D489" s="1">
        <v>6.1615000000000002</v>
      </c>
      <c r="E489" s="1">
        <v>15.6447</v>
      </c>
      <c r="F489" s="1">
        <v>27.229099999999999</v>
      </c>
      <c r="G489" s="1" t="s">
        <v>30</v>
      </c>
      <c r="H489" s="1" t="s">
        <v>22</v>
      </c>
      <c r="I489" s="1" t="s">
        <v>23</v>
      </c>
      <c r="J489" s="1" t="s">
        <v>24</v>
      </c>
      <c r="K489" s="1" t="s">
        <v>25</v>
      </c>
      <c r="L489" s="1" t="s">
        <v>26</v>
      </c>
      <c r="M489" s="1" t="s">
        <v>27</v>
      </c>
      <c r="N489" s="3" t="s">
        <v>28</v>
      </c>
    </row>
    <row r="490" spans="1:14" ht="19.95" hidden="1" customHeight="1" x14ac:dyDescent="0.25">
      <c r="A490" s="2">
        <v>199601</v>
      </c>
      <c r="B490" s="1">
        <v>35</v>
      </c>
      <c r="C490" s="1">
        <v>2.4053</v>
      </c>
      <c r="D490" s="1">
        <v>5.4024999999999999</v>
      </c>
      <c r="E490" s="1">
        <v>10.9961</v>
      </c>
      <c r="F490" s="1">
        <v>20.765799999999999</v>
      </c>
      <c r="G490" s="1" t="s">
        <v>14</v>
      </c>
      <c r="H490" s="1" t="s">
        <v>15</v>
      </c>
      <c r="I490" s="1" t="s">
        <v>16</v>
      </c>
      <c r="J490" s="1" t="s">
        <v>17</v>
      </c>
      <c r="K490" s="1" t="s">
        <v>18</v>
      </c>
      <c r="L490" s="1" t="s">
        <v>19</v>
      </c>
      <c r="M490" s="1" t="s">
        <v>20</v>
      </c>
      <c r="N490" s="3" t="s">
        <v>21</v>
      </c>
    </row>
    <row r="491" spans="1:14" ht="19.95" customHeight="1" x14ac:dyDescent="0.25">
      <c r="A491" s="2">
        <v>199563</v>
      </c>
      <c r="B491" s="1">
        <v>90</v>
      </c>
      <c r="C491" s="1">
        <v>3.0198</v>
      </c>
      <c r="D491" s="1">
        <v>6.2751000000000001</v>
      </c>
      <c r="E491" s="1">
        <v>14.457100000000001</v>
      </c>
      <c r="F491" s="1">
        <v>27.659199999999998</v>
      </c>
      <c r="G491" s="1" t="s">
        <v>14</v>
      </c>
      <c r="H491" s="1" t="s">
        <v>22</v>
      </c>
      <c r="I491" s="1" t="s">
        <v>23</v>
      </c>
      <c r="J491" s="1" t="s">
        <v>24</v>
      </c>
      <c r="K491" s="1" t="s">
        <v>25</v>
      </c>
      <c r="L491" s="1" t="s">
        <v>26</v>
      </c>
      <c r="M491" s="1" t="s">
        <v>27</v>
      </c>
      <c r="N491" s="3" t="s">
        <v>28</v>
      </c>
    </row>
    <row r="492" spans="1:14" ht="19.95" hidden="1" customHeight="1" x14ac:dyDescent="0.25">
      <c r="A492" s="2">
        <v>199558</v>
      </c>
      <c r="B492" s="1">
        <v>29</v>
      </c>
      <c r="C492" s="1">
        <v>1.012</v>
      </c>
      <c r="D492" s="1">
        <v>4.4170999999999996</v>
      </c>
      <c r="E492" s="1">
        <v>8.2308000000000003</v>
      </c>
      <c r="F492" s="1">
        <v>18.442</v>
      </c>
      <c r="G492" s="1" t="s">
        <v>38</v>
      </c>
      <c r="H492" s="1" t="s">
        <v>31</v>
      </c>
      <c r="I492" s="1" t="s">
        <v>32</v>
      </c>
      <c r="J492" s="1" t="s">
        <v>33</v>
      </c>
      <c r="K492" s="1" t="s">
        <v>34</v>
      </c>
      <c r="L492" s="1" t="s">
        <v>35</v>
      </c>
      <c r="M492" s="1" t="s">
        <v>36</v>
      </c>
      <c r="N492" s="3" t="s">
        <v>37</v>
      </c>
    </row>
    <row r="493" spans="1:14" ht="19.95" hidden="1" customHeight="1" x14ac:dyDescent="0.25">
      <c r="A493" s="2">
        <v>199533</v>
      </c>
      <c r="B493" s="1">
        <v>45</v>
      </c>
      <c r="C493" s="1">
        <v>2.2892000000000001</v>
      </c>
      <c r="D493" s="1">
        <v>5.9725000000000001</v>
      </c>
      <c r="E493" s="1">
        <v>10.529199999999999</v>
      </c>
      <c r="F493" s="1">
        <v>23.089600000000001</v>
      </c>
      <c r="G493" s="1" t="s">
        <v>30</v>
      </c>
      <c r="H493" s="1" t="s">
        <v>15</v>
      </c>
      <c r="I493" s="1" t="s">
        <v>16</v>
      </c>
      <c r="J493" s="1" t="s">
        <v>17</v>
      </c>
      <c r="K493" s="1" t="s">
        <v>18</v>
      </c>
      <c r="L493" s="1" t="s">
        <v>19</v>
      </c>
      <c r="M493" s="1" t="s">
        <v>20</v>
      </c>
      <c r="N493" s="3" t="s">
        <v>21</v>
      </c>
    </row>
    <row r="494" spans="1:14" ht="19.95" customHeight="1" x14ac:dyDescent="0.25">
      <c r="A494" s="2">
        <v>199453</v>
      </c>
      <c r="B494" s="1">
        <v>72</v>
      </c>
      <c r="C494" s="1">
        <v>3.9845999999999999</v>
      </c>
      <c r="D494" s="1">
        <v>6.7594000000000003</v>
      </c>
      <c r="E494" s="1">
        <v>15.219799999999999</v>
      </c>
      <c r="F494" s="1">
        <v>27.926600000000001</v>
      </c>
      <c r="G494" s="1" t="s">
        <v>38</v>
      </c>
      <c r="H494" s="1" t="s">
        <v>22</v>
      </c>
      <c r="I494" s="1" t="s">
        <v>23</v>
      </c>
      <c r="J494" s="1" t="s">
        <v>24</v>
      </c>
      <c r="K494" s="1" t="s">
        <v>25</v>
      </c>
      <c r="L494" s="1" t="s">
        <v>26</v>
      </c>
      <c r="M494" s="1" t="s">
        <v>27</v>
      </c>
      <c r="N494" s="3" t="s">
        <v>28</v>
      </c>
    </row>
    <row r="495" spans="1:14" ht="19.95" hidden="1" customHeight="1" x14ac:dyDescent="0.25">
      <c r="A495" s="2">
        <v>199412</v>
      </c>
      <c r="B495" s="1">
        <v>24</v>
      </c>
      <c r="C495" s="1">
        <v>1.1957</v>
      </c>
      <c r="D495" s="1">
        <v>4.1265999999999998</v>
      </c>
      <c r="E495" s="1">
        <v>9.2873999999999999</v>
      </c>
      <c r="F495" s="1">
        <v>18.9956</v>
      </c>
      <c r="G495" s="1" t="s">
        <v>14</v>
      </c>
      <c r="H495" s="1" t="s">
        <v>31</v>
      </c>
      <c r="I495" s="1" t="s">
        <v>32</v>
      </c>
      <c r="J495" s="1" t="s">
        <v>33</v>
      </c>
      <c r="K495" s="1" t="s">
        <v>34</v>
      </c>
      <c r="L495" s="1" t="s">
        <v>35</v>
      </c>
      <c r="M495" s="1" t="s">
        <v>36</v>
      </c>
      <c r="N495" s="3" t="s">
        <v>37</v>
      </c>
    </row>
    <row r="496" spans="1:14" ht="19.95" hidden="1" customHeight="1" x14ac:dyDescent="0.25">
      <c r="A496" s="2">
        <v>199396</v>
      </c>
      <c r="B496" s="1">
        <v>25</v>
      </c>
      <c r="C496" s="1">
        <v>1.9596</v>
      </c>
      <c r="D496" s="1">
        <v>4.9526000000000003</v>
      </c>
      <c r="E496" s="1">
        <v>8.1209000000000007</v>
      </c>
      <c r="F496" s="1">
        <v>17.131599999999999</v>
      </c>
      <c r="G496" s="1" t="s">
        <v>29</v>
      </c>
      <c r="H496" s="1" t="s">
        <v>31</v>
      </c>
      <c r="I496" s="1" t="s">
        <v>32</v>
      </c>
      <c r="J496" s="1" t="s">
        <v>33</v>
      </c>
      <c r="K496" s="1" t="s">
        <v>34</v>
      </c>
      <c r="L496" s="1" t="s">
        <v>35</v>
      </c>
      <c r="M496" s="1" t="s">
        <v>36</v>
      </c>
      <c r="N496" s="3" t="s">
        <v>37</v>
      </c>
    </row>
    <row r="497" spans="1:14" ht="19.95" customHeight="1" x14ac:dyDescent="0.25">
      <c r="A497" s="2">
        <v>199355</v>
      </c>
      <c r="B497" s="1">
        <v>63</v>
      </c>
      <c r="C497" s="1">
        <v>3.1896</v>
      </c>
      <c r="D497" s="1">
        <v>6.6551999999999998</v>
      </c>
      <c r="E497" s="1">
        <v>15.63</v>
      </c>
      <c r="F497" s="1">
        <v>26.6739</v>
      </c>
      <c r="G497" s="1" t="s">
        <v>14</v>
      </c>
      <c r="H497" s="1" t="s">
        <v>22</v>
      </c>
      <c r="I497" s="1" t="s">
        <v>23</v>
      </c>
      <c r="J497" s="1" t="s">
        <v>24</v>
      </c>
      <c r="K497" s="1" t="s">
        <v>25</v>
      </c>
      <c r="L497" s="1" t="s">
        <v>26</v>
      </c>
      <c r="M497" s="1" t="s">
        <v>27</v>
      </c>
      <c r="N497" s="3" t="s">
        <v>28</v>
      </c>
    </row>
    <row r="498" spans="1:14" ht="19.95" hidden="1" customHeight="1" x14ac:dyDescent="0.25">
      <c r="A498" s="2">
        <v>199326</v>
      </c>
      <c r="B498" s="1">
        <v>15</v>
      </c>
      <c r="C498" s="1">
        <v>1.9352</v>
      </c>
      <c r="D498" s="1">
        <v>4.7225999999999999</v>
      </c>
      <c r="E498" s="1">
        <v>9.8861000000000008</v>
      </c>
      <c r="F498" s="1">
        <v>18.841000000000001</v>
      </c>
      <c r="G498" s="1" t="s">
        <v>30</v>
      </c>
      <c r="H498" s="1" t="s">
        <v>31</v>
      </c>
      <c r="I498" s="1" t="s">
        <v>32</v>
      </c>
      <c r="J498" s="1" t="s">
        <v>33</v>
      </c>
      <c r="K498" s="1" t="s">
        <v>34</v>
      </c>
      <c r="L498" s="1" t="s">
        <v>35</v>
      </c>
      <c r="M498" s="1" t="s">
        <v>36</v>
      </c>
      <c r="N498" s="3" t="s">
        <v>37</v>
      </c>
    </row>
    <row r="499" spans="1:14" ht="19.95" hidden="1" customHeight="1" x14ac:dyDescent="0.25">
      <c r="A499" s="2">
        <v>199293</v>
      </c>
      <c r="B499" s="1">
        <v>37</v>
      </c>
      <c r="C499" s="1">
        <v>2.0007999999999999</v>
      </c>
      <c r="D499" s="1">
        <v>5.1917</v>
      </c>
      <c r="E499" s="1">
        <v>11.663600000000001</v>
      </c>
      <c r="F499" s="1">
        <v>24.9572</v>
      </c>
      <c r="G499" s="1" t="s">
        <v>29</v>
      </c>
      <c r="H499" s="1" t="s">
        <v>15</v>
      </c>
      <c r="I499" s="1" t="s">
        <v>16</v>
      </c>
      <c r="J499" s="1" t="s">
        <v>17</v>
      </c>
      <c r="K499" s="1" t="s">
        <v>18</v>
      </c>
      <c r="L499" s="1" t="s">
        <v>19</v>
      </c>
      <c r="M499" s="1" t="s">
        <v>20</v>
      </c>
      <c r="N499" s="3" t="s">
        <v>21</v>
      </c>
    </row>
    <row r="500" spans="1:14" ht="19.95" hidden="1" customHeight="1" x14ac:dyDescent="0.25">
      <c r="A500" s="2">
        <v>199286</v>
      </c>
      <c r="B500" s="1">
        <v>46</v>
      </c>
      <c r="C500" s="1">
        <v>2.9228000000000001</v>
      </c>
      <c r="D500" s="1">
        <v>5.5929000000000002</v>
      </c>
      <c r="E500" s="1">
        <v>10.592499999999999</v>
      </c>
      <c r="F500" s="1">
        <v>24.316700000000001</v>
      </c>
      <c r="G500" s="1" t="s">
        <v>14</v>
      </c>
      <c r="H500" s="1" t="s">
        <v>15</v>
      </c>
      <c r="I500" s="1" t="s">
        <v>16</v>
      </c>
      <c r="J500" s="1" t="s">
        <v>17</v>
      </c>
      <c r="K500" s="1" t="s">
        <v>18</v>
      </c>
      <c r="L500" s="1" t="s">
        <v>19</v>
      </c>
      <c r="M500" s="1" t="s">
        <v>20</v>
      </c>
      <c r="N500" s="3" t="s">
        <v>21</v>
      </c>
    </row>
    <row r="501" spans="1:14" ht="19.95" hidden="1" customHeight="1" x14ac:dyDescent="0.25">
      <c r="A501" s="2">
        <v>199269</v>
      </c>
      <c r="B501" s="1">
        <v>31</v>
      </c>
      <c r="C501" s="1">
        <v>2.3793000000000002</v>
      </c>
      <c r="D501" s="1">
        <v>5.0153999999999996</v>
      </c>
      <c r="E501" s="1">
        <v>10.4116</v>
      </c>
      <c r="F501" s="1">
        <v>24.078700000000001</v>
      </c>
      <c r="G501" s="1" t="s">
        <v>38</v>
      </c>
      <c r="H501" s="1" t="s">
        <v>15</v>
      </c>
      <c r="I501" s="1" t="s">
        <v>16</v>
      </c>
      <c r="J501" s="1" t="s">
        <v>17</v>
      </c>
      <c r="K501" s="1" t="s">
        <v>18</v>
      </c>
      <c r="L501" s="1" t="s">
        <v>19</v>
      </c>
      <c r="M501" s="1" t="s">
        <v>20</v>
      </c>
      <c r="N501" s="3" t="s">
        <v>21</v>
      </c>
    </row>
    <row r="502" spans="1:14" ht="19.95" customHeight="1" x14ac:dyDescent="0.25">
      <c r="A502" s="2">
        <v>199215</v>
      </c>
      <c r="B502" s="1">
        <v>95</v>
      </c>
      <c r="C502" s="1">
        <v>3.2921</v>
      </c>
      <c r="D502" s="1">
        <v>6.8727</v>
      </c>
      <c r="E502" s="1">
        <v>13.269</v>
      </c>
      <c r="F502" s="1">
        <v>28.402899999999999</v>
      </c>
      <c r="G502" s="1" t="s">
        <v>29</v>
      </c>
      <c r="H502" s="1" t="s">
        <v>22</v>
      </c>
      <c r="I502" s="1" t="s">
        <v>23</v>
      </c>
      <c r="J502" s="1" t="s">
        <v>24</v>
      </c>
      <c r="K502" s="1" t="s">
        <v>25</v>
      </c>
      <c r="L502" s="1" t="s">
        <v>26</v>
      </c>
      <c r="M502" s="1" t="s">
        <v>27</v>
      </c>
      <c r="N502" s="3" t="s">
        <v>28</v>
      </c>
    </row>
    <row r="503" spans="1:14" ht="19.95" hidden="1" customHeight="1" x14ac:dyDescent="0.25">
      <c r="A503" s="2">
        <v>199168</v>
      </c>
      <c r="B503" s="1">
        <v>30</v>
      </c>
      <c r="C503" s="1">
        <v>1.8299000000000001</v>
      </c>
      <c r="D503" s="1">
        <v>4.6177000000000001</v>
      </c>
      <c r="E503" s="1">
        <v>8.2523999999999997</v>
      </c>
      <c r="F503" s="1">
        <v>17.284800000000001</v>
      </c>
      <c r="G503" s="1" t="s">
        <v>14</v>
      </c>
      <c r="H503" s="1" t="s">
        <v>31</v>
      </c>
      <c r="I503" s="1" t="s">
        <v>32</v>
      </c>
      <c r="J503" s="1" t="s">
        <v>33</v>
      </c>
      <c r="K503" s="1" t="s">
        <v>34</v>
      </c>
      <c r="L503" s="1" t="s">
        <v>35</v>
      </c>
      <c r="M503" s="1" t="s">
        <v>36</v>
      </c>
      <c r="N503" s="3" t="s">
        <v>37</v>
      </c>
    </row>
    <row r="504" spans="1:14" ht="19.95" customHeight="1" x14ac:dyDescent="0.25">
      <c r="A504" s="2">
        <v>199102</v>
      </c>
      <c r="B504" s="1">
        <v>89</v>
      </c>
      <c r="C504" s="1">
        <v>3.1717</v>
      </c>
      <c r="D504" s="1">
        <v>6.6798999999999999</v>
      </c>
      <c r="E504" s="1">
        <v>12.1914</v>
      </c>
      <c r="F504" s="1">
        <v>28.755600000000001</v>
      </c>
      <c r="G504" s="1" t="s">
        <v>29</v>
      </c>
      <c r="H504" s="1" t="s">
        <v>22</v>
      </c>
      <c r="I504" s="1" t="s">
        <v>23</v>
      </c>
      <c r="J504" s="1" t="s">
        <v>24</v>
      </c>
      <c r="K504" s="1" t="s">
        <v>25</v>
      </c>
      <c r="L504" s="1" t="s">
        <v>26</v>
      </c>
      <c r="M504" s="1" t="s">
        <v>27</v>
      </c>
      <c r="N504" s="3" t="s">
        <v>28</v>
      </c>
    </row>
    <row r="505" spans="1:14" ht="19.95" customHeight="1" x14ac:dyDescent="0.25">
      <c r="A505" s="2">
        <v>199100</v>
      </c>
      <c r="B505" s="1">
        <v>64</v>
      </c>
      <c r="C505" s="1">
        <v>3.1069</v>
      </c>
      <c r="D505" s="1">
        <v>6.6569000000000003</v>
      </c>
      <c r="E505" s="1">
        <v>13.407</v>
      </c>
      <c r="F505" s="1">
        <v>26.330300000000001</v>
      </c>
      <c r="G505" s="1" t="s">
        <v>30</v>
      </c>
      <c r="H505" s="1" t="s">
        <v>22</v>
      </c>
      <c r="I505" s="1" t="s">
        <v>23</v>
      </c>
      <c r="J505" s="1" t="s">
        <v>24</v>
      </c>
      <c r="K505" s="1" t="s">
        <v>25</v>
      </c>
      <c r="L505" s="1" t="s">
        <v>26</v>
      </c>
      <c r="M505" s="1" t="s">
        <v>27</v>
      </c>
      <c r="N505" s="3" t="s">
        <v>28</v>
      </c>
    </row>
    <row r="506" spans="1:14" ht="19.95" hidden="1" customHeight="1" x14ac:dyDescent="0.25">
      <c r="A506" s="2">
        <v>199038</v>
      </c>
      <c r="B506" s="1">
        <v>29</v>
      </c>
      <c r="C506" s="1">
        <v>1.0177</v>
      </c>
      <c r="D506" s="1">
        <v>4.3604000000000003</v>
      </c>
      <c r="E506" s="1">
        <v>9.7584</v>
      </c>
      <c r="F506" s="1">
        <v>18.4679</v>
      </c>
      <c r="G506" s="1" t="s">
        <v>30</v>
      </c>
      <c r="H506" s="1" t="s">
        <v>31</v>
      </c>
      <c r="I506" s="1" t="s">
        <v>32</v>
      </c>
      <c r="J506" s="1" t="s">
        <v>33</v>
      </c>
      <c r="K506" s="1" t="s">
        <v>34</v>
      </c>
      <c r="L506" s="1" t="s">
        <v>35</v>
      </c>
      <c r="M506" s="1" t="s">
        <v>36</v>
      </c>
      <c r="N506" s="3" t="s">
        <v>37</v>
      </c>
    </row>
    <row r="507" spans="1:14" ht="19.95" hidden="1" customHeight="1" x14ac:dyDescent="0.25">
      <c r="A507" s="2">
        <v>199036</v>
      </c>
      <c r="B507" s="1">
        <v>49</v>
      </c>
      <c r="C507" s="1">
        <v>2.6113</v>
      </c>
      <c r="D507" s="1">
        <v>5.1673</v>
      </c>
      <c r="E507" s="1">
        <v>10.558199999999999</v>
      </c>
      <c r="F507" s="1">
        <v>22.016500000000001</v>
      </c>
      <c r="G507" s="1" t="s">
        <v>30</v>
      </c>
      <c r="H507" s="1" t="s">
        <v>15</v>
      </c>
      <c r="I507" s="1" t="s">
        <v>16</v>
      </c>
      <c r="J507" s="1" t="s">
        <v>17</v>
      </c>
      <c r="K507" s="1" t="s">
        <v>18</v>
      </c>
      <c r="L507" s="1" t="s">
        <v>19</v>
      </c>
      <c r="M507" s="1" t="s">
        <v>20</v>
      </c>
      <c r="N507" s="3" t="s">
        <v>21</v>
      </c>
    </row>
    <row r="508" spans="1:14" ht="19.95" customHeight="1" x14ac:dyDescent="0.25">
      <c r="A508" s="2">
        <v>199006</v>
      </c>
      <c r="B508" s="1">
        <v>79</v>
      </c>
      <c r="C508" s="1">
        <v>3.7427000000000001</v>
      </c>
      <c r="D508" s="1">
        <v>6.4897</v>
      </c>
      <c r="E508" s="1">
        <v>14.253</v>
      </c>
      <c r="F508" s="1">
        <v>28.306799999999999</v>
      </c>
      <c r="G508" s="1" t="s">
        <v>29</v>
      </c>
      <c r="H508" s="1" t="s">
        <v>22</v>
      </c>
      <c r="I508" s="1" t="s">
        <v>23</v>
      </c>
      <c r="J508" s="1" t="s">
        <v>24</v>
      </c>
      <c r="K508" s="1" t="s">
        <v>25</v>
      </c>
      <c r="L508" s="1" t="s">
        <v>26</v>
      </c>
      <c r="M508" s="1" t="s">
        <v>27</v>
      </c>
      <c r="N508" s="3" t="s">
        <v>28</v>
      </c>
    </row>
    <row r="509" spans="1:14" ht="19.95" customHeight="1" x14ac:dyDescent="0.25">
      <c r="A509" s="2">
        <v>198961</v>
      </c>
      <c r="B509" s="1">
        <v>84</v>
      </c>
      <c r="C509" s="1">
        <v>3.6650999999999998</v>
      </c>
      <c r="D509" s="1">
        <v>6.8068</v>
      </c>
      <c r="E509" s="1">
        <v>14.8514</v>
      </c>
      <c r="F509" s="1">
        <v>27.314</v>
      </c>
      <c r="G509" s="1" t="s">
        <v>29</v>
      </c>
      <c r="H509" s="1" t="s">
        <v>22</v>
      </c>
      <c r="I509" s="1" t="s">
        <v>23</v>
      </c>
      <c r="J509" s="1" t="s">
        <v>24</v>
      </c>
      <c r="K509" s="1" t="s">
        <v>25</v>
      </c>
      <c r="L509" s="1" t="s">
        <v>26</v>
      </c>
      <c r="M509" s="1" t="s">
        <v>27</v>
      </c>
      <c r="N509" s="3" t="s">
        <v>28</v>
      </c>
    </row>
    <row r="510" spans="1:14" ht="19.95" hidden="1" customHeight="1" x14ac:dyDescent="0.25">
      <c r="A510" s="2">
        <v>198948</v>
      </c>
      <c r="B510" s="1">
        <v>22</v>
      </c>
      <c r="C510" s="1">
        <v>1.8906000000000001</v>
      </c>
      <c r="D510" s="1">
        <v>4.8227000000000002</v>
      </c>
      <c r="E510" s="1">
        <v>8.6403999999999996</v>
      </c>
      <c r="F510" s="1">
        <v>16.0626</v>
      </c>
      <c r="G510" s="1" t="s">
        <v>38</v>
      </c>
      <c r="H510" s="1" t="s">
        <v>31</v>
      </c>
      <c r="I510" s="1" t="s">
        <v>32</v>
      </c>
      <c r="J510" s="1" t="s">
        <v>33</v>
      </c>
      <c r="K510" s="1" t="s">
        <v>34</v>
      </c>
      <c r="L510" s="1" t="s">
        <v>35</v>
      </c>
      <c r="M510" s="1" t="s">
        <v>36</v>
      </c>
      <c r="N510" s="3" t="s">
        <v>37</v>
      </c>
    </row>
    <row r="511" spans="1:14" ht="19.95" hidden="1" customHeight="1" x14ac:dyDescent="0.25">
      <c r="A511" s="2">
        <v>198941</v>
      </c>
      <c r="B511" s="1">
        <v>54</v>
      </c>
      <c r="C511" s="1">
        <v>2.9634999999999998</v>
      </c>
      <c r="D511" s="1">
        <v>5.9793000000000003</v>
      </c>
      <c r="E511" s="1">
        <v>11.6029</v>
      </c>
      <c r="F511" s="1">
        <v>24.4651</v>
      </c>
      <c r="G511" s="1" t="s">
        <v>14</v>
      </c>
      <c r="H511" s="1" t="s">
        <v>15</v>
      </c>
      <c r="I511" s="1" t="s">
        <v>16</v>
      </c>
      <c r="J511" s="1" t="s">
        <v>17</v>
      </c>
      <c r="K511" s="1" t="s">
        <v>18</v>
      </c>
      <c r="L511" s="1" t="s">
        <v>19</v>
      </c>
      <c r="M511" s="1" t="s">
        <v>20</v>
      </c>
      <c r="N511" s="3" t="s">
        <v>21</v>
      </c>
    </row>
    <row r="512" spans="1:14" ht="19.95" hidden="1" customHeight="1" x14ac:dyDescent="0.25">
      <c r="A512" s="2">
        <v>198878</v>
      </c>
      <c r="B512" s="1">
        <v>28</v>
      </c>
      <c r="C512" s="1">
        <v>1.7267999999999999</v>
      </c>
      <c r="D512" s="1">
        <v>4.0465999999999998</v>
      </c>
      <c r="E512" s="1">
        <v>8.9123999999999999</v>
      </c>
      <c r="F512" s="1">
        <v>19.270800000000001</v>
      </c>
      <c r="G512" s="1" t="s">
        <v>14</v>
      </c>
      <c r="H512" s="1" t="s">
        <v>31</v>
      </c>
      <c r="I512" s="1" t="s">
        <v>32</v>
      </c>
      <c r="J512" s="1" t="s">
        <v>33</v>
      </c>
      <c r="K512" s="1" t="s">
        <v>34</v>
      </c>
      <c r="L512" s="1" t="s">
        <v>35</v>
      </c>
      <c r="M512" s="1" t="s">
        <v>36</v>
      </c>
      <c r="N512" s="3" t="s">
        <v>37</v>
      </c>
    </row>
    <row r="513" spans="1:14" ht="19.95" customHeight="1" x14ac:dyDescent="0.25">
      <c r="A513" s="2">
        <v>198869</v>
      </c>
      <c r="B513" s="1">
        <v>80</v>
      </c>
      <c r="C513" s="1">
        <v>3.5314999999999999</v>
      </c>
      <c r="D513" s="1">
        <v>6.5389999999999997</v>
      </c>
      <c r="E513" s="1">
        <v>15.716200000000001</v>
      </c>
      <c r="F513" s="1">
        <v>25.129799999999999</v>
      </c>
      <c r="G513" s="1" t="s">
        <v>29</v>
      </c>
      <c r="H513" s="1" t="s">
        <v>22</v>
      </c>
      <c r="I513" s="1" t="s">
        <v>23</v>
      </c>
      <c r="J513" s="1" t="s">
        <v>24</v>
      </c>
      <c r="K513" s="1" t="s">
        <v>25</v>
      </c>
      <c r="L513" s="1" t="s">
        <v>26</v>
      </c>
      <c r="M513" s="1" t="s">
        <v>27</v>
      </c>
      <c r="N513" s="3" t="s">
        <v>28</v>
      </c>
    </row>
    <row r="514" spans="1:14" ht="19.95" customHeight="1" x14ac:dyDescent="0.25">
      <c r="A514" s="2">
        <v>198811</v>
      </c>
      <c r="B514" s="1">
        <v>89</v>
      </c>
      <c r="C514" s="1">
        <v>3.7467999999999999</v>
      </c>
      <c r="D514" s="1">
        <v>6.4553000000000003</v>
      </c>
      <c r="E514" s="1">
        <v>14.7279</v>
      </c>
      <c r="F514" s="1">
        <v>28.061199999999999</v>
      </c>
      <c r="G514" s="1" t="s">
        <v>30</v>
      </c>
      <c r="H514" s="1" t="s">
        <v>22</v>
      </c>
      <c r="I514" s="1" t="s">
        <v>23</v>
      </c>
      <c r="J514" s="1" t="s">
        <v>24</v>
      </c>
      <c r="K514" s="1" t="s">
        <v>25</v>
      </c>
      <c r="L514" s="1" t="s">
        <v>26</v>
      </c>
      <c r="M514" s="1" t="s">
        <v>27</v>
      </c>
      <c r="N514" s="3" t="s">
        <v>28</v>
      </c>
    </row>
    <row r="515" spans="1:14" ht="19.95" hidden="1" customHeight="1" x14ac:dyDescent="0.25">
      <c r="A515" s="2">
        <v>198760</v>
      </c>
      <c r="B515" s="1">
        <v>34</v>
      </c>
      <c r="C515" s="1">
        <v>2.1313</v>
      </c>
      <c r="D515" s="1">
        <v>5.3822000000000001</v>
      </c>
      <c r="E515" s="1">
        <v>10.680300000000001</v>
      </c>
      <c r="F515" s="1">
        <v>24.3766</v>
      </c>
      <c r="G515" s="1" t="s">
        <v>29</v>
      </c>
      <c r="H515" s="1" t="s">
        <v>15</v>
      </c>
      <c r="I515" s="1" t="s">
        <v>16</v>
      </c>
      <c r="J515" s="1" t="s">
        <v>17</v>
      </c>
      <c r="K515" s="1" t="s">
        <v>18</v>
      </c>
      <c r="L515" s="1" t="s">
        <v>19</v>
      </c>
      <c r="M515" s="1" t="s">
        <v>20</v>
      </c>
      <c r="N515" s="3" t="s">
        <v>21</v>
      </c>
    </row>
    <row r="516" spans="1:14" ht="19.95" hidden="1" customHeight="1" x14ac:dyDescent="0.25">
      <c r="A516" s="2">
        <v>198730</v>
      </c>
      <c r="B516" s="1">
        <v>29</v>
      </c>
      <c r="C516" s="1">
        <v>1.8956999999999999</v>
      </c>
      <c r="D516" s="1">
        <v>4.2389999999999999</v>
      </c>
      <c r="E516" s="1">
        <v>8.2811000000000003</v>
      </c>
      <c r="F516" s="1">
        <v>17.226299999999998</v>
      </c>
      <c r="G516" s="1" t="s">
        <v>14</v>
      </c>
      <c r="H516" s="1" t="s">
        <v>31</v>
      </c>
      <c r="I516" s="1" t="s">
        <v>32</v>
      </c>
      <c r="J516" s="1" t="s">
        <v>33</v>
      </c>
      <c r="K516" s="1" t="s">
        <v>34</v>
      </c>
      <c r="L516" s="1" t="s">
        <v>35</v>
      </c>
      <c r="M516" s="1" t="s">
        <v>36</v>
      </c>
      <c r="N516" s="3" t="s">
        <v>37</v>
      </c>
    </row>
    <row r="517" spans="1:14" ht="19.95" customHeight="1" x14ac:dyDescent="0.25">
      <c r="A517" s="2">
        <v>198728</v>
      </c>
      <c r="B517" s="1">
        <v>95</v>
      </c>
      <c r="C517" s="1">
        <v>3.5985</v>
      </c>
      <c r="D517" s="1">
        <v>6.1475999999999997</v>
      </c>
      <c r="E517" s="1">
        <v>14.707100000000001</v>
      </c>
      <c r="F517" s="1">
        <v>28.648499999999999</v>
      </c>
      <c r="G517" s="1" t="s">
        <v>14</v>
      </c>
      <c r="H517" s="1" t="s">
        <v>22</v>
      </c>
      <c r="I517" s="1" t="s">
        <v>23</v>
      </c>
      <c r="J517" s="1" t="s">
        <v>24</v>
      </c>
      <c r="K517" s="1" t="s">
        <v>25</v>
      </c>
      <c r="L517" s="1" t="s">
        <v>26</v>
      </c>
      <c r="M517" s="1" t="s">
        <v>27</v>
      </c>
      <c r="N517" s="3" t="s">
        <v>28</v>
      </c>
    </row>
    <row r="518" spans="1:14" ht="19.95" hidden="1" customHeight="1" x14ac:dyDescent="0.25">
      <c r="A518" s="2">
        <v>198723</v>
      </c>
      <c r="B518" s="1">
        <v>10</v>
      </c>
      <c r="C518" s="1">
        <v>1.0375000000000001</v>
      </c>
      <c r="D518" s="1">
        <v>4.4706000000000001</v>
      </c>
      <c r="E518" s="1">
        <v>8.8452999999999999</v>
      </c>
      <c r="F518" s="1">
        <v>16.022200000000002</v>
      </c>
      <c r="G518" s="1" t="s">
        <v>29</v>
      </c>
      <c r="H518" s="1" t="s">
        <v>31</v>
      </c>
      <c r="I518" s="1" t="s">
        <v>32</v>
      </c>
      <c r="J518" s="1" t="s">
        <v>33</v>
      </c>
      <c r="K518" s="1" t="s">
        <v>34</v>
      </c>
      <c r="L518" s="1" t="s">
        <v>35</v>
      </c>
      <c r="M518" s="1" t="s">
        <v>36</v>
      </c>
      <c r="N518" s="3" t="s">
        <v>37</v>
      </c>
    </row>
    <row r="519" spans="1:14" ht="19.95" customHeight="1" x14ac:dyDescent="0.25">
      <c r="A519" s="2">
        <v>198680</v>
      </c>
      <c r="B519" s="1">
        <v>92</v>
      </c>
      <c r="C519" s="1">
        <v>3.6029</v>
      </c>
      <c r="D519" s="1">
        <v>6.4580000000000002</v>
      </c>
      <c r="E519" s="1">
        <v>12.461600000000001</v>
      </c>
      <c r="F519" s="1">
        <v>28.8843</v>
      </c>
      <c r="G519" s="1" t="s">
        <v>14</v>
      </c>
      <c r="H519" s="1" t="s">
        <v>22</v>
      </c>
      <c r="I519" s="1" t="s">
        <v>23</v>
      </c>
      <c r="J519" s="1" t="s">
        <v>24</v>
      </c>
      <c r="K519" s="1" t="s">
        <v>25</v>
      </c>
      <c r="L519" s="1" t="s">
        <v>26</v>
      </c>
      <c r="M519" s="1" t="s">
        <v>27</v>
      </c>
      <c r="N519" s="3" t="s">
        <v>28</v>
      </c>
    </row>
    <row r="520" spans="1:14" ht="19.95" customHeight="1" x14ac:dyDescent="0.25">
      <c r="A520" s="2">
        <v>198679</v>
      </c>
      <c r="B520" s="1">
        <v>68</v>
      </c>
      <c r="C520" s="1">
        <v>3.7187999999999999</v>
      </c>
      <c r="D520" s="1">
        <v>6.1955999999999998</v>
      </c>
      <c r="E520" s="1">
        <v>12.9109</v>
      </c>
      <c r="F520" s="1">
        <v>29.6584</v>
      </c>
      <c r="G520" s="1" t="s">
        <v>29</v>
      </c>
      <c r="H520" s="1" t="s">
        <v>22</v>
      </c>
      <c r="I520" s="1" t="s">
        <v>23</v>
      </c>
      <c r="J520" s="1" t="s">
        <v>24</v>
      </c>
      <c r="K520" s="1" t="s">
        <v>25</v>
      </c>
      <c r="L520" s="1" t="s">
        <v>26</v>
      </c>
      <c r="M520" s="1" t="s">
        <v>27</v>
      </c>
      <c r="N520" s="3" t="s">
        <v>28</v>
      </c>
    </row>
    <row r="521" spans="1:14" ht="19.95" hidden="1" customHeight="1" x14ac:dyDescent="0.25">
      <c r="A521" s="2">
        <v>198653</v>
      </c>
      <c r="B521" s="1">
        <v>31</v>
      </c>
      <c r="C521" s="1">
        <v>2.6772</v>
      </c>
      <c r="D521" s="1">
        <v>5.5076000000000001</v>
      </c>
      <c r="E521" s="1">
        <v>10.785299999999999</v>
      </c>
      <c r="F521" s="1">
        <v>21.791</v>
      </c>
      <c r="G521" s="1" t="s">
        <v>30</v>
      </c>
      <c r="H521" s="1" t="s">
        <v>15</v>
      </c>
      <c r="I521" s="1" t="s">
        <v>16</v>
      </c>
      <c r="J521" s="1" t="s">
        <v>17</v>
      </c>
      <c r="K521" s="1" t="s">
        <v>18</v>
      </c>
      <c r="L521" s="1" t="s">
        <v>19</v>
      </c>
      <c r="M521" s="1" t="s">
        <v>20</v>
      </c>
      <c r="N521" s="3" t="s">
        <v>21</v>
      </c>
    </row>
    <row r="522" spans="1:14" ht="19.95" customHeight="1" x14ac:dyDescent="0.25">
      <c r="A522" s="2">
        <v>198652</v>
      </c>
      <c r="B522" s="1">
        <v>72</v>
      </c>
      <c r="C522" s="1">
        <v>3.4581</v>
      </c>
      <c r="D522" s="1">
        <v>6.0716000000000001</v>
      </c>
      <c r="E522" s="1">
        <v>14.638999999999999</v>
      </c>
      <c r="F522" s="1">
        <v>26.008600000000001</v>
      </c>
      <c r="G522" s="1" t="s">
        <v>38</v>
      </c>
      <c r="H522" s="1" t="s">
        <v>22</v>
      </c>
      <c r="I522" s="1" t="s">
        <v>23</v>
      </c>
      <c r="J522" s="1" t="s">
        <v>24</v>
      </c>
      <c r="K522" s="1" t="s">
        <v>25</v>
      </c>
      <c r="L522" s="1" t="s">
        <v>26</v>
      </c>
      <c r="M522" s="1" t="s">
        <v>27</v>
      </c>
      <c r="N522" s="3" t="s">
        <v>28</v>
      </c>
    </row>
    <row r="523" spans="1:14" ht="19.95" hidden="1" customHeight="1" x14ac:dyDescent="0.25">
      <c r="A523" s="2">
        <v>198650</v>
      </c>
      <c r="B523" s="1">
        <v>49</v>
      </c>
      <c r="C523" s="1">
        <v>2.7776999999999998</v>
      </c>
      <c r="D523" s="1">
        <v>5.6253000000000002</v>
      </c>
      <c r="E523" s="1">
        <v>10.268599999999999</v>
      </c>
      <c r="F523" s="1">
        <v>23.1327</v>
      </c>
      <c r="G523" s="1" t="s">
        <v>30</v>
      </c>
      <c r="H523" s="1" t="s">
        <v>15</v>
      </c>
      <c r="I523" s="1" t="s">
        <v>16</v>
      </c>
      <c r="J523" s="1" t="s">
        <v>17</v>
      </c>
      <c r="K523" s="1" t="s">
        <v>18</v>
      </c>
      <c r="L523" s="1" t="s">
        <v>19</v>
      </c>
      <c r="M523" s="1" t="s">
        <v>20</v>
      </c>
      <c r="N523" s="3" t="s">
        <v>21</v>
      </c>
    </row>
    <row r="524" spans="1:14" ht="19.95" hidden="1" customHeight="1" x14ac:dyDescent="0.25">
      <c r="A524" s="2">
        <v>198642</v>
      </c>
      <c r="B524" s="1">
        <v>20</v>
      </c>
      <c r="C524" s="1">
        <v>1.4844999999999999</v>
      </c>
      <c r="D524" s="1">
        <v>4.0084</v>
      </c>
      <c r="E524" s="1">
        <v>8.8149999999999995</v>
      </c>
      <c r="F524" s="1">
        <v>17.704000000000001</v>
      </c>
      <c r="G524" s="1" t="s">
        <v>29</v>
      </c>
      <c r="H524" s="1" t="s">
        <v>31</v>
      </c>
      <c r="I524" s="1" t="s">
        <v>32</v>
      </c>
      <c r="J524" s="1" t="s">
        <v>33</v>
      </c>
      <c r="K524" s="1" t="s">
        <v>34</v>
      </c>
      <c r="L524" s="1" t="s">
        <v>35</v>
      </c>
      <c r="M524" s="1" t="s">
        <v>36</v>
      </c>
      <c r="N524" s="3" t="s">
        <v>37</v>
      </c>
    </row>
    <row r="525" spans="1:14" ht="19.95" customHeight="1" x14ac:dyDescent="0.25">
      <c r="A525" s="2">
        <v>198641</v>
      </c>
      <c r="B525" s="1">
        <v>66</v>
      </c>
      <c r="C525" s="1">
        <v>3.1659000000000002</v>
      </c>
      <c r="D525" s="1">
        <v>6.4455999999999998</v>
      </c>
      <c r="E525" s="1">
        <v>12.138</v>
      </c>
      <c r="F525" s="1">
        <v>27.071000000000002</v>
      </c>
      <c r="G525" s="1" t="s">
        <v>38</v>
      </c>
      <c r="H525" s="1" t="s">
        <v>22</v>
      </c>
      <c r="I525" s="1" t="s">
        <v>23</v>
      </c>
      <c r="J525" s="1" t="s">
        <v>24</v>
      </c>
      <c r="K525" s="1" t="s">
        <v>25</v>
      </c>
      <c r="L525" s="1" t="s">
        <v>26</v>
      </c>
      <c r="M525" s="1" t="s">
        <v>27</v>
      </c>
      <c r="N525" s="3" t="s">
        <v>28</v>
      </c>
    </row>
    <row r="526" spans="1:14" ht="19.95" hidden="1" customHeight="1" x14ac:dyDescent="0.25">
      <c r="A526" s="2">
        <v>198577</v>
      </c>
      <c r="B526" s="1">
        <v>39</v>
      </c>
      <c r="C526" s="1">
        <v>2.5600999999999998</v>
      </c>
      <c r="D526" s="1">
        <v>5.8516000000000004</v>
      </c>
      <c r="E526" s="1">
        <v>11.6776</v>
      </c>
      <c r="F526" s="1">
        <v>24.121300000000002</v>
      </c>
      <c r="G526" s="1" t="s">
        <v>29</v>
      </c>
      <c r="H526" s="1" t="s">
        <v>15</v>
      </c>
      <c r="I526" s="1" t="s">
        <v>16</v>
      </c>
      <c r="J526" s="1" t="s">
        <v>17</v>
      </c>
      <c r="K526" s="1" t="s">
        <v>18</v>
      </c>
      <c r="L526" s="1" t="s">
        <v>19</v>
      </c>
      <c r="M526" s="1" t="s">
        <v>20</v>
      </c>
      <c r="N526" s="3" t="s">
        <v>21</v>
      </c>
    </row>
    <row r="527" spans="1:14" ht="19.95" hidden="1" customHeight="1" x14ac:dyDescent="0.25">
      <c r="A527" s="2">
        <v>198572</v>
      </c>
      <c r="B527" s="1">
        <v>28</v>
      </c>
      <c r="C527" s="1">
        <v>1.2696000000000001</v>
      </c>
      <c r="D527" s="1">
        <v>4.0628000000000002</v>
      </c>
      <c r="E527" s="1">
        <v>8.5647000000000002</v>
      </c>
      <c r="F527" s="1">
        <v>17.106300000000001</v>
      </c>
      <c r="G527" s="1" t="s">
        <v>29</v>
      </c>
      <c r="H527" s="1" t="s">
        <v>31</v>
      </c>
      <c r="I527" s="1" t="s">
        <v>32</v>
      </c>
      <c r="J527" s="1" t="s">
        <v>33</v>
      </c>
      <c r="K527" s="1" t="s">
        <v>34</v>
      </c>
      <c r="L527" s="1" t="s">
        <v>35</v>
      </c>
      <c r="M527" s="1" t="s">
        <v>36</v>
      </c>
      <c r="N527" s="3" t="s">
        <v>37</v>
      </c>
    </row>
    <row r="528" spans="1:14" ht="19.95" hidden="1" customHeight="1" x14ac:dyDescent="0.25">
      <c r="A528" s="2">
        <v>198448</v>
      </c>
      <c r="B528" s="1">
        <v>18</v>
      </c>
      <c r="C528" s="1">
        <v>1.7861</v>
      </c>
      <c r="D528" s="1">
        <v>4.3792999999999997</v>
      </c>
      <c r="E528" s="1">
        <v>8.6658000000000008</v>
      </c>
      <c r="F528" s="1">
        <v>19.566099999999999</v>
      </c>
      <c r="G528" s="1" t="s">
        <v>14</v>
      </c>
      <c r="H528" s="1" t="s">
        <v>31</v>
      </c>
      <c r="I528" s="1" t="s">
        <v>32</v>
      </c>
      <c r="J528" s="1" t="s">
        <v>33</v>
      </c>
      <c r="K528" s="1" t="s">
        <v>34</v>
      </c>
      <c r="L528" s="1" t="s">
        <v>35</v>
      </c>
      <c r="M528" s="1" t="s">
        <v>36</v>
      </c>
      <c r="N528" s="3" t="s">
        <v>37</v>
      </c>
    </row>
    <row r="529" spans="1:14" ht="19.95" hidden="1" customHeight="1" x14ac:dyDescent="0.25">
      <c r="A529" s="2">
        <v>198433</v>
      </c>
      <c r="B529" s="1">
        <v>25</v>
      </c>
      <c r="C529" s="1">
        <v>1.2962</v>
      </c>
      <c r="D529" s="1">
        <v>4.6680999999999999</v>
      </c>
      <c r="E529" s="1">
        <v>9.5031999999999996</v>
      </c>
      <c r="F529" s="1">
        <v>19.337299999999999</v>
      </c>
      <c r="G529" s="1" t="s">
        <v>14</v>
      </c>
      <c r="H529" s="1" t="s">
        <v>31</v>
      </c>
      <c r="I529" s="1" t="s">
        <v>32</v>
      </c>
      <c r="J529" s="1" t="s">
        <v>33</v>
      </c>
      <c r="K529" s="1" t="s">
        <v>34</v>
      </c>
      <c r="L529" s="1" t="s">
        <v>35</v>
      </c>
      <c r="M529" s="1" t="s">
        <v>36</v>
      </c>
      <c r="N529" s="3" t="s">
        <v>37</v>
      </c>
    </row>
    <row r="530" spans="1:14" ht="19.95" customHeight="1" x14ac:dyDescent="0.25">
      <c r="A530" s="2">
        <v>198402</v>
      </c>
      <c r="B530" s="1">
        <v>86</v>
      </c>
      <c r="C530" s="1">
        <v>3.1160000000000001</v>
      </c>
      <c r="D530" s="1">
        <v>6.6227</v>
      </c>
      <c r="E530" s="1">
        <v>12.748200000000001</v>
      </c>
      <c r="F530" s="1">
        <v>28.1175</v>
      </c>
      <c r="G530" s="1" t="s">
        <v>29</v>
      </c>
      <c r="H530" s="1" t="s">
        <v>22</v>
      </c>
      <c r="I530" s="1" t="s">
        <v>23</v>
      </c>
      <c r="J530" s="1" t="s">
        <v>24</v>
      </c>
      <c r="K530" s="1" t="s">
        <v>25</v>
      </c>
      <c r="L530" s="1" t="s">
        <v>26</v>
      </c>
      <c r="M530" s="1" t="s">
        <v>27</v>
      </c>
      <c r="N530" s="3" t="s">
        <v>28</v>
      </c>
    </row>
    <row r="531" spans="1:14" ht="19.95" hidden="1" customHeight="1" x14ac:dyDescent="0.25">
      <c r="A531" s="2">
        <v>198339</v>
      </c>
      <c r="B531" s="1">
        <v>49</v>
      </c>
      <c r="C531" s="1">
        <v>2.9504999999999999</v>
      </c>
      <c r="D531" s="1">
        <v>5.7122000000000002</v>
      </c>
      <c r="E531" s="1">
        <v>11.0617</v>
      </c>
      <c r="F531" s="1">
        <v>23.6739</v>
      </c>
      <c r="G531" s="1" t="s">
        <v>14</v>
      </c>
      <c r="H531" s="1" t="s">
        <v>15</v>
      </c>
      <c r="I531" s="1" t="s">
        <v>16</v>
      </c>
      <c r="J531" s="1" t="s">
        <v>17</v>
      </c>
      <c r="K531" s="1" t="s">
        <v>18</v>
      </c>
      <c r="L531" s="1" t="s">
        <v>19</v>
      </c>
      <c r="M531" s="1" t="s">
        <v>20</v>
      </c>
      <c r="N531" s="3" t="s">
        <v>21</v>
      </c>
    </row>
    <row r="532" spans="1:14" ht="19.95" hidden="1" customHeight="1" x14ac:dyDescent="0.25">
      <c r="A532" s="2">
        <v>198338</v>
      </c>
      <c r="B532" s="1">
        <v>20</v>
      </c>
      <c r="C532" s="1">
        <v>1.1394</v>
      </c>
      <c r="D532" s="1">
        <v>4.7294999999999998</v>
      </c>
      <c r="E532" s="1">
        <v>8.5429999999999993</v>
      </c>
      <c r="F532" s="1">
        <v>16.881499999999999</v>
      </c>
      <c r="G532" s="1" t="s">
        <v>30</v>
      </c>
      <c r="H532" s="1" t="s">
        <v>31</v>
      </c>
      <c r="I532" s="1" t="s">
        <v>32</v>
      </c>
      <c r="J532" s="1" t="s">
        <v>33</v>
      </c>
      <c r="K532" s="1" t="s">
        <v>34</v>
      </c>
      <c r="L532" s="1" t="s">
        <v>35</v>
      </c>
      <c r="M532" s="1" t="s">
        <v>36</v>
      </c>
      <c r="N532" s="3" t="s">
        <v>37</v>
      </c>
    </row>
    <row r="533" spans="1:14" ht="19.95" hidden="1" customHeight="1" x14ac:dyDescent="0.25">
      <c r="A533" s="2">
        <v>198322</v>
      </c>
      <c r="B533" s="1">
        <v>15</v>
      </c>
      <c r="C533" s="1">
        <v>1.4137999999999999</v>
      </c>
      <c r="D533" s="1">
        <v>4.2926000000000002</v>
      </c>
      <c r="E533" s="1">
        <v>8.4769000000000005</v>
      </c>
      <c r="F533" s="1">
        <v>17.825600000000001</v>
      </c>
      <c r="G533" s="1" t="s">
        <v>30</v>
      </c>
      <c r="H533" s="1" t="s">
        <v>31</v>
      </c>
      <c r="I533" s="1" t="s">
        <v>32</v>
      </c>
      <c r="J533" s="1" t="s">
        <v>33</v>
      </c>
      <c r="K533" s="1" t="s">
        <v>34</v>
      </c>
      <c r="L533" s="1" t="s">
        <v>35</v>
      </c>
      <c r="M533" s="1" t="s">
        <v>36</v>
      </c>
      <c r="N533" s="3" t="s">
        <v>37</v>
      </c>
    </row>
    <row r="534" spans="1:14" ht="19.95" hidden="1" customHeight="1" x14ac:dyDescent="0.25">
      <c r="A534" s="2">
        <v>198322</v>
      </c>
      <c r="B534" s="1">
        <v>17</v>
      </c>
      <c r="C534" s="1">
        <v>1.9066000000000001</v>
      </c>
      <c r="D534" s="1">
        <v>4.8224</v>
      </c>
      <c r="E534" s="1">
        <v>8.4117999999999995</v>
      </c>
      <c r="F534" s="1">
        <v>18.4011</v>
      </c>
      <c r="G534" s="1" t="s">
        <v>14</v>
      </c>
      <c r="H534" s="1" t="s">
        <v>31</v>
      </c>
      <c r="I534" s="1" t="s">
        <v>32</v>
      </c>
      <c r="J534" s="1" t="s">
        <v>33</v>
      </c>
      <c r="K534" s="1" t="s">
        <v>34</v>
      </c>
      <c r="L534" s="1" t="s">
        <v>35</v>
      </c>
      <c r="M534" s="1" t="s">
        <v>36</v>
      </c>
      <c r="N534" s="3" t="s">
        <v>37</v>
      </c>
    </row>
    <row r="535" spans="1:14" ht="19.95" hidden="1" customHeight="1" x14ac:dyDescent="0.25">
      <c r="A535" s="2">
        <v>198296</v>
      </c>
      <c r="B535" s="1">
        <v>10</v>
      </c>
      <c r="C535" s="1">
        <v>1.5831999999999999</v>
      </c>
      <c r="D535" s="1">
        <v>4.5731000000000002</v>
      </c>
      <c r="E535" s="1">
        <v>9.3763000000000005</v>
      </c>
      <c r="F535" s="1">
        <v>19.123000000000001</v>
      </c>
      <c r="G535" s="1" t="s">
        <v>29</v>
      </c>
      <c r="H535" s="1" t="s">
        <v>31</v>
      </c>
      <c r="I535" s="1" t="s">
        <v>32</v>
      </c>
      <c r="J535" s="1" t="s">
        <v>33</v>
      </c>
      <c r="K535" s="1" t="s">
        <v>34</v>
      </c>
      <c r="L535" s="1" t="s">
        <v>35</v>
      </c>
      <c r="M535" s="1" t="s">
        <v>36</v>
      </c>
      <c r="N535" s="3" t="s">
        <v>37</v>
      </c>
    </row>
    <row r="536" spans="1:14" ht="19.95" hidden="1" customHeight="1" x14ac:dyDescent="0.25">
      <c r="A536" s="2">
        <v>198277</v>
      </c>
      <c r="B536" s="1">
        <v>17</v>
      </c>
      <c r="C536" s="1">
        <v>1.1958</v>
      </c>
      <c r="D536" s="1">
        <v>4.1196000000000002</v>
      </c>
      <c r="E536" s="1">
        <v>8.9468999999999994</v>
      </c>
      <c r="F536" s="1">
        <v>19.920300000000001</v>
      </c>
      <c r="G536" s="1" t="s">
        <v>14</v>
      </c>
      <c r="H536" s="1" t="s">
        <v>31</v>
      </c>
      <c r="I536" s="1" t="s">
        <v>32</v>
      </c>
      <c r="J536" s="1" t="s">
        <v>33</v>
      </c>
      <c r="K536" s="1" t="s">
        <v>34</v>
      </c>
      <c r="L536" s="1" t="s">
        <v>35</v>
      </c>
      <c r="M536" s="1" t="s">
        <v>36</v>
      </c>
      <c r="N536" s="3" t="s">
        <v>37</v>
      </c>
    </row>
    <row r="537" spans="1:14" ht="19.95" hidden="1" customHeight="1" x14ac:dyDescent="0.25">
      <c r="A537" s="2">
        <v>198276</v>
      </c>
      <c r="B537" s="1">
        <v>45</v>
      </c>
      <c r="C537" s="1">
        <v>2.5122</v>
      </c>
      <c r="D537" s="1">
        <v>5.2218999999999998</v>
      </c>
      <c r="E537" s="1">
        <v>11.4495</v>
      </c>
      <c r="F537" s="1">
        <v>24.418199999999999</v>
      </c>
      <c r="G537" s="1" t="s">
        <v>38</v>
      </c>
      <c r="H537" s="1" t="s">
        <v>15</v>
      </c>
      <c r="I537" s="1" t="s">
        <v>16</v>
      </c>
      <c r="J537" s="1" t="s">
        <v>17</v>
      </c>
      <c r="K537" s="1" t="s">
        <v>18</v>
      </c>
      <c r="L537" s="1" t="s">
        <v>19</v>
      </c>
      <c r="M537" s="1" t="s">
        <v>20</v>
      </c>
      <c r="N537" s="3" t="s">
        <v>21</v>
      </c>
    </row>
    <row r="538" spans="1:14" ht="19.95" hidden="1" customHeight="1" x14ac:dyDescent="0.25">
      <c r="A538" s="2">
        <v>198274</v>
      </c>
      <c r="B538" s="1">
        <v>30</v>
      </c>
      <c r="C538" s="1">
        <v>1.5876999999999999</v>
      </c>
      <c r="D538" s="1">
        <v>4.4348000000000001</v>
      </c>
      <c r="E538" s="1">
        <v>8.4914000000000005</v>
      </c>
      <c r="F538" s="1">
        <v>19.0365</v>
      </c>
      <c r="G538" s="1" t="s">
        <v>30</v>
      </c>
      <c r="H538" s="1" t="s">
        <v>31</v>
      </c>
      <c r="I538" s="1" t="s">
        <v>32</v>
      </c>
      <c r="J538" s="1" t="s">
        <v>33</v>
      </c>
      <c r="K538" s="1" t="s">
        <v>34</v>
      </c>
      <c r="L538" s="1" t="s">
        <v>35</v>
      </c>
      <c r="M538" s="1" t="s">
        <v>36</v>
      </c>
      <c r="N538" s="3" t="s">
        <v>37</v>
      </c>
    </row>
    <row r="539" spans="1:14" ht="19.95" hidden="1" customHeight="1" x14ac:dyDescent="0.25">
      <c r="A539" s="2">
        <v>198252</v>
      </c>
      <c r="B539" s="1">
        <v>19</v>
      </c>
      <c r="C539" s="1">
        <v>1.149</v>
      </c>
      <c r="D539" s="1">
        <v>4.1376999999999997</v>
      </c>
      <c r="E539" s="1">
        <v>9.4872999999999994</v>
      </c>
      <c r="F539" s="1">
        <v>18.203700000000001</v>
      </c>
      <c r="G539" s="1" t="s">
        <v>38</v>
      </c>
      <c r="H539" s="1" t="s">
        <v>31</v>
      </c>
      <c r="I539" s="1" t="s">
        <v>32</v>
      </c>
      <c r="J539" s="1" t="s">
        <v>33</v>
      </c>
      <c r="K539" s="1" t="s">
        <v>34</v>
      </c>
      <c r="L539" s="1" t="s">
        <v>35</v>
      </c>
      <c r="M539" s="1" t="s">
        <v>36</v>
      </c>
      <c r="N539" s="3" t="s">
        <v>37</v>
      </c>
    </row>
    <row r="540" spans="1:14" ht="19.95" customHeight="1" x14ac:dyDescent="0.25">
      <c r="A540" s="2">
        <v>198225</v>
      </c>
      <c r="B540" s="1">
        <v>74</v>
      </c>
      <c r="C540" s="1">
        <v>3.4016999999999999</v>
      </c>
      <c r="D540" s="1">
        <v>6.7587999999999999</v>
      </c>
      <c r="E540" s="1">
        <v>13.8294</v>
      </c>
      <c r="F540" s="1">
        <v>27.310099999999998</v>
      </c>
      <c r="G540" s="1" t="s">
        <v>14</v>
      </c>
      <c r="H540" s="1" t="s">
        <v>22</v>
      </c>
      <c r="I540" s="1" t="s">
        <v>23</v>
      </c>
      <c r="J540" s="1" t="s">
        <v>24</v>
      </c>
      <c r="K540" s="1" t="s">
        <v>25</v>
      </c>
      <c r="L540" s="1" t="s">
        <v>26</v>
      </c>
      <c r="M540" s="1" t="s">
        <v>27</v>
      </c>
      <c r="N540" s="3" t="s">
        <v>28</v>
      </c>
    </row>
    <row r="541" spans="1:14" ht="19.95" customHeight="1" x14ac:dyDescent="0.25">
      <c r="A541" s="2">
        <v>198202</v>
      </c>
      <c r="B541" s="1">
        <v>79</v>
      </c>
      <c r="C541" s="1">
        <v>3.5948000000000002</v>
      </c>
      <c r="D541" s="1">
        <v>6.9600999999999997</v>
      </c>
      <c r="E541" s="1">
        <v>14.422800000000001</v>
      </c>
      <c r="F541" s="1">
        <v>29.008500000000002</v>
      </c>
      <c r="G541" s="1" t="s">
        <v>14</v>
      </c>
      <c r="H541" s="1" t="s">
        <v>22</v>
      </c>
      <c r="I541" s="1" t="s">
        <v>23</v>
      </c>
      <c r="J541" s="1" t="s">
        <v>24</v>
      </c>
      <c r="K541" s="1" t="s">
        <v>25</v>
      </c>
      <c r="L541" s="1" t="s">
        <v>26</v>
      </c>
      <c r="M541" s="1" t="s">
        <v>27</v>
      </c>
      <c r="N541" s="3" t="s">
        <v>28</v>
      </c>
    </row>
    <row r="542" spans="1:14" ht="19.95" hidden="1" customHeight="1" x14ac:dyDescent="0.25">
      <c r="A542" s="2">
        <v>198187</v>
      </c>
      <c r="B542" s="1">
        <v>10</v>
      </c>
      <c r="C542" s="1">
        <v>1.9861</v>
      </c>
      <c r="D542" s="1">
        <v>4.6295999999999999</v>
      </c>
      <c r="E542" s="1">
        <v>9.0507000000000009</v>
      </c>
      <c r="F542" s="1">
        <v>19.150600000000001</v>
      </c>
      <c r="G542" s="1" t="s">
        <v>14</v>
      </c>
      <c r="H542" s="1" t="s">
        <v>31</v>
      </c>
      <c r="I542" s="1" t="s">
        <v>32</v>
      </c>
      <c r="J542" s="1" t="s">
        <v>33</v>
      </c>
      <c r="K542" s="1" t="s">
        <v>34</v>
      </c>
      <c r="L542" s="1" t="s">
        <v>35</v>
      </c>
      <c r="M542" s="1" t="s">
        <v>36</v>
      </c>
      <c r="N542" s="3" t="s">
        <v>37</v>
      </c>
    </row>
    <row r="543" spans="1:14" ht="19.95" hidden="1" customHeight="1" x14ac:dyDescent="0.25">
      <c r="A543" s="2">
        <v>198186</v>
      </c>
      <c r="B543" s="1">
        <v>41</v>
      </c>
      <c r="C543" s="1">
        <v>2.9615999999999998</v>
      </c>
      <c r="D543" s="1">
        <v>5.4427000000000003</v>
      </c>
      <c r="E543" s="1">
        <v>10.716699999999999</v>
      </c>
      <c r="F543" s="1">
        <v>24.229299999999999</v>
      </c>
      <c r="G543" s="1" t="s">
        <v>29</v>
      </c>
      <c r="H543" s="1" t="s">
        <v>15</v>
      </c>
      <c r="I543" s="1" t="s">
        <v>16</v>
      </c>
      <c r="J543" s="1" t="s">
        <v>17</v>
      </c>
      <c r="K543" s="1" t="s">
        <v>18</v>
      </c>
      <c r="L543" s="1" t="s">
        <v>19</v>
      </c>
      <c r="M543" s="1" t="s">
        <v>20</v>
      </c>
      <c r="N543" s="3" t="s">
        <v>21</v>
      </c>
    </row>
    <row r="544" spans="1:14" ht="19.95" hidden="1" customHeight="1" x14ac:dyDescent="0.25">
      <c r="A544" s="2">
        <v>198158</v>
      </c>
      <c r="B544" s="1">
        <v>24</v>
      </c>
      <c r="C544" s="1">
        <v>1.4069</v>
      </c>
      <c r="D544" s="1">
        <v>4.6093999999999999</v>
      </c>
      <c r="E544" s="1">
        <v>9.0386000000000006</v>
      </c>
      <c r="F544" s="1">
        <v>18.5764</v>
      </c>
      <c r="G544" s="1" t="s">
        <v>29</v>
      </c>
      <c r="H544" s="1" t="s">
        <v>31</v>
      </c>
      <c r="I544" s="1" t="s">
        <v>32</v>
      </c>
      <c r="J544" s="1" t="s">
        <v>33</v>
      </c>
      <c r="K544" s="1" t="s">
        <v>34</v>
      </c>
      <c r="L544" s="1" t="s">
        <v>35</v>
      </c>
      <c r="M544" s="1" t="s">
        <v>36</v>
      </c>
      <c r="N544" s="3" t="s">
        <v>37</v>
      </c>
    </row>
    <row r="545" spans="1:14" ht="19.95" customHeight="1" x14ac:dyDescent="0.25">
      <c r="A545" s="2">
        <v>198151</v>
      </c>
      <c r="B545" s="1">
        <v>82</v>
      </c>
      <c r="C545" s="1">
        <v>3.9361000000000002</v>
      </c>
      <c r="D545" s="1">
        <v>6.1673</v>
      </c>
      <c r="E545" s="1">
        <v>13.2536</v>
      </c>
      <c r="F545" s="1">
        <v>28.639600000000002</v>
      </c>
      <c r="G545" s="1" t="s">
        <v>30</v>
      </c>
      <c r="H545" s="1" t="s">
        <v>22</v>
      </c>
      <c r="I545" s="1" t="s">
        <v>23</v>
      </c>
      <c r="J545" s="1" t="s">
        <v>24</v>
      </c>
      <c r="K545" s="1" t="s">
        <v>25</v>
      </c>
      <c r="L545" s="1" t="s">
        <v>26</v>
      </c>
      <c r="M545" s="1" t="s">
        <v>27</v>
      </c>
      <c r="N545" s="3" t="s">
        <v>28</v>
      </c>
    </row>
    <row r="546" spans="1:14" ht="19.95" hidden="1" customHeight="1" x14ac:dyDescent="0.25">
      <c r="A546" s="2">
        <v>198147</v>
      </c>
      <c r="B546" s="1">
        <v>48</v>
      </c>
      <c r="C546" s="1">
        <v>2.9119999999999999</v>
      </c>
      <c r="D546" s="1">
        <v>5.0651000000000002</v>
      </c>
      <c r="E546" s="1">
        <v>11.0787</v>
      </c>
      <c r="F546" s="1">
        <v>20.385899999999999</v>
      </c>
      <c r="G546" s="1" t="s">
        <v>14</v>
      </c>
      <c r="H546" s="1" t="s">
        <v>15</v>
      </c>
      <c r="I546" s="1" t="s">
        <v>16</v>
      </c>
      <c r="J546" s="1" t="s">
        <v>17</v>
      </c>
      <c r="K546" s="1" t="s">
        <v>18</v>
      </c>
      <c r="L546" s="1" t="s">
        <v>19</v>
      </c>
      <c r="M546" s="1" t="s">
        <v>20</v>
      </c>
      <c r="N546" s="3" t="s">
        <v>21</v>
      </c>
    </row>
    <row r="547" spans="1:14" ht="19.95" customHeight="1" x14ac:dyDescent="0.25">
      <c r="A547" s="2">
        <v>198124</v>
      </c>
      <c r="B547" s="1">
        <v>69</v>
      </c>
      <c r="C547" s="1">
        <v>3.5741999999999998</v>
      </c>
      <c r="D547" s="1">
        <v>6.5858999999999996</v>
      </c>
      <c r="E547" s="1">
        <v>15.373100000000001</v>
      </c>
      <c r="F547" s="1">
        <v>29.222899999999999</v>
      </c>
      <c r="G547" s="1" t="s">
        <v>29</v>
      </c>
      <c r="H547" s="1" t="s">
        <v>22</v>
      </c>
      <c r="I547" s="1" t="s">
        <v>23</v>
      </c>
      <c r="J547" s="1" t="s">
        <v>24</v>
      </c>
      <c r="K547" s="1" t="s">
        <v>25</v>
      </c>
      <c r="L547" s="1" t="s">
        <v>26</v>
      </c>
      <c r="M547" s="1" t="s">
        <v>27</v>
      </c>
      <c r="N547" s="3" t="s">
        <v>28</v>
      </c>
    </row>
    <row r="548" spans="1:14" ht="19.95" hidden="1" customHeight="1" x14ac:dyDescent="0.25">
      <c r="A548" s="2">
        <v>198099</v>
      </c>
      <c r="B548" s="1">
        <v>16</v>
      </c>
      <c r="C548" s="1">
        <v>1.7384999999999999</v>
      </c>
      <c r="D548" s="1">
        <v>4.4595000000000002</v>
      </c>
      <c r="E548" s="1">
        <v>8.9765999999999995</v>
      </c>
      <c r="F548" s="1">
        <v>18.540800000000001</v>
      </c>
      <c r="G548" s="1" t="s">
        <v>29</v>
      </c>
      <c r="H548" s="1" t="s">
        <v>31</v>
      </c>
      <c r="I548" s="1" t="s">
        <v>32</v>
      </c>
      <c r="J548" s="1" t="s">
        <v>33</v>
      </c>
      <c r="K548" s="1" t="s">
        <v>34</v>
      </c>
      <c r="L548" s="1" t="s">
        <v>35</v>
      </c>
      <c r="M548" s="1" t="s">
        <v>36</v>
      </c>
      <c r="N548" s="3" t="s">
        <v>37</v>
      </c>
    </row>
    <row r="549" spans="1:14" ht="19.95" hidden="1" customHeight="1" x14ac:dyDescent="0.25">
      <c r="A549" s="2">
        <v>198068</v>
      </c>
      <c r="B549" s="1">
        <v>56</v>
      </c>
      <c r="C549" s="1">
        <v>2.6644999999999999</v>
      </c>
      <c r="D549" s="1">
        <v>5.2243000000000004</v>
      </c>
      <c r="E549" s="1">
        <v>11.0839</v>
      </c>
      <c r="F549" s="1">
        <v>20.423100000000002</v>
      </c>
      <c r="G549" s="1" t="s">
        <v>29</v>
      </c>
      <c r="H549" s="1" t="s">
        <v>15</v>
      </c>
      <c r="I549" s="1" t="s">
        <v>16</v>
      </c>
      <c r="J549" s="1" t="s">
        <v>17</v>
      </c>
      <c r="K549" s="1" t="s">
        <v>18</v>
      </c>
      <c r="L549" s="1" t="s">
        <v>19</v>
      </c>
      <c r="M549" s="1" t="s">
        <v>20</v>
      </c>
      <c r="N549" s="3" t="s">
        <v>21</v>
      </c>
    </row>
    <row r="550" spans="1:14" ht="19.95" hidden="1" customHeight="1" x14ac:dyDescent="0.25">
      <c r="A550" s="2">
        <v>198026</v>
      </c>
      <c r="B550" s="1">
        <v>53</v>
      </c>
      <c r="C550" s="1">
        <v>2.6475</v>
      </c>
      <c r="D550" s="1">
        <v>5.3630000000000004</v>
      </c>
      <c r="E550" s="1">
        <v>11.0573</v>
      </c>
      <c r="F550" s="1">
        <v>21.8047</v>
      </c>
      <c r="G550" s="1" t="s">
        <v>30</v>
      </c>
      <c r="H550" s="1" t="s">
        <v>15</v>
      </c>
      <c r="I550" s="1" t="s">
        <v>16</v>
      </c>
      <c r="J550" s="1" t="s">
        <v>17</v>
      </c>
      <c r="K550" s="1" t="s">
        <v>18</v>
      </c>
      <c r="L550" s="1" t="s">
        <v>19</v>
      </c>
      <c r="M550" s="1" t="s">
        <v>20</v>
      </c>
      <c r="N550" s="3" t="s">
        <v>21</v>
      </c>
    </row>
    <row r="551" spans="1:14" ht="19.95" hidden="1" customHeight="1" x14ac:dyDescent="0.25">
      <c r="A551" s="2">
        <v>198026</v>
      </c>
      <c r="B551" s="1">
        <v>48</v>
      </c>
      <c r="C551" s="1">
        <v>2.7869000000000002</v>
      </c>
      <c r="D551" s="1">
        <v>5.7682000000000002</v>
      </c>
      <c r="E551" s="1">
        <v>10.740600000000001</v>
      </c>
      <c r="F551" s="1">
        <v>23.364599999999999</v>
      </c>
      <c r="G551" s="1" t="s">
        <v>30</v>
      </c>
      <c r="H551" s="1" t="s">
        <v>15</v>
      </c>
      <c r="I551" s="1" t="s">
        <v>16</v>
      </c>
      <c r="J551" s="1" t="s">
        <v>17</v>
      </c>
      <c r="K551" s="1" t="s">
        <v>18</v>
      </c>
      <c r="L551" s="1" t="s">
        <v>19</v>
      </c>
      <c r="M551" s="1" t="s">
        <v>20</v>
      </c>
      <c r="N551" s="3" t="s">
        <v>21</v>
      </c>
    </row>
    <row r="552" spans="1:14" ht="19.95" customHeight="1" x14ac:dyDescent="0.25">
      <c r="A552" s="2">
        <v>198006</v>
      </c>
      <c r="B552" s="1">
        <v>65</v>
      </c>
      <c r="C552" s="1">
        <v>3.7515999999999998</v>
      </c>
      <c r="D552" s="1">
        <v>6.3292999999999999</v>
      </c>
      <c r="E552" s="1">
        <v>15.854900000000001</v>
      </c>
      <c r="F552" s="1">
        <v>29.319800000000001</v>
      </c>
      <c r="G552" s="1" t="s">
        <v>38</v>
      </c>
      <c r="H552" s="1" t="s">
        <v>22</v>
      </c>
      <c r="I552" s="1" t="s">
        <v>23</v>
      </c>
      <c r="J552" s="1" t="s">
        <v>24</v>
      </c>
      <c r="K552" s="1" t="s">
        <v>25</v>
      </c>
      <c r="L552" s="1" t="s">
        <v>26</v>
      </c>
      <c r="M552" s="1" t="s">
        <v>27</v>
      </c>
      <c r="N552" s="3" t="s">
        <v>28</v>
      </c>
    </row>
    <row r="553" spans="1:14" ht="19.95" hidden="1" customHeight="1" x14ac:dyDescent="0.25">
      <c r="A553" s="2">
        <v>198004</v>
      </c>
      <c r="B553" s="1">
        <v>14</v>
      </c>
      <c r="C553" s="1">
        <v>1.8996</v>
      </c>
      <c r="D553" s="1">
        <v>4.2762000000000002</v>
      </c>
      <c r="E553" s="1">
        <v>9.4673999999999996</v>
      </c>
      <c r="F553" s="1">
        <v>16.692299999999999</v>
      </c>
      <c r="G553" s="1" t="s">
        <v>14</v>
      </c>
      <c r="H553" s="1" t="s">
        <v>31</v>
      </c>
      <c r="I553" s="1" t="s">
        <v>32</v>
      </c>
      <c r="J553" s="1" t="s">
        <v>33</v>
      </c>
      <c r="K553" s="1" t="s">
        <v>34</v>
      </c>
      <c r="L553" s="1" t="s">
        <v>35</v>
      </c>
      <c r="M553" s="1" t="s">
        <v>36</v>
      </c>
      <c r="N553" s="3" t="s">
        <v>37</v>
      </c>
    </row>
    <row r="554" spans="1:14" ht="19.95" hidden="1" customHeight="1" x14ac:dyDescent="0.25">
      <c r="A554" s="2">
        <v>197960</v>
      </c>
      <c r="B554" s="1">
        <v>41</v>
      </c>
      <c r="C554" s="1">
        <v>2.3479000000000001</v>
      </c>
      <c r="D554" s="1">
        <v>5.7911000000000001</v>
      </c>
      <c r="E554" s="1">
        <v>11.5176</v>
      </c>
      <c r="F554" s="1">
        <v>23.4145</v>
      </c>
      <c r="G554" s="1" t="s">
        <v>29</v>
      </c>
      <c r="H554" s="1" t="s">
        <v>15</v>
      </c>
      <c r="I554" s="1" t="s">
        <v>16</v>
      </c>
      <c r="J554" s="1" t="s">
        <v>17</v>
      </c>
      <c r="K554" s="1" t="s">
        <v>18</v>
      </c>
      <c r="L554" s="1" t="s">
        <v>19</v>
      </c>
      <c r="M554" s="1" t="s">
        <v>20</v>
      </c>
      <c r="N554" s="3" t="s">
        <v>21</v>
      </c>
    </row>
    <row r="555" spans="1:14" ht="19.95" hidden="1" customHeight="1" x14ac:dyDescent="0.25">
      <c r="A555" s="2">
        <v>197920</v>
      </c>
      <c r="B555" s="1">
        <v>55</v>
      </c>
      <c r="C555" s="1">
        <v>2.9893000000000001</v>
      </c>
      <c r="D555" s="1">
        <v>5.9320000000000004</v>
      </c>
      <c r="E555" s="1">
        <v>10.866099999999999</v>
      </c>
      <c r="F555" s="1">
        <v>22.619900000000001</v>
      </c>
      <c r="G555" s="1" t="s">
        <v>29</v>
      </c>
      <c r="H555" s="1" t="s">
        <v>15</v>
      </c>
      <c r="I555" s="1" t="s">
        <v>16</v>
      </c>
      <c r="J555" s="1" t="s">
        <v>17</v>
      </c>
      <c r="K555" s="1" t="s">
        <v>18</v>
      </c>
      <c r="L555" s="1" t="s">
        <v>19</v>
      </c>
      <c r="M555" s="1" t="s">
        <v>20</v>
      </c>
      <c r="N555" s="3" t="s">
        <v>21</v>
      </c>
    </row>
    <row r="556" spans="1:14" ht="19.95" hidden="1" customHeight="1" x14ac:dyDescent="0.25">
      <c r="A556" s="2">
        <v>197905</v>
      </c>
      <c r="B556" s="1">
        <v>17</v>
      </c>
      <c r="C556" s="1">
        <v>1.7228000000000001</v>
      </c>
      <c r="D556" s="1">
        <v>4.8213999999999997</v>
      </c>
      <c r="E556" s="1">
        <v>8.9558999999999997</v>
      </c>
      <c r="F556" s="1">
        <v>17.685700000000001</v>
      </c>
      <c r="G556" s="1" t="s">
        <v>14</v>
      </c>
      <c r="H556" s="1" t="s">
        <v>31</v>
      </c>
      <c r="I556" s="1" t="s">
        <v>32</v>
      </c>
      <c r="J556" s="1" t="s">
        <v>33</v>
      </c>
      <c r="K556" s="1" t="s">
        <v>34</v>
      </c>
      <c r="L556" s="1" t="s">
        <v>35</v>
      </c>
      <c r="M556" s="1" t="s">
        <v>36</v>
      </c>
      <c r="N556" s="3" t="s">
        <v>37</v>
      </c>
    </row>
    <row r="557" spans="1:14" ht="19.95" hidden="1" customHeight="1" x14ac:dyDescent="0.25">
      <c r="A557" s="2">
        <v>197889</v>
      </c>
      <c r="B557" s="1">
        <v>49</v>
      </c>
      <c r="C557" s="1">
        <v>2.7477999999999998</v>
      </c>
      <c r="D557" s="1">
        <v>5.2257999999999996</v>
      </c>
      <c r="E557" s="1">
        <v>11.7354</v>
      </c>
      <c r="F557" s="1">
        <v>20.8718</v>
      </c>
      <c r="G557" s="1" t="s">
        <v>30</v>
      </c>
      <c r="H557" s="1" t="s">
        <v>15</v>
      </c>
      <c r="I557" s="1" t="s">
        <v>16</v>
      </c>
      <c r="J557" s="1" t="s">
        <v>17</v>
      </c>
      <c r="K557" s="1" t="s">
        <v>18</v>
      </c>
      <c r="L557" s="1" t="s">
        <v>19</v>
      </c>
      <c r="M557" s="1" t="s">
        <v>20</v>
      </c>
      <c r="N557" s="3" t="s">
        <v>21</v>
      </c>
    </row>
    <row r="558" spans="1:14" ht="19.95" hidden="1" customHeight="1" x14ac:dyDescent="0.25">
      <c r="A558" s="2">
        <v>197884</v>
      </c>
      <c r="B558" s="1">
        <v>45</v>
      </c>
      <c r="C558" s="1">
        <v>2.0057999999999998</v>
      </c>
      <c r="D558" s="1">
        <v>5.5156000000000001</v>
      </c>
      <c r="E558" s="1">
        <v>11.1625</v>
      </c>
      <c r="F558" s="1">
        <v>24.978300000000001</v>
      </c>
      <c r="G558" s="1" t="s">
        <v>30</v>
      </c>
      <c r="H558" s="1" t="s">
        <v>15</v>
      </c>
      <c r="I558" s="1" t="s">
        <v>16</v>
      </c>
      <c r="J558" s="1" t="s">
        <v>17</v>
      </c>
      <c r="K558" s="1" t="s">
        <v>18</v>
      </c>
      <c r="L558" s="1" t="s">
        <v>19</v>
      </c>
      <c r="M558" s="1" t="s">
        <v>20</v>
      </c>
      <c r="N558" s="3" t="s">
        <v>21</v>
      </c>
    </row>
    <row r="559" spans="1:14" ht="19.95" hidden="1" customHeight="1" x14ac:dyDescent="0.25">
      <c r="A559" s="2">
        <v>197839</v>
      </c>
      <c r="B559" s="1">
        <v>60</v>
      </c>
      <c r="C559" s="1">
        <v>2.4849999999999999</v>
      </c>
      <c r="D559" s="1">
        <v>5.8300999999999998</v>
      </c>
      <c r="E559" s="1">
        <v>11.9718</v>
      </c>
      <c r="F559" s="1">
        <v>22.776499999999999</v>
      </c>
      <c r="G559" s="1" t="s">
        <v>38</v>
      </c>
      <c r="H559" s="1" t="s">
        <v>15</v>
      </c>
      <c r="I559" s="1" t="s">
        <v>16</v>
      </c>
      <c r="J559" s="1" t="s">
        <v>17</v>
      </c>
      <c r="K559" s="1" t="s">
        <v>18</v>
      </c>
      <c r="L559" s="1" t="s">
        <v>19</v>
      </c>
      <c r="M559" s="1" t="s">
        <v>20</v>
      </c>
      <c r="N559" s="3" t="s">
        <v>21</v>
      </c>
    </row>
    <row r="560" spans="1:14" ht="19.95" hidden="1" customHeight="1" x14ac:dyDescent="0.25">
      <c r="A560" s="2">
        <v>197821</v>
      </c>
      <c r="B560" s="1">
        <v>26</v>
      </c>
      <c r="C560" s="1">
        <v>1.177</v>
      </c>
      <c r="D560" s="1">
        <v>4.8914999999999997</v>
      </c>
      <c r="E560" s="1">
        <v>8.5302000000000007</v>
      </c>
      <c r="F560" s="1">
        <v>17.317599999999999</v>
      </c>
      <c r="G560" s="1" t="s">
        <v>38</v>
      </c>
      <c r="H560" s="1" t="s">
        <v>31</v>
      </c>
      <c r="I560" s="1" t="s">
        <v>32</v>
      </c>
      <c r="J560" s="1" t="s">
        <v>33</v>
      </c>
      <c r="K560" s="1" t="s">
        <v>34</v>
      </c>
      <c r="L560" s="1" t="s">
        <v>35</v>
      </c>
      <c r="M560" s="1" t="s">
        <v>36</v>
      </c>
      <c r="N560" s="3" t="s">
        <v>37</v>
      </c>
    </row>
    <row r="561" spans="1:14" ht="19.95" hidden="1" customHeight="1" x14ac:dyDescent="0.25">
      <c r="A561" s="2">
        <v>197821</v>
      </c>
      <c r="B561" s="1">
        <v>27</v>
      </c>
      <c r="C561" s="1">
        <v>1.0522</v>
      </c>
      <c r="D561" s="1">
        <v>4.2005999999999997</v>
      </c>
      <c r="E561" s="1">
        <v>8.5563000000000002</v>
      </c>
      <c r="F561" s="1">
        <v>18.887899999999998</v>
      </c>
      <c r="G561" s="1" t="s">
        <v>38</v>
      </c>
      <c r="H561" s="1" t="s">
        <v>31</v>
      </c>
      <c r="I561" s="1" t="s">
        <v>32</v>
      </c>
      <c r="J561" s="1" t="s">
        <v>33</v>
      </c>
      <c r="K561" s="1" t="s">
        <v>34</v>
      </c>
      <c r="L561" s="1" t="s">
        <v>35</v>
      </c>
      <c r="M561" s="1" t="s">
        <v>36</v>
      </c>
      <c r="N561" s="3" t="s">
        <v>37</v>
      </c>
    </row>
    <row r="562" spans="1:14" ht="19.95" customHeight="1" x14ac:dyDescent="0.25">
      <c r="A562" s="2">
        <v>197794</v>
      </c>
      <c r="B562" s="1">
        <v>96</v>
      </c>
      <c r="C562" s="1">
        <v>3.2094999999999998</v>
      </c>
      <c r="D562" s="1">
        <v>6.0998999999999999</v>
      </c>
      <c r="E562" s="1">
        <v>12.4541</v>
      </c>
      <c r="F562" s="1">
        <v>27.504100000000001</v>
      </c>
      <c r="G562" s="1" t="s">
        <v>29</v>
      </c>
      <c r="H562" s="1" t="s">
        <v>22</v>
      </c>
      <c r="I562" s="1" t="s">
        <v>23</v>
      </c>
      <c r="J562" s="1" t="s">
        <v>24</v>
      </c>
      <c r="K562" s="1" t="s">
        <v>25</v>
      </c>
      <c r="L562" s="1" t="s">
        <v>26</v>
      </c>
      <c r="M562" s="1" t="s">
        <v>27</v>
      </c>
      <c r="N562" s="3" t="s">
        <v>28</v>
      </c>
    </row>
    <row r="563" spans="1:14" ht="19.95" hidden="1" customHeight="1" x14ac:dyDescent="0.25">
      <c r="A563" s="2">
        <v>197767</v>
      </c>
      <c r="B563" s="1">
        <v>28</v>
      </c>
      <c r="C563" s="1">
        <v>1.4552</v>
      </c>
      <c r="D563" s="1">
        <v>4.9047999999999998</v>
      </c>
      <c r="E563" s="1">
        <v>9.9885999999999999</v>
      </c>
      <c r="F563" s="1">
        <v>16.654599999999999</v>
      </c>
      <c r="G563" s="1" t="s">
        <v>30</v>
      </c>
      <c r="H563" s="1" t="s">
        <v>31</v>
      </c>
      <c r="I563" s="1" t="s">
        <v>32</v>
      </c>
      <c r="J563" s="1" t="s">
        <v>33</v>
      </c>
      <c r="K563" s="1" t="s">
        <v>34</v>
      </c>
      <c r="L563" s="1" t="s">
        <v>35</v>
      </c>
      <c r="M563" s="1" t="s">
        <v>36</v>
      </c>
      <c r="N563" s="3" t="s">
        <v>37</v>
      </c>
    </row>
    <row r="564" spans="1:14" ht="19.95" hidden="1" customHeight="1" x14ac:dyDescent="0.25">
      <c r="A564" s="2">
        <v>197730</v>
      </c>
      <c r="B564" s="1">
        <v>33</v>
      </c>
      <c r="C564" s="1">
        <v>2.5766</v>
      </c>
      <c r="D564" s="1">
        <v>5.3838999999999997</v>
      </c>
      <c r="E564" s="1">
        <v>11.0954</v>
      </c>
      <c r="F564" s="1">
        <v>20.813300000000002</v>
      </c>
      <c r="G564" s="1" t="s">
        <v>38</v>
      </c>
      <c r="H564" s="1" t="s">
        <v>15</v>
      </c>
      <c r="I564" s="1" t="s">
        <v>16</v>
      </c>
      <c r="J564" s="1" t="s">
        <v>17</v>
      </c>
      <c r="K564" s="1" t="s">
        <v>18</v>
      </c>
      <c r="L564" s="1" t="s">
        <v>19</v>
      </c>
      <c r="M564" s="1" t="s">
        <v>20</v>
      </c>
      <c r="N564" s="3" t="s">
        <v>21</v>
      </c>
    </row>
    <row r="565" spans="1:14" ht="19.95" hidden="1" customHeight="1" x14ac:dyDescent="0.25">
      <c r="A565" s="2">
        <v>197714</v>
      </c>
      <c r="B565" s="1">
        <v>42</v>
      </c>
      <c r="C565" s="1">
        <v>2.0964999999999998</v>
      </c>
      <c r="D565" s="1">
        <v>5.6060999999999996</v>
      </c>
      <c r="E565" s="1">
        <v>11.4366</v>
      </c>
      <c r="F565" s="1">
        <v>24.972799999999999</v>
      </c>
      <c r="G565" s="1" t="s">
        <v>30</v>
      </c>
      <c r="H565" s="1" t="s">
        <v>15</v>
      </c>
      <c r="I565" s="1" t="s">
        <v>16</v>
      </c>
      <c r="J565" s="1" t="s">
        <v>17</v>
      </c>
      <c r="K565" s="1" t="s">
        <v>18</v>
      </c>
      <c r="L565" s="1" t="s">
        <v>19</v>
      </c>
      <c r="M565" s="1" t="s">
        <v>20</v>
      </c>
      <c r="N565" s="3" t="s">
        <v>21</v>
      </c>
    </row>
    <row r="566" spans="1:14" ht="19.95" hidden="1" customHeight="1" x14ac:dyDescent="0.25">
      <c r="A566" s="2">
        <v>197661</v>
      </c>
      <c r="B566" s="1">
        <v>43</v>
      </c>
      <c r="C566" s="1">
        <v>2.6798000000000002</v>
      </c>
      <c r="D566" s="1">
        <v>5.9888000000000003</v>
      </c>
      <c r="E566" s="1">
        <v>10.0029</v>
      </c>
      <c r="F566" s="1">
        <v>21.168800000000001</v>
      </c>
      <c r="G566" s="1" t="s">
        <v>14</v>
      </c>
      <c r="H566" s="1" t="s">
        <v>15</v>
      </c>
      <c r="I566" s="1" t="s">
        <v>16</v>
      </c>
      <c r="J566" s="1" t="s">
        <v>17</v>
      </c>
      <c r="K566" s="1" t="s">
        <v>18</v>
      </c>
      <c r="L566" s="1" t="s">
        <v>19</v>
      </c>
      <c r="M566" s="1" t="s">
        <v>20</v>
      </c>
      <c r="N566" s="3" t="s">
        <v>21</v>
      </c>
    </row>
    <row r="567" spans="1:14" ht="19.95" customHeight="1" x14ac:dyDescent="0.25">
      <c r="A567" s="2">
        <v>197660</v>
      </c>
      <c r="B567" s="1">
        <v>95</v>
      </c>
      <c r="C567" s="1">
        <v>3.0512999999999999</v>
      </c>
      <c r="D567" s="1">
        <v>6.2481</v>
      </c>
      <c r="E567" s="1">
        <v>15.3133</v>
      </c>
      <c r="F567" s="1">
        <v>29.471599999999999</v>
      </c>
      <c r="G567" s="1" t="s">
        <v>30</v>
      </c>
      <c r="H567" s="1" t="s">
        <v>22</v>
      </c>
      <c r="I567" s="1" t="s">
        <v>23</v>
      </c>
      <c r="J567" s="1" t="s">
        <v>24</v>
      </c>
      <c r="K567" s="1" t="s">
        <v>25</v>
      </c>
      <c r="L567" s="1" t="s">
        <v>26</v>
      </c>
      <c r="M567" s="1" t="s">
        <v>27</v>
      </c>
      <c r="N567" s="3" t="s">
        <v>28</v>
      </c>
    </row>
    <row r="568" spans="1:14" ht="19.95" hidden="1" customHeight="1" x14ac:dyDescent="0.25">
      <c r="A568" s="2">
        <v>197635</v>
      </c>
      <c r="B568" s="1">
        <v>46</v>
      </c>
      <c r="C568" s="1">
        <v>2.9272999999999998</v>
      </c>
      <c r="D568" s="1">
        <v>5.1944999999999997</v>
      </c>
      <c r="E568" s="1">
        <v>10.143599999999999</v>
      </c>
      <c r="F568" s="1">
        <v>20.227699999999999</v>
      </c>
      <c r="G568" s="1" t="s">
        <v>38</v>
      </c>
      <c r="H568" s="1" t="s">
        <v>15</v>
      </c>
      <c r="I568" s="1" t="s">
        <v>16</v>
      </c>
      <c r="J568" s="1" t="s">
        <v>17</v>
      </c>
      <c r="K568" s="1" t="s">
        <v>18</v>
      </c>
      <c r="L568" s="1" t="s">
        <v>19</v>
      </c>
      <c r="M568" s="1" t="s">
        <v>20</v>
      </c>
      <c r="N568" s="3" t="s">
        <v>21</v>
      </c>
    </row>
    <row r="569" spans="1:14" ht="19.95" customHeight="1" x14ac:dyDescent="0.25">
      <c r="A569" s="2">
        <v>197633</v>
      </c>
      <c r="B569" s="1">
        <v>62</v>
      </c>
      <c r="C569" s="1">
        <v>3.762</v>
      </c>
      <c r="D569" s="1">
        <v>6.1223000000000001</v>
      </c>
      <c r="E569" s="1">
        <v>12.162800000000001</v>
      </c>
      <c r="F569" s="1">
        <v>28.249099999999999</v>
      </c>
      <c r="G569" s="1" t="s">
        <v>30</v>
      </c>
      <c r="H569" s="1" t="s">
        <v>22</v>
      </c>
      <c r="I569" s="1" t="s">
        <v>23</v>
      </c>
      <c r="J569" s="1" t="s">
        <v>24</v>
      </c>
      <c r="K569" s="1" t="s">
        <v>25</v>
      </c>
      <c r="L569" s="1" t="s">
        <v>26</v>
      </c>
      <c r="M569" s="1" t="s">
        <v>27</v>
      </c>
      <c r="N569" s="3" t="s">
        <v>28</v>
      </c>
    </row>
    <row r="570" spans="1:14" ht="19.95" hidden="1" customHeight="1" x14ac:dyDescent="0.25">
      <c r="A570" s="2">
        <v>197632</v>
      </c>
      <c r="B570" s="1">
        <v>30</v>
      </c>
      <c r="C570" s="1">
        <v>1.7464</v>
      </c>
      <c r="D570" s="1">
        <v>4.6261000000000001</v>
      </c>
      <c r="E570" s="1">
        <v>8.5464000000000002</v>
      </c>
      <c r="F570" s="1">
        <v>19.73</v>
      </c>
      <c r="G570" s="1" t="s">
        <v>38</v>
      </c>
      <c r="H570" s="1" t="s">
        <v>31</v>
      </c>
      <c r="I570" s="1" t="s">
        <v>32</v>
      </c>
      <c r="J570" s="1" t="s">
        <v>33</v>
      </c>
      <c r="K570" s="1" t="s">
        <v>34</v>
      </c>
      <c r="L570" s="1" t="s">
        <v>35</v>
      </c>
      <c r="M570" s="1" t="s">
        <v>36</v>
      </c>
      <c r="N570" s="3" t="s">
        <v>37</v>
      </c>
    </row>
    <row r="571" spans="1:14" ht="19.95" customHeight="1" x14ac:dyDescent="0.25">
      <c r="A571" s="2">
        <v>197613</v>
      </c>
      <c r="B571" s="1">
        <v>69</v>
      </c>
      <c r="C571" s="1">
        <v>3.8037000000000001</v>
      </c>
      <c r="D571" s="1">
        <v>6.548</v>
      </c>
      <c r="E571" s="1">
        <v>13.416600000000001</v>
      </c>
      <c r="F571" s="1">
        <v>29.561699999999998</v>
      </c>
      <c r="G571" s="1" t="s">
        <v>38</v>
      </c>
      <c r="H571" s="1" t="s">
        <v>22</v>
      </c>
      <c r="I571" s="1" t="s">
        <v>23</v>
      </c>
      <c r="J571" s="1" t="s">
        <v>24</v>
      </c>
      <c r="K571" s="1" t="s">
        <v>25</v>
      </c>
      <c r="L571" s="1" t="s">
        <v>26</v>
      </c>
      <c r="M571" s="1" t="s">
        <v>27</v>
      </c>
      <c r="N571" s="3" t="s">
        <v>28</v>
      </c>
    </row>
    <row r="572" spans="1:14" ht="19.95" customHeight="1" x14ac:dyDescent="0.25">
      <c r="A572" s="2">
        <v>197562</v>
      </c>
      <c r="B572" s="1">
        <v>62</v>
      </c>
      <c r="C572" s="1">
        <v>3.859</v>
      </c>
      <c r="D572" s="1">
        <v>6.1379999999999999</v>
      </c>
      <c r="E572" s="1">
        <v>15.064500000000001</v>
      </c>
      <c r="F572" s="1">
        <v>25.720199999999998</v>
      </c>
      <c r="G572" s="1" t="s">
        <v>30</v>
      </c>
      <c r="H572" s="1" t="s">
        <v>22</v>
      </c>
      <c r="I572" s="1" t="s">
        <v>23</v>
      </c>
      <c r="J572" s="1" t="s">
        <v>24</v>
      </c>
      <c r="K572" s="1" t="s">
        <v>25</v>
      </c>
      <c r="L572" s="1" t="s">
        <v>26</v>
      </c>
      <c r="M572" s="1" t="s">
        <v>27</v>
      </c>
      <c r="N572" s="3" t="s">
        <v>28</v>
      </c>
    </row>
    <row r="573" spans="1:14" ht="19.95" customHeight="1" x14ac:dyDescent="0.25">
      <c r="A573" s="2">
        <v>197524</v>
      </c>
      <c r="B573" s="1">
        <v>91</v>
      </c>
      <c r="C573" s="1">
        <v>3.0047000000000001</v>
      </c>
      <c r="D573" s="1">
        <v>6.0324999999999998</v>
      </c>
      <c r="E573" s="1">
        <v>12.7194</v>
      </c>
      <c r="F573" s="1">
        <v>28.554500000000001</v>
      </c>
      <c r="G573" s="1" t="s">
        <v>30</v>
      </c>
      <c r="H573" s="1" t="s">
        <v>22</v>
      </c>
      <c r="I573" s="1" t="s">
        <v>23</v>
      </c>
      <c r="J573" s="1" t="s">
        <v>24</v>
      </c>
      <c r="K573" s="1" t="s">
        <v>25</v>
      </c>
      <c r="L573" s="1" t="s">
        <v>26</v>
      </c>
      <c r="M573" s="1" t="s">
        <v>27</v>
      </c>
      <c r="N573" s="3" t="s">
        <v>28</v>
      </c>
    </row>
    <row r="574" spans="1:14" ht="19.95" hidden="1" customHeight="1" x14ac:dyDescent="0.25">
      <c r="A574" s="2">
        <v>197499</v>
      </c>
      <c r="B574" s="1">
        <v>44</v>
      </c>
      <c r="C574" s="1">
        <v>2.9222999999999999</v>
      </c>
      <c r="D574" s="1">
        <v>5.0964</v>
      </c>
      <c r="E574" s="1">
        <v>11.8437</v>
      </c>
      <c r="F574" s="1">
        <v>23.498699999999999</v>
      </c>
      <c r="G574" s="1" t="s">
        <v>29</v>
      </c>
      <c r="H574" s="1" t="s">
        <v>15</v>
      </c>
      <c r="I574" s="1" t="s">
        <v>16</v>
      </c>
      <c r="J574" s="1" t="s">
        <v>17</v>
      </c>
      <c r="K574" s="1" t="s">
        <v>18</v>
      </c>
      <c r="L574" s="1" t="s">
        <v>19</v>
      </c>
      <c r="M574" s="1" t="s">
        <v>20</v>
      </c>
      <c r="N574" s="3" t="s">
        <v>21</v>
      </c>
    </row>
    <row r="575" spans="1:14" ht="19.95" customHeight="1" x14ac:dyDescent="0.25">
      <c r="A575" s="2">
        <v>197486</v>
      </c>
      <c r="B575" s="1">
        <v>67</v>
      </c>
      <c r="C575" s="1">
        <v>3.0144000000000002</v>
      </c>
      <c r="D575" s="1">
        <v>6.5065</v>
      </c>
      <c r="E575" s="1">
        <v>14.114000000000001</v>
      </c>
      <c r="F575" s="1">
        <v>28.251000000000001</v>
      </c>
      <c r="G575" s="1" t="s">
        <v>30</v>
      </c>
      <c r="H575" s="1" t="s">
        <v>22</v>
      </c>
      <c r="I575" s="1" t="s">
        <v>23</v>
      </c>
      <c r="J575" s="1" t="s">
        <v>24</v>
      </c>
      <c r="K575" s="1" t="s">
        <v>25</v>
      </c>
      <c r="L575" s="1" t="s">
        <v>26</v>
      </c>
      <c r="M575" s="1" t="s">
        <v>27</v>
      </c>
      <c r="N575" s="3" t="s">
        <v>28</v>
      </c>
    </row>
    <row r="576" spans="1:14" ht="19.95" customHeight="1" x14ac:dyDescent="0.25">
      <c r="A576" s="2">
        <v>197473</v>
      </c>
      <c r="B576" s="1">
        <v>71</v>
      </c>
      <c r="C576" s="1">
        <v>3.0977000000000001</v>
      </c>
      <c r="D576" s="1">
        <v>6.9386999999999999</v>
      </c>
      <c r="E576" s="1">
        <v>12.7041</v>
      </c>
      <c r="F576" s="1">
        <v>28.8</v>
      </c>
      <c r="G576" s="1" t="s">
        <v>29</v>
      </c>
      <c r="H576" s="1" t="s">
        <v>22</v>
      </c>
      <c r="I576" s="1" t="s">
        <v>23</v>
      </c>
      <c r="J576" s="1" t="s">
        <v>24</v>
      </c>
      <c r="K576" s="1" t="s">
        <v>25</v>
      </c>
      <c r="L576" s="1" t="s">
        <v>26</v>
      </c>
      <c r="M576" s="1" t="s">
        <v>27</v>
      </c>
      <c r="N576" s="3" t="s">
        <v>28</v>
      </c>
    </row>
    <row r="577" spans="1:14" ht="19.95" hidden="1" customHeight="1" x14ac:dyDescent="0.25">
      <c r="A577" s="2">
        <v>197464</v>
      </c>
      <c r="B577" s="1">
        <v>52</v>
      </c>
      <c r="C577" s="1">
        <v>2.4049</v>
      </c>
      <c r="D577" s="1">
        <v>5.9885000000000002</v>
      </c>
      <c r="E577" s="1">
        <v>11.4084</v>
      </c>
      <c r="F577" s="1">
        <v>24.379100000000001</v>
      </c>
      <c r="G577" s="1" t="s">
        <v>29</v>
      </c>
      <c r="H577" s="1" t="s">
        <v>15</v>
      </c>
      <c r="I577" s="1" t="s">
        <v>16</v>
      </c>
      <c r="J577" s="1" t="s">
        <v>17</v>
      </c>
      <c r="K577" s="1" t="s">
        <v>18</v>
      </c>
      <c r="L577" s="1" t="s">
        <v>19</v>
      </c>
      <c r="M577" s="1" t="s">
        <v>20</v>
      </c>
      <c r="N577" s="3" t="s">
        <v>21</v>
      </c>
    </row>
    <row r="578" spans="1:14" ht="19.95" hidden="1" customHeight="1" x14ac:dyDescent="0.25">
      <c r="A578" s="2">
        <v>197440</v>
      </c>
      <c r="B578" s="1">
        <v>23</v>
      </c>
      <c r="C578" s="1">
        <v>1.7552000000000001</v>
      </c>
      <c r="D578" s="1">
        <v>4.5891999999999999</v>
      </c>
      <c r="E578" s="1">
        <v>9.6303000000000001</v>
      </c>
      <c r="F578" s="1">
        <v>19.160699999999999</v>
      </c>
      <c r="G578" s="1" t="s">
        <v>14</v>
      </c>
      <c r="H578" s="1" t="s">
        <v>31</v>
      </c>
      <c r="I578" s="1" t="s">
        <v>32</v>
      </c>
      <c r="J578" s="1" t="s">
        <v>33</v>
      </c>
      <c r="K578" s="1" t="s">
        <v>34</v>
      </c>
      <c r="L578" s="1" t="s">
        <v>35</v>
      </c>
      <c r="M578" s="1" t="s">
        <v>36</v>
      </c>
      <c r="N578" s="3" t="s">
        <v>37</v>
      </c>
    </row>
    <row r="579" spans="1:14" ht="19.95" hidden="1" customHeight="1" x14ac:dyDescent="0.25">
      <c r="A579" s="2">
        <v>197409</v>
      </c>
      <c r="B579" s="1">
        <v>11</v>
      </c>
      <c r="C579" s="1">
        <v>1.5394000000000001</v>
      </c>
      <c r="D579" s="1">
        <v>4.68</v>
      </c>
      <c r="E579" s="1">
        <v>9.8553999999999995</v>
      </c>
      <c r="F579" s="1">
        <v>17.233599999999999</v>
      </c>
      <c r="G579" s="1" t="s">
        <v>14</v>
      </c>
      <c r="H579" s="1" t="s">
        <v>31</v>
      </c>
      <c r="I579" s="1" t="s">
        <v>32</v>
      </c>
      <c r="J579" s="1" t="s">
        <v>33</v>
      </c>
      <c r="K579" s="1" t="s">
        <v>34</v>
      </c>
      <c r="L579" s="1" t="s">
        <v>35</v>
      </c>
      <c r="M579" s="1" t="s">
        <v>36</v>
      </c>
      <c r="N579" s="3" t="s">
        <v>37</v>
      </c>
    </row>
    <row r="580" spans="1:14" ht="19.95" customHeight="1" x14ac:dyDescent="0.25">
      <c r="A580" s="2">
        <v>197350</v>
      </c>
      <c r="B580" s="1">
        <v>61</v>
      </c>
      <c r="C580" s="1">
        <v>3.3974000000000002</v>
      </c>
      <c r="D580" s="1">
        <v>6.8258999999999999</v>
      </c>
      <c r="E580" s="1">
        <v>14.473599999999999</v>
      </c>
      <c r="F580" s="1">
        <v>26.3476</v>
      </c>
      <c r="G580" s="1" t="s">
        <v>38</v>
      </c>
      <c r="H580" s="1" t="s">
        <v>22</v>
      </c>
      <c r="I580" s="1" t="s">
        <v>23</v>
      </c>
      <c r="J580" s="1" t="s">
        <v>24</v>
      </c>
      <c r="K580" s="1" t="s">
        <v>25</v>
      </c>
      <c r="L580" s="1" t="s">
        <v>26</v>
      </c>
      <c r="M580" s="1" t="s">
        <v>27</v>
      </c>
      <c r="N580" s="3" t="s">
        <v>28</v>
      </c>
    </row>
    <row r="581" spans="1:14" ht="19.95" customHeight="1" x14ac:dyDescent="0.25">
      <c r="A581" s="2">
        <v>197348</v>
      </c>
      <c r="B581" s="1">
        <v>99</v>
      </c>
      <c r="C581" s="1">
        <v>3.1566999999999998</v>
      </c>
      <c r="D581" s="1">
        <v>6.3173000000000004</v>
      </c>
      <c r="E581" s="1">
        <v>12.972200000000001</v>
      </c>
      <c r="F581" s="1">
        <v>28.4771</v>
      </c>
      <c r="G581" s="1" t="s">
        <v>30</v>
      </c>
      <c r="H581" s="1" t="s">
        <v>22</v>
      </c>
      <c r="I581" s="1" t="s">
        <v>23</v>
      </c>
      <c r="J581" s="1" t="s">
        <v>24</v>
      </c>
      <c r="K581" s="1" t="s">
        <v>25</v>
      </c>
      <c r="L581" s="1" t="s">
        <v>26</v>
      </c>
      <c r="M581" s="1" t="s">
        <v>27</v>
      </c>
      <c r="N581" s="3" t="s">
        <v>28</v>
      </c>
    </row>
    <row r="582" spans="1:14" ht="19.95" customHeight="1" x14ac:dyDescent="0.25">
      <c r="A582" s="2">
        <v>197335</v>
      </c>
      <c r="B582" s="1">
        <v>90</v>
      </c>
      <c r="C582" s="1">
        <v>3.3614000000000002</v>
      </c>
      <c r="D582" s="1">
        <v>6.2309999999999999</v>
      </c>
      <c r="E582" s="1">
        <v>13.594799999999999</v>
      </c>
      <c r="F582" s="1">
        <v>27.862200000000001</v>
      </c>
      <c r="G582" s="1" t="s">
        <v>14</v>
      </c>
      <c r="H582" s="1" t="s">
        <v>22</v>
      </c>
      <c r="I582" s="1" t="s">
        <v>23</v>
      </c>
      <c r="J582" s="1" t="s">
        <v>24</v>
      </c>
      <c r="K582" s="1" t="s">
        <v>25</v>
      </c>
      <c r="L582" s="1" t="s">
        <v>26</v>
      </c>
      <c r="M582" s="1" t="s">
        <v>27</v>
      </c>
      <c r="N582" s="3" t="s">
        <v>28</v>
      </c>
    </row>
    <row r="583" spans="1:14" ht="19.95" customHeight="1" x14ac:dyDescent="0.25">
      <c r="A583" s="2">
        <v>197262</v>
      </c>
      <c r="B583" s="1">
        <v>91</v>
      </c>
      <c r="C583" s="1">
        <v>3.9241000000000001</v>
      </c>
      <c r="D583" s="1">
        <v>6.6001000000000003</v>
      </c>
      <c r="E583" s="1">
        <v>13.2136</v>
      </c>
      <c r="F583" s="1">
        <v>29.302199999999999</v>
      </c>
      <c r="G583" s="1" t="s">
        <v>14</v>
      </c>
      <c r="H583" s="1" t="s">
        <v>22</v>
      </c>
      <c r="I583" s="1" t="s">
        <v>23</v>
      </c>
      <c r="J583" s="1" t="s">
        <v>24</v>
      </c>
      <c r="K583" s="1" t="s">
        <v>25</v>
      </c>
      <c r="L583" s="1" t="s">
        <v>26</v>
      </c>
      <c r="M583" s="1" t="s">
        <v>27</v>
      </c>
      <c r="N583" s="3" t="s">
        <v>28</v>
      </c>
    </row>
    <row r="584" spans="1:14" ht="19.95" customHeight="1" x14ac:dyDescent="0.25">
      <c r="A584" s="2">
        <v>197249</v>
      </c>
      <c r="B584" s="1">
        <v>63</v>
      </c>
      <c r="C584" s="1">
        <v>3.4861</v>
      </c>
      <c r="D584" s="1">
        <v>6.1128</v>
      </c>
      <c r="E584" s="1">
        <v>13.1508</v>
      </c>
      <c r="F584" s="1">
        <v>26.424700000000001</v>
      </c>
      <c r="G584" s="1" t="s">
        <v>29</v>
      </c>
      <c r="H584" s="1" t="s">
        <v>22</v>
      </c>
      <c r="I584" s="1" t="s">
        <v>23</v>
      </c>
      <c r="J584" s="1" t="s">
        <v>24</v>
      </c>
      <c r="K584" s="1" t="s">
        <v>25</v>
      </c>
      <c r="L584" s="1" t="s">
        <v>26</v>
      </c>
      <c r="M584" s="1" t="s">
        <v>27</v>
      </c>
      <c r="N584" s="3" t="s">
        <v>28</v>
      </c>
    </row>
    <row r="585" spans="1:14" ht="19.95" customHeight="1" x14ac:dyDescent="0.25">
      <c r="A585" s="2">
        <v>197222</v>
      </c>
      <c r="B585" s="1">
        <v>67</v>
      </c>
      <c r="C585" s="1">
        <v>3.5142000000000002</v>
      </c>
      <c r="D585" s="1">
        <v>6.2694999999999999</v>
      </c>
      <c r="E585" s="1">
        <v>15.4093</v>
      </c>
      <c r="F585" s="1">
        <v>28.964600000000001</v>
      </c>
      <c r="G585" s="1" t="s">
        <v>30</v>
      </c>
      <c r="H585" s="1" t="s">
        <v>22</v>
      </c>
      <c r="I585" s="1" t="s">
        <v>23</v>
      </c>
      <c r="J585" s="1" t="s">
        <v>24</v>
      </c>
      <c r="K585" s="1" t="s">
        <v>25</v>
      </c>
      <c r="L585" s="1" t="s">
        <v>26</v>
      </c>
      <c r="M585" s="1" t="s">
        <v>27</v>
      </c>
      <c r="N585" s="3" t="s">
        <v>28</v>
      </c>
    </row>
    <row r="586" spans="1:14" ht="19.95" hidden="1" customHeight="1" x14ac:dyDescent="0.25">
      <c r="A586" s="2">
        <v>197162</v>
      </c>
      <c r="B586" s="1">
        <v>39</v>
      </c>
      <c r="C586" s="1">
        <v>2.2418</v>
      </c>
      <c r="D586" s="1">
        <v>5.1120000000000001</v>
      </c>
      <c r="E586" s="1">
        <v>10.861499999999999</v>
      </c>
      <c r="F586" s="1">
        <v>23.135899999999999</v>
      </c>
      <c r="G586" s="1" t="s">
        <v>38</v>
      </c>
      <c r="H586" s="1" t="s">
        <v>15</v>
      </c>
      <c r="I586" s="1" t="s">
        <v>16</v>
      </c>
      <c r="J586" s="1" t="s">
        <v>17</v>
      </c>
      <c r="K586" s="1" t="s">
        <v>18</v>
      </c>
      <c r="L586" s="1" t="s">
        <v>19</v>
      </c>
      <c r="M586" s="1" t="s">
        <v>20</v>
      </c>
      <c r="N586" s="3" t="s">
        <v>21</v>
      </c>
    </row>
    <row r="587" spans="1:14" ht="19.95" hidden="1" customHeight="1" x14ac:dyDescent="0.25">
      <c r="A587" s="2">
        <v>197134</v>
      </c>
      <c r="B587" s="1">
        <v>57</v>
      </c>
      <c r="C587" s="1">
        <v>2.4195000000000002</v>
      </c>
      <c r="D587" s="1">
        <v>5.7390999999999996</v>
      </c>
      <c r="E587" s="1">
        <v>11.571099999999999</v>
      </c>
      <c r="F587" s="1">
        <v>23.797699999999999</v>
      </c>
      <c r="G587" s="1" t="s">
        <v>29</v>
      </c>
      <c r="H587" s="1" t="s">
        <v>15</v>
      </c>
      <c r="I587" s="1" t="s">
        <v>16</v>
      </c>
      <c r="J587" s="1" t="s">
        <v>17</v>
      </c>
      <c r="K587" s="1" t="s">
        <v>18</v>
      </c>
      <c r="L587" s="1" t="s">
        <v>19</v>
      </c>
      <c r="M587" s="1" t="s">
        <v>20</v>
      </c>
      <c r="N587" s="3" t="s">
        <v>21</v>
      </c>
    </row>
    <row r="588" spans="1:14" ht="19.95" hidden="1" customHeight="1" x14ac:dyDescent="0.25">
      <c r="A588" s="2">
        <v>197063</v>
      </c>
      <c r="B588" s="1">
        <v>44</v>
      </c>
      <c r="C588" s="1">
        <v>2.9540999999999999</v>
      </c>
      <c r="D588" s="1">
        <v>5.3837999999999999</v>
      </c>
      <c r="E588" s="1">
        <v>10.955299999999999</v>
      </c>
      <c r="F588" s="1">
        <v>23.67</v>
      </c>
      <c r="G588" s="1" t="s">
        <v>30</v>
      </c>
      <c r="H588" s="1" t="s">
        <v>15</v>
      </c>
      <c r="I588" s="1" t="s">
        <v>16</v>
      </c>
      <c r="J588" s="1" t="s">
        <v>17</v>
      </c>
      <c r="K588" s="1" t="s">
        <v>18</v>
      </c>
      <c r="L588" s="1" t="s">
        <v>19</v>
      </c>
      <c r="M588" s="1" t="s">
        <v>20</v>
      </c>
      <c r="N588" s="3" t="s">
        <v>21</v>
      </c>
    </row>
    <row r="589" spans="1:14" ht="19.95" customHeight="1" x14ac:dyDescent="0.25">
      <c r="A589" s="2">
        <v>197052</v>
      </c>
      <c r="B589" s="1">
        <v>63</v>
      </c>
      <c r="C589" s="1">
        <v>3.8048999999999999</v>
      </c>
      <c r="D589" s="1">
        <v>6.4819000000000004</v>
      </c>
      <c r="E589" s="1">
        <v>15.7774</v>
      </c>
      <c r="F589" s="1">
        <v>26.9983</v>
      </c>
      <c r="G589" s="1" t="s">
        <v>38</v>
      </c>
      <c r="H589" s="1" t="s">
        <v>22</v>
      </c>
      <c r="I589" s="1" t="s">
        <v>23</v>
      </c>
      <c r="J589" s="1" t="s">
        <v>24</v>
      </c>
      <c r="K589" s="1" t="s">
        <v>25</v>
      </c>
      <c r="L589" s="1" t="s">
        <v>26</v>
      </c>
      <c r="M589" s="1" t="s">
        <v>27</v>
      </c>
      <c r="N589" s="3" t="s">
        <v>28</v>
      </c>
    </row>
    <row r="590" spans="1:14" ht="19.95" hidden="1" customHeight="1" x14ac:dyDescent="0.25">
      <c r="A590" s="2">
        <v>197049</v>
      </c>
      <c r="B590" s="1">
        <v>30</v>
      </c>
      <c r="C590" s="1">
        <v>1.5117</v>
      </c>
      <c r="D590" s="1">
        <v>4.1966000000000001</v>
      </c>
      <c r="E590" s="1">
        <v>8.6309000000000005</v>
      </c>
      <c r="F590" s="1">
        <v>19.927499999999998</v>
      </c>
      <c r="G590" s="1" t="s">
        <v>14</v>
      </c>
      <c r="H590" s="1" t="s">
        <v>31</v>
      </c>
      <c r="I590" s="1" t="s">
        <v>32</v>
      </c>
      <c r="J590" s="1" t="s">
        <v>33</v>
      </c>
      <c r="K590" s="1" t="s">
        <v>34</v>
      </c>
      <c r="L590" s="1" t="s">
        <v>35</v>
      </c>
      <c r="M590" s="1" t="s">
        <v>36</v>
      </c>
      <c r="N590" s="3" t="s">
        <v>37</v>
      </c>
    </row>
    <row r="591" spans="1:14" ht="19.95" customHeight="1" x14ac:dyDescent="0.25">
      <c r="A591" s="2">
        <v>197019</v>
      </c>
      <c r="B591" s="1">
        <v>86</v>
      </c>
      <c r="C591" s="1">
        <v>3.0661999999999998</v>
      </c>
      <c r="D591" s="1">
        <v>6.7102000000000004</v>
      </c>
      <c r="E591" s="1">
        <v>13.1561</v>
      </c>
      <c r="F591" s="1">
        <v>25.8596</v>
      </c>
      <c r="G591" s="1" t="s">
        <v>30</v>
      </c>
      <c r="H591" s="1" t="s">
        <v>22</v>
      </c>
      <c r="I591" s="1" t="s">
        <v>23</v>
      </c>
      <c r="J591" s="1" t="s">
        <v>24</v>
      </c>
      <c r="K591" s="1" t="s">
        <v>25</v>
      </c>
      <c r="L591" s="1" t="s">
        <v>26</v>
      </c>
      <c r="M591" s="1" t="s">
        <v>27</v>
      </c>
      <c r="N591" s="3" t="s">
        <v>28</v>
      </c>
    </row>
    <row r="592" spans="1:14" ht="19.95" customHeight="1" x14ac:dyDescent="0.25">
      <c r="A592" s="2">
        <v>197017</v>
      </c>
      <c r="B592" s="1">
        <v>61</v>
      </c>
      <c r="C592" s="1">
        <v>3.5908000000000002</v>
      </c>
      <c r="D592" s="1">
        <v>6.3133999999999997</v>
      </c>
      <c r="E592" s="1">
        <v>13.1136</v>
      </c>
      <c r="F592" s="1">
        <v>29.207699999999999</v>
      </c>
      <c r="G592" s="1" t="s">
        <v>38</v>
      </c>
      <c r="H592" s="1" t="s">
        <v>22</v>
      </c>
      <c r="I592" s="1" t="s">
        <v>23</v>
      </c>
      <c r="J592" s="1" t="s">
        <v>24</v>
      </c>
      <c r="K592" s="1" t="s">
        <v>25</v>
      </c>
      <c r="L592" s="1" t="s">
        <v>26</v>
      </c>
      <c r="M592" s="1" t="s">
        <v>27</v>
      </c>
      <c r="N592" s="3" t="s">
        <v>28</v>
      </c>
    </row>
    <row r="593" spans="1:14" ht="19.95" hidden="1" customHeight="1" x14ac:dyDescent="0.25">
      <c r="A593" s="2">
        <v>197001</v>
      </c>
      <c r="B593" s="1">
        <v>46</v>
      </c>
      <c r="C593" s="1">
        <v>2.5259</v>
      </c>
      <c r="D593" s="1">
        <v>5.7382</v>
      </c>
      <c r="E593" s="1">
        <v>11.902100000000001</v>
      </c>
      <c r="F593" s="1">
        <v>22.837900000000001</v>
      </c>
      <c r="G593" s="1" t="s">
        <v>30</v>
      </c>
      <c r="H593" s="1" t="s">
        <v>15</v>
      </c>
      <c r="I593" s="1" t="s">
        <v>16</v>
      </c>
      <c r="J593" s="1" t="s">
        <v>17</v>
      </c>
      <c r="K593" s="1" t="s">
        <v>18</v>
      </c>
      <c r="L593" s="1" t="s">
        <v>19</v>
      </c>
      <c r="M593" s="1" t="s">
        <v>20</v>
      </c>
      <c r="N593" s="3" t="s">
        <v>21</v>
      </c>
    </row>
    <row r="594" spans="1:14" ht="19.95" hidden="1" customHeight="1" x14ac:dyDescent="0.25">
      <c r="A594" s="2">
        <v>196990</v>
      </c>
      <c r="B594" s="1">
        <v>32</v>
      </c>
      <c r="C594" s="1">
        <v>2.8742999999999999</v>
      </c>
      <c r="D594" s="1">
        <v>5.3703000000000003</v>
      </c>
      <c r="E594" s="1">
        <v>10.9579</v>
      </c>
      <c r="F594" s="1">
        <v>23.997399999999999</v>
      </c>
      <c r="G594" s="1" t="s">
        <v>14</v>
      </c>
      <c r="H594" s="1" t="s">
        <v>15</v>
      </c>
      <c r="I594" s="1" t="s">
        <v>16</v>
      </c>
      <c r="J594" s="1" t="s">
        <v>17</v>
      </c>
      <c r="K594" s="1" t="s">
        <v>18</v>
      </c>
      <c r="L594" s="1" t="s">
        <v>19</v>
      </c>
      <c r="M594" s="1" t="s">
        <v>20</v>
      </c>
      <c r="N594" s="3" t="s">
        <v>21</v>
      </c>
    </row>
    <row r="595" spans="1:14" ht="19.95" customHeight="1" x14ac:dyDescent="0.25">
      <c r="A595" s="2">
        <v>196976</v>
      </c>
      <c r="B595" s="1">
        <v>81</v>
      </c>
      <c r="C595" s="1">
        <v>3.6850000000000001</v>
      </c>
      <c r="D595" s="1">
        <v>6.0686999999999998</v>
      </c>
      <c r="E595" s="1">
        <v>15.713800000000001</v>
      </c>
      <c r="F595" s="1">
        <v>29.965499999999999</v>
      </c>
      <c r="G595" s="1" t="s">
        <v>38</v>
      </c>
      <c r="H595" s="1" t="s">
        <v>22</v>
      </c>
      <c r="I595" s="1" t="s">
        <v>23</v>
      </c>
      <c r="J595" s="1" t="s">
        <v>24</v>
      </c>
      <c r="K595" s="1" t="s">
        <v>25</v>
      </c>
      <c r="L595" s="1" t="s">
        <v>26</v>
      </c>
      <c r="M595" s="1" t="s">
        <v>27</v>
      </c>
      <c r="N595" s="3" t="s">
        <v>28</v>
      </c>
    </row>
    <row r="596" spans="1:14" ht="19.95" hidden="1" customHeight="1" x14ac:dyDescent="0.25">
      <c r="A596" s="2">
        <v>196972</v>
      </c>
      <c r="B596" s="1">
        <v>26</v>
      </c>
      <c r="C596" s="1">
        <v>1.2571000000000001</v>
      </c>
      <c r="D596" s="1">
        <v>4.8609999999999998</v>
      </c>
      <c r="E596" s="1">
        <v>9.8795000000000002</v>
      </c>
      <c r="F596" s="1">
        <v>18.158200000000001</v>
      </c>
      <c r="G596" s="1" t="s">
        <v>29</v>
      </c>
      <c r="H596" s="1" t="s">
        <v>31</v>
      </c>
      <c r="I596" s="1" t="s">
        <v>32</v>
      </c>
      <c r="J596" s="1" t="s">
        <v>33</v>
      </c>
      <c r="K596" s="1" t="s">
        <v>34</v>
      </c>
      <c r="L596" s="1" t="s">
        <v>35</v>
      </c>
      <c r="M596" s="1" t="s">
        <v>36</v>
      </c>
      <c r="N596" s="3" t="s">
        <v>37</v>
      </c>
    </row>
    <row r="597" spans="1:14" ht="19.95" customHeight="1" x14ac:dyDescent="0.25">
      <c r="A597" s="2">
        <v>196952</v>
      </c>
      <c r="B597" s="1">
        <v>72</v>
      </c>
      <c r="C597" s="1">
        <v>3.9479000000000002</v>
      </c>
      <c r="D597" s="1">
        <v>6.6891999999999996</v>
      </c>
      <c r="E597" s="1">
        <v>14.970700000000001</v>
      </c>
      <c r="F597" s="1">
        <v>29.646999999999998</v>
      </c>
      <c r="G597" s="1" t="s">
        <v>30</v>
      </c>
      <c r="H597" s="1" t="s">
        <v>22</v>
      </c>
      <c r="I597" s="1" t="s">
        <v>23</v>
      </c>
      <c r="J597" s="1" t="s">
        <v>24</v>
      </c>
      <c r="K597" s="1" t="s">
        <v>25</v>
      </c>
      <c r="L597" s="1" t="s">
        <v>26</v>
      </c>
      <c r="M597" s="1" t="s">
        <v>27</v>
      </c>
      <c r="N597" s="3" t="s">
        <v>28</v>
      </c>
    </row>
    <row r="598" spans="1:14" ht="19.95" customHeight="1" x14ac:dyDescent="0.25">
      <c r="A598" s="2">
        <v>196940</v>
      </c>
      <c r="B598" s="1">
        <v>88</v>
      </c>
      <c r="C598" s="1">
        <v>3.3169</v>
      </c>
      <c r="D598" s="1">
        <v>6.9024999999999999</v>
      </c>
      <c r="E598" s="1">
        <v>12.2485</v>
      </c>
      <c r="F598" s="1">
        <v>29.898399999999999</v>
      </c>
      <c r="G598" s="1" t="s">
        <v>30</v>
      </c>
      <c r="H598" s="1" t="s">
        <v>22</v>
      </c>
      <c r="I598" s="1" t="s">
        <v>23</v>
      </c>
      <c r="J598" s="1" t="s">
        <v>24</v>
      </c>
      <c r="K598" s="1" t="s">
        <v>25</v>
      </c>
      <c r="L598" s="1" t="s">
        <v>26</v>
      </c>
      <c r="M598" s="1" t="s">
        <v>27</v>
      </c>
      <c r="N598" s="3" t="s">
        <v>28</v>
      </c>
    </row>
    <row r="599" spans="1:14" ht="19.95" hidden="1" customHeight="1" x14ac:dyDescent="0.25">
      <c r="A599" s="2">
        <v>196924</v>
      </c>
      <c r="B599" s="1">
        <v>40</v>
      </c>
      <c r="C599" s="1">
        <v>2.0992999999999999</v>
      </c>
      <c r="D599" s="1">
        <v>5.4954999999999998</v>
      </c>
      <c r="E599" s="1">
        <v>10.5764</v>
      </c>
      <c r="F599" s="1">
        <v>21.3081</v>
      </c>
      <c r="G599" s="1" t="s">
        <v>29</v>
      </c>
      <c r="H599" s="1" t="s">
        <v>15</v>
      </c>
      <c r="I599" s="1" t="s">
        <v>16</v>
      </c>
      <c r="J599" s="1" t="s">
        <v>17</v>
      </c>
      <c r="K599" s="1" t="s">
        <v>18</v>
      </c>
      <c r="L599" s="1" t="s">
        <v>19</v>
      </c>
      <c r="M599" s="1" t="s">
        <v>20</v>
      </c>
      <c r="N599" s="3" t="s">
        <v>21</v>
      </c>
    </row>
    <row r="600" spans="1:14" ht="19.95" hidden="1" customHeight="1" x14ac:dyDescent="0.25">
      <c r="A600" s="2">
        <v>196891</v>
      </c>
      <c r="B600" s="1">
        <v>23</v>
      </c>
      <c r="C600" s="1">
        <v>1.4599</v>
      </c>
      <c r="D600" s="1">
        <v>4.0952000000000002</v>
      </c>
      <c r="E600" s="1">
        <v>8.0022000000000002</v>
      </c>
      <c r="F600" s="1">
        <v>18.2288</v>
      </c>
      <c r="G600" s="1" t="s">
        <v>38</v>
      </c>
      <c r="H600" s="1" t="s">
        <v>31</v>
      </c>
      <c r="I600" s="1" t="s">
        <v>32</v>
      </c>
      <c r="J600" s="1" t="s">
        <v>33</v>
      </c>
      <c r="K600" s="1" t="s">
        <v>34</v>
      </c>
      <c r="L600" s="1" t="s">
        <v>35</v>
      </c>
      <c r="M600" s="1" t="s">
        <v>36</v>
      </c>
      <c r="N600" s="3" t="s">
        <v>37</v>
      </c>
    </row>
    <row r="601" spans="1:14" ht="19.95" customHeight="1" x14ac:dyDescent="0.25">
      <c r="A601" s="2">
        <v>196858</v>
      </c>
      <c r="B601" s="1">
        <v>89</v>
      </c>
      <c r="C601" s="1">
        <v>3.1088</v>
      </c>
      <c r="D601" s="1">
        <v>6.3013000000000003</v>
      </c>
      <c r="E601" s="1">
        <v>15.877700000000001</v>
      </c>
      <c r="F601" s="1">
        <v>26.689499999999999</v>
      </c>
      <c r="G601" s="1" t="s">
        <v>14</v>
      </c>
      <c r="H601" s="1" t="s">
        <v>22</v>
      </c>
      <c r="I601" s="1" t="s">
        <v>23</v>
      </c>
      <c r="J601" s="1" t="s">
        <v>24</v>
      </c>
      <c r="K601" s="1" t="s">
        <v>25</v>
      </c>
      <c r="L601" s="1" t="s">
        <v>26</v>
      </c>
      <c r="M601" s="1" t="s">
        <v>27</v>
      </c>
      <c r="N601" s="3" t="s">
        <v>28</v>
      </c>
    </row>
    <row r="602" spans="1:14" ht="19.95" customHeight="1" x14ac:dyDescent="0.25">
      <c r="A602" s="2">
        <v>196843</v>
      </c>
      <c r="B602" s="1">
        <v>67</v>
      </c>
      <c r="C602" s="1">
        <v>3.1735000000000002</v>
      </c>
      <c r="D602" s="1">
        <v>6.1962000000000002</v>
      </c>
      <c r="E602" s="1">
        <v>12.0594</v>
      </c>
      <c r="F602" s="1">
        <v>28.193000000000001</v>
      </c>
      <c r="G602" s="1" t="s">
        <v>30</v>
      </c>
      <c r="H602" s="1" t="s">
        <v>22</v>
      </c>
      <c r="I602" s="1" t="s">
        <v>23</v>
      </c>
      <c r="J602" s="1" t="s">
        <v>24</v>
      </c>
      <c r="K602" s="1" t="s">
        <v>25</v>
      </c>
      <c r="L602" s="1" t="s">
        <v>26</v>
      </c>
      <c r="M602" s="1" t="s">
        <v>27</v>
      </c>
      <c r="N602" s="3" t="s">
        <v>28</v>
      </c>
    </row>
    <row r="603" spans="1:14" ht="19.95" customHeight="1" x14ac:dyDescent="0.25">
      <c r="A603" s="2">
        <v>196838</v>
      </c>
      <c r="B603" s="1">
        <v>85</v>
      </c>
      <c r="C603" s="1">
        <v>3.5472999999999999</v>
      </c>
      <c r="D603" s="1">
        <v>6.6054000000000004</v>
      </c>
      <c r="E603" s="1">
        <v>12.7575</v>
      </c>
      <c r="F603" s="1">
        <v>29.8033</v>
      </c>
      <c r="G603" s="1" t="s">
        <v>14</v>
      </c>
      <c r="H603" s="1" t="s">
        <v>22</v>
      </c>
      <c r="I603" s="1" t="s">
        <v>23</v>
      </c>
      <c r="J603" s="1" t="s">
        <v>24</v>
      </c>
      <c r="K603" s="1" t="s">
        <v>25</v>
      </c>
      <c r="L603" s="1" t="s">
        <v>26</v>
      </c>
      <c r="M603" s="1" t="s">
        <v>27</v>
      </c>
      <c r="N603" s="3" t="s">
        <v>28</v>
      </c>
    </row>
    <row r="604" spans="1:14" ht="19.95" hidden="1" customHeight="1" x14ac:dyDescent="0.25">
      <c r="A604" s="2">
        <v>196829</v>
      </c>
      <c r="B604" s="1">
        <v>22</v>
      </c>
      <c r="C604" s="1">
        <v>1.7076</v>
      </c>
      <c r="D604" s="1">
        <v>4.7405999999999997</v>
      </c>
      <c r="E604" s="1">
        <v>8.8549000000000007</v>
      </c>
      <c r="F604" s="1">
        <v>16.2058</v>
      </c>
      <c r="G604" s="1" t="s">
        <v>14</v>
      </c>
      <c r="H604" s="1" t="s">
        <v>31</v>
      </c>
      <c r="I604" s="1" t="s">
        <v>32</v>
      </c>
      <c r="J604" s="1" t="s">
        <v>33</v>
      </c>
      <c r="K604" s="1" t="s">
        <v>34</v>
      </c>
      <c r="L604" s="1" t="s">
        <v>35</v>
      </c>
      <c r="M604" s="1" t="s">
        <v>36</v>
      </c>
      <c r="N604" s="3" t="s">
        <v>37</v>
      </c>
    </row>
    <row r="605" spans="1:14" ht="19.95" hidden="1" customHeight="1" x14ac:dyDescent="0.25">
      <c r="A605" s="2">
        <v>196719</v>
      </c>
      <c r="B605" s="1">
        <v>57</v>
      </c>
      <c r="C605" s="1">
        <v>2.8477999999999999</v>
      </c>
      <c r="D605" s="1">
        <v>5.3747999999999996</v>
      </c>
      <c r="E605" s="1">
        <v>10.5685</v>
      </c>
      <c r="F605" s="1">
        <v>24.475899999999999</v>
      </c>
      <c r="G605" s="1" t="s">
        <v>30</v>
      </c>
      <c r="H605" s="1" t="s">
        <v>15</v>
      </c>
      <c r="I605" s="1" t="s">
        <v>16</v>
      </c>
      <c r="J605" s="1" t="s">
        <v>17</v>
      </c>
      <c r="K605" s="1" t="s">
        <v>18</v>
      </c>
      <c r="L605" s="1" t="s">
        <v>19</v>
      </c>
      <c r="M605" s="1" t="s">
        <v>20</v>
      </c>
      <c r="N605" s="3" t="s">
        <v>21</v>
      </c>
    </row>
    <row r="606" spans="1:14" ht="19.95" hidden="1" customHeight="1" x14ac:dyDescent="0.25">
      <c r="A606" s="2">
        <v>196709</v>
      </c>
      <c r="B606" s="1">
        <v>31</v>
      </c>
      <c r="C606" s="1">
        <v>2.5324</v>
      </c>
      <c r="D606" s="1">
        <v>5.8658000000000001</v>
      </c>
      <c r="E606" s="1">
        <v>10.526</v>
      </c>
      <c r="F606" s="1">
        <v>24.154299999999999</v>
      </c>
      <c r="G606" s="1" t="s">
        <v>29</v>
      </c>
      <c r="H606" s="1" t="s">
        <v>15</v>
      </c>
      <c r="I606" s="1" t="s">
        <v>16</v>
      </c>
      <c r="J606" s="1" t="s">
        <v>17</v>
      </c>
      <c r="K606" s="1" t="s">
        <v>18</v>
      </c>
      <c r="L606" s="1" t="s">
        <v>19</v>
      </c>
      <c r="M606" s="1" t="s">
        <v>20</v>
      </c>
      <c r="N606" s="3" t="s">
        <v>21</v>
      </c>
    </row>
    <row r="607" spans="1:14" ht="19.95" hidden="1" customHeight="1" x14ac:dyDescent="0.25">
      <c r="A607" s="2">
        <v>196709</v>
      </c>
      <c r="B607" s="1">
        <v>18</v>
      </c>
      <c r="C607" s="1">
        <v>1.3467</v>
      </c>
      <c r="D607" s="1">
        <v>4.4828000000000001</v>
      </c>
      <c r="E607" s="1">
        <v>8.4670000000000005</v>
      </c>
      <c r="F607" s="1">
        <v>17.957799999999999</v>
      </c>
      <c r="G607" s="1" t="s">
        <v>30</v>
      </c>
      <c r="H607" s="1" t="s">
        <v>31</v>
      </c>
      <c r="I607" s="1" t="s">
        <v>32</v>
      </c>
      <c r="J607" s="1" t="s">
        <v>33</v>
      </c>
      <c r="K607" s="1" t="s">
        <v>34</v>
      </c>
      <c r="L607" s="1" t="s">
        <v>35</v>
      </c>
      <c r="M607" s="1" t="s">
        <v>36</v>
      </c>
      <c r="N607" s="3" t="s">
        <v>37</v>
      </c>
    </row>
    <row r="608" spans="1:14" ht="19.95" customHeight="1" x14ac:dyDescent="0.25">
      <c r="A608" s="2">
        <v>196702</v>
      </c>
      <c r="B608" s="1">
        <v>70</v>
      </c>
      <c r="C608" s="1">
        <v>3.8170999999999999</v>
      </c>
      <c r="D608" s="1">
        <v>6.2911999999999999</v>
      </c>
      <c r="E608" s="1">
        <v>14.7986</v>
      </c>
      <c r="F608" s="1">
        <v>25.0442</v>
      </c>
      <c r="G608" s="1" t="s">
        <v>38</v>
      </c>
      <c r="H608" s="1" t="s">
        <v>22</v>
      </c>
      <c r="I608" s="1" t="s">
        <v>23</v>
      </c>
      <c r="J608" s="1" t="s">
        <v>24</v>
      </c>
      <c r="K608" s="1" t="s">
        <v>25</v>
      </c>
      <c r="L608" s="1" t="s">
        <v>26</v>
      </c>
      <c r="M608" s="1" t="s">
        <v>27</v>
      </c>
      <c r="N608" s="3" t="s">
        <v>28</v>
      </c>
    </row>
    <row r="609" spans="1:14" ht="19.95" hidden="1" customHeight="1" x14ac:dyDescent="0.25">
      <c r="A609" s="2">
        <v>196700</v>
      </c>
      <c r="B609" s="1">
        <v>60</v>
      </c>
      <c r="C609" s="1">
        <v>2.4897</v>
      </c>
      <c r="D609" s="1">
        <v>5.9015000000000004</v>
      </c>
      <c r="E609" s="1">
        <v>11.7644</v>
      </c>
      <c r="F609" s="1">
        <v>20.180900000000001</v>
      </c>
      <c r="G609" s="1" t="s">
        <v>14</v>
      </c>
      <c r="H609" s="1" t="s">
        <v>15</v>
      </c>
      <c r="I609" s="1" t="s">
        <v>16</v>
      </c>
      <c r="J609" s="1" t="s">
        <v>17</v>
      </c>
      <c r="K609" s="1" t="s">
        <v>18</v>
      </c>
      <c r="L609" s="1" t="s">
        <v>19</v>
      </c>
      <c r="M609" s="1" t="s">
        <v>20</v>
      </c>
      <c r="N609" s="3" t="s">
        <v>21</v>
      </c>
    </row>
    <row r="610" spans="1:14" ht="19.95" hidden="1" customHeight="1" x14ac:dyDescent="0.25">
      <c r="A610" s="2">
        <v>196682</v>
      </c>
      <c r="B610" s="1">
        <v>21</v>
      </c>
      <c r="C610" s="1">
        <v>1.9669000000000001</v>
      </c>
      <c r="D610" s="1">
        <v>4.1025999999999998</v>
      </c>
      <c r="E610" s="1">
        <v>9.1598000000000006</v>
      </c>
      <c r="F610" s="1">
        <v>18.590199999999999</v>
      </c>
      <c r="G610" s="1" t="s">
        <v>38</v>
      </c>
      <c r="H610" s="1" t="s">
        <v>31</v>
      </c>
      <c r="I610" s="1" t="s">
        <v>32</v>
      </c>
      <c r="J610" s="1" t="s">
        <v>33</v>
      </c>
      <c r="K610" s="1" t="s">
        <v>34</v>
      </c>
      <c r="L610" s="1" t="s">
        <v>35</v>
      </c>
      <c r="M610" s="1" t="s">
        <v>36</v>
      </c>
      <c r="N610" s="3" t="s">
        <v>37</v>
      </c>
    </row>
    <row r="611" spans="1:14" ht="19.95" hidden="1" customHeight="1" x14ac:dyDescent="0.25">
      <c r="A611" s="2">
        <v>196678</v>
      </c>
      <c r="B611" s="1">
        <v>20</v>
      </c>
      <c r="C611" s="1">
        <v>1.7262999999999999</v>
      </c>
      <c r="D611" s="1">
        <v>4.0785</v>
      </c>
      <c r="E611" s="1">
        <v>9.2973999999999997</v>
      </c>
      <c r="F611" s="1">
        <v>19.9574</v>
      </c>
      <c r="G611" s="1" t="s">
        <v>14</v>
      </c>
      <c r="H611" s="1" t="s">
        <v>31</v>
      </c>
      <c r="I611" s="1" t="s">
        <v>32</v>
      </c>
      <c r="J611" s="1" t="s">
        <v>33</v>
      </c>
      <c r="K611" s="1" t="s">
        <v>34</v>
      </c>
      <c r="L611" s="1" t="s">
        <v>35</v>
      </c>
      <c r="M611" s="1" t="s">
        <v>36</v>
      </c>
      <c r="N611" s="3" t="s">
        <v>37</v>
      </c>
    </row>
    <row r="612" spans="1:14" ht="19.95" hidden="1" customHeight="1" x14ac:dyDescent="0.25">
      <c r="A612" s="2">
        <v>196665</v>
      </c>
      <c r="B612" s="1">
        <v>46</v>
      </c>
      <c r="C612" s="1">
        <v>2.2618999999999998</v>
      </c>
      <c r="D612" s="1">
        <v>5.4513999999999996</v>
      </c>
      <c r="E612" s="1">
        <v>11.6995</v>
      </c>
      <c r="F612" s="1">
        <v>22.055700000000002</v>
      </c>
      <c r="G612" s="1" t="s">
        <v>14</v>
      </c>
      <c r="H612" s="1" t="s">
        <v>15</v>
      </c>
      <c r="I612" s="1" t="s">
        <v>16</v>
      </c>
      <c r="J612" s="1" t="s">
        <v>17</v>
      </c>
      <c r="K612" s="1" t="s">
        <v>18</v>
      </c>
      <c r="L612" s="1" t="s">
        <v>19</v>
      </c>
      <c r="M612" s="1" t="s">
        <v>20</v>
      </c>
      <c r="N612" s="3" t="s">
        <v>21</v>
      </c>
    </row>
    <row r="613" spans="1:14" ht="19.95" hidden="1" customHeight="1" x14ac:dyDescent="0.25">
      <c r="A613" s="2">
        <v>196635</v>
      </c>
      <c r="B613" s="1">
        <v>55</v>
      </c>
      <c r="C613" s="1">
        <v>2.2450000000000001</v>
      </c>
      <c r="D613" s="1">
        <v>5.3681000000000001</v>
      </c>
      <c r="E613" s="1">
        <v>11.358599999999999</v>
      </c>
      <c r="F613" s="1">
        <v>24.952100000000002</v>
      </c>
      <c r="G613" s="1" t="s">
        <v>29</v>
      </c>
      <c r="H613" s="1" t="s">
        <v>15</v>
      </c>
      <c r="I613" s="1" t="s">
        <v>16</v>
      </c>
      <c r="J613" s="1" t="s">
        <v>17</v>
      </c>
      <c r="K613" s="1" t="s">
        <v>18</v>
      </c>
      <c r="L613" s="1" t="s">
        <v>19</v>
      </c>
      <c r="M613" s="1" t="s">
        <v>20</v>
      </c>
      <c r="N613" s="3" t="s">
        <v>21</v>
      </c>
    </row>
    <row r="614" spans="1:14" ht="19.95" customHeight="1" x14ac:dyDescent="0.25">
      <c r="A614" s="2">
        <v>196629</v>
      </c>
      <c r="B614" s="1">
        <v>86</v>
      </c>
      <c r="C614" s="1">
        <v>3.3294999999999999</v>
      </c>
      <c r="D614" s="1">
        <v>6.8994</v>
      </c>
      <c r="E614" s="1">
        <v>13.327</v>
      </c>
      <c r="F614" s="1">
        <v>26.043199999999999</v>
      </c>
      <c r="G614" s="1" t="s">
        <v>38</v>
      </c>
      <c r="H614" s="1" t="s">
        <v>22</v>
      </c>
      <c r="I614" s="1" t="s">
        <v>23</v>
      </c>
      <c r="J614" s="1" t="s">
        <v>24</v>
      </c>
      <c r="K614" s="1" t="s">
        <v>25</v>
      </c>
      <c r="L614" s="1" t="s">
        <v>26</v>
      </c>
      <c r="M614" s="1" t="s">
        <v>27</v>
      </c>
      <c r="N614" s="3" t="s">
        <v>28</v>
      </c>
    </row>
    <row r="615" spans="1:14" ht="19.95" hidden="1" customHeight="1" x14ac:dyDescent="0.25">
      <c r="A615" s="2">
        <v>196619</v>
      </c>
      <c r="B615" s="1">
        <v>21</v>
      </c>
      <c r="C615" s="1">
        <v>1.1668000000000001</v>
      </c>
      <c r="D615" s="1">
        <v>4.5498000000000003</v>
      </c>
      <c r="E615" s="1">
        <v>9.5082000000000004</v>
      </c>
      <c r="F615" s="1">
        <v>17.471800000000002</v>
      </c>
      <c r="G615" s="1" t="s">
        <v>30</v>
      </c>
      <c r="H615" s="1" t="s">
        <v>31</v>
      </c>
      <c r="I615" s="1" t="s">
        <v>32</v>
      </c>
      <c r="J615" s="1" t="s">
        <v>33</v>
      </c>
      <c r="K615" s="1" t="s">
        <v>34</v>
      </c>
      <c r="L615" s="1" t="s">
        <v>35</v>
      </c>
      <c r="M615" s="1" t="s">
        <v>36</v>
      </c>
      <c r="N615" s="3" t="s">
        <v>37</v>
      </c>
    </row>
    <row r="616" spans="1:14" ht="19.95" customHeight="1" x14ac:dyDescent="0.25">
      <c r="A616" s="2">
        <v>196578</v>
      </c>
      <c r="B616" s="1">
        <v>81</v>
      </c>
      <c r="C616" s="1">
        <v>3.7673999999999999</v>
      </c>
      <c r="D616" s="1">
        <v>6.3898000000000001</v>
      </c>
      <c r="E616" s="1">
        <v>14.7088</v>
      </c>
      <c r="F616" s="1">
        <v>26.443200000000001</v>
      </c>
      <c r="G616" s="1" t="s">
        <v>38</v>
      </c>
      <c r="H616" s="1" t="s">
        <v>22</v>
      </c>
      <c r="I616" s="1" t="s">
        <v>23</v>
      </c>
      <c r="J616" s="1" t="s">
        <v>24</v>
      </c>
      <c r="K616" s="1" t="s">
        <v>25</v>
      </c>
      <c r="L616" s="1" t="s">
        <v>26</v>
      </c>
      <c r="M616" s="1" t="s">
        <v>27</v>
      </c>
      <c r="N616" s="3" t="s">
        <v>28</v>
      </c>
    </row>
    <row r="617" spans="1:14" ht="19.95" customHeight="1" x14ac:dyDescent="0.25">
      <c r="A617" s="2">
        <v>196569</v>
      </c>
      <c r="B617" s="1">
        <v>62</v>
      </c>
      <c r="C617" s="1">
        <v>3.0815999999999999</v>
      </c>
      <c r="D617" s="1">
        <v>6.1729000000000003</v>
      </c>
      <c r="E617" s="1">
        <v>14.6769</v>
      </c>
      <c r="F617" s="1">
        <v>29.6736</v>
      </c>
      <c r="G617" s="1" t="s">
        <v>38</v>
      </c>
      <c r="H617" s="1" t="s">
        <v>22</v>
      </c>
      <c r="I617" s="1" t="s">
        <v>23</v>
      </c>
      <c r="J617" s="1" t="s">
        <v>24</v>
      </c>
      <c r="K617" s="1" t="s">
        <v>25</v>
      </c>
      <c r="L617" s="1" t="s">
        <v>26</v>
      </c>
      <c r="M617" s="1" t="s">
        <v>27</v>
      </c>
      <c r="N617" s="3" t="s">
        <v>28</v>
      </c>
    </row>
    <row r="618" spans="1:14" ht="19.95" hidden="1" customHeight="1" x14ac:dyDescent="0.25">
      <c r="A618" s="2">
        <v>196552</v>
      </c>
      <c r="B618" s="1">
        <v>34</v>
      </c>
      <c r="C618" s="1">
        <v>2.7307999999999999</v>
      </c>
      <c r="D618" s="1">
        <v>5.0401999999999996</v>
      </c>
      <c r="E618" s="1">
        <v>11.133800000000001</v>
      </c>
      <c r="F618" s="1">
        <v>20.204999999999998</v>
      </c>
      <c r="G618" s="1" t="s">
        <v>14</v>
      </c>
      <c r="H618" s="1" t="s">
        <v>15</v>
      </c>
      <c r="I618" s="1" t="s">
        <v>16</v>
      </c>
      <c r="J618" s="1" t="s">
        <v>17</v>
      </c>
      <c r="K618" s="1" t="s">
        <v>18</v>
      </c>
      <c r="L618" s="1" t="s">
        <v>19</v>
      </c>
      <c r="M618" s="1" t="s">
        <v>20</v>
      </c>
      <c r="N618" s="3" t="s">
        <v>21</v>
      </c>
    </row>
    <row r="619" spans="1:14" ht="19.95" customHeight="1" x14ac:dyDescent="0.25">
      <c r="A619" s="2">
        <v>196536</v>
      </c>
      <c r="B619" s="1">
        <v>94</v>
      </c>
      <c r="C619" s="1">
        <v>3.1646999999999998</v>
      </c>
      <c r="D619" s="1">
        <v>6.4029999999999996</v>
      </c>
      <c r="E619" s="1">
        <v>15.4674</v>
      </c>
      <c r="F619" s="1">
        <v>29.639700000000001</v>
      </c>
      <c r="G619" s="1" t="s">
        <v>29</v>
      </c>
      <c r="H619" s="1" t="s">
        <v>22</v>
      </c>
      <c r="I619" s="1" t="s">
        <v>23</v>
      </c>
      <c r="J619" s="1" t="s">
        <v>24</v>
      </c>
      <c r="K619" s="1" t="s">
        <v>25</v>
      </c>
      <c r="L619" s="1" t="s">
        <v>26</v>
      </c>
      <c r="M619" s="1" t="s">
        <v>27</v>
      </c>
      <c r="N619" s="3" t="s">
        <v>28</v>
      </c>
    </row>
    <row r="620" spans="1:14" ht="19.95" hidden="1" customHeight="1" x14ac:dyDescent="0.25">
      <c r="A620" s="2">
        <v>196522</v>
      </c>
      <c r="B620" s="1">
        <v>38</v>
      </c>
      <c r="C620" s="1">
        <v>2.0103</v>
      </c>
      <c r="D620" s="1">
        <v>5.2548000000000004</v>
      </c>
      <c r="E620" s="1">
        <v>11.1014</v>
      </c>
      <c r="F620" s="1">
        <v>23.877500000000001</v>
      </c>
      <c r="G620" s="1" t="s">
        <v>29</v>
      </c>
      <c r="H620" s="1" t="s">
        <v>15</v>
      </c>
      <c r="I620" s="1" t="s">
        <v>16</v>
      </c>
      <c r="J620" s="1" t="s">
        <v>17</v>
      </c>
      <c r="K620" s="1" t="s">
        <v>18</v>
      </c>
      <c r="L620" s="1" t="s">
        <v>19</v>
      </c>
      <c r="M620" s="1" t="s">
        <v>20</v>
      </c>
      <c r="N620" s="3" t="s">
        <v>21</v>
      </c>
    </row>
    <row r="621" spans="1:14" ht="19.95" hidden="1" customHeight="1" x14ac:dyDescent="0.25">
      <c r="A621" s="2">
        <v>196468</v>
      </c>
      <c r="B621" s="1">
        <v>22</v>
      </c>
      <c r="C621" s="1">
        <v>1.7948999999999999</v>
      </c>
      <c r="D621" s="1">
        <v>4.8049999999999997</v>
      </c>
      <c r="E621" s="1">
        <v>9.8632000000000009</v>
      </c>
      <c r="F621" s="1">
        <v>19.107900000000001</v>
      </c>
      <c r="G621" s="1" t="s">
        <v>38</v>
      </c>
      <c r="H621" s="1" t="s">
        <v>31</v>
      </c>
      <c r="I621" s="1" t="s">
        <v>32</v>
      </c>
      <c r="J621" s="1" t="s">
        <v>33</v>
      </c>
      <c r="K621" s="1" t="s">
        <v>34</v>
      </c>
      <c r="L621" s="1" t="s">
        <v>35</v>
      </c>
      <c r="M621" s="1" t="s">
        <v>36</v>
      </c>
      <c r="N621" s="3" t="s">
        <v>37</v>
      </c>
    </row>
    <row r="622" spans="1:14" ht="19.95" hidden="1" customHeight="1" x14ac:dyDescent="0.25">
      <c r="A622" s="2">
        <v>196442</v>
      </c>
      <c r="B622" s="1">
        <v>19</v>
      </c>
      <c r="C622" s="1">
        <v>1.8871</v>
      </c>
      <c r="D622" s="1">
        <v>4.0419</v>
      </c>
      <c r="E622" s="1">
        <v>8.7382000000000009</v>
      </c>
      <c r="F622" s="1">
        <v>16.2316</v>
      </c>
      <c r="G622" s="1" t="s">
        <v>38</v>
      </c>
      <c r="H622" s="1" t="s">
        <v>31</v>
      </c>
      <c r="I622" s="1" t="s">
        <v>32</v>
      </c>
      <c r="J622" s="1" t="s">
        <v>33</v>
      </c>
      <c r="K622" s="1" t="s">
        <v>34</v>
      </c>
      <c r="L622" s="1" t="s">
        <v>35</v>
      </c>
      <c r="M622" s="1" t="s">
        <v>36</v>
      </c>
      <c r="N622" s="3" t="s">
        <v>37</v>
      </c>
    </row>
    <row r="623" spans="1:14" ht="19.95" hidden="1" customHeight="1" x14ac:dyDescent="0.25">
      <c r="A623" s="2">
        <v>196436</v>
      </c>
      <c r="B623" s="1">
        <v>19</v>
      </c>
      <c r="C623" s="1">
        <v>1.071</v>
      </c>
      <c r="D623" s="1">
        <v>4.5225999999999997</v>
      </c>
      <c r="E623" s="1">
        <v>9.2288999999999994</v>
      </c>
      <c r="F623" s="1">
        <v>17.514500000000002</v>
      </c>
      <c r="G623" s="1" t="s">
        <v>30</v>
      </c>
      <c r="H623" s="1" t="s">
        <v>31</v>
      </c>
      <c r="I623" s="1" t="s">
        <v>32</v>
      </c>
      <c r="J623" s="1" t="s">
        <v>33</v>
      </c>
      <c r="K623" s="1" t="s">
        <v>34</v>
      </c>
      <c r="L623" s="1" t="s">
        <v>35</v>
      </c>
      <c r="M623" s="1" t="s">
        <v>36</v>
      </c>
      <c r="N623" s="3" t="s">
        <v>37</v>
      </c>
    </row>
    <row r="624" spans="1:14" ht="19.95" customHeight="1" x14ac:dyDescent="0.25">
      <c r="A624" s="2">
        <v>196400</v>
      </c>
      <c r="B624" s="1">
        <v>84</v>
      </c>
      <c r="C624" s="1">
        <v>3.5596999999999999</v>
      </c>
      <c r="D624" s="1">
        <v>6.0132000000000003</v>
      </c>
      <c r="E624" s="1">
        <v>14.6357</v>
      </c>
      <c r="F624" s="1">
        <v>28.950700000000001</v>
      </c>
      <c r="G624" s="1" t="s">
        <v>30</v>
      </c>
      <c r="H624" s="1" t="s">
        <v>22</v>
      </c>
      <c r="I624" s="1" t="s">
        <v>23</v>
      </c>
      <c r="J624" s="1" t="s">
        <v>24</v>
      </c>
      <c r="K624" s="1" t="s">
        <v>25</v>
      </c>
      <c r="L624" s="1" t="s">
        <v>26</v>
      </c>
      <c r="M624" s="1" t="s">
        <v>27</v>
      </c>
      <c r="N624" s="3" t="s">
        <v>28</v>
      </c>
    </row>
    <row r="625" spans="1:14" ht="19.95" customHeight="1" x14ac:dyDescent="0.25">
      <c r="A625" s="2">
        <v>196368</v>
      </c>
      <c r="B625" s="1">
        <v>85</v>
      </c>
      <c r="C625" s="1">
        <v>3.4275000000000002</v>
      </c>
      <c r="D625" s="1">
        <v>6.5030000000000001</v>
      </c>
      <c r="E625" s="1">
        <v>12.7811</v>
      </c>
      <c r="F625" s="1">
        <v>27.276599999999998</v>
      </c>
      <c r="G625" s="1" t="s">
        <v>38</v>
      </c>
      <c r="H625" s="1" t="s">
        <v>22</v>
      </c>
      <c r="I625" s="1" t="s">
        <v>23</v>
      </c>
      <c r="J625" s="1" t="s">
        <v>24</v>
      </c>
      <c r="K625" s="1" t="s">
        <v>25</v>
      </c>
      <c r="L625" s="1" t="s">
        <v>26</v>
      </c>
      <c r="M625" s="1" t="s">
        <v>27</v>
      </c>
      <c r="N625" s="3" t="s">
        <v>28</v>
      </c>
    </row>
    <row r="626" spans="1:14" ht="19.95" hidden="1" customHeight="1" x14ac:dyDescent="0.25">
      <c r="A626" s="2">
        <v>196348</v>
      </c>
      <c r="B626" s="1">
        <v>28</v>
      </c>
      <c r="C626" s="1">
        <v>1.5477000000000001</v>
      </c>
      <c r="D626" s="1">
        <v>4.9272999999999998</v>
      </c>
      <c r="E626" s="1">
        <v>8.6837</v>
      </c>
      <c r="F626" s="1">
        <v>19.785799999999998</v>
      </c>
      <c r="G626" s="1" t="s">
        <v>29</v>
      </c>
      <c r="H626" s="1" t="s">
        <v>31</v>
      </c>
      <c r="I626" s="1" t="s">
        <v>32</v>
      </c>
      <c r="J626" s="1" t="s">
        <v>33</v>
      </c>
      <c r="K626" s="1" t="s">
        <v>34</v>
      </c>
      <c r="L626" s="1" t="s">
        <v>35</v>
      </c>
      <c r="M626" s="1" t="s">
        <v>36</v>
      </c>
      <c r="N626" s="3" t="s">
        <v>37</v>
      </c>
    </row>
    <row r="627" spans="1:14" ht="19.95" hidden="1" customHeight="1" x14ac:dyDescent="0.25">
      <c r="A627" s="2">
        <v>196328</v>
      </c>
      <c r="B627" s="1">
        <v>36</v>
      </c>
      <c r="C627" s="1">
        <v>2.2999000000000001</v>
      </c>
      <c r="D627" s="1">
        <v>5.1005000000000003</v>
      </c>
      <c r="E627" s="1">
        <v>11.807499999999999</v>
      </c>
      <c r="F627" s="1">
        <v>24.905200000000001</v>
      </c>
      <c r="G627" s="1" t="s">
        <v>14</v>
      </c>
      <c r="H627" s="1" t="s">
        <v>15</v>
      </c>
      <c r="I627" s="1" t="s">
        <v>16</v>
      </c>
      <c r="J627" s="1" t="s">
        <v>17</v>
      </c>
      <c r="K627" s="1" t="s">
        <v>18</v>
      </c>
      <c r="L627" s="1" t="s">
        <v>19</v>
      </c>
      <c r="M627" s="1" t="s">
        <v>20</v>
      </c>
      <c r="N627" s="3" t="s">
        <v>21</v>
      </c>
    </row>
    <row r="628" spans="1:14" ht="19.95" hidden="1" customHeight="1" x14ac:dyDescent="0.25">
      <c r="A628" s="2">
        <v>196267</v>
      </c>
      <c r="B628" s="1">
        <v>20</v>
      </c>
      <c r="C628" s="1">
        <v>1.1427</v>
      </c>
      <c r="D628" s="1">
        <v>4.1009000000000002</v>
      </c>
      <c r="E628" s="1">
        <v>9.7995000000000001</v>
      </c>
      <c r="F628" s="1">
        <v>17.4572</v>
      </c>
      <c r="G628" s="1" t="s">
        <v>38</v>
      </c>
      <c r="H628" s="1" t="s">
        <v>31</v>
      </c>
      <c r="I628" s="1" t="s">
        <v>32</v>
      </c>
      <c r="J628" s="1" t="s">
        <v>33</v>
      </c>
      <c r="K628" s="1" t="s">
        <v>34</v>
      </c>
      <c r="L628" s="1" t="s">
        <v>35</v>
      </c>
      <c r="M628" s="1" t="s">
        <v>36</v>
      </c>
      <c r="N628" s="3" t="s">
        <v>37</v>
      </c>
    </row>
    <row r="629" spans="1:14" ht="19.95" hidden="1" customHeight="1" x14ac:dyDescent="0.25">
      <c r="A629" s="2">
        <v>196262</v>
      </c>
      <c r="B629" s="1">
        <v>40</v>
      </c>
      <c r="C629" s="1">
        <v>2.3012000000000001</v>
      </c>
      <c r="D629" s="1">
        <v>5.7327000000000004</v>
      </c>
      <c r="E629" s="1">
        <v>10.046099999999999</v>
      </c>
      <c r="F629" s="1">
        <v>22.719100000000001</v>
      </c>
      <c r="G629" s="1" t="s">
        <v>14</v>
      </c>
      <c r="H629" s="1" t="s">
        <v>15</v>
      </c>
      <c r="I629" s="1" t="s">
        <v>16</v>
      </c>
      <c r="J629" s="1" t="s">
        <v>17</v>
      </c>
      <c r="K629" s="1" t="s">
        <v>18</v>
      </c>
      <c r="L629" s="1" t="s">
        <v>19</v>
      </c>
      <c r="M629" s="1" t="s">
        <v>20</v>
      </c>
      <c r="N629" s="3" t="s">
        <v>21</v>
      </c>
    </row>
    <row r="630" spans="1:14" ht="19.95" hidden="1" customHeight="1" x14ac:dyDescent="0.25">
      <c r="A630" s="2">
        <v>196227</v>
      </c>
      <c r="B630" s="1">
        <v>59</v>
      </c>
      <c r="C630" s="1">
        <v>2.0455999999999999</v>
      </c>
      <c r="D630" s="1">
        <v>5.1665999999999999</v>
      </c>
      <c r="E630" s="1">
        <v>11.619</v>
      </c>
      <c r="F630" s="1">
        <v>21.935600000000001</v>
      </c>
      <c r="G630" s="1" t="s">
        <v>38</v>
      </c>
      <c r="H630" s="1" t="s">
        <v>15</v>
      </c>
      <c r="I630" s="1" t="s">
        <v>16</v>
      </c>
      <c r="J630" s="1" t="s">
        <v>17</v>
      </c>
      <c r="K630" s="1" t="s">
        <v>18</v>
      </c>
      <c r="L630" s="1" t="s">
        <v>19</v>
      </c>
      <c r="M630" s="1" t="s">
        <v>20</v>
      </c>
      <c r="N630" s="3" t="s">
        <v>21</v>
      </c>
    </row>
    <row r="631" spans="1:14" ht="19.95" hidden="1" customHeight="1" x14ac:dyDescent="0.25">
      <c r="A631" s="2">
        <v>196212</v>
      </c>
      <c r="B631" s="1">
        <v>29</v>
      </c>
      <c r="C631" s="1">
        <v>1.9180999999999999</v>
      </c>
      <c r="D631" s="1">
        <v>4.5990000000000002</v>
      </c>
      <c r="E631" s="1">
        <v>8.5145999999999997</v>
      </c>
      <c r="F631" s="1">
        <v>18.8185</v>
      </c>
      <c r="G631" s="1" t="s">
        <v>38</v>
      </c>
      <c r="H631" s="1" t="s">
        <v>31</v>
      </c>
      <c r="I631" s="1" t="s">
        <v>32</v>
      </c>
      <c r="J631" s="1" t="s">
        <v>33</v>
      </c>
      <c r="K631" s="1" t="s">
        <v>34</v>
      </c>
      <c r="L631" s="1" t="s">
        <v>35</v>
      </c>
      <c r="M631" s="1" t="s">
        <v>36</v>
      </c>
      <c r="N631" s="3" t="s">
        <v>37</v>
      </c>
    </row>
    <row r="632" spans="1:14" ht="19.95" hidden="1" customHeight="1" x14ac:dyDescent="0.25">
      <c r="A632" s="2">
        <v>196205</v>
      </c>
      <c r="B632" s="1">
        <v>23</v>
      </c>
      <c r="C632" s="1">
        <v>1.4103000000000001</v>
      </c>
      <c r="D632" s="1">
        <v>4.2366000000000001</v>
      </c>
      <c r="E632" s="1">
        <v>9.8284000000000002</v>
      </c>
      <c r="F632" s="1">
        <v>18.4345</v>
      </c>
      <c r="G632" s="1" t="s">
        <v>14</v>
      </c>
      <c r="H632" s="1" t="s">
        <v>31</v>
      </c>
      <c r="I632" s="1" t="s">
        <v>32</v>
      </c>
      <c r="J632" s="1" t="s">
        <v>33</v>
      </c>
      <c r="K632" s="1" t="s">
        <v>34</v>
      </c>
      <c r="L632" s="1" t="s">
        <v>35</v>
      </c>
      <c r="M632" s="1" t="s">
        <v>36</v>
      </c>
      <c r="N632" s="3" t="s">
        <v>37</v>
      </c>
    </row>
    <row r="633" spans="1:14" ht="19.95" customHeight="1" x14ac:dyDescent="0.25">
      <c r="A633" s="2">
        <v>196199</v>
      </c>
      <c r="B633" s="1">
        <v>98</v>
      </c>
      <c r="C633" s="1">
        <v>3.9862000000000002</v>
      </c>
      <c r="D633" s="1">
        <v>6.4260000000000002</v>
      </c>
      <c r="E633" s="1">
        <v>13.997999999999999</v>
      </c>
      <c r="F633" s="1">
        <v>26.564299999999999</v>
      </c>
      <c r="G633" s="1" t="s">
        <v>14</v>
      </c>
      <c r="H633" s="1" t="s">
        <v>22</v>
      </c>
      <c r="I633" s="1" t="s">
        <v>23</v>
      </c>
      <c r="J633" s="1" t="s">
        <v>24</v>
      </c>
      <c r="K633" s="1" t="s">
        <v>25</v>
      </c>
      <c r="L633" s="1" t="s">
        <v>26</v>
      </c>
      <c r="M633" s="1" t="s">
        <v>27</v>
      </c>
      <c r="N633" s="3" t="s">
        <v>28</v>
      </c>
    </row>
    <row r="634" spans="1:14" ht="19.95" customHeight="1" x14ac:dyDescent="0.25">
      <c r="A634" s="2">
        <v>196158</v>
      </c>
      <c r="B634" s="1">
        <v>76</v>
      </c>
      <c r="C634" s="1">
        <v>3.4839000000000002</v>
      </c>
      <c r="D634" s="1">
        <v>6.2938000000000001</v>
      </c>
      <c r="E634" s="1">
        <v>13.5817</v>
      </c>
      <c r="F634" s="1">
        <v>29.901</v>
      </c>
      <c r="G634" s="1" t="s">
        <v>14</v>
      </c>
      <c r="H634" s="1" t="s">
        <v>22</v>
      </c>
      <c r="I634" s="1" t="s">
        <v>23</v>
      </c>
      <c r="J634" s="1" t="s">
        <v>24</v>
      </c>
      <c r="K634" s="1" t="s">
        <v>25</v>
      </c>
      <c r="L634" s="1" t="s">
        <v>26</v>
      </c>
      <c r="M634" s="1" t="s">
        <v>27</v>
      </c>
      <c r="N634" s="3" t="s">
        <v>28</v>
      </c>
    </row>
    <row r="635" spans="1:14" ht="19.95" hidden="1" customHeight="1" x14ac:dyDescent="0.25">
      <c r="A635" s="2">
        <v>196104</v>
      </c>
      <c r="B635" s="1">
        <v>55</v>
      </c>
      <c r="C635" s="1">
        <v>2.9213</v>
      </c>
      <c r="D635" s="1">
        <v>5.5236000000000001</v>
      </c>
      <c r="E635" s="1">
        <v>10.7996</v>
      </c>
      <c r="F635" s="1">
        <v>20.374500000000001</v>
      </c>
      <c r="G635" s="1" t="s">
        <v>38</v>
      </c>
      <c r="H635" s="1" t="s">
        <v>15</v>
      </c>
      <c r="I635" s="1" t="s">
        <v>16</v>
      </c>
      <c r="J635" s="1" t="s">
        <v>17</v>
      </c>
      <c r="K635" s="1" t="s">
        <v>18</v>
      </c>
      <c r="L635" s="1" t="s">
        <v>19</v>
      </c>
      <c r="M635" s="1" t="s">
        <v>20</v>
      </c>
      <c r="N635" s="3" t="s">
        <v>21</v>
      </c>
    </row>
    <row r="636" spans="1:14" ht="19.95" customHeight="1" x14ac:dyDescent="0.25">
      <c r="A636" s="2">
        <v>196082</v>
      </c>
      <c r="B636" s="1">
        <v>75</v>
      </c>
      <c r="C636" s="1">
        <v>3.4685999999999999</v>
      </c>
      <c r="D636" s="1">
        <v>6.3407999999999998</v>
      </c>
      <c r="E636" s="1">
        <v>12.537100000000001</v>
      </c>
      <c r="F636" s="1">
        <v>28.016100000000002</v>
      </c>
      <c r="G636" s="1" t="s">
        <v>30</v>
      </c>
      <c r="H636" s="1" t="s">
        <v>22</v>
      </c>
      <c r="I636" s="1" t="s">
        <v>23</v>
      </c>
      <c r="J636" s="1" t="s">
        <v>24</v>
      </c>
      <c r="K636" s="1" t="s">
        <v>25</v>
      </c>
      <c r="L636" s="1" t="s">
        <v>26</v>
      </c>
      <c r="M636" s="1" t="s">
        <v>27</v>
      </c>
      <c r="N636" s="3" t="s">
        <v>28</v>
      </c>
    </row>
    <row r="637" spans="1:14" ht="19.95" hidden="1" customHeight="1" x14ac:dyDescent="0.25">
      <c r="A637" s="2">
        <v>196022</v>
      </c>
      <c r="B637" s="1">
        <v>12</v>
      </c>
      <c r="C637" s="1">
        <v>1.0401</v>
      </c>
      <c r="D637" s="1">
        <v>4.6016000000000004</v>
      </c>
      <c r="E637" s="1">
        <v>8.1271000000000004</v>
      </c>
      <c r="F637" s="1">
        <v>16.8308</v>
      </c>
      <c r="G637" s="1" t="s">
        <v>29</v>
      </c>
      <c r="H637" s="1" t="s">
        <v>31</v>
      </c>
      <c r="I637" s="1" t="s">
        <v>32</v>
      </c>
      <c r="J637" s="1" t="s">
        <v>33</v>
      </c>
      <c r="K637" s="1" t="s">
        <v>34</v>
      </c>
      <c r="L637" s="1" t="s">
        <v>35</v>
      </c>
      <c r="M637" s="1" t="s">
        <v>36</v>
      </c>
      <c r="N637" s="3" t="s">
        <v>37</v>
      </c>
    </row>
    <row r="638" spans="1:14" ht="19.95" hidden="1" customHeight="1" x14ac:dyDescent="0.25">
      <c r="A638" s="2">
        <v>196008</v>
      </c>
      <c r="B638" s="1">
        <v>47</v>
      </c>
      <c r="C638" s="1">
        <v>2.4157000000000002</v>
      </c>
      <c r="D638" s="1">
        <v>5.1037999999999997</v>
      </c>
      <c r="E638" s="1">
        <v>11.3772</v>
      </c>
      <c r="F638" s="1">
        <v>24.670100000000001</v>
      </c>
      <c r="G638" s="1" t="s">
        <v>30</v>
      </c>
      <c r="H638" s="1" t="s">
        <v>15</v>
      </c>
      <c r="I638" s="1" t="s">
        <v>16</v>
      </c>
      <c r="J638" s="1" t="s">
        <v>17</v>
      </c>
      <c r="K638" s="1" t="s">
        <v>18</v>
      </c>
      <c r="L638" s="1" t="s">
        <v>19</v>
      </c>
      <c r="M638" s="1" t="s">
        <v>20</v>
      </c>
      <c r="N638" s="3" t="s">
        <v>21</v>
      </c>
    </row>
    <row r="639" spans="1:14" ht="19.95" hidden="1" customHeight="1" x14ac:dyDescent="0.25">
      <c r="A639" s="2">
        <v>195970</v>
      </c>
      <c r="B639" s="1">
        <v>14</v>
      </c>
      <c r="C639" s="1">
        <v>1.6477999999999999</v>
      </c>
      <c r="D639" s="1">
        <v>4.2210000000000001</v>
      </c>
      <c r="E639" s="1">
        <v>8.2954000000000008</v>
      </c>
      <c r="F639" s="1">
        <v>16.6462</v>
      </c>
      <c r="G639" s="1" t="s">
        <v>38</v>
      </c>
      <c r="H639" s="1" t="s">
        <v>31</v>
      </c>
      <c r="I639" s="1" t="s">
        <v>32</v>
      </c>
      <c r="J639" s="1" t="s">
        <v>33</v>
      </c>
      <c r="K639" s="1" t="s">
        <v>34</v>
      </c>
      <c r="L639" s="1" t="s">
        <v>35</v>
      </c>
      <c r="M639" s="1" t="s">
        <v>36</v>
      </c>
      <c r="N639" s="3" t="s">
        <v>37</v>
      </c>
    </row>
    <row r="640" spans="1:14" ht="19.95" hidden="1" customHeight="1" x14ac:dyDescent="0.25">
      <c r="A640" s="2">
        <v>195968</v>
      </c>
      <c r="B640" s="1">
        <v>42</v>
      </c>
      <c r="C640" s="1">
        <v>2.0539999999999998</v>
      </c>
      <c r="D640" s="1">
        <v>5.6559999999999997</v>
      </c>
      <c r="E640" s="1">
        <v>10.231</v>
      </c>
      <c r="F640" s="1">
        <v>20.8766</v>
      </c>
      <c r="G640" s="1" t="s">
        <v>29</v>
      </c>
      <c r="H640" s="1" t="s">
        <v>15</v>
      </c>
      <c r="I640" s="1" t="s">
        <v>16</v>
      </c>
      <c r="J640" s="1" t="s">
        <v>17</v>
      </c>
      <c r="K640" s="1" t="s">
        <v>18</v>
      </c>
      <c r="L640" s="1" t="s">
        <v>19</v>
      </c>
      <c r="M640" s="1" t="s">
        <v>20</v>
      </c>
      <c r="N640" s="3" t="s">
        <v>21</v>
      </c>
    </row>
    <row r="641" spans="1:14" ht="19.95" hidden="1" customHeight="1" x14ac:dyDescent="0.25">
      <c r="A641" s="2">
        <v>195932</v>
      </c>
      <c r="B641" s="1">
        <v>18</v>
      </c>
      <c r="C641" s="1">
        <v>1.2468999999999999</v>
      </c>
      <c r="D641" s="1">
        <v>4.3655999999999997</v>
      </c>
      <c r="E641" s="1">
        <v>8.2329000000000008</v>
      </c>
      <c r="F641" s="1">
        <v>18.772400000000001</v>
      </c>
      <c r="G641" s="1" t="s">
        <v>30</v>
      </c>
      <c r="H641" s="1" t="s">
        <v>31</v>
      </c>
      <c r="I641" s="1" t="s">
        <v>32</v>
      </c>
      <c r="J641" s="1" t="s">
        <v>33</v>
      </c>
      <c r="K641" s="1" t="s">
        <v>34</v>
      </c>
      <c r="L641" s="1" t="s">
        <v>35</v>
      </c>
      <c r="M641" s="1" t="s">
        <v>36</v>
      </c>
      <c r="N641" s="3" t="s">
        <v>37</v>
      </c>
    </row>
    <row r="642" spans="1:14" ht="19.95" hidden="1" customHeight="1" x14ac:dyDescent="0.25">
      <c r="A642" s="2">
        <v>195881</v>
      </c>
      <c r="B642" s="1">
        <v>37</v>
      </c>
      <c r="C642" s="1">
        <v>2.7486000000000002</v>
      </c>
      <c r="D642" s="1">
        <v>5.6460999999999997</v>
      </c>
      <c r="E642" s="1">
        <v>10.030900000000001</v>
      </c>
      <c r="F642" s="1">
        <v>20.062799999999999</v>
      </c>
      <c r="G642" s="1" t="s">
        <v>30</v>
      </c>
      <c r="H642" s="1" t="s">
        <v>15</v>
      </c>
      <c r="I642" s="1" t="s">
        <v>16</v>
      </c>
      <c r="J642" s="1" t="s">
        <v>17</v>
      </c>
      <c r="K642" s="1" t="s">
        <v>18</v>
      </c>
      <c r="L642" s="1" t="s">
        <v>19</v>
      </c>
      <c r="M642" s="1" t="s">
        <v>20</v>
      </c>
      <c r="N642" s="3" t="s">
        <v>21</v>
      </c>
    </row>
    <row r="643" spans="1:14" ht="19.95" hidden="1" customHeight="1" x14ac:dyDescent="0.25">
      <c r="A643" s="2">
        <v>195872</v>
      </c>
      <c r="B643" s="1">
        <v>16</v>
      </c>
      <c r="C643" s="1">
        <v>1.1999</v>
      </c>
      <c r="D643" s="1">
        <v>4.7431999999999999</v>
      </c>
      <c r="E643" s="1">
        <v>8.8178000000000001</v>
      </c>
      <c r="F643" s="1">
        <v>17.1206</v>
      </c>
      <c r="G643" s="1" t="s">
        <v>30</v>
      </c>
      <c r="H643" s="1" t="s">
        <v>31</v>
      </c>
      <c r="I643" s="1" t="s">
        <v>32</v>
      </c>
      <c r="J643" s="1" t="s">
        <v>33</v>
      </c>
      <c r="K643" s="1" t="s">
        <v>34</v>
      </c>
      <c r="L643" s="1" t="s">
        <v>35</v>
      </c>
      <c r="M643" s="1" t="s">
        <v>36</v>
      </c>
      <c r="N643" s="3" t="s">
        <v>37</v>
      </c>
    </row>
    <row r="644" spans="1:14" ht="19.95" hidden="1" customHeight="1" x14ac:dyDescent="0.25">
      <c r="A644" s="2">
        <v>195839</v>
      </c>
      <c r="B644" s="1">
        <v>12</v>
      </c>
      <c r="C644" s="1">
        <v>1.9652000000000001</v>
      </c>
      <c r="D644" s="1">
        <v>4.2704000000000004</v>
      </c>
      <c r="E644" s="1">
        <v>8.6645000000000003</v>
      </c>
      <c r="F644" s="1">
        <v>18.481200000000001</v>
      </c>
      <c r="G644" s="1" t="s">
        <v>38</v>
      </c>
      <c r="H644" s="1" t="s">
        <v>31</v>
      </c>
      <c r="I644" s="1" t="s">
        <v>32</v>
      </c>
      <c r="J644" s="1" t="s">
        <v>33</v>
      </c>
      <c r="K644" s="1" t="s">
        <v>34</v>
      </c>
      <c r="L644" s="1" t="s">
        <v>35</v>
      </c>
      <c r="M644" s="1" t="s">
        <v>36</v>
      </c>
      <c r="N644" s="3" t="s">
        <v>37</v>
      </c>
    </row>
    <row r="645" spans="1:14" ht="19.95" hidden="1" customHeight="1" x14ac:dyDescent="0.25">
      <c r="A645" s="2">
        <v>195806</v>
      </c>
      <c r="B645" s="1">
        <v>41</v>
      </c>
      <c r="C645" s="1">
        <v>2.7401</v>
      </c>
      <c r="D645" s="1">
        <v>5.6196999999999999</v>
      </c>
      <c r="E645" s="1">
        <v>11.757899999999999</v>
      </c>
      <c r="F645" s="1">
        <v>24.786999999999999</v>
      </c>
      <c r="G645" s="1" t="s">
        <v>29</v>
      </c>
      <c r="H645" s="1" t="s">
        <v>15</v>
      </c>
      <c r="I645" s="1" t="s">
        <v>16</v>
      </c>
      <c r="J645" s="1" t="s">
        <v>17</v>
      </c>
      <c r="K645" s="1" t="s">
        <v>18</v>
      </c>
      <c r="L645" s="1" t="s">
        <v>19</v>
      </c>
      <c r="M645" s="1" t="s">
        <v>20</v>
      </c>
      <c r="N645" s="3" t="s">
        <v>21</v>
      </c>
    </row>
    <row r="646" spans="1:14" ht="19.95" hidden="1" customHeight="1" x14ac:dyDescent="0.25">
      <c r="A646" s="2">
        <v>195753</v>
      </c>
      <c r="B646" s="1">
        <v>20</v>
      </c>
      <c r="C646" s="1">
        <v>1.3957999999999999</v>
      </c>
      <c r="D646" s="1">
        <v>4.0858999999999996</v>
      </c>
      <c r="E646" s="1">
        <v>8.1268999999999991</v>
      </c>
      <c r="F646" s="1">
        <v>19.608000000000001</v>
      </c>
      <c r="G646" s="1" t="s">
        <v>29</v>
      </c>
      <c r="H646" s="1" t="s">
        <v>31</v>
      </c>
      <c r="I646" s="1" t="s">
        <v>32</v>
      </c>
      <c r="J646" s="1" t="s">
        <v>33</v>
      </c>
      <c r="K646" s="1" t="s">
        <v>34</v>
      </c>
      <c r="L646" s="1" t="s">
        <v>35</v>
      </c>
      <c r="M646" s="1" t="s">
        <v>36</v>
      </c>
      <c r="N646" s="3" t="s">
        <v>37</v>
      </c>
    </row>
    <row r="647" spans="1:14" ht="19.95" customHeight="1" x14ac:dyDescent="0.25">
      <c r="A647" s="2">
        <v>195688</v>
      </c>
      <c r="B647" s="1">
        <v>80</v>
      </c>
      <c r="C647" s="1">
        <v>3.3738999999999999</v>
      </c>
      <c r="D647" s="1">
        <v>6.6638999999999999</v>
      </c>
      <c r="E647" s="1">
        <v>13.3316</v>
      </c>
      <c r="F647" s="1">
        <v>29.131900000000002</v>
      </c>
      <c r="G647" s="1" t="s">
        <v>14</v>
      </c>
      <c r="H647" s="1" t="s">
        <v>22</v>
      </c>
      <c r="I647" s="1" t="s">
        <v>23</v>
      </c>
      <c r="J647" s="1" t="s">
        <v>24</v>
      </c>
      <c r="K647" s="1" t="s">
        <v>25</v>
      </c>
      <c r="L647" s="1" t="s">
        <v>26</v>
      </c>
      <c r="M647" s="1" t="s">
        <v>27</v>
      </c>
      <c r="N647" s="3" t="s">
        <v>28</v>
      </c>
    </row>
    <row r="648" spans="1:14" ht="19.95" customHeight="1" x14ac:dyDescent="0.25">
      <c r="A648" s="2">
        <v>195684</v>
      </c>
      <c r="B648" s="1">
        <v>78</v>
      </c>
      <c r="C648" s="1">
        <v>3.9661</v>
      </c>
      <c r="D648" s="1">
        <v>6.9942000000000002</v>
      </c>
      <c r="E648" s="1">
        <v>14.202</v>
      </c>
      <c r="F648" s="1">
        <v>28.573499999999999</v>
      </c>
      <c r="G648" s="1" t="s">
        <v>30</v>
      </c>
      <c r="H648" s="1" t="s">
        <v>22</v>
      </c>
      <c r="I648" s="1" t="s">
        <v>23</v>
      </c>
      <c r="J648" s="1" t="s">
        <v>24</v>
      </c>
      <c r="K648" s="1" t="s">
        <v>25</v>
      </c>
      <c r="L648" s="1" t="s">
        <v>26</v>
      </c>
      <c r="M648" s="1" t="s">
        <v>27</v>
      </c>
      <c r="N648" s="3" t="s">
        <v>28</v>
      </c>
    </row>
    <row r="649" spans="1:14" ht="19.95" hidden="1" customHeight="1" x14ac:dyDescent="0.25">
      <c r="A649" s="2">
        <v>195553</v>
      </c>
      <c r="B649" s="1">
        <v>34</v>
      </c>
      <c r="C649" s="1">
        <v>2.0005000000000002</v>
      </c>
      <c r="D649" s="1">
        <v>5.0804999999999998</v>
      </c>
      <c r="E649" s="1">
        <v>10.934699999999999</v>
      </c>
      <c r="F649" s="1">
        <v>20.8186</v>
      </c>
      <c r="G649" s="1" t="s">
        <v>30</v>
      </c>
      <c r="H649" s="1" t="s">
        <v>15</v>
      </c>
      <c r="I649" s="1" t="s">
        <v>16</v>
      </c>
      <c r="J649" s="1" t="s">
        <v>17</v>
      </c>
      <c r="K649" s="1" t="s">
        <v>18</v>
      </c>
      <c r="L649" s="1" t="s">
        <v>19</v>
      </c>
      <c r="M649" s="1" t="s">
        <v>20</v>
      </c>
      <c r="N649" s="3" t="s">
        <v>21</v>
      </c>
    </row>
    <row r="650" spans="1:14" ht="19.95" customHeight="1" x14ac:dyDescent="0.25">
      <c r="A650" s="2">
        <v>195489</v>
      </c>
      <c r="B650" s="1">
        <v>61</v>
      </c>
      <c r="C650" s="1">
        <v>3.0303</v>
      </c>
      <c r="D650" s="1">
        <v>6.1418999999999997</v>
      </c>
      <c r="E650" s="1">
        <v>15.507999999999999</v>
      </c>
      <c r="F650" s="1">
        <v>29.511299999999999</v>
      </c>
      <c r="G650" s="1" t="s">
        <v>30</v>
      </c>
      <c r="H650" s="1" t="s">
        <v>22</v>
      </c>
      <c r="I650" s="1" t="s">
        <v>23</v>
      </c>
      <c r="J650" s="1" t="s">
        <v>24</v>
      </c>
      <c r="K650" s="1" t="s">
        <v>25</v>
      </c>
      <c r="L650" s="1" t="s">
        <v>26</v>
      </c>
      <c r="M650" s="1" t="s">
        <v>27</v>
      </c>
      <c r="N650" s="3" t="s">
        <v>28</v>
      </c>
    </row>
    <row r="651" spans="1:14" ht="19.95" hidden="1" customHeight="1" x14ac:dyDescent="0.25">
      <c r="A651" s="2">
        <v>195444</v>
      </c>
      <c r="B651" s="1">
        <v>16</v>
      </c>
      <c r="C651" s="1">
        <v>1.3715999999999999</v>
      </c>
      <c r="D651" s="1">
        <v>4.4752000000000001</v>
      </c>
      <c r="E651" s="1">
        <v>8.6251999999999995</v>
      </c>
      <c r="F651" s="1">
        <v>18.689299999999999</v>
      </c>
      <c r="G651" s="1" t="s">
        <v>38</v>
      </c>
      <c r="H651" s="1" t="s">
        <v>31</v>
      </c>
      <c r="I651" s="1" t="s">
        <v>32</v>
      </c>
      <c r="J651" s="1" t="s">
        <v>33</v>
      </c>
      <c r="K651" s="1" t="s">
        <v>34</v>
      </c>
      <c r="L651" s="1" t="s">
        <v>35</v>
      </c>
      <c r="M651" s="1" t="s">
        <v>36</v>
      </c>
      <c r="N651" s="3" t="s">
        <v>37</v>
      </c>
    </row>
    <row r="652" spans="1:14" ht="19.95" customHeight="1" x14ac:dyDescent="0.25">
      <c r="A652" s="2">
        <v>195444</v>
      </c>
      <c r="B652" s="1">
        <v>61</v>
      </c>
      <c r="C652" s="1">
        <v>3.7058</v>
      </c>
      <c r="D652" s="1">
        <v>6.5827999999999998</v>
      </c>
      <c r="E652" s="1">
        <v>15.609400000000001</v>
      </c>
      <c r="F652" s="1">
        <v>29.152799999999999</v>
      </c>
      <c r="G652" s="1" t="s">
        <v>14</v>
      </c>
      <c r="H652" s="1" t="s">
        <v>22</v>
      </c>
      <c r="I652" s="1" t="s">
        <v>23</v>
      </c>
      <c r="J652" s="1" t="s">
        <v>24</v>
      </c>
      <c r="K652" s="1" t="s">
        <v>25</v>
      </c>
      <c r="L652" s="1" t="s">
        <v>26</v>
      </c>
      <c r="M652" s="1" t="s">
        <v>27</v>
      </c>
      <c r="N652" s="3" t="s">
        <v>28</v>
      </c>
    </row>
    <row r="653" spans="1:14" ht="19.95" hidden="1" customHeight="1" x14ac:dyDescent="0.25">
      <c r="A653" s="2">
        <v>195328</v>
      </c>
      <c r="B653" s="1">
        <v>44</v>
      </c>
      <c r="C653" s="1">
        <v>2.1067999999999998</v>
      </c>
      <c r="D653" s="1">
        <v>5.7110000000000003</v>
      </c>
      <c r="E653" s="1">
        <v>11.9696</v>
      </c>
      <c r="F653" s="1">
        <v>24.164300000000001</v>
      </c>
      <c r="G653" s="1" t="s">
        <v>38</v>
      </c>
      <c r="H653" s="1" t="s">
        <v>15</v>
      </c>
      <c r="I653" s="1" t="s">
        <v>16</v>
      </c>
      <c r="J653" s="1" t="s">
        <v>17</v>
      </c>
      <c r="K653" s="1" t="s">
        <v>18</v>
      </c>
      <c r="L653" s="1" t="s">
        <v>19</v>
      </c>
      <c r="M653" s="1" t="s">
        <v>20</v>
      </c>
      <c r="N653" s="3" t="s">
        <v>21</v>
      </c>
    </row>
    <row r="654" spans="1:14" ht="19.95" customHeight="1" x14ac:dyDescent="0.25">
      <c r="A654" s="2">
        <v>195310</v>
      </c>
      <c r="B654" s="1">
        <v>65</v>
      </c>
      <c r="C654" s="1">
        <v>3.1564999999999999</v>
      </c>
      <c r="D654" s="1">
        <v>6.8057999999999996</v>
      </c>
      <c r="E654" s="1">
        <v>15.278600000000001</v>
      </c>
      <c r="F654" s="1">
        <v>28.816099999999999</v>
      </c>
      <c r="G654" s="1" t="s">
        <v>14</v>
      </c>
      <c r="H654" s="1" t="s">
        <v>22</v>
      </c>
      <c r="I654" s="1" t="s">
        <v>23</v>
      </c>
      <c r="J654" s="1" t="s">
        <v>24</v>
      </c>
      <c r="K654" s="1" t="s">
        <v>25</v>
      </c>
      <c r="L654" s="1" t="s">
        <v>26</v>
      </c>
      <c r="M654" s="1" t="s">
        <v>27</v>
      </c>
      <c r="N654" s="3" t="s">
        <v>28</v>
      </c>
    </row>
    <row r="655" spans="1:14" ht="19.95" hidden="1" customHeight="1" x14ac:dyDescent="0.25">
      <c r="A655" s="2">
        <v>195267</v>
      </c>
      <c r="B655" s="1">
        <v>25</v>
      </c>
      <c r="C655" s="1">
        <v>1.238</v>
      </c>
      <c r="D655" s="1">
        <v>4.1765999999999996</v>
      </c>
      <c r="E655" s="1">
        <v>9.5588999999999995</v>
      </c>
      <c r="F655" s="1">
        <v>18.781099999999999</v>
      </c>
      <c r="G655" s="1" t="s">
        <v>14</v>
      </c>
      <c r="H655" s="1" t="s">
        <v>31</v>
      </c>
      <c r="I655" s="1" t="s">
        <v>32</v>
      </c>
      <c r="J655" s="1" t="s">
        <v>33</v>
      </c>
      <c r="K655" s="1" t="s">
        <v>34</v>
      </c>
      <c r="L655" s="1" t="s">
        <v>35</v>
      </c>
      <c r="M655" s="1" t="s">
        <v>36</v>
      </c>
      <c r="N655" s="3" t="s">
        <v>37</v>
      </c>
    </row>
    <row r="656" spans="1:14" ht="19.95" customHeight="1" x14ac:dyDescent="0.25">
      <c r="A656" s="2">
        <v>195250</v>
      </c>
      <c r="B656" s="1">
        <v>86</v>
      </c>
      <c r="C656" s="1">
        <v>3.2208999999999999</v>
      </c>
      <c r="D656" s="1">
        <v>6.5477999999999996</v>
      </c>
      <c r="E656" s="1">
        <v>13.3238</v>
      </c>
      <c r="F656" s="1">
        <v>26.574200000000001</v>
      </c>
      <c r="G656" s="1" t="s">
        <v>14</v>
      </c>
      <c r="H656" s="1" t="s">
        <v>22</v>
      </c>
      <c r="I656" s="1" t="s">
        <v>23</v>
      </c>
      <c r="J656" s="1" t="s">
        <v>24</v>
      </c>
      <c r="K656" s="1" t="s">
        <v>25</v>
      </c>
      <c r="L656" s="1" t="s">
        <v>26</v>
      </c>
      <c r="M656" s="1" t="s">
        <v>27</v>
      </c>
      <c r="N656" s="3" t="s">
        <v>28</v>
      </c>
    </row>
    <row r="657" spans="1:14" ht="19.95" hidden="1" customHeight="1" x14ac:dyDescent="0.25">
      <c r="A657" s="2">
        <v>195241</v>
      </c>
      <c r="B657" s="1">
        <v>11</v>
      </c>
      <c r="C657" s="1">
        <v>1.8041</v>
      </c>
      <c r="D657" s="1">
        <v>4.7469000000000001</v>
      </c>
      <c r="E657" s="1">
        <v>8.3486999999999991</v>
      </c>
      <c r="F657" s="1">
        <v>18.675699999999999</v>
      </c>
      <c r="G657" s="1" t="s">
        <v>29</v>
      </c>
      <c r="H657" s="1" t="s">
        <v>31</v>
      </c>
      <c r="I657" s="1" t="s">
        <v>32</v>
      </c>
      <c r="J657" s="1" t="s">
        <v>33</v>
      </c>
      <c r="K657" s="1" t="s">
        <v>34</v>
      </c>
      <c r="L657" s="1" t="s">
        <v>35</v>
      </c>
      <c r="M657" s="1" t="s">
        <v>36</v>
      </c>
      <c r="N657" s="3" t="s">
        <v>37</v>
      </c>
    </row>
    <row r="658" spans="1:14" ht="19.95" customHeight="1" x14ac:dyDescent="0.25">
      <c r="A658" s="2">
        <v>195132</v>
      </c>
      <c r="B658" s="1">
        <v>98</v>
      </c>
      <c r="C658" s="1">
        <v>3.4426000000000001</v>
      </c>
      <c r="D658" s="1">
        <v>6.4672999999999998</v>
      </c>
      <c r="E658" s="1">
        <v>13.0456</v>
      </c>
      <c r="F658" s="1">
        <v>25.740300000000001</v>
      </c>
      <c r="G658" s="1" t="s">
        <v>30</v>
      </c>
      <c r="H658" s="1" t="s">
        <v>22</v>
      </c>
      <c r="I658" s="1" t="s">
        <v>23</v>
      </c>
      <c r="J658" s="1" t="s">
        <v>24</v>
      </c>
      <c r="K658" s="1" t="s">
        <v>25</v>
      </c>
      <c r="L658" s="1" t="s">
        <v>26</v>
      </c>
      <c r="M658" s="1" t="s">
        <v>27</v>
      </c>
      <c r="N658" s="3" t="s">
        <v>28</v>
      </c>
    </row>
    <row r="659" spans="1:14" ht="19.95" hidden="1" customHeight="1" x14ac:dyDescent="0.25">
      <c r="A659" s="2">
        <v>195122</v>
      </c>
      <c r="B659" s="1">
        <v>57</v>
      </c>
      <c r="C659" s="1">
        <v>2.5632999999999999</v>
      </c>
      <c r="D659" s="1">
        <v>5.1341000000000001</v>
      </c>
      <c r="E659" s="1">
        <v>11.8438</v>
      </c>
      <c r="F659" s="1">
        <v>20.128799999999998</v>
      </c>
      <c r="G659" s="1" t="s">
        <v>14</v>
      </c>
      <c r="H659" s="1" t="s">
        <v>15</v>
      </c>
      <c r="I659" s="1" t="s">
        <v>16</v>
      </c>
      <c r="J659" s="1" t="s">
        <v>17</v>
      </c>
      <c r="K659" s="1" t="s">
        <v>18</v>
      </c>
      <c r="L659" s="1" t="s">
        <v>19</v>
      </c>
      <c r="M659" s="1" t="s">
        <v>20</v>
      </c>
      <c r="N659" s="3" t="s">
        <v>21</v>
      </c>
    </row>
    <row r="660" spans="1:14" ht="19.95" hidden="1" customHeight="1" x14ac:dyDescent="0.25">
      <c r="A660" s="2">
        <v>195122</v>
      </c>
      <c r="B660" s="1">
        <v>38</v>
      </c>
      <c r="C660" s="1">
        <v>2.8849999999999998</v>
      </c>
      <c r="D660" s="1">
        <v>5.0450999999999997</v>
      </c>
      <c r="E660" s="1">
        <v>11.142899999999999</v>
      </c>
      <c r="F660" s="1">
        <v>21.717400000000001</v>
      </c>
      <c r="G660" s="1" t="s">
        <v>29</v>
      </c>
      <c r="H660" s="1" t="s">
        <v>15</v>
      </c>
      <c r="I660" s="1" t="s">
        <v>16</v>
      </c>
      <c r="J660" s="1" t="s">
        <v>17</v>
      </c>
      <c r="K660" s="1" t="s">
        <v>18</v>
      </c>
      <c r="L660" s="1" t="s">
        <v>19</v>
      </c>
      <c r="M660" s="1" t="s">
        <v>20</v>
      </c>
      <c r="N660" s="3" t="s">
        <v>21</v>
      </c>
    </row>
    <row r="661" spans="1:14" ht="19.95" customHeight="1" x14ac:dyDescent="0.25">
      <c r="A661" s="2">
        <v>195045</v>
      </c>
      <c r="B661" s="1">
        <v>86</v>
      </c>
      <c r="C661" s="1">
        <v>3.0951</v>
      </c>
      <c r="D661" s="1">
        <v>6.2492999999999999</v>
      </c>
      <c r="E661" s="1">
        <v>14.968999999999999</v>
      </c>
      <c r="F661" s="1">
        <v>29.131499999999999</v>
      </c>
      <c r="G661" s="1" t="s">
        <v>29</v>
      </c>
      <c r="H661" s="1" t="s">
        <v>22</v>
      </c>
      <c r="I661" s="1" t="s">
        <v>23</v>
      </c>
      <c r="J661" s="1" t="s">
        <v>24</v>
      </c>
      <c r="K661" s="1" t="s">
        <v>25</v>
      </c>
      <c r="L661" s="1" t="s">
        <v>26</v>
      </c>
      <c r="M661" s="1" t="s">
        <v>27</v>
      </c>
      <c r="N661" s="3" t="s">
        <v>28</v>
      </c>
    </row>
    <row r="662" spans="1:14" ht="19.95" hidden="1" customHeight="1" x14ac:dyDescent="0.25">
      <c r="A662" s="2">
        <v>195023</v>
      </c>
      <c r="B662" s="1">
        <v>44</v>
      </c>
      <c r="C662" s="1">
        <v>2.3978999999999999</v>
      </c>
      <c r="D662" s="1">
        <v>5.0092999999999996</v>
      </c>
      <c r="E662" s="1">
        <v>11.426299999999999</v>
      </c>
      <c r="F662" s="1">
        <v>24.095400000000001</v>
      </c>
      <c r="G662" s="1" t="s">
        <v>29</v>
      </c>
      <c r="H662" s="1" t="s">
        <v>15</v>
      </c>
      <c r="I662" s="1" t="s">
        <v>16</v>
      </c>
      <c r="J662" s="1" t="s">
        <v>17</v>
      </c>
      <c r="K662" s="1" t="s">
        <v>18</v>
      </c>
      <c r="L662" s="1" t="s">
        <v>19</v>
      </c>
      <c r="M662" s="1" t="s">
        <v>20</v>
      </c>
      <c r="N662" s="3" t="s">
        <v>21</v>
      </c>
    </row>
    <row r="663" spans="1:14" ht="19.95" customHeight="1" x14ac:dyDescent="0.25">
      <c r="A663" s="2">
        <v>194984</v>
      </c>
      <c r="B663" s="1">
        <v>83</v>
      </c>
      <c r="C663" s="1">
        <v>3.5154999999999998</v>
      </c>
      <c r="D663" s="1">
        <v>6.7565</v>
      </c>
      <c r="E663" s="1">
        <v>15.200699999999999</v>
      </c>
      <c r="F663" s="1">
        <v>29.645</v>
      </c>
      <c r="G663" s="1" t="s">
        <v>38</v>
      </c>
      <c r="H663" s="1" t="s">
        <v>22</v>
      </c>
      <c r="I663" s="1" t="s">
        <v>23</v>
      </c>
      <c r="J663" s="1" t="s">
        <v>24</v>
      </c>
      <c r="K663" s="1" t="s">
        <v>25</v>
      </c>
      <c r="L663" s="1" t="s">
        <v>26</v>
      </c>
      <c r="M663" s="1" t="s">
        <v>27</v>
      </c>
      <c r="N663" s="3" t="s">
        <v>28</v>
      </c>
    </row>
    <row r="664" spans="1:14" ht="19.95" customHeight="1" x14ac:dyDescent="0.25">
      <c r="A664" s="2">
        <v>194978</v>
      </c>
      <c r="B664" s="1">
        <v>67</v>
      </c>
      <c r="C664" s="1">
        <v>3.4188999999999998</v>
      </c>
      <c r="D664" s="1">
        <v>6.7026000000000003</v>
      </c>
      <c r="E664" s="1">
        <v>13.5158</v>
      </c>
      <c r="F664" s="1">
        <v>26.032299999999999</v>
      </c>
      <c r="G664" s="1" t="s">
        <v>14</v>
      </c>
      <c r="H664" s="1" t="s">
        <v>22</v>
      </c>
      <c r="I664" s="1" t="s">
        <v>23</v>
      </c>
      <c r="J664" s="1" t="s">
        <v>24</v>
      </c>
      <c r="K664" s="1" t="s">
        <v>25</v>
      </c>
      <c r="L664" s="1" t="s">
        <v>26</v>
      </c>
      <c r="M664" s="1" t="s">
        <v>27</v>
      </c>
      <c r="N664" s="3" t="s">
        <v>28</v>
      </c>
    </row>
    <row r="665" spans="1:14" ht="19.95" hidden="1" customHeight="1" x14ac:dyDescent="0.25">
      <c r="A665" s="2">
        <v>194967</v>
      </c>
      <c r="B665" s="1">
        <v>23</v>
      </c>
      <c r="C665" s="1">
        <v>1.8056000000000001</v>
      </c>
      <c r="D665" s="1">
        <v>4.3543000000000003</v>
      </c>
      <c r="E665" s="1">
        <v>8.9373000000000005</v>
      </c>
      <c r="F665" s="1">
        <v>18.695799999999998</v>
      </c>
      <c r="G665" s="1" t="s">
        <v>14</v>
      </c>
      <c r="H665" s="1" t="s">
        <v>31</v>
      </c>
      <c r="I665" s="1" t="s">
        <v>32</v>
      </c>
      <c r="J665" s="1" t="s">
        <v>33</v>
      </c>
      <c r="K665" s="1" t="s">
        <v>34</v>
      </c>
      <c r="L665" s="1" t="s">
        <v>35</v>
      </c>
      <c r="M665" s="1" t="s">
        <v>36</v>
      </c>
      <c r="N665" s="3" t="s">
        <v>37</v>
      </c>
    </row>
    <row r="666" spans="1:14" ht="19.95" hidden="1" customHeight="1" x14ac:dyDescent="0.25">
      <c r="A666" s="2">
        <v>194934</v>
      </c>
      <c r="B666" s="1">
        <v>44</v>
      </c>
      <c r="C666" s="1">
        <v>2.9742000000000002</v>
      </c>
      <c r="D666" s="1">
        <v>5.7775999999999996</v>
      </c>
      <c r="E666" s="1">
        <v>10.103199999999999</v>
      </c>
      <c r="F666" s="1">
        <v>21.060400000000001</v>
      </c>
      <c r="G666" s="1" t="s">
        <v>38</v>
      </c>
      <c r="H666" s="1" t="s">
        <v>15</v>
      </c>
      <c r="I666" s="1" t="s">
        <v>16</v>
      </c>
      <c r="J666" s="1" t="s">
        <v>17</v>
      </c>
      <c r="K666" s="1" t="s">
        <v>18</v>
      </c>
      <c r="L666" s="1" t="s">
        <v>19</v>
      </c>
      <c r="M666" s="1" t="s">
        <v>20</v>
      </c>
      <c r="N666" s="3" t="s">
        <v>21</v>
      </c>
    </row>
    <row r="667" spans="1:14" ht="19.95" hidden="1" customHeight="1" x14ac:dyDescent="0.25">
      <c r="A667" s="2">
        <v>194931</v>
      </c>
      <c r="B667" s="1">
        <v>34</v>
      </c>
      <c r="C667" s="1">
        <v>2.1797</v>
      </c>
      <c r="D667" s="1">
        <v>5.4454000000000002</v>
      </c>
      <c r="E667" s="1">
        <v>11.6372</v>
      </c>
      <c r="F667" s="1">
        <v>20.773599999999998</v>
      </c>
      <c r="G667" s="1" t="s">
        <v>29</v>
      </c>
      <c r="H667" s="1" t="s">
        <v>15</v>
      </c>
      <c r="I667" s="1" t="s">
        <v>16</v>
      </c>
      <c r="J667" s="1" t="s">
        <v>17</v>
      </c>
      <c r="K667" s="1" t="s">
        <v>18</v>
      </c>
      <c r="L667" s="1" t="s">
        <v>19</v>
      </c>
      <c r="M667" s="1" t="s">
        <v>20</v>
      </c>
      <c r="N667" s="3" t="s">
        <v>21</v>
      </c>
    </row>
    <row r="668" spans="1:14" ht="19.95" hidden="1" customHeight="1" x14ac:dyDescent="0.25">
      <c r="A668" s="2">
        <v>194869</v>
      </c>
      <c r="B668" s="1">
        <v>25</v>
      </c>
      <c r="C668" s="1">
        <v>1.2174</v>
      </c>
      <c r="D668" s="1">
        <v>4.4992999999999999</v>
      </c>
      <c r="E668" s="1">
        <v>9.5503999999999998</v>
      </c>
      <c r="F668" s="1">
        <v>18.555199999999999</v>
      </c>
      <c r="G668" s="1" t="s">
        <v>29</v>
      </c>
      <c r="H668" s="1" t="s">
        <v>31</v>
      </c>
      <c r="I668" s="1" t="s">
        <v>32</v>
      </c>
      <c r="J668" s="1" t="s">
        <v>33</v>
      </c>
      <c r="K668" s="1" t="s">
        <v>34</v>
      </c>
      <c r="L668" s="1" t="s">
        <v>35</v>
      </c>
      <c r="M668" s="1" t="s">
        <v>36</v>
      </c>
      <c r="N668" s="3" t="s">
        <v>37</v>
      </c>
    </row>
    <row r="669" spans="1:14" ht="19.95" hidden="1" customHeight="1" x14ac:dyDescent="0.25">
      <c r="A669" s="2">
        <v>194829</v>
      </c>
      <c r="B669" s="1">
        <v>10</v>
      </c>
      <c r="C669" s="1">
        <v>1.3549</v>
      </c>
      <c r="D669" s="1">
        <v>4.91</v>
      </c>
      <c r="E669" s="1">
        <v>9.3224</v>
      </c>
      <c r="F669" s="1">
        <v>18.339500000000001</v>
      </c>
      <c r="G669" s="1" t="s">
        <v>30</v>
      </c>
      <c r="H669" s="1" t="s">
        <v>31</v>
      </c>
      <c r="I669" s="1" t="s">
        <v>32</v>
      </c>
      <c r="J669" s="1" t="s">
        <v>33</v>
      </c>
      <c r="K669" s="1" t="s">
        <v>34</v>
      </c>
      <c r="L669" s="1" t="s">
        <v>35</v>
      </c>
      <c r="M669" s="1" t="s">
        <v>36</v>
      </c>
      <c r="N669" s="3" t="s">
        <v>37</v>
      </c>
    </row>
    <row r="670" spans="1:14" ht="19.95" hidden="1" customHeight="1" x14ac:dyDescent="0.25">
      <c r="A670" s="2">
        <v>194699</v>
      </c>
      <c r="B670" s="1">
        <v>45</v>
      </c>
      <c r="C670" s="1">
        <v>2.2698</v>
      </c>
      <c r="D670" s="1">
        <v>5.0002000000000004</v>
      </c>
      <c r="E670" s="1">
        <v>10.365</v>
      </c>
      <c r="F670" s="1">
        <v>21.2623</v>
      </c>
      <c r="G670" s="1" t="s">
        <v>38</v>
      </c>
      <c r="H670" s="1" t="s">
        <v>15</v>
      </c>
      <c r="I670" s="1" t="s">
        <v>16</v>
      </c>
      <c r="J670" s="1" t="s">
        <v>17</v>
      </c>
      <c r="K670" s="1" t="s">
        <v>18</v>
      </c>
      <c r="L670" s="1" t="s">
        <v>19</v>
      </c>
      <c r="M670" s="1" t="s">
        <v>20</v>
      </c>
      <c r="N670" s="3" t="s">
        <v>21</v>
      </c>
    </row>
    <row r="671" spans="1:14" ht="19.95" hidden="1" customHeight="1" x14ac:dyDescent="0.25">
      <c r="A671" s="2">
        <v>194665</v>
      </c>
      <c r="B671" s="1">
        <v>29</v>
      </c>
      <c r="C671" s="1">
        <v>1.8976</v>
      </c>
      <c r="D671" s="1">
        <v>4.6585999999999999</v>
      </c>
      <c r="E671" s="1">
        <v>8.8759999999999994</v>
      </c>
      <c r="F671" s="1">
        <v>17.7864</v>
      </c>
      <c r="G671" s="1" t="s">
        <v>30</v>
      </c>
      <c r="H671" s="1" t="s">
        <v>31</v>
      </c>
      <c r="I671" s="1" t="s">
        <v>32</v>
      </c>
      <c r="J671" s="1" t="s">
        <v>33</v>
      </c>
      <c r="K671" s="1" t="s">
        <v>34</v>
      </c>
      <c r="L671" s="1" t="s">
        <v>35</v>
      </c>
      <c r="M671" s="1" t="s">
        <v>36</v>
      </c>
      <c r="N671" s="3" t="s">
        <v>37</v>
      </c>
    </row>
    <row r="672" spans="1:14" ht="19.95" customHeight="1" x14ac:dyDescent="0.25">
      <c r="A672" s="2">
        <v>194616</v>
      </c>
      <c r="B672" s="1">
        <v>62</v>
      </c>
      <c r="C672" s="1">
        <v>3.3700999999999999</v>
      </c>
      <c r="D672" s="1">
        <v>6.7264999999999997</v>
      </c>
      <c r="E672" s="1">
        <v>15.597099999999999</v>
      </c>
      <c r="F672" s="1">
        <v>26.345400000000001</v>
      </c>
      <c r="G672" s="1" t="s">
        <v>38</v>
      </c>
      <c r="H672" s="1" t="s">
        <v>22</v>
      </c>
      <c r="I672" s="1" t="s">
        <v>23</v>
      </c>
      <c r="J672" s="1" t="s">
        <v>24</v>
      </c>
      <c r="K672" s="1" t="s">
        <v>25</v>
      </c>
      <c r="L672" s="1" t="s">
        <v>26</v>
      </c>
      <c r="M672" s="1" t="s">
        <v>27</v>
      </c>
      <c r="N672" s="3" t="s">
        <v>28</v>
      </c>
    </row>
    <row r="673" spans="1:14" ht="19.95" hidden="1" customHeight="1" x14ac:dyDescent="0.25">
      <c r="A673" s="2">
        <v>194614</v>
      </c>
      <c r="B673" s="1">
        <v>33</v>
      </c>
      <c r="C673" s="1">
        <v>2.8666</v>
      </c>
      <c r="D673" s="1">
        <v>5.9668999999999999</v>
      </c>
      <c r="E673" s="1">
        <v>11.8561</v>
      </c>
      <c r="F673" s="1">
        <v>21.649899999999999</v>
      </c>
      <c r="G673" s="1" t="s">
        <v>30</v>
      </c>
      <c r="H673" s="1" t="s">
        <v>15</v>
      </c>
      <c r="I673" s="1" t="s">
        <v>16</v>
      </c>
      <c r="J673" s="1" t="s">
        <v>17</v>
      </c>
      <c r="K673" s="1" t="s">
        <v>18</v>
      </c>
      <c r="L673" s="1" t="s">
        <v>19</v>
      </c>
      <c r="M673" s="1" t="s">
        <v>20</v>
      </c>
      <c r="N673" s="3" t="s">
        <v>21</v>
      </c>
    </row>
    <row r="674" spans="1:14" ht="19.95" hidden="1" customHeight="1" x14ac:dyDescent="0.25">
      <c r="A674" s="2">
        <v>194606</v>
      </c>
      <c r="B674" s="1">
        <v>35</v>
      </c>
      <c r="C674" s="1">
        <v>2.6202999999999999</v>
      </c>
      <c r="D674" s="1">
        <v>5.6586999999999996</v>
      </c>
      <c r="E674" s="1">
        <v>10.444100000000001</v>
      </c>
      <c r="F674" s="1">
        <v>20.6737</v>
      </c>
      <c r="G674" s="1" t="s">
        <v>29</v>
      </c>
      <c r="H674" s="1" t="s">
        <v>15</v>
      </c>
      <c r="I674" s="1" t="s">
        <v>16</v>
      </c>
      <c r="J674" s="1" t="s">
        <v>17</v>
      </c>
      <c r="K674" s="1" t="s">
        <v>18</v>
      </c>
      <c r="L674" s="1" t="s">
        <v>19</v>
      </c>
      <c r="M674" s="1" t="s">
        <v>20</v>
      </c>
      <c r="N674" s="3" t="s">
        <v>21</v>
      </c>
    </row>
    <row r="675" spans="1:14" ht="19.95" hidden="1" customHeight="1" x14ac:dyDescent="0.25">
      <c r="A675" s="2">
        <v>194578</v>
      </c>
      <c r="B675" s="1">
        <v>14</v>
      </c>
      <c r="C675" s="1">
        <v>1.7698</v>
      </c>
      <c r="D675" s="1">
        <v>4.2590000000000003</v>
      </c>
      <c r="E675" s="1">
        <v>8.8857999999999997</v>
      </c>
      <c r="F675" s="1">
        <v>18.690000000000001</v>
      </c>
      <c r="G675" s="1" t="s">
        <v>14</v>
      </c>
      <c r="H675" s="1" t="s">
        <v>31</v>
      </c>
      <c r="I675" s="1" t="s">
        <v>32</v>
      </c>
      <c r="J675" s="1" t="s">
        <v>33</v>
      </c>
      <c r="K675" s="1" t="s">
        <v>34</v>
      </c>
      <c r="L675" s="1" t="s">
        <v>35</v>
      </c>
      <c r="M675" s="1" t="s">
        <v>36</v>
      </c>
      <c r="N675" s="3" t="s">
        <v>37</v>
      </c>
    </row>
    <row r="676" spans="1:14" ht="19.95" hidden="1" customHeight="1" x14ac:dyDescent="0.25">
      <c r="A676" s="2">
        <v>194572</v>
      </c>
      <c r="B676" s="1">
        <v>26</v>
      </c>
      <c r="C676" s="1">
        <v>1.9468000000000001</v>
      </c>
      <c r="D676" s="1">
        <v>4.5589000000000004</v>
      </c>
      <c r="E676" s="1">
        <v>8.3871000000000002</v>
      </c>
      <c r="F676" s="1">
        <v>16.0806</v>
      </c>
      <c r="G676" s="1" t="s">
        <v>30</v>
      </c>
      <c r="H676" s="1" t="s">
        <v>31</v>
      </c>
      <c r="I676" s="1" t="s">
        <v>32</v>
      </c>
      <c r="J676" s="1" t="s">
        <v>33</v>
      </c>
      <c r="K676" s="1" t="s">
        <v>34</v>
      </c>
      <c r="L676" s="1" t="s">
        <v>35</v>
      </c>
      <c r="M676" s="1" t="s">
        <v>36</v>
      </c>
      <c r="N676" s="3" t="s">
        <v>37</v>
      </c>
    </row>
    <row r="677" spans="1:14" ht="19.95" customHeight="1" x14ac:dyDescent="0.25">
      <c r="A677" s="2">
        <v>194443</v>
      </c>
      <c r="B677" s="1">
        <v>70</v>
      </c>
      <c r="C677" s="1">
        <v>3.6471</v>
      </c>
      <c r="D677" s="1">
        <v>6.9798999999999998</v>
      </c>
      <c r="E677" s="1">
        <v>13.2834</v>
      </c>
      <c r="F677" s="1">
        <v>29.332699999999999</v>
      </c>
      <c r="G677" s="1" t="s">
        <v>14</v>
      </c>
      <c r="H677" s="1" t="s">
        <v>22</v>
      </c>
      <c r="I677" s="1" t="s">
        <v>23</v>
      </c>
      <c r="J677" s="1" t="s">
        <v>24</v>
      </c>
      <c r="K677" s="1" t="s">
        <v>25</v>
      </c>
      <c r="L677" s="1" t="s">
        <v>26</v>
      </c>
      <c r="M677" s="1" t="s">
        <v>27</v>
      </c>
      <c r="N677" s="3" t="s">
        <v>28</v>
      </c>
    </row>
    <row r="678" spans="1:14" ht="19.95" customHeight="1" x14ac:dyDescent="0.25">
      <c r="A678" s="2">
        <v>194386</v>
      </c>
      <c r="B678" s="1">
        <v>71</v>
      </c>
      <c r="C678" s="1">
        <v>3.9148999999999998</v>
      </c>
      <c r="D678" s="1">
        <v>6.0190000000000001</v>
      </c>
      <c r="E678" s="1">
        <v>14.7963</v>
      </c>
      <c r="F678" s="1">
        <v>27.0138</v>
      </c>
      <c r="G678" s="1" t="s">
        <v>30</v>
      </c>
      <c r="H678" s="1" t="s">
        <v>22</v>
      </c>
      <c r="I678" s="1" t="s">
        <v>23</v>
      </c>
      <c r="J678" s="1" t="s">
        <v>24</v>
      </c>
      <c r="K678" s="1" t="s">
        <v>25</v>
      </c>
      <c r="L678" s="1" t="s">
        <v>26</v>
      </c>
      <c r="M678" s="1" t="s">
        <v>27</v>
      </c>
      <c r="N678" s="3" t="s">
        <v>28</v>
      </c>
    </row>
    <row r="679" spans="1:14" ht="19.95" customHeight="1" x14ac:dyDescent="0.25">
      <c r="A679" s="2">
        <v>194372</v>
      </c>
      <c r="B679" s="1">
        <v>94</v>
      </c>
      <c r="C679" s="1">
        <v>3.0941000000000001</v>
      </c>
      <c r="D679" s="1">
        <v>6.7279999999999998</v>
      </c>
      <c r="E679" s="1">
        <v>13.0806</v>
      </c>
      <c r="F679" s="1">
        <v>27.232199999999999</v>
      </c>
      <c r="G679" s="1" t="s">
        <v>14</v>
      </c>
      <c r="H679" s="1" t="s">
        <v>22</v>
      </c>
      <c r="I679" s="1" t="s">
        <v>23</v>
      </c>
      <c r="J679" s="1" t="s">
        <v>24</v>
      </c>
      <c r="K679" s="1" t="s">
        <v>25</v>
      </c>
      <c r="L679" s="1" t="s">
        <v>26</v>
      </c>
      <c r="M679" s="1" t="s">
        <v>27</v>
      </c>
      <c r="N679" s="3" t="s">
        <v>28</v>
      </c>
    </row>
    <row r="680" spans="1:14" ht="19.95" hidden="1" customHeight="1" x14ac:dyDescent="0.25">
      <c r="A680" s="2">
        <v>194331</v>
      </c>
      <c r="B680" s="1">
        <v>11</v>
      </c>
      <c r="C680" s="1">
        <v>1.6101000000000001</v>
      </c>
      <c r="D680" s="1">
        <v>4.0448000000000004</v>
      </c>
      <c r="E680" s="1">
        <v>9.5747999999999998</v>
      </c>
      <c r="F680" s="1">
        <v>19.387499999999999</v>
      </c>
      <c r="G680" s="1" t="s">
        <v>38</v>
      </c>
      <c r="H680" s="1" t="s">
        <v>31</v>
      </c>
      <c r="I680" s="1" t="s">
        <v>32</v>
      </c>
      <c r="J680" s="1" t="s">
        <v>33</v>
      </c>
      <c r="K680" s="1" t="s">
        <v>34</v>
      </c>
      <c r="L680" s="1" t="s">
        <v>35</v>
      </c>
      <c r="M680" s="1" t="s">
        <v>36</v>
      </c>
      <c r="N680" s="3" t="s">
        <v>37</v>
      </c>
    </row>
    <row r="681" spans="1:14" ht="19.95" hidden="1" customHeight="1" x14ac:dyDescent="0.25">
      <c r="A681" s="2">
        <v>194323</v>
      </c>
      <c r="B681" s="1">
        <v>33</v>
      </c>
      <c r="C681" s="1">
        <v>2.0451999999999999</v>
      </c>
      <c r="D681" s="1">
        <v>5.0286999999999997</v>
      </c>
      <c r="E681" s="1">
        <v>11.949400000000001</v>
      </c>
      <c r="F681" s="1">
        <v>23.796399999999998</v>
      </c>
      <c r="G681" s="1" t="s">
        <v>14</v>
      </c>
      <c r="H681" s="1" t="s">
        <v>15</v>
      </c>
      <c r="I681" s="1" t="s">
        <v>16</v>
      </c>
      <c r="J681" s="1" t="s">
        <v>17</v>
      </c>
      <c r="K681" s="1" t="s">
        <v>18</v>
      </c>
      <c r="L681" s="1" t="s">
        <v>19</v>
      </c>
      <c r="M681" s="1" t="s">
        <v>20</v>
      </c>
      <c r="N681" s="3" t="s">
        <v>21</v>
      </c>
    </row>
    <row r="682" spans="1:14" ht="19.95" hidden="1" customHeight="1" x14ac:dyDescent="0.25">
      <c r="A682" s="2">
        <v>194291</v>
      </c>
      <c r="B682" s="1">
        <v>54</v>
      </c>
      <c r="C682" s="1">
        <v>2.3883000000000001</v>
      </c>
      <c r="D682" s="1">
        <v>5.3783000000000003</v>
      </c>
      <c r="E682" s="1">
        <v>11.8969</v>
      </c>
      <c r="F682" s="1">
        <v>23.338100000000001</v>
      </c>
      <c r="G682" s="1" t="s">
        <v>30</v>
      </c>
      <c r="H682" s="1" t="s">
        <v>15</v>
      </c>
      <c r="I682" s="1" t="s">
        <v>16</v>
      </c>
      <c r="J682" s="1" t="s">
        <v>17</v>
      </c>
      <c r="K682" s="1" t="s">
        <v>18</v>
      </c>
      <c r="L682" s="1" t="s">
        <v>19</v>
      </c>
      <c r="M682" s="1" t="s">
        <v>20</v>
      </c>
      <c r="N682" s="3" t="s">
        <v>21</v>
      </c>
    </row>
    <row r="683" spans="1:14" ht="19.95" hidden="1" customHeight="1" x14ac:dyDescent="0.25">
      <c r="A683" s="2">
        <v>194277</v>
      </c>
      <c r="B683" s="1">
        <v>27</v>
      </c>
      <c r="C683" s="1">
        <v>1.7121</v>
      </c>
      <c r="D683" s="1">
        <v>4.8498000000000001</v>
      </c>
      <c r="E683" s="1">
        <v>9.1624999999999996</v>
      </c>
      <c r="F683" s="1">
        <v>16.645800000000001</v>
      </c>
      <c r="G683" s="1" t="s">
        <v>14</v>
      </c>
      <c r="H683" s="1" t="s">
        <v>31</v>
      </c>
      <c r="I683" s="1" t="s">
        <v>32</v>
      </c>
      <c r="J683" s="1" t="s">
        <v>33</v>
      </c>
      <c r="K683" s="1" t="s">
        <v>34</v>
      </c>
      <c r="L683" s="1" t="s">
        <v>35</v>
      </c>
      <c r="M683" s="1" t="s">
        <v>36</v>
      </c>
      <c r="N683" s="3" t="s">
        <v>37</v>
      </c>
    </row>
    <row r="684" spans="1:14" ht="19.95" hidden="1" customHeight="1" x14ac:dyDescent="0.25">
      <c r="A684" s="2">
        <v>194273</v>
      </c>
      <c r="B684" s="1">
        <v>11</v>
      </c>
      <c r="C684" s="1">
        <v>1.8143</v>
      </c>
      <c r="D684" s="1">
        <v>4.9352</v>
      </c>
      <c r="E684" s="1">
        <v>9.8521999999999998</v>
      </c>
      <c r="F684" s="1">
        <v>16.331</v>
      </c>
      <c r="G684" s="1" t="s">
        <v>30</v>
      </c>
      <c r="H684" s="1" t="s">
        <v>31</v>
      </c>
      <c r="I684" s="1" t="s">
        <v>32</v>
      </c>
      <c r="J684" s="1" t="s">
        <v>33</v>
      </c>
      <c r="K684" s="1" t="s">
        <v>34</v>
      </c>
      <c r="L684" s="1" t="s">
        <v>35</v>
      </c>
      <c r="M684" s="1" t="s">
        <v>36</v>
      </c>
      <c r="N684" s="3" t="s">
        <v>37</v>
      </c>
    </row>
    <row r="685" spans="1:14" ht="19.95" hidden="1" customHeight="1" x14ac:dyDescent="0.25">
      <c r="A685" s="2">
        <v>194261</v>
      </c>
      <c r="B685" s="1">
        <v>11</v>
      </c>
      <c r="C685" s="1">
        <v>1.2861</v>
      </c>
      <c r="D685" s="1">
        <v>4.9438000000000004</v>
      </c>
      <c r="E685" s="1">
        <v>8.4934999999999992</v>
      </c>
      <c r="F685" s="1">
        <v>17.465299999999999</v>
      </c>
      <c r="G685" s="1" t="s">
        <v>14</v>
      </c>
      <c r="H685" s="1" t="s">
        <v>31</v>
      </c>
      <c r="I685" s="1" t="s">
        <v>32</v>
      </c>
      <c r="J685" s="1" t="s">
        <v>33</v>
      </c>
      <c r="K685" s="1" t="s">
        <v>34</v>
      </c>
      <c r="L685" s="1" t="s">
        <v>35</v>
      </c>
      <c r="M685" s="1" t="s">
        <v>36</v>
      </c>
      <c r="N685" s="3" t="s">
        <v>37</v>
      </c>
    </row>
    <row r="686" spans="1:14" ht="19.95" hidden="1" customHeight="1" x14ac:dyDescent="0.25">
      <c r="A686" s="2">
        <v>194249</v>
      </c>
      <c r="B686" s="1">
        <v>60</v>
      </c>
      <c r="C686" s="1">
        <v>2.9169999999999998</v>
      </c>
      <c r="D686" s="1">
        <v>5.3197999999999999</v>
      </c>
      <c r="E686" s="1">
        <v>10.8278</v>
      </c>
      <c r="F686" s="1">
        <v>20.6906</v>
      </c>
      <c r="G686" s="1" t="s">
        <v>38</v>
      </c>
      <c r="H686" s="1" t="s">
        <v>15</v>
      </c>
      <c r="I686" s="1" t="s">
        <v>16</v>
      </c>
      <c r="J686" s="1" t="s">
        <v>17</v>
      </c>
      <c r="K686" s="1" t="s">
        <v>18</v>
      </c>
      <c r="L686" s="1" t="s">
        <v>19</v>
      </c>
      <c r="M686" s="1" t="s">
        <v>20</v>
      </c>
      <c r="N686" s="3" t="s">
        <v>21</v>
      </c>
    </row>
    <row r="687" spans="1:14" ht="19.95" customHeight="1" x14ac:dyDescent="0.25">
      <c r="A687" s="2">
        <v>194188</v>
      </c>
      <c r="B687" s="1">
        <v>88</v>
      </c>
      <c r="C687" s="1">
        <v>3.7025999999999999</v>
      </c>
      <c r="D687" s="1">
        <v>6.7187000000000001</v>
      </c>
      <c r="E687" s="1">
        <v>15.363899999999999</v>
      </c>
      <c r="F687" s="1">
        <v>28.469200000000001</v>
      </c>
      <c r="G687" s="1" t="s">
        <v>29</v>
      </c>
      <c r="H687" s="1" t="s">
        <v>22</v>
      </c>
      <c r="I687" s="1" t="s">
        <v>23</v>
      </c>
      <c r="J687" s="1" t="s">
        <v>24</v>
      </c>
      <c r="K687" s="1" t="s">
        <v>25</v>
      </c>
      <c r="L687" s="1" t="s">
        <v>26</v>
      </c>
      <c r="M687" s="1" t="s">
        <v>27</v>
      </c>
      <c r="N687" s="3" t="s">
        <v>28</v>
      </c>
    </row>
    <row r="688" spans="1:14" ht="19.95" hidden="1" customHeight="1" x14ac:dyDescent="0.25">
      <c r="A688" s="2">
        <v>194121</v>
      </c>
      <c r="B688" s="1">
        <v>13</v>
      </c>
      <c r="C688" s="1">
        <v>1.2298</v>
      </c>
      <c r="D688" s="1">
        <v>4.6153000000000004</v>
      </c>
      <c r="E688" s="1">
        <v>9.6349999999999998</v>
      </c>
      <c r="F688" s="1">
        <v>17.469100000000001</v>
      </c>
      <c r="G688" s="1" t="s">
        <v>30</v>
      </c>
      <c r="H688" s="1" t="s">
        <v>31</v>
      </c>
      <c r="I688" s="1" t="s">
        <v>32</v>
      </c>
      <c r="J688" s="1" t="s">
        <v>33</v>
      </c>
      <c r="K688" s="1" t="s">
        <v>34</v>
      </c>
      <c r="L688" s="1" t="s">
        <v>35</v>
      </c>
      <c r="M688" s="1" t="s">
        <v>36</v>
      </c>
      <c r="N688" s="3" t="s">
        <v>37</v>
      </c>
    </row>
    <row r="689" spans="1:14" ht="19.95" customHeight="1" x14ac:dyDescent="0.25">
      <c r="A689" s="2">
        <v>194099</v>
      </c>
      <c r="B689" s="1">
        <v>93</v>
      </c>
      <c r="C689" s="1">
        <v>3.746</v>
      </c>
      <c r="D689" s="1">
        <v>6.7702999999999998</v>
      </c>
      <c r="E689" s="1">
        <v>12.9535</v>
      </c>
      <c r="F689" s="1">
        <v>27.0991</v>
      </c>
      <c r="G689" s="1" t="s">
        <v>30</v>
      </c>
      <c r="H689" s="1" t="s">
        <v>22</v>
      </c>
      <c r="I689" s="1" t="s">
        <v>23</v>
      </c>
      <c r="J689" s="1" t="s">
        <v>24</v>
      </c>
      <c r="K689" s="1" t="s">
        <v>25</v>
      </c>
      <c r="L689" s="1" t="s">
        <v>26</v>
      </c>
      <c r="M689" s="1" t="s">
        <v>27</v>
      </c>
      <c r="N689" s="3" t="s">
        <v>28</v>
      </c>
    </row>
    <row r="690" spans="1:14" ht="19.95" hidden="1" customHeight="1" x14ac:dyDescent="0.25">
      <c r="A690" s="2">
        <v>194064</v>
      </c>
      <c r="B690" s="1">
        <v>47</v>
      </c>
      <c r="C690" s="1">
        <v>2.4710000000000001</v>
      </c>
      <c r="D690" s="1">
        <v>5.5659999999999998</v>
      </c>
      <c r="E690" s="1">
        <v>11.0792</v>
      </c>
      <c r="F690" s="1">
        <v>23.997699999999998</v>
      </c>
      <c r="G690" s="1" t="s">
        <v>29</v>
      </c>
      <c r="H690" s="1" t="s">
        <v>15</v>
      </c>
      <c r="I690" s="1" t="s">
        <v>16</v>
      </c>
      <c r="J690" s="1" t="s">
        <v>17</v>
      </c>
      <c r="K690" s="1" t="s">
        <v>18</v>
      </c>
      <c r="L690" s="1" t="s">
        <v>19</v>
      </c>
      <c r="M690" s="1" t="s">
        <v>20</v>
      </c>
      <c r="N690" s="3" t="s">
        <v>21</v>
      </c>
    </row>
    <row r="691" spans="1:14" ht="19.95" customHeight="1" x14ac:dyDescent="0.25">
      <c r="A691" s="2">
        <v>194044</v>
      </c>
      <c r="B691" s="1">
        <v>65</v>
      </c>
      <c r="C691" s="1">
        <v>3.4762</v>
      </c>
      <c r="D691" s="1">
        <v>6.0717999999999996</v>
      </c>
      <c r="E691" s="1">
        <v>12.6592</v>
      </c>
      <c r="F691" s="1">
        <v>25.846599999999999</v>
      </c>
      <c r="G691" s="1" t="s">
        <v>14</v>
      </c>
      <c r="H691" s="1" t="s">
        <v>22</v>
      </c>
      <c r="I691" s="1" t="s">
        <v>23</v>
      </c>
      <c r="J691" s="1" t="s">
        <v>24</v>
      </c>
      <c r="K691" s="1" t="s">
        <v>25</v>
      </c>
      <c r="L691" s="1" t="s">
        <v>26</v>
      </c>
      <c r="M691" s="1" t="s">
        <v>27</v>
      </c>
      <c r="N691" s="3" t="s">
        <v>28</v>
      </c>
    </row>
    <row r="692" spans="1:14" ht="19.95" hidden="1" customHeight="1" x14ac:dyDescent="0.25">
      <c r="A692" s="2">
        <v>194022</v>
      </c>
      <c r="B692" s="1">
        <v>24</v>
      </c>
      <c r="C692" s="1">
        <v>1.0486</v>
      </c>
      <c r="D692" s="1">
        <v>4.3955000000000002</v>
      </c>
      <c r="E692" s="1">
        <v>8.2201000000000004</v>
      </c>
      <c r="F692" s="1">
        <v>16.755700000000001</v>
      </c>
      <c r="G692" s="1" t="s">
        <v>14</v>
      </c>
      <c r="H692" s="1" t="s">
        <v>31</v>
      </c>
      <c r="I692" s="1" t="s">
        <v>32</v>
      </c>
      <c r="J692" s="1" t="s">
        <v>33</v>
      </c>
      <c r="K692" s="1" t="s">
        <v>34</v>
      </c>
      <c r="L692" s="1" t="s">
        <v>35</v>
      </c>
      <c r="M692" s="1" t="s">
        <v>36</v>
      </c>
      <c r="N692" s="3" t="s">
        <v>37</v>
      </c>
    </row>
    <row r="693" spans="1:14" ht="19.95" hidden="1" customHeight="1" x14ac:dyDescent="0.25">
      <c r="A693" s="2">
        <v>193987</v>
      </c>
      <c r="B693" s="1">
        <v>10</v>
      </c>
      <c r="C693" s="1">
        <v>1.5693999999999999</v>
      </c>
      <c r="D693" s="1">
        <v>4.1897000000000002</v>
      </c>
      <c r="E693" s="1">
        <v>8.7977000000000007</v>
      </c>
      <c r="F693" s="1">
        <v>19.273800000000001</v>
      </c>
      <c r="G693" s="1" t="s">
        <v>29</v>
      </c>
      <c r="H693" s="1" t="s">
        <v>31</v>
      </c>
      <c r="I693" s="1" t="s">
        <v>32</v>
      </c>
      <c r="J693" s="1" t="s">
        <v>33</v>
      </c>
      <c r="K693" s="1" t="s">
        <v>34</v>
      </c>
      <c r="L693" s="1" t="s">
        <v>35</v>
      </c>
      <c r="M693" s="1" t="s">
        <v>36</v>
      </c>
      <c r="N693" s="3" t="s">
        <v>37</v>
      </c>
    </row>
    <row r="694" spans="1:14" ht="19.95" customHeight="1" x14ac:dyDescent="0.25">
      <c r="A694" s="2">
        <v>193957</v>
      </c>
      <c r="B694" s="1">
        <v>82</v>
      </c>
      <c r="C694" s="1">
        <v>3.3721000000000001</v>
      </c>
      <c r="D694" s="1">
        <v>6.2625000000000002</v>
      </c>
      <c r="E694" s="1">
        <v>14.902900000000001</v>
      </c>
      <c r="F694" s="1">
        <v>28.567299999999999</v>
      </c>
      <c r="G694" s="1" t="s">
        <v>29</v>
      </c>
      <c r="H694" s="1" t="s">
        <v>22</v>
      </c>
      <c r="I694" s="1" t="s">
        <v>23</v>
      </c>
      <c r="J694" s="1" t="s">
        <v>24</v>
      </c>
      <c r="K694" s="1" t="s">
        <v>25</v>
      </c>
      <c r="L694" s="1" t="s">
        <v>26</v>
      </c>
      <c r="M694" s="1" t="s">
        <v>27</v>
      </c>
      <c r="N694" s="3" t="s">
        <v>28</v>
      </c>
    </row>
    <row r="695" spans="1:14" ht="19.95" hidden="1" customHeight="1" x14ac:dyDescent="0.25">
      <c r="A695" s="2">
        <v>193923</v>
      </c>
      <c r="B695" s="1">
        <v>37</v>
      </c>
      <c r="C695" s="1">
        <v>2.8913000000000002</v>
      </c>
      <c r="D695" s="1">
        <v>5.2519</v>
      </c>
      <c r="E695" s="1">
        <v>11.3592</v>
      </c>
      <c r="F695" s="1">
        <v>22.262899999999998</v>
      </c>
      <c r="G695" s="1" t="s">
        <v>14</v>
      </c>
      <c r="H695" s="1" t="s">
        <v>15</v>
      </c>
      <c r="I695" s="1" t="s">
        <v>16</v>
      </c>
      <c r="J695" s="1" t="s">
        <v>17</v>
      </c>
      <c r="K695" s="1" t="s">
        <v>18</v>
      </c>
      <c r="L695" s="1" t="s">
        <v>19</v>
      </c>
      <c r="M695" s="1" t="s">
        <v>20</v>
      </c>
      <c r="N695" s="3" t="s">
        <v>21</v>
      </c>
    </row>
    <row r="696" spans="1:14" ht="19.95" hidden="1" customHeight="1" x14ac:dyDescent="0.25">
      <c r="A696" s="2">
        <v>193916</v>
      </c>
      <c r="B696" s="1">
        <v>11</v>
      </c>
      <c r="C696" s="1">
        <v>1.2414000000000001</v>
      </c>
      <c r="D696" s="1">
        <v>4.1773999999999996</v>
      </c>
      <c r="E696" s="1">
        <v>8.5229999999999997</v>
      </c>
      <c r="F696" s="1">
        <v>16.991599999999998</v>
      </c>
      <c r="G696" s="1" t="s">
        <v>30</v>
      </c>
      <c r="H696" s="1" t="s">
        <v>31</v>
      </c>
      <c r="I696" s="1" t="s">
        <v>32</v>
      </c>
      <c r="J696" s="1" t="s">
        <v>33</v>
      </c>
      <c r="K696" s="1" t="s">
        <v>34</v>
      </c>
      <c r="L696" s="1" t="s">
        <v>35</v>
      </c>
      <c r="M696" s="1" t="s">
        <v>36</v>
      </c>
      <c r="N696" s="3" t="s">
        <v>37</v>
      </c>
    </row>
    <row r="697" spans="1:14" ht="19.95" hidden="1" customHeight="1" x14ac:dyDescent="0.25">
      <c r="A697" s="2">
        <v>193913</v>
      </c>
      <c r="B697" s="1">
        <v>15</v>
      </c>
      <c r="C697" s="1">
        <v>1.1917</v>
      </c>
      <c r="D697" s="1">
        <v>4.0433000000000003</v>
      </c>
      <c r="E697" s="1">
        <v>9.1367999999999991</v>
      </c>
      <c r="F697" s="1">
        <v>16.639199999999999</v>
      </c>
      <c r="G697" s="1" t="s">
        <v>38</v>
      </c>
      <c r="H697" s="1" t="s">
        <v>31</v>
      </c>
      <c r="I697" s="1" t="s">
        <v>32</v>
      </c>
      <c r="J697" s="1" t="s">
        <v>33</v>
      </c>
      <c r="K697" s="1" t="s">
        <v>34</v>
      </c>
      <c r="L697" s="1" t="s">
        <v>35</v>
      </c>
      <c r="M697" s="1" t="s">
        <v>36</v>
      </c>
      <c r="N697" s="3" t="s">
        <v>37</v>
      </c>
    </row>
    <row r="698" spans="1:14" ht="19.95" hidden="1" customHeight="1" x14ac:dyDescent="0.25">
      <c r="A698" s="2">
        <v>193908</v>
      </c>
      <c r="B698" s="1">
        <v>22</v>
      </c>
      <c r="C698" s="1">
        <v>1.5421</v>
      </c>
      <c r="D698" s="1">
        <v>4.5728</v>
      </c>
      <c r="E698" s="1">
        <v>8.1944999999999997</v>
      </c>
      <c r="F698" s="1">
        <v>18.5335</v>
      </c>
      <c r="G698" s="1" t="s">
        <v>14</v>
      </c>
      <c r="H698" s="1" t="s">
        <v>31</v>
      </c>
      <c r="I698" s="1" t="s">
        <v>32</v>
      </c>
      <c r="J698" s="1" t="s">
        <v>33</v>
      </c>
      <c r="K698" s="1" t="s">
        <v>34</v>
      </c>
      <c r="L698" s="1" t="s">
        <v>35</v>
      </c>
      <c r="M698" s="1" t="s">
        <v>36</v>
      </c>
      <c r="N698" s="3" t="s">
        <v>37</v>
      </c>
    </row>
    <row r="699" spans="1:14" ht="19.95" hidden="1" customHeight="1" x14ac:dyDescent="0.25">
      <c r="A699" s="2">
        <v>193885</v>
      </c>
      <c r="B699" s="1">
        <v>22</v>
      </c>
      <c r="C699" s="1">
        <v>1.1053999999999999</v>
      </c>
      <c r="D699" s="1">
        <v>4.1402000000000001</v>
      </c>
      <c r="E699" s="1">
        <v>8.8949999999999996</v>
      </c>
      <c r="F699" s="1">
        <v>18.542899999999999</v>
      </c>
      <c r="G699" s="1" t="s">
        <v>38</v>
      </c>
      <c r="H699" s="1" t="s">
        <v>31</v>
      </c>
      <c r="I699" s="1" t="s">
        <v>32</v>
      </c>
      <c r="J699" s="1" t="s">
        <v>33</v>
      </c>
      <c r="K699" s="1" t="s">
        <v>34</v>
      </c>
      <c r="L699" s="1" t="s">
        <v>35</v>
      </c>
      <c r="M699" s="1" t="s">
        <v>36</v>
      </c>
      <c r="N699" s="3" t="s">
        <v>37</v>
      </c>
    </row>
    <row r="700" spans="1:14" ht="19.95" hidden="1" customHeight="1" x14ac:dyDescent="0.25">
      <c r="A700" s="2">
        <v>193864</v>
      </c>
      <c r="B700" s="1">
        <v>15</v>
      </c>
      <c r="C700" s="1">
        <v>1.6540999999999999</v>
      </c>
      <c r="D700" s="1">
        <v>4.6957000000000004</v>
      </c>
      <c r="E700" s="1">
        <v>8.3134999999999994</v>
      </c>
      <c r="F700" s="1">
        <v>18.816299999999998</v>
      </c>
      <c r="G700" s="1" t="s">
        <v>38</v>
      </c>
      <c r="H700" s="1" t="s">
        <v>31</v>
      </c>
      <c r="I700" s="1" t="s">
        <v>32</v>
      </c>
      <c r="J700" s="1" t="s">
        <v>33</v>
      </c>
      <c r="K700" s="1" t="s">
        <v>34</v>
      </c>
      <c r="L700" s="1" t="s">
        <v>35</v>
      </c>
      <c r="M700" s="1" t="s">
        <v>36</v>
      </c>
      <c r="N700" s="3" t="s">
        <v>37</v>
      </c>
    </row>
    <row r="701" spans="1:14" ht="19.95" customHeight="1" x14ac:dyDescent="0.25">
      <c r="A701" s="2">
        <v>193852</v>
      </c>
      <c r="B701" s="1">
        <v>65</v>
      </c>
      <c r="C701" s="1">
        <v>3.9152999999999998</v>
      </c>
      <c r="D701" s="1">
        <v>6.9927999999999999</v>
      </c>
      <c r="E701" s="1">
        <v>12.077999999999999</v>
      </c>
      <c r="F701" s="1">
        <v>25.3249</v>
      </c>
      <c r="G701" s="1" t="s">
        <v>38</v>
      </c>
      <c r="H701" s="1" t="s">
        <v>22</v>
      </c>
      <c r="I701" s="1" t="s">
        <v>23</v>
      </c>
      <c r="J701" s="1" t="s">
        <v>24</v>
      </c>
      <c r="K701" s="1" t="s">
        <v>25</v>
      </c>
      <c r="L701" s="1" t="s">
        <v>26</v>
      </c>
      <c r="M701" s="1" t="s">
        <v>27</v>
      </c>
      <c r="N701" s="3" t="s">
        <v>28</v>
      </c>
    </row>
    <row r="702" spans="1:14" ht="19.95" customHeight="1" x14ac:dyDescent="0.25">
      <c r="A702" s="2">
        <v>193773</v>
      </c>
      <c r="B702" s="1">
        <v>78</v>
      </c>
      <c r="C702" s="1">
        <v>3.1413000000000002</v>
      </c>
      <c r="D702" s="1">
        <v>6.1554000000000002</v>
      </c>
      <c r="E702" s="1">
        <v>14.485200000000001</v>
      </c>
      <c r="F702" s="1">
        <v>28.083400000000001</v>
      </c>
      <c r="G702" s="1" t="s">
        <v>29</v>
      </c>
      <c r="H702" s="1" t="s">
        <v>22</v>
      </c>
      <c r="I702" s="1" t="s">
        <v>23</v>
      </c>
      <c r="J702" s="1" t="s">
        <v>24</v>
      </c>
      <c r="K702" s="1" t="s">
        <v>25</v>
      </c>
      <c r="L702" s="1" t="s">
        <v>26</v>
      </c>
      <c r="M702" s="1" t="s">
        <v>27</v>
      </c>
      <c r="N702" s="3" t="s">
        <v>28</v>
      </c>
    </row>
    <row r="703" spans="1:14" ht="19.95" customHeight="1" x14ac:dyDescent="0.25">
      <c r="A703" s="2">
        <v>193755</v>
      </c>
      <c r="B703" s="1">
        <v>71</v>
      </c>
      <c r="C703" s="1">
        <v>3.5525000000000002</v>
      </c>
      <c r="D703" s="1">
        <v>6.8361999999999998</v>
      </c>
      <c r="E703" s="1">
        <v>13.6145</v>
      </c>
      <c r="F703" s="1">
        <v>26.846699999999998</v>
      </c>
      <c r="G703" s="1" t="s">
        <v>38</v>
      </c>
      <c r="H703" s="1" t="s">
        <v>22</v>
      </c>
      <c r="I703" s="1" t="s">
        <v>23</v>
      </c>
      <c r="J703" s="1" t="s">
        <v>24</v>
      </c>
      <c r="K703" s="1" t="s">
        <v>25</v>
      </c>
      <c r="L703" s="1" t="s">
        <v>26</v>
      </c>
      <c r="M703" s="1" t="s">
        <v>27</v>
      </c>
      <c r="N703" s="3" t="s">
        <v>28</v>
      </c>
    </row>
    <row r="704" spans="1:14" ht="19.95" hidden="1" customHeight="1" x14ac:dyDescent="0.25">
      <c r="A704" s="2">
        <v>193737</v>
      </c>
      <c r="B704" s="1">
        <v>54</v>
      </c>
      <c r="C704" s="1">
        <v>2.6440999999999999</v>
      </c>
      <c r="D704" s="1">
        <v>5.5860000000000003</v>
      </c>
      <c r="E704" s="1">
        <v>10.695399999999999</v>
      </c>
      <c r="F704" s="1">
        <v>24.032299999999999</v>
      </c>
      <c r="G704" s="1" t="s">
        <v>14</v>
      </c>
      <c r="H704" s="1" t="s">
        <v>15</v>
      </c>
      <c r="I704" s="1" t="s">
        <v>16</v>
      </c>
      <c r="J704" s="1" t="s">
        <v>17</v>
      </c>
      <c r="K704" s="1" t="s">
        <v>18</v>
      </c>
      <c r="L704" s="1" t="s">
        <v>19</v>
      </c>
      <c r="M704" s="1" t="s">
        <v>20</v>
      </c>
      <c r="N704" s="3" t="s">
        <v>21</v>
      </c>
    </row>
    <row r="705" spans="1:14" ht="19.95" hidden="1" customHeight="1" x14ac:dyDescent="0.25">
      <c r="A705" s="2">
        <v>193708</v>
      </c>
      <c r="B705" s="1">
        <v>31</v>
      </c>
      <c r="C705" s="1">
        <v>2.0257999999999998</v>
      </c>
      <c r="D705" s="1">
        <v>5.0896999999999997</v>
      </c>
      <c r="E705" s="1">
        <v>10.14</v>
      </c>
      <c r="F705" s="1">
        <v>24.547899999999998</v>
      </c>
      <c r="G705" s="1" t="s">
        <v>29</v>
      </c>
      <c r="H705" s="1" t="s">
        <v>15</v>
      </c>
      <c r="I705" s="1" t="s">
        <v>16</v>
      </c>
      <c r="J705" s="1" t="s">
        <v>17</v>
      </c>
      <c r="K705" s="1" t="s">
        <v>18</v>
      </c>
      <c r="L705" s="1" t="s">
        <v>19</v>
      </c>
      <c r="M705" s="1" t="s">
        <v>20</v>
      </c>
      <c r="N705" s="3" t="s">
        <v>21</v>
      </c>
    </row>
    <row r="706" spans="1:14" ht="19.95" hidden="1" customHeight="1" x14ac:dyDescent="0.25">
      <c r="A706" s="2">
        <v>193707</v>
      </c>
      <c r="B706" s="1">
        <v>59</v>
      </c>
      <c r="C706" s="1">
        <v>2.0152000000000001</v>
      </c>
      <c r="D706" s="1">
        <v>5.0305</v>
      </c>
      <c r="E706" s="1">
        <v>11.726900000000001</v>
      </c>
      <c r="F706" s="1">
        <v>21.520199999999999</v>
      </c>
      <c r="G706" s="1" t="s">
        <v>29</v>
      </c>
      <c r="H706" s="1" t="s">
        <v>15</v>
      </c>
      <c r="I706" s="1" t="s">
        <v>16</v>
      </c>
      <c r="J706" s="1" t="s">
        <v>17</v>
      </c>
      <c r="K706" s="1" t="s">
        <v>18</v>
      </c>
      <c r="L706" s="1" t="s">
        <v>19</v>
      </c>
      <c r="M706" s="1" t="s">
        <v>20</v>
      </c>
      <c r="N706" s="3" t="s">
        <v>21</v>
      </c>
    </row>
    <row r="707" spans="1:14" ht="19.95" hidden="1" customHeight="1" x14ac:dyDescent="0.25">
      <c r="A707" s="2">
        <v>193704</v>
      </c>
      <c r="B707" s="1">
        <v>37</v>
      </c>
      <c r="C707" s="1">
        <v>2.4956999999999998</v>
      </c>
      <c r="D707" s="1">
        <v>5.2541000000000002</v>
      </c>
      <c r="E707" s="1">
        <v>11.1404</v>
      </c>
      <c r="F707" s="1">
        <v>20.166599999999999</v>
      </c>
      <c r="G707" s="1" t="s">
        <v>30</v>
      </c>
      <c r="H707" s="1" t="s">
        <v>15</v>
      </c>
      <c r="I707" s="1" t="s">
        <v>16</v>
      </c>
      <c r="J707" s="1" t="s">
        <v>17</v>
      </c>
      <c r="K707" s="1" t="s">
        <v>18</v>
      </c>
      <c r="L707" s="1" t="s">
        <v>19</v>
      </c>
      <c r="M707" s="1" t="s">
        <v>20</v>
      </c>
      <c r="N707" s="3" t="s">
        <v>21</v>
      </c>
    </row>
    <row r="708" spans="1:14" ht="19.95" customHeight="1" x14ac:dyDescent="0.25">
      <c r="A708" s="2">
        <v>193693</v>
      </c>
      <c r="B708" s="1">
        <v>61</v>
      </c>
      <c r="C708" s="1">
        <v>3.0226000000000002</v>
      </c>
      <c r="D708" s="1">
        <v>6.7824999999999998</v>
      </c>
      <c r="E708" s="1">
        <v>12.7464</v>
      </c>
      <c r="F708" s="1">
        <v>26.9481</v>
      </c>
      <c r="G708" s="1" t="s">
        <v>29</v>
      </c>
      <c r="H708" s="1" t="s">
        <v>22</v>
      </c>
      <c r="I708" s="1" t="s">
        <v>23</v>
      </c>
      <c r="J708" s="1" t="s">
        <v>24</v>
      </c>
      <c r="K708" s="1" t="s">
        <v>25</v>
      </c>
      <c r="L708" s="1" t="s">
        <v>26</v>
      </c>
      <c r="M708" s="1" t="s">
        <v>27</v>
      </c>
      <c r="N708" s="3" t="s">
        <v>28</v>
      </c>
    </row>
    <row r="709" spans="1:14" ht="19.95" hidden="1" customHeight="1" x14ac:dyDescent="0.25">
      <c r="A709" s="2">
        <v>193623</v>
      </c>
      <c r="B709" s="1">
        <v>39</v>
      </c>
      <c r="C709" s="1">
        <v>2.1219000000000001</v>
      </c>
      <c r="D709" s="1">
        <v>5.9726999999999997</v>
      </c>
      <c r="E709" s="1">
        <v>11.4642</v>
      </c>
      <c r="F709" s="1">
        <v>20.215399999999999</v>
      </c>
      <c r="G709" s="1" t="s">
        <v>29</v>
      </c>
      <c r="H709" s="1" t="s">
        <v>15</v>
      </c>
      <c r="I709" s="1" t="s">
        <v>16</v>
      </c>
      <c r="J709" s="1" t="s">
        <v>17</v>
      </c>
      <c r="K709" s="1" t="s">
        <v>18</v>
      </c>
      <c r="L709" s="1" t="s">
        <v>19</v>
      </c>
      <c r="M709" s="1" t="s">
        <v>20</v>
      </c>
      <c r="N709" s="3" t="s">
        <v>21</v>
      </c>
    </row>
    <row r="710" spans="1:14" ht="19.95" hidden="1" customHeight="1" x14ac:dyDescent="0.25">
      <c r="A710" s="2">
        <v>193620</v>
      </c>
      <c r="B710" s="1">
        <v>11</v>
      </c>
      <c r="C710" s="1">
        <v>1.7708999999999999</v>
      </c>
      <c r="D710" s="1">
        <v>4.6143999999999998</v>
      </c>
      <c r="E710" s="1">
        <v>9.2347999999999999</v>
      </c>
      <c r="F710" s="1">
        <v>19.6922</v>
      </c>
      <c r="G710" s="1" t="s">
        <v>38</v>
      </c>
      <c r="H710" s="1" t="s">
        <v>31</v>
      </c>
      <c r="I710" s="1" t="s">
        <v>32</v>
      </c>
      <c r="J710" s="1" t="s">
        <v>33</v>
      </c>
      <c r="K710" s="1" t="s">
        <v>34</v>
      </c>
      <c r="L710" s="1" t="s">
        <v>35</v>
      </c>
      <c r="M710" s="1" t="s">
        <v>36</v>
      </c>
      <c r="N710" s="3" t="s">
        <v>37</v>
      </c>
    </row>
    <row r="711" spans="1:14" ht="19.95" customHeight="1" x14ac:dyDescent="0.25">
      <c r="A711" s="2">
        <v>193546</v>
      </c>
      <c r="B711" s="1">
        <v>62</v>
      </c>
      <c r="C711" s="1">
        <v>3.8363999999999998</v>
      </c>
      <c r="D711" s="1">
        <v>6.8240999999999996</v>
      </c>
      <c r="E711" s="1">
        <v>13.173299999999999</v>
      </c>
      <c r="F711" s="1">
        <v>28.593599999999999</v>
      </c>
      <c r="G711" s="1" t="s">
        <v>29</v>
      </c>
      <c r="H711" s="1" t="s">
        <v>22</v>
      </c>
      <c r="I711" s="1" t="s">
        <v>23</v>
      </c>
      <c r="J711" s="1" t="s">
        <v>24</v>
      </c>
      <c r="K711" s="1" t="s">
        <v>25</v>
      </c>
      <c r="L711" s="1" t="s">
        <v>26</v>
      </c>
      <c r="M711" s="1" t="s">
        <v>27</v>
      </c>
      <c r="N711" s="3" t="s">
        <v>28</v>
      </c>
    </row>
    <row r="712" spans="1:14" ht="19.95" customHeight="1" x14ac:dyDescent="0.25">
      <c r="A712" s="2">
        <v>193532</v>
      </c>
      <c r="B712" s="1">
        <v>61</v>
      </c>
      <c r="C712" s="1">
        <v>3.7046999999999999</v>
      </c>
      <c r="D712" s="1">
        <v>6.7994000000000003</v>
      </c>
      <c r="E712" s="1">
        <v>12.1286</v>
      </c>
      <c r="F712" s="1">
        <v>25.9206</v>
      </c>
      <c r="G712" s="1" t="s">
        <v>38</v>
      </c>
      <c r="H712" s="1" t="s">
        <v>22</v>
      </c>
      <c r="I712" s="1" t="s">
        <v>23</v>
      </c>
      <c r="J712" s="1" t="s">
        <v>24</v>
      </c>
      <c r="K712" s="1" t="s">
        <v>25</v>
      </c>
      <c r="L712" s="1" t="s">
        <v>26</v>
      </c>
      <c r="M712" s="1" t="s">
        <v>27</v>
      </c>
      <c r="N712" s="3" t="s">
        <v>28</v>
      </c>
    </row>
    <row r="713" spans="1:14" ht="19.95" hidden="1" customHeight="1" x14ac:dyDescent="0.25">
      <c r="A713" s="2">
        <v>193503</v>
      </c>
      <c r="B713" s="1">
        <v>50</v>
      </c>
      <c r="C713" s="1">
        <v>2.0821999999999998</v>
      </c>
      <c r="D713" s="1">
        <v>5.1066000000000003</v>
      </c>
      <c r="E713" s="1">
        <v>10.818199999999999</v>
      </c>
      <c r="F713" s="1">
        <v>23.653600000000001</v>
      </c>
      <c r="G713" s="1" t="s">
        <v>38</v>
      </c>
      <c r="H713" s="1" t="s">
        <v>15</v>
      </c>
      <c r="I713" s="1" t="s">
        <v>16</v>
      </c>
      <c r="J713" s="1" t="s">
        <v>17</v>
      </c>
      <c r="K713" s="1" t="s">
        <v>18</v>
      </c>
      <c r="L713" s="1" t="s">
        <v>19</v>
      </c>
      <c r="M713" s="1" t="s">
        <v>20</v>
      </c>
      <c r="N713" s="3" t="s">
        <v>21</v>
      </c>
    </row>
    <row r="714" spans="1:14" ht="19.95" customHeight="1" x14ac:dyDescent="0.25">
      <c r="A714" s="2">
        <v>193484</v>
      </c>
      <c r="B714" s="1">
        <v>61</v>
      </c>
      <c r="C714" s="1">
        <v>3.0594999999999999</v>
      </c>
      <c r="D714" s="1">
        <v>6.5731999999999999</v>
      </c>
      <c r="E714" s="1">
        <v>13.6928</v>
      </c>
      <c r="F714" s="1">
        <v>29.045100000000001</v>
      </c>
      <c r="G714" s="1" t="s">
        <v>30</v>
      </c>
      <c r="H714" s="1" t="s">
        <v>22</v>
      </c>
      <c r="I714" s="1" t="s">
        <v>23</v>
      </c>
      <c r="J714" s="1" t="s">
        <v>24</v>
      </c>
      <c r="K714" s="1" t="s">
        <v>25</v>
      </c>
      <c r="L714" s="1" t="s">
        <v>26</v>
      </c>
      <c r="M714" s="1" t="s">
        <v>27</v>
      </c>
      <c r="N714" s="3" t="s">
        <v>28</v>
      </c>
    </row>
    <row r="715" spans="1:14" ht="19.95" customHeight="1" x14ac:dyDescent="0.25">
      <c r="A715" s="2">
        <v>193469</v>
      </c>
      <c r="B715" s="1">
        <v>78</v>
      </c>
      <c r="C715" s="1">
        <v>3.5911</v>
      </c>
      <c r="D715" s="1">
        <v>6.3948</v>
      </c>
      <c r="E715" s="1">
        <v>15.0831</v>
      </c>
      <c r="F715" s="1">
        <v>25.769100000000002</v>
      </c>
      <c r="G715" s="1" t="s">
        <v>14</v>
      </c>
      <c r="H715" s="1" t="s">
        <v>22</v>
      </c>
      <c r="I715" s="1" t="s">
        <v>23</v>
      </c>
      <c r="J715" s="1" t="s">
        <v>24</v>
      </c>
      <c r="K715" s="1" t="s">
        <v>25</v>
      </c>
      <c r="L715" s="1" t="s">
        <v>26</v>
      </c>
      <c r="M715" s="1" t="s">
        <v>27</v>
      </c>
      <c r="N715" s="3" t="s">
        <v>28</v>
      </c>
    </row>
    <row r="716" spans="1:14" ht="19.95" customHeight="1" x14ac:dyDescent="0.25">
      <c r="A716" s="2">
        <v>193444</v>
      </c>
      <c r="B716" s="1">
        <v>83</v>
      </c>
      <c r="C716" s="1">
        <v>3.8460999999999999</v>
      </c>
      <c r="D716" s="1">
        <v>6.3704999999999998</v>
      </c>
      <c r="E716" s="1">
        <v>15.0054</v>
      </c>
      <c r="F716" s="1">
        <v>25.807500000000001</v>
      </c>
      <c r="G716" s="1" t="s">
        <v>29</v>
      </c>
      <c r="H716" s="1" t="s">
        <v>22</v>
      </c>
      <c r="I716" s="1" t="s">
        <v>23</v>
      </c>
      <c r="J716" s="1" t="s">
        <v>24</v>
      </c>
      <c r="K716" s="1" t="s">
        <v>25</v>
      </c>
      <c r="L716" s="1" t="s">
        <v>26</v>
      </c>
      <c r="M716" s="1" t="s">
        <v>27</v>
      </c>
      <c r="N716" s="3" t="s">
        <v>28</v>
      </c>
    </row>
    <row r="717" spans="1:14" ht="19.95" hidden="1" customHeight="1" x14ac:dyDescent="0.25">
      <c r="A717" s="2">
        <v>193430</v>
      </c>
      <c r="B717" s="1">
        <v>42</v>
      </c>
      <c r="C717" s="1">
        <v>2.8062999999999998</v>
      </c>
      <c r="D717" s="1">
        <v>5.4679000000000002</v>
      </c>
      <c r="E717" s="1">
        <v>11.191700000000001</v>
      </c>
      <c r="F717" s="1">
        <v>23.166</v>
      </c>
      <c r="G717" s="1" t="s">
        <v>14</v>
      </c>
      <c r="H717" s="1" t="s">
        <v>15</v>
      </c>
      <c r="I717" s="1" t="s">
        <v>16</v>
      </c>
      <c r="J717" s="1" t="s">
        <v>17</v>
      </c>
      <c r="K717" s="1" t="s">
        <v>18</v>
      </c>
      <c r="L717" s="1" t="s">
        <v>19</v>
      </c>
      <c r="M717" s="1" t="s">
        <v>20</v>
      </c>
      <c r="N717" s="3" t="s">
        <v>21</v>
      </c>
    </row>
    <row r="718" spans="1:14" ht="19.95" customHeight="1" x14ac:dyDescent="0.25">
      <c r="A718" s="2">
        <v>193420</v>
      </c>
      <c r="B718" s="1">
        <v>73</v>
      </c>
      <c r="C718" s="1">
        <v>3.6280999999999999</v>
      </c>
      <c r="D718" s="1">
        <v>6.5801999999999996</v>
      </c>
      <c r="E718" s="1">
        <v>14.595800000000001</v>
      </c>
      <c r="F718" s="1">
        <v>25.6206</v>
      </c>
      <c r="G718" s="1" t="s">
        <v>38</v>
      </c>
      <c r="H718" s="1" t="s">
        <v>22</v>
      </c>
      <c r="I718" s="1" t="s">
        <v>23</v>
      </c>
      <c r="J718" s="1" t="s">
        <v>24</v>
      </c>
      <c r="K718" s="1" t="s">
        <v>25</v>
      </c>
      <c r="L718" s="1" t="s">
        <v>26</v>
      </c>
      <c r="M718" s="1" t="s">
        <v>27</v>
      </c>
      <c r="N718" s="3" t="s">
        <v>28</v>
      </c>
    </row>
    <row r="719" spans="1:14" ht="19.95" hidden="1" customHeight="1" x14ac:dyDescent="0.25">
      <c r="A719" s="2">
        <v>193382</v>
      </c>
      <c r="B719" s="1">
        <v>21</v>
      </c>
      <c r="C719" s="1">
        <v>1.5824</v>
      </c>
      <c r="D719" s="1">
        <v>4.2331000000000003</v>
      </c>
      <c r="E719" s="1">
        <v>8.7514000000000003</v>
      </c>
      <c r="F719" s="1">
        <v>19.849399999999999</v>
      </c>
      <c r="G719" s="1" t="s">
        <v>38</v>
      </c>
      <c r="H719" s="1" t="s">
        <v>31</v>
      </c>
      <c r="I719" s="1" t="s">
        <v>32</v>
      </c>
      <c r="J719" s="1" t="s">
        <v>33</v>
      </c>
      <c r="K719" s="1" t="s">
        <v>34</v>
      </c>
      <c r="L719" s="1" t="s">
        <v>35</v>
      </c>
      <c r="M719" s="1" t="s">
        <v>36</v>
      </c>
      <c r="N719" s="3" t="s">
        <v>37</v>
      </c>
    </row>
    <row r="720" spans="1:14" ht="19.95" hidden="1" customHeight="1" x14ac:dyDescent="0.25">
      <c r="A720" s="2">
        <v>193350</v>
      </c>
      <c r="B720" s="1">
        <v>52</v>
      </c>
      <c r="C720" s="1">
        <v>2.6541999999999999</v>
      </c>
      <c r="D720" s="1">
        <v>5.4183000000000003</v>
      </c>
      <c r="E720" s="1">
        <v>11.5366</v>
      </c>
      <c r="F720" s="1">
        <v>23.447299999999998</v>
      </c>
      <c r="G720" s="1" t="s">
        <v>14</v>
      </c>
      <c r="H720" s="1" t="s">
        <v>15</v>
      </c>
      <c r="I720" s="1" t="s">
        <v>16</v>
      </c>
      <c r="J720" s="1" t="s">
        <v>17</v>
      </c>
      <c r="K720" s="1" t="s">
        <v>18</v>
      </c>
      <c r="L720" s="1" t="s">
        <v>19</v>
      </c>
      <c r="M720" s="1" t="s">
        <v>20</v>
      </c>
      <c r="N720" s="3" t="s">
        <v>21</v>
      </c>
    </row>
    <row r="721" spans="1:14" ht="19.95" hidden="1" customHeight="1" x14ac:dyDescent="0.25">
      <c r="A721" s="2">
        <v>193332</v>
      </c>
      <c r="B721" s="1">
        <v>48</v>
      </c>
      <c r="C721" s="1">
        <v>2.5558000000000001</v>
      </c>
      <c r="D721" s="1">
        <v>5.4451999999999998</v>
      </c>
      <c r="E721" s="1">
        <v>10.584099999999999</v>
      </c>
      <c r="F721" s="1">
        <v>21.487200000000001</v>
      </c>
      <c r="G721" s="1" t="s">
        <v>30</v>
      </c>
      <c r="H721" s="1" t="s">
        <v>15</v>
      </c>
      <c r="I721" s="1" t="s">
        <v>16</v>
      </c>
      <c r="J721" s="1" t="s">
        <v>17</v>
      </c>
      <c r="K721" s="1" t="s">
        <v>18</v>
      </c>
      <c r="L721" s="1" t="s">
        <v>19</v>
      </c>
      <c r="M721" s="1" t="s">
        <v>20</v>
      </c>
      <c r="N721" s="3" t="s">
        <v>21</v>
      </c>
    </row>
    <row r="722" spans="1:14" ht="19.95" hidden="1" customHeight="1" x14ac:dyDescent="0.25">
      <c r="A722" s="2">
        <v>193329</v>
      </c>
      <c r="B722" s="1">
        <v>40</v>
      </c>
      <c r="C722" s="1">
        <v>2.3086000000000002</v>
      </c>
      <c r="D722" s="1">
        <v>5.2762000000000002</v>
      </c>
      <c r="E722" s="1">
        <v>11.631600000000001</v>
      </c>
      <c r="F722" s="1">
        <v>21.938500000000001</v>
      </c>
      <c r="G722" s="1" t="s">
        <v>29</v>
      </c>
      <c r="H722" s="1" t="s">
        <v>15</v>
      </c>
      <c r="I722" s="1" t="s">
        <v>16</v>
      </c>
      <c r="J722" s="1" t="s">
        <v>17</v>
      </c>
      <c r="K722" s="1" t="s">
        <v>18</v>
      </c>
      <c r="L722" s="1" t="s">
        <v>19</v>
      </c>
      <c r="M722" s="1" t="s">
        <v>20</v>
      </c>
      <c r="N722" s="3" t="s">
        <v>21</v>
      </c>
    </row>
    <row r="723" spans="1:14" ht="19.95" hidden="1" customHeight="1" x14ac:dyDescent="0.25">
      <c r="A723" s="2">
        <v>193323</v>
      </c>
      <c r="B723" s="1">
        <v>23</v>
      </c>
      <c r="C723" s="1">
        <v>1.6346000000000001</v>
      </c>
      <c r="D723" s="1">
        <v>4.8234000000000004</v>
      </c>
      <c r="E723" s="1">
        <v>9.8763000000000005</v>
      </c>
      <c r="F723" s="1">
        <v>16.459</v>
      </c>
      <c r="G723" s="1" t="s">
        <v>29</v>
      </c>
      <c r="H723" s="1" t="s">
        <v>31</v>
      </c>
      <c r="I723" s="1" t="s">
        <v>32</v>
      </c>
      <c r="J723" s="1" t="s">
        <v>33</v>
      </c>
      <c r="K723" s="1" t="s">
        <v>34</v>
      </c>
      <c r="L723" s="1" t="s">
        <v>35</v>
      </c>
      <c r="M723" s="1" t="s">
        <v>36</v>
      </c>
      <c r="N723" s="3" t="s">
        <v>37</v>
      </c>
    </row>
    <row r="724" spans="1:14" ht="19.95" customHeight="1" x14ac:dyDescent="0.25">
      <c r="A724" s="2">
        <v>193249</v>
      </c>
      <c r="B724" s="1">
        <v>90</v>
      </c>
      <c r="C724" s="1">
        <v>3.4026000000000001</v>
      </c>
      <c r="D724" s="1">
        <v>6.7519</v>
      </c>
      <c r="E724" s="1">
        <v>14.7903</v>
      </c>
      <c r="F724" s="1">
        <v>29.160699999999999</v>
      </c>
      <c r="G724" s="1" t="s">
        <v>29</v>
      </c>
      <c r="H724" s="1" t="s">
        <v>22</v>
      </c>
      <c r="I724" s="1" t="s">
        <v>23</v>
      </c>
      <c r="J724" s="1" t="s">
        <v>24</v>
      </c>
      <c r="K724" s="1" t="s">
        <v>25</v>
      </c>
      <c r="L724" s="1" t="s">
        <v>26</v>
      </c>
      <c r="M724" s="1" t="s">
        <v>27</v>
      </c>
      <c r="N724" s="3" t="s">
        <v>28</v>
      </c>
    </row>
    <row r="725" spans="1:14" ht="19.95" customHeight="1" x14ac:dyDescent="0.25">
      <c r="A725" s="2">
        <v>193233</v>
      </c>
      <c r="B725" s="1">
        <v>89</v>
      </c>
      <c r="C725" s="1">
        <v>3.9026999999999998</v>
      </c>
      <c r="D725" s="1">
        <v>6.6952999999999996</v>
      </c>
      <c r="E725" s="1">
        <v>14.2988</v>
      </c>
      <c r="F725" s="1">
        <v>26.900099999999998</v>
      </c>
      <c r="G725" s="1" t="s">
        <v>38</v>
      </c>
      <c r="H725" s="1" t="s">
        <v>22</v>
      </c>
      <c r="I725" s="1" t="s">
        <v>23</v>
      </c>
      <c r="J725" s="1" t="s">
        <v>24</v>
      </c>
      <c r="K725" s="1" t="s">
        <v>25</v>
      </c>
      <c r="L725" s="1" t="s">
        <v>26</v>
      </c>
      <c r="M725" s="1" t="s">
        <v>27</v>
      </c>
      <c r="N725" s="3" t="s">
        <v>28</v>
      </c>
    </row>
    <row r="726" spans="1:14" ht="19.95" hidden="1" customHeight="1" x14ac:dyDescent="0.25">
      <c r="A726" s="2">
        <v>193170</v>
      </c>
      <c r="B726" s="1">
        <v>18</v>
      </c>
      <c r="C726" s="1">
        <v>1.9796</v>
      </c>
      <c r="D726" s="1">
        <v>4.7057000000000002</v>
      </c>
      <c r="E726" s="1">
        <v>8.4149999999999991</v>
      </c>
      <c r="F726" s="1">
        <v>17.653199999999998</v>
      </c>
      <c r="G726" s="1" t="s">
        <v>38</v>
      </c>
      <c r="H726" s="1" t="s">
        <v>31</v>
      </c>
      <c r="I726" s="1" t="s">
        <v>32</v>
      </c>
      <c r="J726" s="1" t="s">
        <v>33</v>
      </c>
      <c r="K726" s="1" t="s">
        <v>34</v>
      </c>
      <c r="L726" s="1" t="s">
        <v>35</v>
      </c>
      <c r="M726" s="1" t="s">
        <v>36</v>
      </c>
      <c r="N726" s="3" t="s">
        <v>37</v>
      </c>
    </row>
    <row r="727" spans="1:14" ht="19.95" hidden="1" customHeight="1" x14ac:dyDescent="0.25">
      <c r="A727" s="2">
        <v>193164</v>
      </c>
      <c r="B727" s="1">
        <v>25</v>
      </c>
      <c r="C727" s="1">
        <v>1.3039000000000001</v>
      </c>
      <c r="D727" s="1">
        <v>4.3587999999999996</v>
      </c>
      <c r="E727" s="1">
        <v>8.0446000000000009</v>
      </c>
      <c r="F727" s="1">
        <v>17.536200000000001</v>
      </c>
      <c r="G727" s="1" t="s">
        <v>29</v>
      </c>
      <c r="H727" s="1" t="s">
        <v>31</v>
      </c>
      <c r="I727" s="1" t="s">
        <v>32</v>
      </c>
      <c r="J727" s="1" t="s">
        <v>33</v>
      </c>
      <c r="K727" s="1" t="s">
        <v>34</v>
      </c>
      <c r="L727" s="1" t="s">
        <v>35</v>
      </c>
      <c r="M727" s="1" t="s">
        <v>36</v>
      </c>
      <c r="N727" s="3" t="s">
        <v>37</v>
      </c>
    </row>
    <row r="728" spans="1:14" ht="19.95" customHeight="1" x14ac:dyDescent="0.25">
      <c r="A728" s="2">
        <v>193157</v>
      </c>
      <c r="B728" s="1">
        <v>70</v>
      </c>
      <c r="C728" s="1">
        <v>3.0634999999999999</v>
      </c>
      <c r="D728" s="1">
        <v>6.1844000000000001</v>
      </c>
      <c r="E728" s="1">
        <v>15.7651</v>
      </c>
      <c r="F728" s="1">
        <v>25.283999999999999</v>
      </c>
      <c r="G728" s="1" t="s">
        <v>14</v>
      </c>
      <c r="H728" s="1" t="s">
        <v>22</v>
      </c>
      <c r="I728" s="1" t="s">
        <v>23</v>
      </c>
      <c r="J728" s="1" t="s">
        <v>24</v>
      </c>
      <c r="K728" s="1" t="s">
        <v>25</v>
      </c>
      <c r="L728" s="1" t="s">
        <v>26</v>
      </c>
      <c r="M728" s="1" t="s">
        <v>27</v>
      </c>
      <c r="N728" s="3" t="s">
        <v>28</v>
      </c>
    </row>
    <row r="729" spans="1:14" ht="19.95" hidden="1" customHeight="1" x14ac:dyDescent="0.25">
      <c r="A729" s="2">
        <v>193151</v>
      </c>
      <c r="B729" s="1">
        <v>17</v>
      </c>
      <c r="C729" s="1">
        <v>1.9319999999999999</v>
      </c>
      <c r="D729" s="1">
        <v>4.742</v>
      </c>
      <c r="E729" s="1">
        <v>9.6732999999999993</v>
      </c>
      <c r="F729" s="1">
        <v>19.155100000000001</v>
      </c>
      <c r="G729" s="1" t="s">
        <v>29</v>
      </c>
      <c r="H729" s="1" t="s">
        <v>31</v>
      </c>
      <c r="I729" s="1" t="s">
        <v>32</v>
      </c>
      <c r="J729" s="1" t="s">
        <v>33</v>
      </c>
      <c r="K729" s="1" t="s">
        <v>34</v>
      </c>
      <c r="L729" s="1" t="s">
        <v>35</v>
      </c>
      <c r="M729" s="1" t="s">
        <v>36</v>
      </c>
      <c r="N729" s="3" t="s">
        <v>37</v>
      </c>
    </row>
    <row r="730" spans="1:14" ht="19.95" hidden="1" customHeight="1" x14ac:dyDescent="0.25">
      <c r="A730" s="2">
        <v>193148</v>
      </c>
      <c r="B730" s="1">
        <v>46</v>
      </c>
      <c r="C730" s="1">
        <v>2.1425999999999998</v>
      </c>
      <c r="D730" s="1">
        <v>5.7788000000000004</v>
      </c>
      <c r="E730" s="1">
        <v>11.3247</v>
      </c>
      <c r="F730" s="1">
        <v>22.6755</v>
      </c>
      <c r="G730" s="1" t="s">
        <v>14</v>
      </c>
      <c r="H730" s="1" t="s">
        <v>15</v>
      </c>
      <c r="I730" s="1" t="s">
        <v>16</v>
      </c>
      <c r="J730" s="1" t="s">
        <v>17</v>
      </c>
      <c r="K730" s="1" t="s">
        <v>18</v>
      </c>
      <c r="L730" s="1" t="s">
        <v>19</v>
      </c>
      <c r="M730" s="1" t="s">
        <v>20</v>
      </c>
      <c r="N730" s="3" t="s">
        <v>21</v>
      </c>
    </row>
    <row r="731" spans="1:14" ht="19.95" customHeight="1" x14ac:dyDescent="0.25">
      <c r="A731" s="2">
        <v>193133</v>
      </c>
      <c r="B731" s="1">
        <v>62</v>
      </c>
      <c r="C731" s="1">
        <v>3.7305999999999999</v>
      </c>
      <c r="D731" s="1">
        <v>6.3577000000000004</v>
      </c>
      <c r="E731" s="1">
        <v>12.8818</v>
      </c>
      <c r="F731" s="1">
        <v>28.44</v>
      </c>
      <c r="G731" s="1" t="s">
        <v>30</v>
      </c>
      <c r="H731" s="1" t="s">
        <v>22</v>
      </c>
      <c r="I731" s="1" t="s">
        <v>23</v>
      </c>
      <c r="J731" s="1" t="s">
        <v>24</v>
      </c>
      <c r="K731" s="1" t="s">
        <v>25</v>
      </c>
      <c r="L731" s="1" t="s">
        <v>26</v>
      </c>
      <c r="M731" s="1" t="s">
        <v>27</v>
      </c>
      <c r="N731" s="3" t="s">
        <v>28</v>
      </c>
    </row>
    <row r="732" spans="1:14" ht="19.95" customHeight="1" x14ac:dyDescent="0.25">
      <c r="A732" s="2">
        <v>193130</v>
      </c>
      <c r="B732" s="1">
        <v>65</v>
      </c>
      <c r="C732" s="1">
        <v>3.4224000000000001</v>
      </c>
      <c r="D732" s="1">
        <v>6.2790999999999997</v>
      </c>
      <c r="E732" s="1">
        <v>13.1204</v>
      </c>
      <c r="F732" s="1">
        <v>27.859400000000001</v>
      </c>
      <c r="G732" s="1" t="s">
        <v>29</v>
      </c>
      <c r="H732" s="1" t="s">
        <v>22</v>
      </c>
      <c r="I732" s="1" t="s">
        <v>23</v>
      </c>
      <c r="J732" s="1" t="s">
        <v>24</v>
      </c>
      <c r="K732" s="1" t="s">
        <v>25</v>
      </c>
      <c r="L732" s="1" t="s">
        <v>26</v>
      </c>
      <c r="M732" s="1" t="s">
        <v>27</v>
      </c>
      <c r="N732" s="3" t="s">
        <v>28</v>
      </c>
    </row>
    <row r="733" spans="1:14" ht="19.95" customHeight="1" x14ac:dyDescent="0.25">
      <c r="A733" s="2">
        <v>193093</v>
      </c>
      <c r="B733" s="1">
        <v>83</v>
      </c>
      <c r="C733" s="1">
        <v>3.0644999999999998</v>
      </c>
      <c r="D733" s="1">
        <v>6.4997999999999996</v>
      </c>
      <c r="E733" s="1">
        <v>12.6328</v>
      </c>
      <c r="F733" s="1">
        <v>26.530100000000001</v>
      </c>
      <c r="G733" s="1" t="s">
        <v>29</v>
      </c>
      <c r="H733" s="1" t="s">
        <v>22</v>
      </c>
      <c r="I733" s="1" t="s">
        <v>23</v>
      </c>
      <c r="J733" s="1" t="s">
        <v>24</v>
      </c>
      <c r="K733" s="1" t="s">
        <v>25</v>
      </c>
      <c r="L733" s="1" t="s">
        <v>26</v>
      </c>
      <c r="M733" s="1" t="s">
        <v>27</v>
      </c>
      <c r="N733" s="3" t="s">
        <v>28</v>
      </c>
    </row>
    <row r="734" spans="1:14" ht="19.95" hidden="1" customHeight="1" x14ac:dyDescent="0.25">
      <c r="A734" s="2">
        <v>193066</v>
      </c>
      <c r="B734" s="1">
        <v>13</v>
      </c>
      <c r="C734" s="1">
        <v>1.8224</v>
      </c>
      <c r="D734" s="1">
        <v>4.4241000000000001</v>
      </c>
      <c r="E734" s="1">
        <v>8.6938999999999993</v>
      </c>
      <c r="F734" s="1">
        <v>18.601700000000001</v>
      </c>
      <c r="G734" s="1" t="s">
        <v>38</v>
      </c>
      <c r="H734" s="1" t="s">
        <v>31</v>
      </c>
      <c r="I734" s="1" t="s">
        <v>32</v>
      </c>
      <c r="J734" s="1" t="s">
        <v>33</v>
      </c>
      <c r="K734" s="1" t="s">
        <v>34</v>
      </c>
      <c r="L734" s="1" t="s">
        <v>35</v>
      </c>
      <c r="M734" s="1" t="s">
        <v>36</v>
      </c>
      <c r="N734" s="3" t="s">
        <v>37</v>
      </c>
    </row>
    <row r="735" spans="1:14" ht="19.95" customHeight="1" x14ac:dyDescent="0.25">
      <c r="A735" s="2">
        <v>193054</v>
      </c>
      <c r="B735" s="1">
        <v>97</v>
      </c>
      <c r="C735" s="1">
        <v>3.5196000000000001</v>
      </c>
      <c r="D735" s="1">
        <v>6.0655999999999999</v>
      </c>
      <c r="E735" s="1">
        <v>13.9389</v>
      </c>
      <c r="F735" s="1">
        <v>29.440300000000001</v>
      </c>
      <c r="G735" s="1" t="s">
        <v>14</v>
      </c>
      <c r="H735" s="1" t="s">
        <v>22</v>
      </c>
      <c r="I735" s="1" t="s">
        <v>23</v>
      </c>
      <c r="J735" s="1" t="s">
        <v>24</v>
      </c>
      <c r="K735" s="1" t="s">
        <v>25</v>
      </c>
      <c r="L735" s="1" t="s">
        <v>26</v>
      </c>
      <c r="M735" s="1" t="s">
        <v>27</v>
      </c>
      <c r="N735" s="3" t="s">
        <v>28</v>
      </c>
    </row>
    <row r="736" spans="1:14" ht="19.95" customHeight="1" x14ac:dyDescent="0.25">
      <c r="A736" s="2">
        <v>193041</v>
      </c>
      <c r="B736" s="1">
        <v>78</v>
      </c>
      <c r="C736" s="1">
        <v>3.0095999999999998</v>
      </c>
      <c r="D736" s="1">
        <v>6.6957000000000004</v>
      </c>
      <c r="E736" s="1">
        <v>15.6769</v>
      </c>
      <c r="F736" s="1">
        <v>28.5672</v>
      </c>
      <c r="G736" s="1" t="s">
        <v>14</v>
      </c>
      <c r="H736" s="1" t="s">
        <v>22</v>
      </c>
      <c r="I736" s="1" t="s">
        <v>23</v>
      </c>
      <c r="J736" s="1" t="s">
        <v>24</v>
      </c>
      <c r="K736" s="1" t="s">
        <v>25</v>
      </c>
      <c r="L736" s="1" t="s">
        <v>26</v>
      </c>
      <c r="M736" s="1" t="s">
        <v>27</v>
      </c>
      <c r="N736" s="3" t="s">
        <v>28</v>
      </c>
    </row>
    <row r="737" spans="1:14" ht="19.95" hidden="1" customHeight="1" x14ac:dyDescent="0.25">
      <c r="A737" s="2">
        <v>193021</v>
      </c>
      <c r="B737" s="1">
        <v>20</v>
      </c>
      <c r="C737" s="1">
        <v>1.6539999999999999</v>
      </c>
      <c r="D737" s="1">
        <v>4.5319000000000003</v>
      </c>
      <c r="E737" s="1">
        <v>8.4116</v>
      </c>
      <c r="F737" s="1">
        <v>18.813800000000001</v>
      </c>
      <c r="G737" s="1" t="s">
        <v>14</v>
      </c>
      <c r="H737" s="1" t="s">
        <v>31</v>
      </c>
      <c r="I737" s="1" t="s">
        <v>32</v>
      </c>
      <c r="J737" s="1" t="s">
        <v>33</v>
      </c>
      <c r="K737" s="1" t="s">
        <v>34</v>
      </c>
      <c r="L737" s="1" t="s">
        <v>35</v>
      </c>
      <c r="M737" s="1" t="s">
        <v>36</v>
      </c>
      <c r="N737" s="3" t="s">
        <v>37</v>
      </c>
    </row>
    <row r="738" spans="1:14" ht="19.95" customHeight="1" x14ac:dyDescent="0.25">
      <c r="A738" s="2">
        <v>193009</v>
      </c>
      <c r="B738" s="1">
        <v>77</v>
      </c>
      <c r="C738" s="1">
        <v>3.9358</v>
      </c>
      <c r="D738" s="1">
        <v>6.8192000000000004</v>
      </c>
      <c r="E738" s="1">
        <v>13.5525</v>
      </c>
      <c r="F738" s="1">
        <v>29.366599999999998</v>
      </c>
      <c r="G738" s="1" t="s">
        <v>29</v>
      </c>
      <c r="H738" s="1" t="s">
        <v>22</v>
      </c>
      <c r="I738" s="1" t="s">
        <v>23</v>
      </c>
      <c r="J738" s="1" t="s">
        <v>24</v>
      </c>
      <c r="K738" s="1" t="s">
        <v>25</v>
      </c>
      <c r="L738" s="1" t="s">
        <v>26</v>
      </c>
      <c r="M738" s="1" t="s">
        <v>27</v>
      </c>
      <c r="N738" s="3" t="s">
        <v>28</v>
      </c>
    </row>
    <row r="739" spans="1:14" ht="19.95" customHeight="1" x14ac:dyDescent="0.25">
      <c r="A739" s="2">
        <v>192950</v>
      </c>
      <c r="B739" s="1">
        <v>78</v>
      </c>
      <c r="C739" s="1">
        <v>3.5053000000000001</v>
      </c>
      <c r="D739" s="1">
        <v>6.0823</v>
      </c>
      <c r="E739" s="1">
        <v>14.221299999999999</v>
      </c>
      <c r="F739" s="1">
        <v>25.293399999999998</v>
      </c>
      <c r="G739" s="1" t="s">
        <v>14</v>
      </c>
      <c r="H739" s="1" t="s">
        <v>22</v>
      </c>
      <c r="I739" s="1" t="s">
        <v>23</v>
      </c>
      <c r="J739" s="1" t="s">
        <v>24</v>
      </c>
      <c r="K739" s="1" t="s">
        <v>25</v>
      </c>
      <c r="L739" s="1" t="s">
        <v>26</v>
      </c>
      <c r="M739" s="1" t="s">
        <v>27</v>
      </c>
      <c r="N739" s="3" t="s">
        <v>28</v>
      </c>
    </row>
    <row r="740" spans="1:14" ht="19.95" customHeight="1" x14ac:dyDescent="0.25">
      <c r="A740" s="2">
        <v>192936</v>
      </c>
      <c r="B740" s="1">
        <v>99</v>
      </c>
      <c r="C740" s="1">
        <v>3.129</v>
      </c>
      <c r="D740" s="1">
        <v>6.9187000000000003</v>
      </c>
      <c r="E740" s="1">
        <v>15.7453</v>
      </c>
      <c r="F740" s="1">
        <v>26.338200000000001</v>
      </c>
      <c r="G740" s="1" t="s">
        <v>38</v>
      </c>
      <c r="H740" s="1" t="s">
        <v>22</v>
      </c>
      <c r="I740" s="1" t="s">
        <v>23</v>
      </c>
      <c r="J740" s="1" t="s">
        <v>24</v>
      </c>
      <c r="K740" s="1" t="s">
        <v>25</v>
      </c>
      <c r="L740" s="1" t="s">
        <v>26</v>
      </c>
      <c r="M740" s="1" t="s">
        <v>27</v>
      </c>
      <c r="N740" s="3" t="s">
        <v>28</v>
      </c>
    </row>
    <row r="741" spans="1:14" ht="19.95" customHeight="1" x14ac:dyDescent="0.25">
      <c r="A741" s="2">
        <v>192932</v>
      </c>
      <c r="B741" s="1">
        <v>67</v>
      </c>
      <c r="C741" s="1">
        <v>3.1674000000000002</v>
      </c>
      <c r="D741" s="1">
        <v>6.9901999999999997</v>
      </c>
      <c r="E741" s="1">
        <v>14.578799999999999</v>
      </c>
      <c r="F741" s="1">
        <v>26.459299999999999</v>
      </c>
      <c r="G741" s="1" t="s">
        <v>14</v>
      </c>
      <c r="H741" s="1" t="s">
        <v>22</v>
      </c>
      <c r="I741" s="1" t="s">
        <v>23</v>
      </c>
      <c r="J741" s="1" t="s">
        <v>24</v>
      </c>
      <c r="K741" s="1" t="s">
        <v>25</v>
      </c>
      <c r="L741" s="1" t="s">
        <v>26</v>
      </c>
      <c r="M741" s="1" t="s">
        <v>27</v>
      </c>
      <c r="N741" s="3" t="s">
        <v>28</v>
      </c>
    </row>
    <row r="742" spans="1:14" ht="19.95" hidden="1" customHeight="1" x14ac:dyDescent="0.25">
      <c r="A742" s="2">
        <v>192930</v>
      </c>
      <c r="B742" s="1">
        <v>48</v>
      </c>
      <c r="C742" s="1">
        <v>2.8923999999999999</v>
      </c>
      <c r="D742" s="1">
        <v>5.4573999999999998</v>
      </c>
      <c r="E742" s="1">
        <v>11.8102</v>
      </c>
      <c r="F742" s="1">
        <v>21.235299999999999</v>
      </c>
      <c r="G742" s="1" t="s">
        <v>14</v>
      </c>
      <c r="H742" s="1" t="s">
        <v>15</v>
      </c>
      <c r="I742" s="1" t="s">
        <v>16</v>
      </c>
      <c r="J742" s="1" t="s">
        <v>17</v>
      </c>
      <c r="K742" s="1" t="s">
        <v>18</v>
      </c>
      <c r="L742" s="1" t="s">
        <v>19</v>
      </c>
      <c r="M742" s="1" t="s">
        <v>20</v>
      </c>
      <c r="N742" s="3" t="s">
        <v>21</v>
      </c>
    </row>
    <row r="743" spans="1:14" ht="19.95" hidden="1" customHeight="1" x14ac:dyDescent="0.25">
      <c r="A743" s="2">
        <v>192917</v>
      </c>
      <c r="B743" s="1">
        <v>29</v>
      </c>
      <c r="C743" s="1">
        <v>1.2527999999999999</v>
      </c>
      <c r="D743" s="1">
        <v>4.1599000000000004</v>
      </c>
      <c r="E743" s="1">
        <v>8.7795000000000005</v>
      </c>
      <c r="F743" s="1">
        <v>18.968299999999999</v>
      </c>
      <c r="G743" s="1" t="s">
        <v>30</v>
      </c>
      <c r="H743" s="1" t="s">
        <v>31</v>
      </c>
      <c r="I743" s="1" t="s">
        <v>32</v>
      </c>
      <c r="J743" s="1" t="s">
        <v>33</v>
      </c>
      <c r="K743" s="1" t="s">
        <v>34</v>
      </c>
      <c r="L743" s="1" t="s">
        <v>35</v>
      </c>
      <c r="M743" s="1" t="s">
        <v>36</v>
      </c>
      <c r="N743" s="3" t="s">
        <v>37</v>
      </c>
    </row>
    <row r="744" spans="1:14" ht="19.95" customHeight="1" x14ac:dyDescent="0.25">
      <c r="A744" s="2">
        <v>192913</v>
      </c>
      <c r="B744" s="1">
        <v>78</v>
      </c>
      <c r="C744" s="1">
        <v>3.5472000000000001</v>
      </c>
      <c r="D744" s="1">
        <v>6.6679000000000004</v>
      </c>
      <c r="E744" s="1">
        <v>12.3538</v>
      </c>
      <c r="F744" s="1">
        <v>26.6143</v>
      </c>
      <c r="G744" s="1" t="s">
        <v>30</v>
      </c>
      <c r="H744" s="1" t="s">
        <v>22</v>
      </c>
      <c r="I744" s="1" t="s">
        <v>23</v>
      </c>
      <c r="J744" s="1" t="s">
        <v>24</v>
      </c>
      <c r="K744" s="1" t="s">
        <v>25</v>
      </c>
      <c r="L744" s="1" t="s">
        <v>26</v>
      </c>
      <c r="M744" s="1" t="s">
        <v>27</v>
      </c>
      <c r="N744" s="3" t="s">
        <v>28</v>
      </c>
    </row>
    <row r="745" spans="1:14" ht="19.95" hidden="1" customHeight="1" x14ac:dyDescent="0.25">
      <c r="A745" s="2">
        <v>192894</v>
      </c>
      <c r="B745" s="1">
        <v>27</v>
      </c>
      <c r="C745" s="1">
        <v>1.0398000000000001</v>
      </c>
      <c r="D745" s="1">
        <v>4.9134000000000002</v>
      </c>
      <c r="E745" s="1">
        <v>8.0432000000000006</v>
      </c>
      <c r="F745" s="1">
        <v>17.6173</v>
      </c>
      <c r="G745" s="1" t="s">
        <v>38</v>
      </c>
      <c r="H745" s="1" t="s">
        <v>31</v>
      </c>
      <c r="I745" s="1" t="s">
        <v>32</v>
      </c>
      <c r="J745" s="1" t="s">
        <v>33</v>
      </c>
      <c r="K745" s="1" t="s">
        <v>34</v>
      </c>
      <c r="L745" s="1" t="s">
        <v>35</v>
      </c>
      <c r="M745" s="1" t="s">
        <v>36</v>
      </c>
      <c r="N745" s="3" t="s">
        <v>37</v>
      </c>
    </row>
    <row r="746" spans="1:14" ht="19.95" hidden="1" customHeight="1" x14ac:dyDescent="0.25">
      <c r="A746" s="2">
        <v>192833</v>
      </c>
      <c r="B746" s="1">
        <v>43</v>
      </c>
      <c r="C746" s="1">
        <v>2.2982999999999998</v>
      </c>
      <c r="D746" s="1">
        <v>5.7275</v>
      </c>
      <c r="E746" s="1">
        <v>11.5548</v>
      </c>
      <c r="F746" s="1">
        <v>20.4665</v>
      </c>
      <c r="G746" s="1" t="s">
        <v>30</v>
      </c>
      <c r="H746" s="1" t="s">
        <v>15</v>
      </c>
      <c r="I746" s="1" t="s">
        <v>16</v>
      </c>
      <c r="J746" s="1" t="s">
        <v>17</v>
      </c>
      <c r="K746" s="1" t="s">
        <v>18</v>
      </c>
      <c r="L746" s="1" t="s">
        <v>19</v>
      </c>
      <c r="M746" s="1" t="s">
        <v>20</v>
      </c>
      <c r="N746" s="3" t="s">
        <v>21</v>
      </c>
    </row>
    <row r="747" spans="1:14" ht="19.95" hidden="1" customHeight="1" x14ac:dyDescent="0.25">
      <c r="A747" s="2">
        <v>192796</v>
      </c>
      <c r="B747" s="1">
        <v>12</v>
      </c>
      <c r="C747" s="1">
        <v>1.2521</v>
      </c>
      <c r="D747" s="1">
        <v>4.4237000000000002</v>
      </c>
      <c r="E747" s="1">
        <v>8.9373000000000005</v>
      </c>
      <c r="F747" s="1">
        <v>16.684999999999999</v>
      </c>
      <c r="G747" s="1" t="s">
        <v>29</v>
      </c>
      <c r="H747" s="1" t="s">
        <v>31</v>
      </c>
      <c r="I747" s="1" t="s">
        <v>32</v>
      </c>
      <c r="J747" s="1" t="s">
        <v>33</v>
      </c>
      <c r="K747" s="1" t="s">
        <v>34</v>
      </c>
      <c r="L747" s="1" t="s">
        <v>35</v>
      </c>
      <c r="M747" s="1" t="s">
        <v>36</v>
      </c>
      <c r="N747" s="3" t="s">
        <v>37</v>
      </c>
    </row>
    <row r="748" spans="1:14" ht="19.95" hidden="1" customHeight="1" x14ac:dyDescent="0.25">
      <c r="A748" s="2">
        <v>192777</v>
      </c>
      <c r="B748" s="1">
        <v>53</v>
      </c>
      <c r="C748" s="1">
        <v>2.3361999999999998</v>
      </c>
      <c r="D748" s="1">
        <v>5.9048999999999996</v>
      </c>
      <c r="E748" s="1">
        <v>10.436999999999999</v>
      </c>
      <c r="F748" s="1">
        <v>23.868300000000001</v>
      </c>
      <c r="G748" s="1" t="s">
        <v>38</v>
      </c>
      <c r="H748" s="1" t="s">
        <v>15</v>
      </c>
      <c r="I748" s="1" t="s">
        <v>16</v>
      </c>
      <c r="J748" s="1" t="s">
        <v>17</v>
      </c>
      <c r="K748" s="1" t="s">
        <v>18</v>
      </c>
      <c r="L748" s="1" t="s">
        <v>19</v>
      </c>
      <c r="M748" s="1" t="s">
        <v>20</v>
      </c>
      <c r="N748" s="3" t="s">
        <v>21</v>
      </c>
    </row>
    <row r="749" spans="1:14" ht="19.95" customHeight="1" x14ac:dyDescent="0.25">
      <c r="A749" s="2">
        <v>192763</v>
      </c>
      <c r="B749" s="1">
        <v>72</v>
      </c>
      <c r="C749" s="1">
        <v>3.3776999999999999</v>
      </c>
      <c r="D749" s="1">
        <v>6.2854999999999999</v>
      </c>
      <c r="E749" s="1">
        <v>14.738899999999999</v>
      </c>
      <c r="F749" s="1">
        <v>25.510400000000001</v>
      </c>
      <c r="G749" s="1" t="s">
        <v>38</v>
      </c>
      <c r="H749" s="1" t="s">
        <v>22</v>
      </c>
      <c r="I749" s="1" t="s">
        <v>23</v>
      </c>
      <c r="J749" s="1" t="s">
        <v>24</v>
      </c>
      <c r="K749" s="1" t="s">
        <v>25</v>
      </c>
      <c r="L749" s="1" t="s">
        <v>26</v>
      </c>
      <c r="M749" s="1" t="s">
        <v>27</v>
      </c>
      <c r="N749" s="3" t="s">
        <v>28</v>
      </c>
    </row>
    <row r="750" spans="1:14" ht="19.95" hidden="1" customHeight="1" x14ac:dyDescent="0.25">
      <c r="A750" s="2">
        <v>192752</v>
      </c>
      <c r="B750" s="1">
        <v>11</v>
      </c>
      <c r="C750" s="1">
        <v>1.0182</v>
      </c>
      <c r="D750" s="1">
        <v>4.2946999999999997</v>
      </c>
      <c r="E750" s="1">
        <v>9.2196999999999996</v>
      </c>
      <c r="F750" s="1">
        <v>19.986899999999999</v>
      </c>
      <c r="G750" s="1" t="s">
        <v>29</v>
      </c>
      <c r="H750" s="1" t="s">
        <v>31</v>
      </c>
      <c r="I750" s="1" t="s">
        <v>32</v>
      </c>
      <c r="J750" s="1" t="s">
        <v>33</v>
      </c>
      <c r="K750" s="1" t="s">
        <v>34</v>
      </c>
      <c r="L750" s="1" t="s">
        <v>35</v>
      </c>
      <c r="M750" s="1" t="s">
        <v>36</v>
      </c>
      <c r="N750" s="3" t="s">
        <v>37</v>
      </c>
    </row>
    <row r="751" spans="1:14" ht="19.95" customHeight="1" x14ac:dyDescent="0.25">
      <c r="A751" s="2">
        <v>192739</v>
      </c>
      <c r="B751" s="1">
        <v>72</v>
      </c>
      <c r="C751" s="1">
        <v>3.2143000000000002</v>
      </c>
      <c r="D751" s="1">
        <v>6.1741000000000001</v>
      </c>
      <c r="E751" s="1">
        <v>12.9209</v>
      </c>
      <c r="F751" s="1">
        <v>29.225899999999999</v>
      </c>
      <c r="G751" s="1" t="s">
        <v>14</v>
      </c>
      <c r="H751" s="1" t="s">
        <v>22</v>
      </c>
      <c r="I751" s="1" t="s">
        <v>23</v>
      </c>
      <c r="J751" s="1" t="s">
        <v>24</v>
      </c>
      <c r="K751" s="1" t="s">
        <v>25</v>
      </c>
      <c r="L751" s="1" t="s">
        <v>26</v>
      </c>
      <c r="M751" s="1" t="s">
        <v>27</v>
      </c>
      <c r="N751" s="3" t="s">
        <v>28</v>
      </c>
    </row>
    <row r="752" spans="1:14" ht="19.95" hidden="1" customHeight="1" x14ac:dyDescent="0.25">
      <c r="A752" s="2">
        <v>192737</v>
      </c>
      <c r="B752" s="1">
        <v>13</v>
      </c>
      <c r="C752" s="1">
        <v>1.6043000000000001</v>
      </c>
      <c r="D752" s="1">
        <v>4.5400999999999998</v>
      </c>
      <c r="E752" s="1">
        <v>8.2200000000000006</v>
      </c>
      <c r="F752" s="1">
        <v>17.3888</v>
      </c>
      <c r="G752" s="1" t="s">
        <v>38</v>
      </c>
      <c r="H752" s="1" t="s">
        <v>31</v>
      </c>
      <c r="I752" s="1" t="s">
        <v>32</v>
      </c>
      <c r="J752" s="1" t="s">
        <v>33</v>
      </c>
      <c r="K752" s="1" t="s">
        <v>34</v>
      </c>
      <c r="L752" s="1" t="s">
        <v>35</v>
      </c>
      <c r="M752" s="1" t="s">
        <v>36</v>
      </c>
      <c r="N752" s="3" t="s">
        <v>37</v>
      </c>
    </row>
    <row r="753" spans="1:14" ht="19.95" hidden="1" customHeight="1" x14ac:dyDescent="0.25">
      <c r="A753" s="2">
        <v>192663</v>
      </c>
      <c r="B753" s="1">
        <v>48</v>
      </c>
      <c r="C753" s="1">
        <v>2.9998</v>
      </c>
      <c r="D753" s="1">
        <v>5.26</v>
      </c>
      <c r="E753" s="1">
        <v>11.296200000000001</v>
      </c>
      <c r="F753" s="1">
        <v>22.7927</v>
      </c>
      <c r="G753" s="1" t="s">
        <v>30</v>
      </c>
      <c r="H753" s="1" t="s">
        <v>15</v>
      </c>
      <c r="I753" s="1" t="s">
        <v>16</v>
      </c>
      <c r="J753" s="1" t="s">
        <v>17</v>
      </c>
      <c r="K753" s="1" t="s">
        <v>18</v>
      </c>
      <c r="L753" s="1" t="s">
        <v>19</v>
      </c>
      <c r="M753" s="1" t="s">
        <v>20</v>
      </c>
      <c r="N753" s="3" t="s">
        <v>21</v>
      </c>
    </row>
    <row r="754" spans="1:14" ht="19.95" hidden="1" customHeight="1" x14ac:dyDescent="0.25">
      <c r="A754" s="2">
        <v>192652</v>
      </c>
      <c r="B754" s="1">
        <v>32</v>
      </c>
      <c r="C754" s="1">
        <v>2.1309999999999998</v>
      </c>
      <c r="D754" s="1">
        <v>5.3925000000000001</v>
      </c>
      <c r="E754" s="1">
        <v>10.014200000000001</v>
      </c>
      <c r="F754" s="1">
        <v>23.047699999999999</v>
      </c>
      <c r="G754" s="1" t="s">
        <v>38</v>
      </c>
      <c r="H754" s="1" t="s">
        <v>15</v>
      </c>
      <c r="I754" s="1" t="s">
        <v>16</v>
      </c>
      <c r="J754" s="1" t="s">
        <v>17</v>
      </c>
      <c r="K754" s="1" t="s">
        <v>18</v>
      </c>
      <c r="L754" s="1" t="s">
        <v>19</v>
      </c>
      <c r="M754" s="1" t="s">
        <v>20</v>
      </c>
      <c r="N754" s="3" t="s">
        <v>21</v>
      </c>
    </row>
    <row r="755" spans="1:14" ht="19.95" hidden="1" customHeight="1" x14ac:dyDescent="0.25">
      <c r="A755" s="2">
        <v>192632</v>
      </c>
      <c r="B755" s="1">
        <v>34</v>
      </c>
      <c r="C755" s="1">
        <v>2.2730000000000001</v>
      </c>
      <c r="D755" s="1">
        <v>5.0742000000000003</v>
      </c>
      <c r="E755" s="1">
        <v>10.8873</v>
      </c>
      <c r="F755" s="1">
        <v>20.141100000000002</v>
      </c>
      <c r="G755" s="1" t="s">
        <v>14</v>
      </c>
      <c r="H755" s="1" t="s">
        <v>15</v>
      </c>
      <c r="I755" s="1" t="s">
        <v>16</v>
      </c>
      <c r="J755" s="1" t="s">
        <v>17</v>
      </c>
      <c r="K755" s="1" t="s">
        <v>18</v>
      </c>
      <c r="L755" s="1" t="s">
        <v>19</v>
      </c>
      <c r="M755" s="1" t="s">
        <v>20</v>
      </c>
      <c r="N755" s="3" t="s">
        <v>21</v>
      </c>
    </row>
    <row r="756" spans="1:14" ht="19.95" customHeight="1" x14ac:dyDescent="0.25">
      <c r="A756" s="2">
        <v>192624</v>
      </c>
      <c r="B756" s="1">
        <v>94</v>
      </c>
      <c r="C756" s="1">
        <v>3.2408999999999999</v>
      </c>
      <c r="D756" s="1">
        <v>6.7245999999999997</v>
      </c>
      <c r="E756" s="1">
        <v>12.2989</v>
      </c>
      <c r="F756" s="1">
        <v>28.962900000000001</v>
      </c>
      <c r="G756" s="1" t="s">
        <v>14</v>
      </c>
      <c r="H756" s="1" t="s">
        <v>22</v>
      </c>
      <c r="I756" s="1" t="s">
        <v>23</v>
      </c>
      <c r="J756" s="1" t="s">
        <v>24</v>
      </c>
      <c r="K756" s="1" t="s">
        <v>25</v>
      </c>
      <c r="L756" s="1" t="s">
        <v>26</v>
      </c>
      <c r="M756" s="1" t="s">
        <v>27</v>
      </c>
      <c r="N756" s="3" t="s">
        <v>28</v>
      </c>
    </row>
    <row r="757" spans="1:14" ht="19.95" hidden="1" customHeight="1" x14ac:dyDescent="0.25">
      <c r="A757" s="2">
        <v>192620</v>
      </c>
      <c r="B757" s="1">
        <v>42</v>
      </c>
      <c r="C757" s="1">
        <v>2.2338</v>
      </c>
      <c r="D757" s="1">
        <v>5.6901000000000002</v>
      </c>
      <c r="E757" s="1">
        <v>11.3222</v>
      </c>
      <c r="F757" s="1">
        <v>22.6419</v>
      </c>
      <c r="G757" s="1" t="s">
        <v>14</v>
      </c>
      <c r="H757" s="1" t="s">
        <v>15</v>
      </c>
      <c r="I757" s="1" t="s">
        <v>16</v>
      </c>
      <c r="J757" s="1" t="s">
        <v>17</v>
      </c>
      <c r="K757" s="1" t="s">
        <v>18</v>
      </c>
      <c r="L757" s="1" t="s">
        <v>19</v>
      </c>
      <c r="M757" s="1" t="s">
        <v>20</v>
      </c>
      <c r="N757" s="3" t="s">
        <v>21</v>
      </c>
    </row>
    <row r="758" spans="1:14" ht="19.95" hidden="1" customHeight="1" x14ac:dyDescent="0.25">
      <c r="A758" s="2">
        <v>192614</v>
      </c>
      <c r="B758" s="1">
        <v>54</v>
      </c>
      <c r="C758" s="1">
        <v>2.1257999999999999</v>
      </c>
      <c r="D758" s="1">
        <v>5.9828000000000001</v>
      </c>
      <c r="E758" s="1">
        <v>10.0091</v>
      </c>
      <c r="F758" s="1">
        <v>20.1538</v>
      </c>
      <c r="G758" s="1" t="s">
        <v>30</v>
      </c>
      <c r="H758" s="1" t="s">
        <v>15</v>
      </c>
      <c r="I758" s="1" t="s">
        <v>16</v>
      </c>
      <c r="J758" s="1" t="s">
        <v>17</v>
      </c>
      <c r="K758" s="1" t="s">
        <v>18</v>
      </c>
      <c r="L758" s="1" t="s">
        <v>19</v>
      </c>
      <c r="M758" s="1" t="s">
        <v>20</v>
      </c>
      <c r="N758" s="3" t="s">
        <v>21</v>
      </c>
    </row>
    <row r="759" spans="1:14" ht="19.95" hidden="1" customHeight="1" x14ac:dyDescent="0.25">
      <c r="A759" s="2">
        <v>192582</v>
      </c>
      <c r="B759" s="1">
        <v>28</v>
      </c>
      <c r="C759" s="1">
        <v>1.4661</v>
      </c>
      <c r="D759" s="1">
        <v>4.9157999999999999</v>
      </c>
      <c r="E759" s="1">
        <v>9.3803999999999998</v>
      </c>
      <c r="F759" s="1">
        <v>19.753</v>
      </c>
      <c r="G759" s="1" t="s">
        <v>29</v>
      </c>
      <c r="H759" s="1" t="s">
        <v>31</v>
      </c>
      <c r="I759" s="1" t="s">
        <v>32</v>
      </c>
      <c r="J759" s="1" t="s">
        <v>33</v>
      </c>
      <c r="K759" s="1" t="s">
        <v>34</v>
      </c>
      <c r="L759" s="1" t="s">
        <v>35</v>
      </c>
      <c r="M759" s="1" t="s">
        <v>36</v>
      </c>
      <c r="N759" s="3" t="s">
        <v>37</v>
      </c>
    </row>
    <row r="760" spans="1:14" ht="19.95" hidden="1" customHeight="1" x14ac:dyDescent="0.25">
      <c r="A760" s="2">
        <v>192575</v>
      </c>
      <c r="B760" s="1">
        <v>60</v>
      </c>
      <c r="C760" s="1">
        <v>2.7294999999999998</v>
      </c>
      <c r="D760" s="1">
        <v>5.5473999999999997</v>
      </c>
      <c r="E760" s="1">
        <v>10.4057</v>
      </c>
      <c r="F760" s="1">
        <v>20.613099999999999</v>
      </c>
      <c r="G760" s="1" t="s">
        <v>14</v>
      </c>
      <c r="H760" s="1" t="s">
        <v>15</v>
      </c>
      <c r="I760" s="1" t="s">
        <v>16</v>
      </c>
      <c r="J760" s="1" t="s">
        <v>17</v>
      </c>
      <c r="K760" s="1" t="s">
        <v>18</v>
      </c>
      <c r="L760" s="1" t="s">
        <v>19</v>
      </c>
      <c r="M760" s="1" t="s">
        <v>20</v>
      </c>
      <c r="N760" s="3" t="s">
        <v>21</v>
      </c>
    </row>
    <row r="761" spans="1:14" ht="19.95" hidden="1" customHeight="1" x14ac:dyDescent="0.25">
      <c r="A761" s="2">
        <v>192572</v>
      </c>
      <c r="B761" s="1">
        <v>16</v>
      </c>
      <c r="C761" s="1">
        <v>1.6099000000000001</v>
      </c>
      <c r="D761" s="1">
        <v>4.0488</v>
      </c>
      <c r="E761" s="1">
        <v>9.3198000000000008</v>
      </c>
      <c r="F761" s="1">
        <v>17.3569</v>
      </c>
      <c r="G761" s="1" t="s">
        <v>30</v>
      </c>
      <c r="H761" s="1" t="s">
        <v>31</v>
      </c>
      <c r="I761" s="1" t="s">
        <v>32</v>
      </c>
      <c r="J761" s="1" t="s">
        <v>33</v>
      </c>
      <c r="K761" s="1" t="s">
        <v>34</v>
      </c>
      <c r="L761" s="1" t="s">
        <v>35</v>
      </c>
      <c r="M761" s="1" t="s">
        <v>36</v>
      </c>
      <c r="N761" s="3" t="s">
        <v>37</v>
      </c>
    </row>
    <row r="762" spans="1:14" ht="19.95" customHeight="1" x14ac:dyDescent="0.25">
      <c r="A762" s="2">
        <v>192572</v>
      </c>
      <c r="B762" s="1">
        <v>96</v>
      </c>
      <c r="C762" s="1">
        <v>3.5347</v>
      </c>
      <c r="D762" s="1">
        <v>6.2980999999999998</v>
      </c>
      <c r="E762" s="1">
        <v>14.7172</v>
      </c>
      <c r="F762" s="1">
        <v>26.331499999999998</v>
      </c>
      <c r="G762" s="1" t="s">
        <v>14</v>
      </c>
      <c r="H762" s="1" t="s">
        <v>22</v>
      </c>
      <c r="I762" s="1" t="s">
        <v>23</v>
      </c>
      <c r="J762" s="1" t="s">
        <v>24</v>
      </c>
      <c r="K762" s="1" t="s">
        <v>25</v>
      </c>
      <c r="L762" s="1" t="s">
        <v>26</v>
      </c>
      <c r="M762" s="1" t="s">
        <v>27</v>
      </c>
      <c r="N762" s="3" t="s">
        <v>28</v>
      </c>
    </row>
    <row r="763" spans="1:14" ht="19.95" hidden="1" customHeight="1" x14ac:dyDescent="0.25">
      <c r="A763" s="2">
        <v>192540</v>
      </c>
      <c r="B763" s="1">
        <v>50</v>
      </c>
      <c r="C763" s="1">
        <v>2.1665000000000001</v>
      </c>
      <c r="D763" s="1">
        <v>5.9470000000000001</v>
      </c>
      <c r="E763" s="1">
        <v>11.146599999999999</v>
      </c>
      <c r="F763" s="1">
        <v>22.4375</v>
      </c>
      <c r="G763" s="1" t="s">
        <v>30</v>
      </c>
      <c r="H763" s="1" t="s">
        <v>15</v>
      </c>
      <c r="I763" s="1" t="s">
        <v>16</v>
      </c>
      <c r="J763" s="1" t="s">
        <v>17</v>
      </c>
      <c r="K763" s="1" t="s">
        <v>18</v>
      </c>
      <c r="L763" s="1" t="s">
        <v>19</v>
      </c>
      <c r="M763" s="1" t="s">
        <v>20</v>
      </c>
      <c r="N763" s="3" t="s">
        <v>21</v>
      </c>
    </row>
    <row r="764" spans="1:14" ht="19.95" customHeight="1" x14ac:dyDescent="0.25">
      <c r="A764" s="2">
        <v>192518</v>
      </c>
      <c r="B764" s="1">
        <v>86</v>
      </c>
      <c r="C764" s="1">
        <v>3.5238</v>
      </c>
      <c r="D764" s="1">
        <v>6.7792000000000003</v>
      </c>
      <c r="E764" s="1">
        <v>13.1225</v>
      </c>
      <c r="F764" s="1">
        <v>28.3735</v>
      </c>
      <c r="G764" s="1" t="s">
        <v>14</v>
      </c>
      <c r="H764" s="1" t="s">
        <v>22</v>
      </c>
      <c r="I764" s="1" t="s">
        <v>23</v>
      </c>
      <c r="J764" s="1" t="s">
        <v>24</v>
      </c>
      <c r="K764" s="1" t="s">
        <v>25</v>
      </c>
      <c r="L764" s="1" t="s">
        <v>26</v>
      </c>
      <c r="M764" s="1" t="s">
        <v>27</v>
      </c>
      <c r="N764" s="3" t="s">
        <v>28</v>
      </c>
    </row>
    <row r="765" spans="1:14" ht="19.95" hidden="1" customHeight="1" x14ac:dyDescent="0.25">
      <c r="A765" s="2">
        <v>192506</v>
      </c>
      <c r="B765" s="1">
        <v>52</v>
      </c>
      <c r="C765" s="1">
        <v>2.6408</v>
      </c>
      <c r="D765" s="1">
        <v>5.8299000000000003</v>
      </c>
      <c r="E765" s="1">
        <v>10.9384</v>
      </c>
      <c r="F765" s="1">
        <v>20.759699999999999</v>
      </c>
      <c r="G765" s="1" t="s">
        <v>38</v>
      </c>
      <c r="H765" s="1" t="s">
        <v>15</v>
      </c>
      <c r="I765" s="1" t="s">
        <v>16</v>
      </c>
      <c r="J765" s="1" t="s">
        <v>17</v>
      </c>
      <c r="K765" s="1" t="s">
        <v>18</v>
      </c>
      <c r="L765" s="1" t="s">
        <v>19</v>
      </c>
      <c r="M765" s="1" t="s">
        <v>20</v>
      </c>
      <c r="N765" s="3" t="s">
        <v>21</v>
      </c>
    </row>
    <row r="766" spans="1:14" ht="19.95" hidden="1" customHeight="1" x14ac:dyDescent="0.25">
      <c r="A766" s="2">
        <v>192489</v>
      </c>
      <c r="B766" s="1">
        <v>51</v>
      </c>
      <c r="C766" s="1">
        <v>2.3464</v>
      </c>
      <c r="D766" s="1">
        <v>5.3710000000000004</v>
      </c>
      <c r="E766" s="1">
        <v>11.4892</v>
      </c>
      <c r="F766" s="1">
        <v>20.179099999999998</v>
      </c>
      <c r="G766" s="1" t="s">
        <v>30</v>
      </c>
      <c r="H766" s="1" t="s">
        <v>15</v>
      </c>
      <c r="I766" s="1" t="s">
        <v>16</v>
      </c>
      <c r="J766" s="1" t="s">
        <v>17</v>
      </c>
      <c r="K766" s="1" t="s">
        <v>18</v>
      </c>
      <c r="L766" s="1" t="s">
        <v>19</v>
      </c>
      <c r="M766" s="1" t="s">
        <v>20</v>
      </c>
      <c r="N766" s="3" t="s">
        <v>21</v>
      </c>
    </row>
    <row r="767" spans="1:14" ht="19.95" customHeight="1" x14ac:dyDescent="0.25">
      <c r="A767" s="2">
        <v>192479</v>
      </c>
      <c r="B767" s="1">
        <v>93</v>
      </c>
      <c r="C767" s="1">
        <v>3.8260000000000001</v>
      </c>
      <c r="D767" s="1">
        <v>6.1601999999999997</v>
      </c>
      <c r="E767" s="1">
        <v>14.3431</v>
      </c>
      <c r="F767" s="1">
        <v>29.228999999999999</v>
      </c>
      <c r="G767" s="1" t="s">
        <v>38</v>
      </c>
      <c r="H767" s="1" t="s">
        <v>22</v>
      </c>
      <c r="I767" s="1" t="s">
        <v>23</v>
      </c>
      <c r="J767" s="1" t="s">
        <v>24</v>
      </c>
      <c r="K767" s="1" t="s">
        <v>25</v>
      </c>
      <c r="L767" s="1" t="s">
        <v>26</v>
      </c>
      <c r="M767" s="1" t="s">
        <v>27</v>
      </c>
      <c r="N767" s="3" t="s">
        <v>28</v>
      </c>
    </row>
    <row r="768" spans="1:14" ht="19.95" customHeight="1" x14ac:dyDescent="0.25">
      <c r="A768" s="2">
        <v>192432</v>
      </c>
      <c r="B768" s="1">
        <v>89</v>
      </c>
      <c r="C768" s="1">
        <v>3.8165</v>
      </c>
      <c r="D768" s="1">
        <v>6.4949000000000003</v>
      </c>
      <c r="E768" s="1">
        <v>12.1587</v>
      </c>
      <c r="F768" s="1">
        <v>25.0471</v>
      </c>
      <c r="G768" s="1" t="s">
        <v>29</v>
      </c>
      <c r="H768" s="1" t="s">
        <v>22</v>
      </c>
      <c r="I768" s="1" t="s">
        <v>23</v>
      </c>
      <c r="J768" s="1" t="s">
        <v>24</v>
      </c>
      <c r="K768" s="1" t="s">
        <v>25</v>
      </c>
      <c r="L768" s="1" t="s">
        <v>26</v>
      </c>
      <c r="M768" s="1" t="s">
        <v>27</v>
      </c>
      <c r="N768" s="3" t="s">
        <v>28</v>
      </c>
    </row>
    <row r="769" spans="1:14" ht="19.95" hidden="1" customHeight="1" x14ac:dyDescent="0.25">
      <c r="A769" s="2">
        <v>192400</v>
      </c>
      <c r="B769" s="1">
        <v>55</v>
      </c>
      <c r="C769" s="1">
        <v>2.6602000000000001</v>
      </c>
      <c r="D769" s="1">
        <v>5.9245000000000001</v>
      </c>
      <c r="E769" s="1">
        <v>11.6448</v>
      </c>
      <c r="F769" s="1">
        <v>20.020900000000001</v>
      </c>
      <c r="G769" s="1" t="s">
        <v>14</v>
      </c>
      <c r="H769" s="1" t="s">
        <v>15</v>
      </c>
      <c r="I769" s="1" t="s">
        <v>16</v>
      </c>
      <c r="J769" s="1" t="s">
        <v>17</v>
      </c>
      <c r="K769" s="1" t="s">
        <v>18</v>
      </c>
      <c r="L769" s="1" t="s">
        <v>19</v>
      </c>
      <c r="M769" s="1" t="s">
        <v>20</v>
      </c>
      <c r="N769" s="3" t="s">
        <v>21</v>
      </c>
    </row>
    <row r="770" spans="1:14" ht="19.95" customHeight="1" x14ac:dyDescent="0.25">
      <c r="A770" s="2">
        <v>192341</v>
      </c>
      <c r="B770" s="1">
        <v>77</v>
      </c>
      <c r="C770" s="1">
        <v>3.7934000000000001</v>
      </c>
      <c r="D770" s="1">
        <v>6.5237999999999996</v>
      </c>
      <c r="E770" s="1">
        <v>15.524900000000001</v>
      </c>
      <c r="F770" s="1">
        <v>29.211500000000001</v>
      </c>
      <c r="G770" s="1" t="s">
        <v>29</v>
      </c>
      <c r="H770" s="1" t="s">
        <v>22</v>
      </c>
      <c r="I770" s="1" t="s">
        <v>23</v>
      </c>
      <c r="J770" s="1" t="s">
        <v>24</v>
      </c>
      <c r="K770" s="1" t="s">
        <v>25</v>
      </c>
      <c r="L770" s="1" t="s">
        <v>26</v>
      </c>
      <c r="M770" s="1" t="s">
        <v>27</v>
      </c>
      <c r="N770" s="3" t="s">
        <v>28</v>
      </c>
    </row>
    <row r="771" spans="1:14" ht="19.95" customHeight="1" x14ac:dyDescent="0.25">
      <c r="A771" s="2">
        <v>192340</v>
      </c>
      <c r="B771" s="1">
        <v>73</v>
      </c>
      <c r="C771" s="1">
        <v>3.6694</v>
      </c>
      <c r="D771" s="1">
        <v>6.3952</v>
      </c>
      <c r="E771" s="1">
        <v>12.004899999999999</v>
      </c>
      <c r="F771" s="1">
        <v>27.2547</v>
      </c>
      <c r="G771" s="1" t="s">
        <v>30</v>
      </c>
      <c r="H771" s="1" t="s">
        <v>22</v>
      </c>
      <c r="I771" s="1" t="s">
        <v>23</v>
      </c>
      <c r="J771" s="1" t="s">
        <v>24</v>
      </c>
      <c r="K771" s="1" t="s">
        <v>25</v>
      </c>
      <c r="L771" s="1" t="s">
        <v>26</v>
      </c>
      <c r="M771" s="1" t="s">
        <v>27</v>
      </c>
      <c r="N771" s="3" t="s">
        <v>28</v>
      </c>
    </row>
    <row r="772" spans="1:14" ht="19.95" hidden="1" customHeight="1" x14ac:dyDescent="0.25">
      <c r="A772" s="2">
        <v>192329</v>
      </c>
      <c r="B772" s="1">
        <v>18</v>
      </c>
      <c r="C772" s="1">
        <v>1.7042999999999999</v>
      </c>
      <c r="D772" s="1">
        <v>4.4314</v>
      </c>
      <c r="E772" s="1">
        <v>9.3160000000000007</v>
      </c>
      <c r="F772" s="1">
        <v>19.102</v>
      </c>
      <c r="G772" s="1" t="s">
        <v>14</v>
      </c>
      <c r="H772" s="1" t="s">
        <v>31</v>
      </c>
      <c r="I772" s="1" t="s">
        <v>32</v>
      </c>
      <c r="J772" s="1" t="s">
        <v>33</v>
      </c>
      <c r="K772" s="1" t="s">
        <v>34</v>
      </c>
      <c r="L772" s="1" t="s">
        <v>35</v>
      </c>
      <c r="M772" s="1" t="s">
        <v>36</v>
      </c>
      <c r="N772" s="3" t="s">
        <v>37</v>
      </c>
    </row>
    <row r="773" spans="1:14" ht="19.95" hidden="1" customHeight="1" x14ac:dyDescent="0.25">
      <c r="A773" s="2">
        <v>192276</v>
      </c>
      <c r="B773" s="1">
        <v>40</v>
      </c>
      <c r="C773" s="1">
        <v>2.8595000000000002</v>
      </c>
      <c r="D773" s="1">
        <v>5.3708</v>
      </c>
      <c r="E773" s="1">
        <v>10.4884</v>
      </c>
      <c r="F773" s="1">
        <v>22.965</v>
      </c>
      <c r="G773" s="1" t="s">
        <v>38</v>
      </c>
      <c r="H773" s="1" t="s">
        <v>15</v>
      </c>
      <c r="I773" s="1" t="s">
        <v>16</v>
      </c>
      <c r="J773" s="1" t="s">
        <v>17</v>
      </c>
      <c r="K773" s="1" t="s">
        <v>18</v>
      </c>
      <c r="L773" s="1" t="s">
        <v>19</v>
      </c>
      <c r="M773" s="1" t="s">
        <v>20</v>
      </c>
      <c r="N773" s="3" t="s">
        <v>21</v>
      </c>
    </row>
    <row r="774" spans="1:14" ht="19.95" customHeight="1" x14ac:dyDescent="0.25">
      <c r="A774" s="2">
        <v>192276</v>
      </c>
      <c r="B774" s="1">
        <v>62</v>
      </c>
      <c r="C774" s="1">
        <v>3.4519000000000002</v>
      </c>
      <c r="D774" s="1">
        <v>6.4005999999999998</v>
      </c>
      <c r="E774" s="1">
        <v>15.0321</v>
      </c>
      <c r="F774" s="1">
        <v>27.8325</v>
      </c>
      <c r="G774" s="1" t="s">
        <v>38</v>
      </c>
      <c r="H774" s="1" t="s">
        <v>22</v>
      </c>
      <c r="I774" s="1" t="s">
        <v>23</v>
      </c>
      <c r="J774" s="1" t="s">
        <v>24</v>
      </c>
      <c r="K774" s="1" t="s">
        <v>25</v>
      </c>
      <c r="L774" s="1" t="s">
        <v>26</v>
      </c>
      <c r="M774" s="1" t="s">
        <v>27</v>
      </c>
      <c r="N774" s="3" t="s">
        <v>28</v>
      </c>
    </row>
    <row r="775" spans="1:14" ht="19.95" hidden="1" customHeight="1" x14ac:dyDescent="0.25">
      <c r="A775" s="2">
        <v>192173</v>
      </c>
      <c r="B775" s="1">
        <v>15</v>
      </c>
      <c r="C775" s="1">
        <v>1.3703000000000001</v>
      </c>
      <c r="D775" s="1">
        <v>4.4493999999999998</v>
      </c>
      <c r="E775" s="1">
        <v>8.1142000000000003</v>
      </c>
      <c r="F775" s="1">
        <v>16.9268</v>
      </c>
      <c r="G775" s="1" t="s">
        <v>29</v>
      </c>
      <c r="H775" s="1" t="s">
        <v>31</v>
      </c>
      <c r="I775" s="1" t="s">
        <v>32</v>
      </c>
      <c r="J775" s="1" t="s">
        <v>33</v>
      </c>
      <c r="K775" s="1" t="s">
        <v>34</v>
      </c>
      <c r="L775" s="1" t="s">
        <v>35</v>
      </c>
      <c r="M775" s="1" t="s">
        <v>36</v>
      </c>
      <c r="N775" s="3" t="s">
        <v>37</v>
      </c>
    </row>
    <row r="776" spans="1:14" ht="19.95" hidden="1" customHeight="1" x14ac:dyDescent="0.25">
      <c r="A776" s="2">
        <v>192154</v>
      </c>
      <c r="B776" s="1">
        <v>13</v>
      </c>
      <c r="C776" s="1">
        <v>1.0963000000000001</v>
      </c>
      <c r="D776" s="1">
        <v>4.7405999999999997</v>
      </c>
      <c r="E776" s="1">
        <v>8.9337999999999997</v>
      </c>
      <c r="F776" s="1">
        <v>19.039300000000001</v>
      </c>
      <c r="G776" s="1" t="s">
        <v>14</v>
      </c>
      <c r="H776" s="1" t="s">
        <v>31</v>
      </c>
      <c r="I776" s="1" t="s">
        <v>32</v>
      </c>
      <c r="J776" s="1" t="s">
        <v>33</v>
      </c>
      <c r="K776" s="1" t="s">
        <v>34</v>
      </c>
      <c r="L776" s="1" t="s">
        <v>35</v>
      </c>
      <c r="M776" s="1" t="s">
        <v>36</v>
      </c>
      <c r="N776" s="3" t="s">
        <v>37</v>
      </c>
    </row>
    <row r="777" spans="1:14" ht="19.95" hidden="1" customHeight="1" x14ac:dyDescent="0.25">
      <c r="A777" s="2">
        <v>192113</v>
      </c>
      <c r="B777" s="1">
        <v>45</v>
      </c>
      <c r="C777" s="1">
        <v>2.0924</v>
      </c>
      <c r="D777" s="1">
        <v>5.4405000000000001</v>
      </c>
      <c r="E777" s="1">
        <v>10.381</v>
      </c>
      <c r="F777" s="1">
        <v>20.025600000000001</v>
      </c>
      <c r="G777" s="1" t="s">
        <v>38</v>
      </c>
      <c r="H777" s="1" t="s">
        <v>15</v>
      </c>
      <c r="I777" s="1" t="s">
        <v>16</v>
      </c>
      <c r="J777" s="1" t="s">
        <v>17</v>
      </c>
      <c r="K777" s="1" t="s">
        <v>18</v>
      </c>
      <c r="L777" s="1" t="s">
        <v>19</v>
      </c>
      <c r="M777" s="1" t="s">
        <v>20</v>
      </c>
      <c r="N777" s="3" t="s">
        <v>21</v>
      </c>
    </row>
    <row r="778" spans="1:14" ht="19.95" customHeight="1" x14ac:dyDescent="0.25">
      <c r="A778" s="2">
        <v>192106</v>
      </c>
      <c r="B778" s="1">
        <v>81</v>
      </c>
      <c r="C778" s="1">
        <v>3.3773</v>
      </c>
      <c r="D778" s="1">
        <v>6.7384000000000004</v>
      </c>
      <c r="E778" s="1">
        <v>13.4566</v>
      </c>
      <c r="F778" s="1">
        <v>29.959800000000001</v>
      </c>
      <c r="G778" s="1" t="s">
        <v>38</v>
      </c>
      <c r="H778" s="1" t="s">
        <v>22</v>
      </c>
      <c r="I778" s="1" t="s">
        <v>23</v>
      </c>
      <c r="J778" s="1" t="s">
        <v>24</v>
      </c>
      <c r="K778" s="1" t="s">
        <v>25</v>
      </c>
      <c r="L778" s="1" t="s">
        <v>26</v>
      </c>
      <c r="M778" s="1" t="s">
        <v>27</v>
      </c>
      <c r="N778" s="3" t="s">
        <v>28</v>
      </c>
    </row>
    <row r="779" spans="1:14" ht="19.95" hidden="1" customHeight="1" x14ac:dyDescent="0.25">
      <c r="A779" s="2">
        <v>192087</v>
      </c>
      <c r="B779" s="1">
        <v>53</v>
      </c>
      <c r="C779" s="1">
        <v>2.6419000000000001</v>
      </c>
      <c r="D779" s="1">
        <v>5.4306999999999999</v>
      </c>
      <c r="E779" s="1">
        <v>10.3361</v>
      </c>
      <c r="F779" s="1">
        <v>24.889199999999999</v>
      </c>
      <c r="G779" s="1" t="s">
        <v>38</v>
      </c>
      <c r="H779" s="1" t="s">
        <v>15</v>
      </c>
      <c r="I779" s="1" t="s">
        <v>16</v>
      </c>
      <c r="J779" s="1" t="s">
        <v>17</v>
      </c>
      <c r="K779" s="1" t="s">
        <v>18</v>
      </c>
      <c r="L779" s="1" t="s">
        <v>19</v>
      </c>
      <c r="M779" s="1" t="s">
        <v>20</v>
      </c>
      <c r="N779" s="3" t="s">
        <v>21</v>
      </c>
    </row>
    <row r="780" spans="1:14" ht="19.95" hidden="1" customHeight="1" x14ac:dyDescent="0.25">
      <c r="A780" s="2">
        <v>192062</v>
      </c>
      <c r="B780" s="1">
        <v>45</v>
      </c>
      <c r="C780" s="1">
        <v>2.464</v>
      </c>
      <c r="D780" s="1">
        <v>5.6303999999999998</v>
      </c>
      <c r="E780" s="1">
        <v>11.852499999999999</v>
      </c>
      <c r="F780" s="1">
        <v>22.0977</v>
      </c>
      <c r="G780" s="1" t="s">
        <v>29</v>
      </c>
      <c r="H780" s="1" t="s">
        <v>15</v>
      </c>
      <c r="I780" s="1" t="s">
        <v>16</v>
      </c>
      <c r="J780" s="1" t="s">
        <v>17</v>
      </c>
      <c r="K780" s="1" t="s">
        <v>18</v>
      </c>
      <c r="L780" s="1" t="s">
        <v>19</v>
      </c>
      <c r="M780" s="1" t="s">
        <v>20</v>
      </c>
      <c r="N780" s="3" t="s">
        <v>21</v>
      </c>
    </row>
    <row r="781" spans="1:14" ht="19.95" hidden="1" customHeight="1" x14ac:dyDescent="0.25">
      <c r="A781" s="2">
        <v>192062</v>
      </c>
      <c r="B781" s="1">
        <v>22</v>
      </c>
      <c r="C781" s="1">
        <v>1.5449999999999999</v>
      </c>
      <c r="D781" s="1">
        <v>4.6585999999999999</v>
      </c>
      <c r="E781" s="1">
        <v>8.1516999999999999</v>
      </c>
      <c r="F781" s="1">
        <v>19.457999999999998</v>
      </c>
      <c r="G781" s="1" t="s">
        <v>14</v>
      </c>
      <c r="H781" s="1" t="s">
        <v>31</v>
      </c>
      <c r="I781" s="1" t="s">
        <v>32</v>
      </c>
      <c r="J781" s="1" t="s">
        <v>33</v>
      </c>
      <c r="K781" s="1" t="s">
        <v>34</v>
      </c>
      <c r="L781" s="1" t="s">
        <v>35</v>
      </c>
      <c r="M781" s="1" t="s">
        <v>36</v>
      </c>
      <c r="N781" s="3" t="s">
        <v>37</v>
      </c>
    </row>
    <row r="782" spans="1:14" ht="19.95" customHeight="1" x14ac:dyDescent="0.25">
      <c r="A782" s="2">
        <v>192005</v>
      </c>
      <c r="B782" s="1">
        <v>73</v>
      </c>
      <c r="C782" s="1">
        <v>3.4354</v>
      </c>
      <c r="D782" s="1">
        <v>6.6036999999999999</v>
      </c>
      <c r="E782" s="1">
        <v>14.4313</v>
      </c>
      <c r="F782" s="1">
        <v>28.4803</v>
      </c>
      <c r="G782" s="1" t="s">
        <v>30</v>
      </c>
      <c r="H782" s="1" t="s">
        <v>22</v>
      </c>
      <c r="I782" s="1" t="s">
        <v>23</v>
      </c>
      <c r="J782" s="1" t="s">
        <v>24</v>
      </c>
      <c r="K782" s="1" t="s">
        <v>25</v>
      </c>
      <c r="L782" s="1" t="s">
        <v>26</v>
      </c>
      <c r="M782" s="1" t="s">
        <v>27</v>
      </c>
      <c r="N782" s="3" t="s">
        <v>28</v>
      </c>
    </row>
    <row r="783" spans="1:14" ht="19.95" customHeight="1" x14ac:dyDescent="0.25">
      <c r="A783" s="2">
        <v>191988</v>
      </c>
      <c r="B783" s="1">
        <v>89</v>
      </c>
      <c r="C783" s="1">
        <v>3.7538999999999998</v>
      </c>
      <c r="D783" s="1">
        <v>6.0810000000000004</v>
      </c>
      <c r="E783" s="1">
        <v>14.112299999999999</v>
      </c>
      <c r="F783" s="1">
        <v>28.341799999999999</v>
      </c>
      <c r="G783" s="1" t="s">
        <v>29</v>
      </c>
      <c r="H783" s="1" t="s">
        <v>22</v>
      </c>
      <c r="I783" s="1" t="s">
        <v>23</v>
      </c>
      <c r="J783" s="1" t="s">
        <v>24</v>
      </c>
      <c r="K783" s="1" t="s">
        <v>25</v>
      </c>
      <c r="L783" s="1" t="s">
        <v>26</v>
      </c>
      <c r="M783" s="1" t="s">
        <v>27</v>
      </c>
      <c r="N783" s="3" t="s">
        <v>28</v>
      </c>
    </row>
    <row r="784" spans="1:14" ht="19.95" customHeight="1" x14ac:dyDescent="0.25">
      <c r="A784" s="2">
        <v>191978</v>
      </c>
      <c r="B784" s="1">
        <v>92</v>
      </c>
      <c r="C784" s="1">
        <v>3.6217999999999999</v>
      </c>
      <c r="D784" s="1">
        <v>6.8776999999999999</v>
      </c>
      <c r="E784" s="1">
        <v>14.741</v>
      </c>
      <c r="F784" s="1">
        <v>29.735099999999999</v>
      </c>
      <c r="G784" s="1" t="s">
        <v>38</v>
      </c>
      <c r="H784" s="1" t="s">
        <v>22</v>
      </c>
      <c r="I784" s="1" t="s">
        <v>23</v>
      </c>
      <c r="J784" s="1" t="s">
        <v>24</v>
      </c>
      <c r="K784" s="1" t="s">
        <v>25</v>
      </c>
      <c r="L784" s="1" t="s">
        <v>26</v>
      </c>
      <c r="M784" s="1" t="s">
        <v>27</v>
      </c>
      <c r="N784" s="3" t="s">
        <v>28</v>
      </c>
    </row>
    <row r="785" spans="1:14" ht="19.95" customHeight="1" x14ac:dyDescent="0.25">
      <c r="A785" s="2">
        <v>191967</v>
      </c>
      <c r="B785" s="1">
        <v>70</v>
      </c>
      <c r="C785" s="1">
        <v>3.8056000000000001</v>
      </c>
      <c r="D785" s="1">
        <v>6.2441000000000004</v>
      </c>
      <c r="E785" s="1">
        <v>15.303100000000001</v>
      </c>
      <c r="F785" s="1">
        <v>29.1267</v>
      </c>
      <c r="G785" s="1" t="s">
        <v>14</v>
      </c>
      <c r="H785" s="1" t="s">
        <v>22</v>
      </c>
      <c r="I785" s="1" t="s">
        <v>23</v>
      </c>
      <c r="J785" s="1" t="s">
        <v>24</v>
      </c>
      <c r="K785" s="1" t="s">
        <v>25</v>
      </c>
      <c r="L785" s="1" t="s">
        <v>26</v>
      </c>
      <c r="M785" s="1" t="s">
        <v>27</v>
      </c>
      <c r="N785" s="3" t="s">
        <v>28</v>
      </c>
    </row>
    <row r="786" spans="1:14" ht="19.95" hidden="1" customHeight="1" x14ac:dyDescent="0.25">
      <c r="A786" s="2">
        <v>191923</v>
      </c>
      <c r="B786" s="1">
        <v>12</v>
      </c>
      <c r="C786" s="1">
        <v>1.4216</v>
      </c>
      <c r="D786" s="1">
        <v>4.6962999999999999</v>
      </c>
      <c r="E786" s="1">
        <v>8.3366000000000007</v>
      </c>
      <c r="F786" s="1">
        <v>18.165700000000001</v>
      </c>
      <c r="G786" s="1" t="s">
        <v>30</v>
      </c>
      <c r="H786" s="1" t="s">
        <v>31</v>
      </c>
      <c r="I786" s="1" t="s">
        <v>32</v>
      </c>
      <c r="J786" s="1" t="s">
        <v>33</v>
      </c>
      <c r="K786" s="1" t="s">
        <v>34</v>
      </c>
      <c r="L786" s="1" t="s">
        <v>35</v>
      </c>
      <c r="M786" s="1" t="s">
        <v>36</v>
      </c>
      <c r="N786" s="3" t="s">
        <v>37</v>
      </c>
    </row>
    <row r="787" spans="1:14" ht="19.95" hidden="1" customHeight="1" x14ac:dyDescent="0.25">
      <c r="A787" s="2">
        <v>191921</v>
      </c>
      <c r="B787" s="1">
        <v>20</v>
      </c>
      <c r="C787" s="1">
        <v>1.5972</v>
      </c>
      <c r="D787" s="1">
        <v>4.6679000000000004</v>
      </c>
      <c r="E787" s="1">
        <v>8.26</v>
      </c>
      <c r="F787" s="1">
        <v>17.809200000000001</v>
      </c>
      <c r="G787" s="1" t="s">
        <v>30</v>
      </c>
      <c r="H787" s="1" t="s">
        <v>31</v>
      </c>
      <c r="I787" s="1" t="s">
        <v>32</v>
      </c>
      <c r="J787" s="1" t="s">
        <v>33</v>
      </c>
      <c r="K787" s="1" t="s">
        <v>34</v>
      </c>
      <c r="L787" s="1" t="s">
        <v>35</v>
      </c>
      <c r="M787" s="1" t="s">
        <v>36</v>
      </c>
      <c r="N787" s="3" t="s">
        <v>37</v>
      </c>
    </row>
    <row r="788" spans="1:14" ht="19.95" customHeight="1" x14ac:dyDescent="0.25">
      <c r="A788" s="2">
        <v>191914</v>
      </c>
      <c r="B788" s="1">
        <v>95</v>
      </c>
      <c r="C788" s="1">
        <v>3.1591999999999998</v>
      </c>
      <c r="D788" s="1">
        <v>6.3452000000000002</v>
      </c>
      <c r="E788" s="1">
        <v>14.361000000000001</v>
      </c>
      <c r="F788" s="1">
        <v>26.861000000000001</v>
      </c>
      <c r="G788" s="1" t="s">
        <v>29</v>
      </c>
      <c r="H788" s="1" t="s">
        <v>22</v>
      </c>
      <c r="I788" s="1" t="s">
        <v>23</v>
      </c>
      <c r="J788" s="1" t="s">
        <v>24</v>
      </c>
      <c r="K788" s="1" t="s">
        <v>25</v>
      </c>
      <c r="L788" s="1" t="s">
        <v>26</v>
      </c>
      <c r="M788" s="1" t="s">
        <v>27</v>
      </c>
      <c r="N788" s="3" t="s">
        <v>28</v>
      </c>
    </row>
    <row r="789" spans="1:14" ht="19.95" customHeight="1" x14ac:dyDescent="0.25">
      <c r="A789" s="2">
        <v>191897</v>
      </c>
      <c r="B789" s="1">
        <v>74</v>
      </c>
      <c r="C789" s="1">
        <v>3.9451000000000001</v>
      </c>
      <c r="D789" s="1">
        <v>6.6079999999999997</v>
      </c>
      <c r="E789" s="1">
        <v>14.5623</v>
      </c>
      <c r="F789" s="1">
        <v>29.0473</v>
      </c>
      <c r="G789" s="1" t="s">
        <v>38</v>
      </c>
      <c r="H789" s="1" t="s">
        <v>22</v>
      </c>
      <c r="I789" s="1" t="s">
        <v>23</v>
      </c>
      <c r="J789" s="1" t="s">
        <v>24</v>
      </c>
      <c r="K789" s="1" t="s">
        <v>25</v>
      </c>
      <c r="L789" s="1" t="s">
        <v>26</v>
      </c>
      <c r="M789" s="1" t="s">
        <v>27</v>
      </c>
      <c r="N789" s="3" t="s">
        <v>28</v>
      </c>
    </row>
    <row r="790" spans="1:14" ht="19.95" hidden="1" customHeight="1" x14ac:dyDescent="0.25">
      <c r="A790" s="2">
        <v>191880</v>
      </c>
      <c r="B790" s="1">
        <v>16</v>
      </c>
      <c r="C790" s="1">
        <v>1.89</v>
      </c>
      <c r="D790" s="1">
        <v>4.6466000000000003</v>
      </c>
      <c r="E790" s="1">
        <v>9.7925000000000004</v>
      </c>
      <c r="F790" s="1">
        <v>16.844100000000001</v>
      </c>
      <c r="G790" s="1" t="s">
        <v>30</v>
      </c>
      <c r="H790" s="1" t="s">
        <v>31</v>
      </c>
      <c r="I790" s="1" t="s">
        <v>32</v>
      </c>
      <c r="J790" s="1" t="s">
        <v>33</v>
      </c>
      <c r="K790" s="1" t="s">
        <v>34</v>
      </c>
      <c r="L790" s="1" t="s">
        <v>35</v>
      </c>
      <c r="M790" s="1" t="s">
        <v>36</v>
      </c>
      <c r="N790" s="3" t="s">
        <v>37</v>
      </c>
    </row>
    <row r="791" spans="1:14" ht="19.95" hidden="1" customHeight="1" x14ac:dyDescent="0.25">
      <c r="A791" s="2">
        <v>191876</v>
      </c>
      <c r="B791" s="1">
        <v>10</v>
      </c>
      <c r="C791" s="1">
        <v>1.1555</v>
      </c>
      <c r="D791" s="1">
        <v>4.0888999999999998</v>
      </c>
      <c r="E791" s="1">
        <v>9.9182000000000006</v>
      </c>
      <c r="F791" s="1">
        <v>18.699200000000001</v>
      </c>
      <c r="G791" s="1" t="s">
        <v>29</v>
      </c>
      <c r="H791" s="1" t="s">
        <v>31</v>
      </c>
      <c r="I791" s="1" t="s">
        <v>32</v>
      </c>
      <c r="J791" s="1" t="s">
        <v>33</v>
      </c>
      <c r="K791" s="1" t="s">
        <v>34</v>
      </c>
      <c r="L791" s="1" t="s">
        <v>35</v>
      </c>
      <c r="M791" s="1" t="s">
        <v>36</v>
      </c>
      <c r="N791" s="3" t="s">
        <v>37</v>
      </c>
    </row>
    <row r="792" spans="1:14" ht="19.95" hidden="1" customHeight="1" x14ac:dyDescent="0.25">
      <c r="A792" s="2">
        <v>191873</v>
      </c>
      <c r="B792" s="1">
        <v>48</v>
      </c>
      <c r="C792" s="1">
        <v>2.8065000000000002</v>
      </c>
      <c r="D792" s="1">
        <v>5.2725</v>
      </c>
      <c r="E792" s="1">
        <v>11.7363</v>
      </c>
      <c r="F792" s="1">
        <v>23.885400000000001</v>
      </c>
      <c r="G792" s="1" t="s">
        <v>30</v>
      </c>
      <c r="H792" s="1" t="s">
        <v>15</v>
      </c>
      <c r="I792" s="1" t="s">
        <v>16</v>
      </c>
      <c r="J792" s="1" t="s">
        <v>17</v>
      </c>
      <c r="K792" s="1" t="s">
        <v>18</v>
      </c>
      <c r="L792" s="1" t="s">
        <v>19</v>
      </c>
      <c r="M792" s="1" t="s">
        <v>20</v>
      </c>
      <c r="N792" s="3" t="s">
        <v>21</v>
      </c>
    </row>
    <row r="793" spans="1:14" ht="19.95" hidden="1" customHeight="1" x14ac:dyDescent="0.25">
      <c r="A793" s="2">
        <v>191859</v>
      </c>
      <c r="B793" s="1">
        <v>26</v>
      </c>
      <c r="C793" s="1">
        <v>1.3502000000000001</v>
      </c>
      <c r="D793" s="1">
        <v>4.1512000000000002</v>
      </c>
      <c r="E793" s="1">
        <v>9.1297999999999995</v>
      </c>
      <c r="F793" s="1">
        <v>16.304300000000001</v>
      </c>
      <c r="G793" s="1" t="s">
        <v>38</v>
      </c>
      <c r="H793" s="1" t="s">
        <v>31</v>
      </c>
      <c r="I793" s="1" t="s">
        <v>32</v>
      </c>
      <c r="J793" s="1" t="s">
        <v>33</v>
      </c>
      <c r="K793" s="1" t="s">
        <v>34</v>
      </c>
      <c r="L793" s="1" t="s">
        <v>35</v>
      </c>
      <c r="M793" s="1" t="s">
        <v>36</v>
      </c>
      <c r="N793" s="3" t="s">
        <v>37</v>
      </c>
    </row>
    <row r="794" spans="1:14" ht="19.95" hidden="1" customHeight="1" x14ac:dyDescent="0.25">
      <c r="A794" s="2">
        <v>191843</v>
      </c>
      <c r="B794" s="1">
        <v>16</v>
      </c>
      <c r="C794" s="1">
        <v>1.4551000000000001</v>
      </c>
      <c r="D794" s="1">
        <v>4.4169</v>
      </c>
      <c r="E794" s="1">
        <v>9.4857999999999993</v>
      </c>
      <c r="F794" s="1">
        <v>17.3232</v>
      </c>
      <c r="G794" s="1" t="s">
        <v>29</v>
      </c>
      <c r="H794" s="1" t="s">
        <v>31</v>
      </c>
      <c r="I794" s="1" t="s">
        <v>32</v>
      </c>
      <c r="J794" s="1" t="s">
        <v>33</v>
      </c>
      <c r="K794" s="1" t="s">
        <v>34</v>
      </c>
      <c r="L794" s="1" t="s">
        <v>35</v>
      </c>
      <c r="M794" s="1" t="s">
        <v>36</v>
      </c>
      <c r="N794" s="3" t="s">
        <v>37</v>
      </c>
    </row>
    <row r="795" spans="1:14" ht="19.95" customHeight="1" x14ac:dyDescent="0.25">
      <c r="A795" s="2">
        <v>191778</v>
      </c>
      <c r="B795" s="1">
        <v>66</v>
      </c>
      <c r="C795" s="1">
        <v>3.7299000000000002</v>
      </c>
      <c r="D795" s="1">
        <v>6.8639999999999999</v>
      </c>
      <c r="E795" s="1">
        <v>14.6021</v>
      </c>
      <c r="F795" s="1">
        <v>25.170200000000001</v>
      </c>
      <c r="G795" s="1" t="s">
        <v>38</v>
      </c>
      <c r="H795" s="1" t="s">
        <v>22</v>
      </c>
      <c r="I795" s="1" t="s">
        <v>23</v>
      </c>
      <c r="J795" s="1" t="s">
        <v>24</v>
      </c>
      <c r="K795" s="1" t="s">
        <v>25</v>
      </c>
      <c r="L795" s="1" t="s">
        <v>26</v>
      </c>
      <c r="M795" s="1" t="s">
        <v>27</v>
      </c>
      <c r="N795" s="3" t="s">
        <v>28</v>
      </c>
    </row>
    <row r="796" spans="1:14" ht="19.95" hidden="1" customHeight="1" x14ac:dyDescent="0.25">
      <c r="A796" s="2">
        <v>191773</v>
      </c>
      <c r="B796" s="1">
        <v>17</v>
      </c>
      <c r="C796" s="1">
        <v>1.25</v>
      </c>
      <c r="D796" s="1">
        <v>4.3952</v>
      </c>
      <c r="E796" s="1">
        <v>8.2487999999999992</v>
      </c>
      <c r="F796" s="1">
        <v>19.474799999999998</v>
      </c>
      <c r="G796" s="1" t="s">
        <v>30</v>
      </c>
      <c r="H796" s="1" t="s">
        <v>31</v>
      </c>
      <c r="I796" s="1" t="s">
        <v>32</v>
      </c>
      <c r="J796" s="1" t="s">
        <v>33</v>
      </c>
      <c r="K796" s="1" t="s">
        <v>34</v>
      </c>
      <c r="L796" s="1" t="s">
        <v>35</v>
      </c>
      <c r="M796" s="1" t="s">
        <v>36</v>
      </c>
      <c r="N796" s="3" t="s">
        <v>37</v>
      </c>
    </row>
    <row r="797" spans="1:14" ht="19.95" hidden="1" customHeight="1" x14ac:dyDescent="0.25">
      <c r="A797" s="2">
        <v>191760</v>
      </c>
      <c r="B797" s="1">
        <v>20</v>
      </c>
      <c r="C797" s="1">
        <v>1.6096999999999999</v>
      </c>
      <c r="D797" s="1">
        <v>4.9813000000000001</v>
      </c>
      <c r="E797" s="1">
        <v>8.7960999999999991</v>
      </c>
      <c r="F797" s="1">
        <v>17.456800000000001</v>
      </c>
      <c r="G797" s="1" t="s">
        <v>14</v>
      </c>
      <c r="H797" s="1" t="s">
        <v>31</v>
      </c>
      <c r="I797" s="1" t="s">
        <v>32</v>
      </c>
      <c r="J797" s="1" t="s">
        <v>33</v>
      </c>
      <c r="K797" s="1" t="s">
        <v>34</v>
      </c>
      <c r="L797" s="1" t="s">
        <v>35</v>
      </c>
      <c r="M797" s="1" t="s">
        <v>36</v>
      </c>
      <c r="N797" s="3" t="s">
        <v>37</v>
      </c>
    </row>
    <row r="798" spans="1:14" ht="19.95" hidden="1" customHeight="1" x14ac:dyDescent="0.25">
      <c r="A798" s="2">
        <v>191628</v>
      </c>
      <c r="B798" s="1">
        <v>22</v>
      </c>
      <c r="C798" s="1">
        <v>1.8012999999999999</v>
      </c>
      <c r="D798" s="1">
        <v>4.9439000000000002</v>
      </c>
      <c r="E798" s="1">
        <v>9.1806000000000001</v>
      </c>
      <c r="F798" s="1">
        <v>19.1005</v>
      </c>
      <c r="G798" s="1" t="s">
        <v>30</v>
      </c>
      <c r="H798" s="1" t="s">
        <v>31</v>
      </c>
      <c r="I798" s="1" t="s">
        <v>32</v>
      </c>
      <c r="J798" s="1" t="s">
        <v>33</v>
      </c>
      <c r="K798" s="1" t="s">
        <v>34</v>
      </c>
      <c r="L798" s="1" t="s">
        <v>35</v>
      </c>
      <c r="M798" s="1" t="s">
        <v>36</v>
      </c>
      <c r="N798" s="3" t="s">
        <v>37</v>
      </c>
    </row>
    <row r="799" spans="1:14" ht="19.95" customHeight="1" x14ac:dyDescent="0.25">
      <c r="A799" s="2">
        <v>191565</v>
      </c>
      <c r="B799" s="1">
        <v>77</v>
      </c>
      <c r="C799" s="1">
        <v>3.0358999999999998</v>
      </c>
      <c r="D799" s="1">
        <v>6.9425999999999997</v>
      </c>
      <c r="E799" s="1">
        <v>12.608700000000001</v>
      </c>
      <c r="F799" s="1">
        <v>25.660699999999999</v>
      </c>
      <c r="G799" s="1" t="s">
        <v>29</v>
      </c>
      <c r="H799" s="1" t="s">
        <v>22</v>
      </c>
      <c r="I799" s="1" t="s">
        <v>23</v>
      </c>
      <c r="J799" s="1" t="s">
        <v>24</v>
      </c>
      <c r="K799" s="1" t="s">
        <v>25</v>
      </c>
      <c r="L799" s="1" t="s">
        <v>26</v>
      </c>
      <c r="M799" s="1" t="s">
        <v>27</v>
      </c>
      <c r="N799" s="3" t="s">
        <v>28</v>
      </c>
    </row>
    <row r="800" spans="1:14" ht="19.95" customHeight="1" x14ac:dyDescent="0.25">
      <c r="A800" s="2">
        <v>191559</v>
      </c>
      <c r="B800" s="1">
        <v>91</v>
      </c>
      <c r="C800" s="1">
        <v>3.9428000000000001</v>
      </c>
      <c r="D800" s="1">
        <v>6.1486000000000001</v>
      </c>
      <c r="E800" s="1">
        <v>14.0016</v>
      </c>
      <c r="F800" s="1">
        <v>29.307400000000001</v>
      </c>
      <c r="G800" s="1" t="s">
        <v>30</v>
      </c>
      <c r="H800" s="1" t="s">
        <v>22</v>
      </c>
      <c r="I800" s="1" t="s">
        <v>23</v>
      </c>
      <c r="J800" s="1" t="s">
        <v>24</v>
      </c>
      <c r="K800" s="1" t="s">
        <v>25</v>
      </c>
      <c r="L800" s="1" t="s">
        <v>26</v>
      </c>
      <c r="M800" s="1" t="s">
        <v>27</v>
      </c>
      <c r="N800" s="3" t="s">
        <v>28</v>
      </c>
    </row>
    <row r="801" spans="1:14" ht="19.95" customHeight="1" x14ac:dyDescent="0.25">
      <c r="A801" s="2">
        <v>191556</v>
      </c>
      <c r="B801" s="1">
        <v>98</v>
      </c>
      <c r="C801" s="1">
        <v>3.4190999999999998</v>
      </c>
      <c r="D801" s="1">
        <v>6.8554000000000004</v>
      </c>
      <c r="E801" s="1">
        <v>13.411199999999999</v>
      </c>
      <c r="F801" s="1">
        <v>27.531500000000001</v>
      </c>
      <c r="G801" s="1" t="s">
        <v>29</v>
      </c>
      <c r="H801" s="1" t="s">
        <v>22</v>
      </c>
      <c r="I801" s="1" t="s">
        <v>23</v>
      </c>
      <c r="J801" s="1" t="s">
        <v>24</v>
      </c>
      <c r="K801" s="1" t="s">
        <v>25</v>
      </c>
      <c r="L801" s="1" t="s">
        <v>26</v>
      </c>
      <c r="M801" s="1" t="s">
        <v>27</v>
      </c>
      <c r="N801" s="3" t="s">
        <v>28</v>
      </c>
    </row>
    <row r="802" spans="1:14" ht="19.95" hidden="1" customHeight="1" x14ac:dyDescent="0.25">
      <c r="A802" s="2">
        <v>191478</v>
      </c>
      <c r="B802" s="1">
        <v>29</v>
      </c>
      <c r="C802" s="1">
        <v>1.7994000000000001</v>
      </c>
      <c r="D802" s="1">
        <v>4.8860000000000001</v>
      </c>
      <c r="E802" s="1">
        <v>9.4700000000000006</v>
      </c>
      <c r="F802" s="1">
        <v>19.309699999999999</v>
      </c>
      <c r="G802" s="1" t="s">
        <v>30</v>
      </c>
      <c r="H802" s="1" t="s">
        <v>31</v>
      </c>
      <c r="I802" s="1" t="s">
        <v>32</v>
      </c>
      <c r="J802" s="1" t="s">
        <v>33</v>
      </c>
      <c r="K802" s="1" t="s">
        <v>34</v>
      </c>
      <c r="L802" s="1" t="s">
        <v>35</v>
      </c>
      <c r="M802" s="1" t="s">
        <v>36</v>
      </c>
      <c r="N802" s="3" t="s">
        <v>37</v>
      </c>
    </row>
    <row r="803" spans="1:14" ht="19.95" customHeight="1" x14ac:dyDescent="0.25">
      <c r="A803" s="2">
        <v>191421</v>
      </c>
      <c r="B803" s="1">
        <v>71</v>
      </c>
      <c r="C803" s="1">
        <v>3.9599000000000002</v>
      </c>
      <c r="D803" s="1">
        <v>6.4333</v>
      </c>
      <c r="E803" s="1">
        <v>12.2805</v>
      </c>
      <c r="F803" s="1">
        <v>28.599699999999999</v>
      </c>
      <c r="G803" s="1" t="s">
        <v>14</v>
      </c>
      <c r="H803" s="1" t="s">
        <v>22</v>
      </c>
      <c r="I803" s="1" t="s">
        <v>23</v>
      </c>
      <c r="J803" s="1" t="s">
        <v>24</v>
      </c>
      <c r="K803" s="1" t="s">
        <v>25</v>
      </c>
      <c r="L803" s="1" t="s">
        <v>26</v>
      </c>
      <c r="M803" s="1" t="s">
        <v>27</v>
      </c>
      <c r="N803" s="3" t="s">
        <v>28</v>
      </c>
    </row>
    <row r="804" spans="1:14" ht="19.95" hidden="1" customHeight="1" x14ac:dyDescent="0.25">
      <c r="A804" s="2">
        <v>191411</v>
      </c>
      <c r="B804" s="1">
        <v>50</v>
      </c>
      <c r="C804" s="1">
        <v>2.4809000000000001</v>
      </c>
      <c r="D804" s="1">
        <v>5.3144</v>
      </c>
      <c r="E804" s="1">
        <v>10.8743</v>
      </c>
      <c r="F804" s="1">
        <v>24.852699999999999</v>
      </c>
      <c r="G804" s="1" t="s">
        <v>30</v>
      </c>
      <c r="H804" s="1" t="s">
        <v>15</v>
      </c>
      <c r="I804" s="1" t="s">
        <v>16</v>
      </c>
      <c r="J804" s="1" t="s">
        <v>17</v>
      </c>
      <c r="K804" s="1" t="s">
        <v>18</v>
      </c>
      <c r="L804" s="1" t="s">
        <v>19</v>
      </c>
      <c r="M804" s="1" t="s">
        <v>20</v>
      </c>
      <c r="N804" s="3" t="s">
        <v>21</v>
      </c>
    </row>
    <row r="805" spans="1:14" ht="19.95" hidden="1" customHeight="1" x14ac:dyDescent="0.25">
      <c r="A805" s="2">
        <v>191348</v>
      </c>
      <c r="B805" s="1">
        <v>51</v>
      </c>
      <c r="C805" s="1">
        <v>2.6833</v>
      </c>
      <c r="D805" s="1">
        <v>5.0119999999999996</v>
      </c>
      <c r="E805" s="1">
        <v>11.723599999999999</v>
      </c>
      <c r="F805" s="1">
        <v>24.772500000000001</v>
      </c>
      <c r="G805" s="1" t="s">
        <v>30</v>
      </c>
      <c r="H805" s="1" t="s">
        <v>15</v>
      </c>
      <c r="I805" s="1" t="s">
        <v>16</v>
      </c>
      <c r="J805" s="1" t="s">
        <v>17</v>
      </c>
      <c r="K805" s="1" t="s">
        <v>18</v>
      </c>
      <c r="L805" s="1" t="s">
        <v>19</v>
      </c>
      <c r="M805" s="1" t="s">
        <v>20</v>
      </c>
      <c r="N805" s="3" t="s">
        <v>21</v>
      </c>
    </row>
    <row r="806" spans="1:14" ht="19.95" customHeight="1" x14ac:dyDescent="0.25">
      <c r="A806" s="2">
        <v>191328</v>
      </c>
      <c r="B806" s="1">
        <v>89</v>
      </c>
      <c r="C806" s="1">
        <v>3.4401999999999999</v>
      </c>
      <c r="D806" s="1">
        <v>6.7881</v>
      </c>
      <c r="E806" s="1">
        <v>12.0076</v>
      </c>
      <c r="F806" s="1">
        <v>28.701000000000001</v>
      </c>
      <c r="G806" s="1" t="s">
        <v>14</v>
      </c>
      <c r="H806" s="1" t="s">
        <v>22</v>
      </c>
      <c r="I806" s="1" t="s">
        <v>23</v>
      </c>
      <c r="J806" s="1" t="s">
        <v>24</v>
      </c>
      <c r="K806" s="1" t="s">
        <v>25</v>
      </c>
      <c r="L806" s="1" t="s">
        <v>26</v>
      </c>
      <c r="M806" s="1" t="s">
        <v>27</v>
      </c>
      <c r="N806" s="3" t="s">
        <v>28</v>
      </c>
    </row>
    <row r="807" spans="1:14" ht="19.95" hidden="1" customHeight="1" x14ac:dyDescent="0.25">
      <c r="A807" s="2">
        <v>191318</v>
      </c>
      <c r="B807" s="1">
        <v>25</v>
      </c>
      <c r="C807" s="1">
        <v>1.7746999999999999</v>
      </c>
      <c r="D807" s="1">
        <v>4.3178000000000001</v>
      </c>
      <c r="E807" s="1">
        <v>8.0106999999999999</v>
      </c>
      <c r="F807" s="1">
        <v>19.976600000000001</v>
      </c>
      <c r="G807" s="1" t="s">
        <v>29</v>
      </c>
      <c r="H807" s="1" t="s">
        <v>31</v>
      </c>
      <c r="I807" s="1" t="s">
        <v>32</v>
      </c>
      <c r="J807" s="1" t="s">
        <v>33</v>
      </c>
      <c r="K807" s="1" t="s">
        <v>34</v>
      </c>
      <c r="L807" s="1" t="s">
        <v>35</v>
      </c>
      <c r="M807" s="1" t="s">
        <v>36</v>
      </c>
      <c r="N807" s="3" t="s">
        <v>37</v>
      </c>
    </row>
    <row r="808" spans="1:14" ht="19.95" customHeight="1" x14ac:dyDescent="0.25">
      <c r="A808" s="2">
        <v>191298</v>
      </c>
      <c r="B808" s="1">
        <v>85</v>
      </c>
      <c r="C808" s="1">
        <v>3.2351999999999999</v>
      </c>
      <c r="D808" s="1">
        <v>6.0342000000000002</v>
      </c>
      <c r="E808" s="1">
        <v>12.9809</v>
      </c>
      <c r="F808" s="1">
        <v>27.880500000000001</v>
      </c>
      <c r="G808" s="1" t="s">
        <v>30</v>
      </c>
      <c r="H808" s="1" t="s">
        <v>22</v>
      </c>
      <c r="I808" s="1" t="s">
        <v>23</v>
      </c>
      <c r="J808" s="1" t="s">
        <v>24</v>
      </c>
      <c r="K808" s="1" t="s">
        <v>25</v>
      </c>
      <c r="L808" s="1" t="s">
        <v>26</v>
      </c>
      <c r="M808" s="1" t="s">
        <v>27</v>
      </c>
      <c r="N808" s="3" t="s">
        <v>28</v>
      </c>
    </row>
    <row r="809" spans="1:14" ht="19.95" customHeight="1" x14ac:dyDescent="0.25">
      <c r="A809" s="2">
        <v>191281</v>
      </c>
      <c r="B809" s="1">
        <v>96</v>
      </c>
      <c r="C809" s="1">
        <v>3.7351999999999999</v>
      </c>
      <c r="D809" s="1">
        <v>6.1353999999999997</v>
      </c>
      <c r="E809" s="1">
        <v>13.9</v>
      </c>
      <c r="F809" s="1">
        <v>27.418700000000001</v>
      </c>
      <c r="G809" s="1" t="s">
        <v>38</v>
      </c>
      <c r="H809" s="1" t="s">
        <v>22</v>
      </c>
      <c r="I809" s="1" t="s">
        <v>23</v>
      </c>
      <c r="J809" s="1" t="s">
        <v>24</v>
      </c>
      <c r="K809" s="1" t="s">
        <v>25</v>
      </c>
      <c r="L809" s="1" t="s">
        <v>26</v>
      </c>
      <c r="M809" s="1" t="s">
        <v>27</v>
      </c>
      <c r="N809" s="3" t="s">
        <v>28</v>
      </c>
    </row>
    <row r="810" spans="1:14" ht="19.95" customHeight="1" x14ac:dyDescent="0.25">
      <c r="A810" s="2">
        <v>191241</v>
      </c>
      <c r="B810" s="1">
        <v>69</v>
      </c>
      <c r="C810" s="1">
        <v>3.4403999999999999</v>
      </c>
      <c r="D810" s="1">
        <v>6.5932000000000004</v>
      </c>
      <c r="E810" s="1">
        <v>12.476599999999999</v>
      </c>
      <c r="F810" s="1">
        <v>26.477900000000002</v>
      </c>
      <c r="G810" s="1" t="s">
        <v>38</v>
      </c>
      <c r="H810" s="1" t="s">
        <v>22</v>
      </c>
      <c r="I810" s="1" t="s">
        <v>23</v>
      </c>
      <c r="J810" s="1" t="s">
        <v>24</v>
      </c>
      <c r="K810" s="1" t="s">
        <v>25</v>
      </c>
      <c r="L810" s="1" t="s">
        <v>26</v>
      </c>
      <c r="M810" s="1" t="s">
        <v>27</v>
      </c>
      <c r="N810" s="3" t="s">
        <v>28</v>
      </c>
    </row>
    <row r="811" spans="1:14" ht="19.95" customHeight="1" x14ac:dyDescent="0.25">
      <c r="A811" s="2">
        <v>191198</v>
      </c>
      <c r="B811" s="1">
        <v>81</v>
      </c>
      <c r="C811" s="1">
        <v>3.7229000000000001</v>
      </c>
      <c r="D811" s="1">
        <v>6.1280000000000001</v>
      </c>
      <c r="E811" s="1">
        <v>12.2875</v>
      </c>
      <c r="F811" s="1">
        <v>28.107600000000001</v>
      </c>
      <c r="G811" s="1" t="s">
        <v>38</v>
      </c>
      <c r="H811" s="1" t="s">
        <v>22</v>
      </c>
      <c r="I811" s="1" t="s">
        <v>23</v>
      </c>
      <c r="J811" s="1" t="s">
        <v>24</v>
      </c>
      <c r="K811" s="1" t="s">
        <v>25</v>
      </c>
      <c r="L811" s="1" t="s">
        <v>26</v>
      </c>
      <c r="M811" s="1" t="s">
        <v>27</v>
      </c>
      <c r="N811" s="3" t="s">
        <v>28</v>
      </c>
    </row>
    <row r="812" spans="1:14" ht="19.95" hidden="1" customHeight="1" x14ac:dyDescent="0.25">
      <c r="A812" s="2">
        <v>191177</v>
      </c>
      <c r="B812" s="1">
        <v>40</v>
      </c>
      <c r="C812" s="1">
        <v>2.9477000000000002</v>
      </c>
      <c r="D812" s="1">
        <v>5.9839000000000002</v>
      </c>
      <c r="E812" s="1">
        <v>10.9285</v>
      </c>
      <c r="F812" s="1">
        <v>23.045999999999999</v>
      </c>
      <c r="G812" s="1" t="s">
        <v>38</v>
      </c>
      <c r="H812" s="1" t="s">
        <v>15</v>
      </c>
      <c r="I812" s="1" t="s">
        <v>16</v>
      </c>
      <c r="J812" s="1" t="s">
        <v>17</v>
      </c>
      <c r="K812" s="1" t="s">
        <v>18</v>
      </c>
      <c r="L812" s="1" t="s">
        <v>19</v>
      </c>
      <c r="M812" s="1" t="s">
        <v>20</v>
      </c>
      <c r="N812" s="3" t="s">
        <v>21</v>
      </c>
    </row>
    <row r="813" spans="1:14" ht="19.95" hidden="1" customHeight="1" x14ac:dyDescent="0.25">
      <c r="A813" s="2">
        <v>191137</v>
      </c>
      <c r="B813" s="1">
        <v>12</v>
      </c>
      <c r="C813" s="1">
        <v>1.8896999999999999</v>
      </c>
      <c r="D813" s="1">
        <v>4.1115000000000004</v>
      </c>
      <c r="E813" s="1">
        <v>8.4320000000000004</v>
      </c>
      <c r="F813" s="1">
        <v>19.314399999999999</v>
      </c>
      <c r="G813" s="1" t="s">
        <v>29</v>
      </c>
      <c r="H813" s="1" t="s">
        <v>31</v>
      </c>
      <c r="I813" s="1" t="s">
        <v>32</v>
      </c>
      <c r="J813" s="1" t="s">
        <v>33</v>
      </c>
      <c r="K813" s="1" t="s">
        <v>34</v>
      </c>
      <c r="L813" s="1" t="s">
        <v>35</v>
      </c>
      <c r="M813" s="1" t="s">
        <v>36</v>
      </c>
      <c r="N813" s="3" t="s">
        <v>37</v>
      </c>
    </row>
    <row r="814" spans="1:14" ht="19.95" customHeight="1" x14ac:dyDescent="0.25">
      <c r="A814" s="2">
        <v>191110</v>
      </c>
      <c r="B814" s="1">
        <v>64</v>
      </c>
      <c r="C814" s="1">
        <v>3.7547000000000001</v>
      </c>
      <c r="D814" s="1">
        <v>6.2157999999999998</v>
      </c>
      <c r="E814" s="1">
        <v>13.1989</v>
      </c>
      <c r="F814" s="1">
        <v>25.9251</v>
      </c>
      <c r="G814" s="1" t="s">
        <v>38</v>
      </c>
      <c r="H814" s="1" t="s">
        <v>22</v>
      </c>
      <c r="I814" s="1" t="s">
        <v>23</v>
      </c>
      <c r="J814" s="1" t="s">
        <v>24</v>
      </c>
      <c r="K814" s="1" t="s">
        <v>25</v>
      </c>
      <c r="L814" s="1" t="s">
        <v>26</v>
      </c>
      <c r="M814" s="1" t="s">
        <v>27</v>
      </c>
      <c r="N814" s="3" t="s">
        <v>28</v>
      </c>
    </row>
    <row r="815" spans="1:14" ht="19.95" hidden="1" customHeight="1" x14ac:dyDescent="0.25">
      <c r="A815" s="2">
        <v>191102</v>
      </c>
      <c r="B815" s="1">
        <v>13</v>
      </c>
      <c r="C815" s="1">
        <v>1.5081</v>
      </c>
      <c r="D815" s="1">
        <v>4.5213999999999999</v>
      </c>
      <c r="E815" s="1">
        <v>9.1440999999999999</v>
      </c>
      <c r="F815" s="1">
        <v>16.558900000000001</v>
      </c>
      <c r="G815" s="1" t="s">
        <v>14</v>
      </c>
      <c r="H815" s="1" t="s">
        <v>31</v>
      </c>
      <c r="I815" s="1" t="s">
        <v>32</v>
      </c>
      <c r="J815" s="1" t="s">
        <v>33</v>
      </c>
      <c r="K815" s="1" t="s">
        <v>34</v>
      </c>
      <c r="L815" s="1" t="s">
        <v>35</v>
      </c>
      <c r="M815" s="1" t="s">
        <v>36</v>
      </c>
      <c r="N815" s="3" t="s">
        <v>37</v>
      </c>
    </row>
    <row r="816" spans="1:14" ht="19.95" customHeight="1" x14ac:dyDescent="0.25">
      <c r="A816" s="2">
        <v>191093</v>
      </c>
      <c r="B816" s="1">
        <v>98</v>
      </c>
      <c r="C816" s="1">
        <v>3.0184000000000002</v>
      </c>
      <c r="D816" s="1">
        <v>6.2487000000000004</v>
      </c>
      <c r="E816" s="1">
        <v>15.1408</v>
      </c>
      <c r="F816" s="1">
        <v>25.063700000000001</v>
      </c>
      <c r="G816" s="1" t="s">
        <v>14</v>
      </c>
      <c r="H816" s="1" t="s">
        <v>22</v>
      </c>
      <c r="I816" s="1" t="s">
        <v>23</v>
      </c>
      <c r="J816" s="1" t="s">
        <v>24</v>
      </c>
      <c r="K816" s="1" t="s">
        <v>25</v>
      </c>
      <c r="L816" s="1" t="s">
        <v>26</v>
      </c>
      <c r="M816" s="1" t="s">
        <v>27</v>
      </c>
      <c r="N816" s="3" t="s">
        <v>28</v>
      </c>
    </row>
    <row r="817" spans="1:14" ht="19.95" hidden="1" customHeight="1" x14ac:dyDescent="0.25">
      <c r="A817" s="2">
        <v>191065</v>
      </c>
      <c r="B817" s="1">
        <v>14</v>
      </c>
      <c r="C817" s="1">
        <v>1.6619999999999999</v>
      </c>
      <c r="D817" s="1">
        <v>4.2634999999999996</v>
      </c>
      <c r="E817" s="1">
        <v>9.6857000000000006</v>
      </c>
      <c r="F817" s="1">
        <v>16.034300000000002</v>
      </c>
      <c r="G817" s="1" t="s">
        <v>30</v>
      </c>
      <c r="H817" s="1" t="s">
        <v>31</v>
      </c>
      <c r="I817" s="1" t="s">
        <v>32</v>
      </c>
      <c r="J817" s="1" t="s">
        <v>33</v>
      </c>
      <c r="K817" s="1" t="s">
        <v>34</v>
      </c>
      <c r="L817" s="1" t="s">
        <v>35</v>
      </c>
      <c r="M817" s="1" t="s">
        <v>36</v>
      </c>
      <c r="N817" s="3" t="s">
        <v>37</v>
      </c>
    </row>
    <row r="818" spans="1:14" ht="19.95" customHeight="1" x14ac:dyDescent="0.25">
      <c r="A818" s="2">
        <v>191056</v>
      </c>
      <c r="B818" s="1">
        <v>70</v>
      </c>
      <c r="C818" s="1">
        <v>3.7395</v>
      </c>
      <c r="D818" s="1">
        <v>6.2920999999999996</v>
      </c>
      <c r="E818" s="1">
        <v>15.6891</v>
      </c>
      <c r="F818" s="1">
        <v>25.424800000000001</v>
      </c>
      <c r="G818" s="1" t="s">
        <v>30</v>
      </c>
      <c r="H818" s="1" t="s">
        <v>22</v>
      </c>
      <c r="I818" s="1" t="s">
        <v>23</v>
      </c>
      <c r="J818" s="1" t="s">
        <v>24</v>
      </c>
      <c r="K818" s="1" t="s">
        <v>25</v>
      </c>
      <c r="L818" s="1" t="s">
        <v>26</v>
      </c>
      <c r="M818" s="1" t="s">
        <v>27</v>
      </c>
      <c r="N818" s="3" t="s">
        <v>28</v>
      </c>
    </row>
    <row r="819" spans="1:14" ht="19.95" customHeight="1" x14ac:dyDescent="0.25">
      <c r="A819" s="2">
        <v>191021</v>
      </c>
      <c r="B819" s="1">
        <v>86</v>
      </c>
      <c r="C819" s="1">
        <v>3.7149000000000001</v>
      </c>
      <c r="D819" s="1">
        <v>6.6104000000000003</v>
      </c>
      <c r="E819" s="1">
        <v>12.840999999999999</v>
      </c>
      <c r="F819" s="1">
        <v>26.552099999999999</v>
      </c>
      <c r="G819" s="1" t="s">
        <v>29</v>
      </c>
      <c r="H819" s="1" t="s">
        <v>22</v>
      </c>
      <c r="I819" s="1" t="s">
        <v>23</v>
      </c>
      <c r="J819" s="1" t="s">
        <v>24</v>
      </c>
      <c r="K819" s="1" t="s">
        <v>25</v>
      </c>
      <c r="L819" s="1" t="s">
        <v>26</v>
      </c>
      <c r="M819" s="1" t="s">
        <v>27</v>
      </c>
      <c r="N819" s="3" t="s">
        <v>28</v>
      </c>
    </row>
    <row r="820" spans="1:14" ht="19.95" hidden="1" customHeight="1" x14ac:dyDescent="0.25">
      <c r="A820" s="2">
        <v>191014</v>
      </c>
      <c r="B820" s="1">
        <v>37</v>
      </c>
      <c r="C820" s="1">
        <v>2.9074</v>
      </c>
      <c r="D820" s="1">
        <v>5.1357999999999997</v>
      </c>
      <c r="E820" s="1">
        <v>10.2714</v>
      </c>
      <c r="F820" s="1">
        <v>20.920100000000001</v>
      </c>
      <c r="G820" s="1" t="s">
        <v>38</v>
      </c>
      <c r="H820" s="1" t="s">
        <v>15</v>
      </c>
      <c r="I820" s="1" t="s">
        <v>16</v>
      </c>
      <c r="J820" s="1" t="s">
        <v>17</v>
      </c>
      <c r="K820" s="1" t="s">
        <v>18</v>
      </c>
      <c r="L820" s="1" t="s">
        <v>19</v>
      </c>
      <c r="M820" s="1" t="s">
        <v>20</v>
      </c>
      <c r="N820" s="3" t="s">
        <v>21</v>
      </c>
    </row>
    <row r="821" spans="1:14" ht="19.95" hidden="1" customHeight="1" x14ac:dyDescent="0.25">
      <c r="A821" s="2">
        <v>191001</v>
      </c>
      <c r="B821" s="1">
        <v>47</v>
      </c>
      <c r="C821" s="1">
        <v>2.6747999999999998</v>
      </c>
      <c r="D821" s="1">
        <v>5.2838000000000003</v>
      </c>
      <c r="E821" s="1">
        <v>11.4443</v>
      </c>
      <c r="F821" s="1">
        <v>22.9389</v>
      </c>
      <c r="G821" s="1" t="s">
        <v>30</v>
      </c>
      <c r="H821" s="1" t="s">
        <v>15</v>
      </c>
      <c r="I821" s="1" t="s">
        <v>16</v>
      </c>
      <c r="J821" s="1" t="s">
        <v>17</v>
      </c>
      <c r="K821" s="1" t="s">
        <v>18</v>
      </c>
      <c r="L821" s="1" t="s">
        <v>19</v>
      </c>
      <c r="M821" s="1" t="s">
        <v>20</v>
      </c>
      <c r="N821" s="3" t="s">
        <v>21</v>
      </c>
    </row>
    <row r="822" spans="1:14" ht="19.95" hidden="1" customHeight="1" x14ac:dyDescent="0.25">
      <c r="A822" s="2">
        <v>190967</v>
      </c>
      <c r="B822" s="1">
        <v>48</v>
      </c>
      <c r="C822" s="1">
        <v>2.3592</v>
      </c>
      <c r="D822" s="1">
        <v>5.8952</v>
      </c>
      <c r="E822" s="1">
        <v>10.880800000000001</v>
      </c>
      <c r="F822" s="1">
        <v>20.356300000000001</v>
      </c>
      <c r="G822" s="1" t="s">
        <v>29</v>
      </c>
      <c r="H822" s="1" t="s">
        <v>15</v>
      </c>
      <c r="I822" s="1" t="s">
        <v>16</v>
      </c>
      <c r="J822" s="1" t="s">
        <v>17</v>
      </c>
      <c r="K822" s="1" t="s">
        <v>18</v>
      </c>
      <c r="L822" s="1" t="s">
        <v>19</v>
      </c>
      <c r="M822" s="1" t="s">
        <v>20</v>
      </c>
      <c r="N822" s="3" t="s">
        <v>21</v>
      </c>
    </row>
    <row r="823" spans="1:14" ht="19.95" hidden="1" customHeight="1" x14ac:dyDescent="0.25">
      <c r="A823" s="2">
        <v>190899</v>
      </c>
      <c r="B823" s="1">
        <v>17</v>
      </c>
      <c r="C823" s="1">
        <v>1.3529</v>
      </c>
      <c r="D823" s="1">
        <v>4.2453000000000003</v>
      </c>
      <c r="E823" s="1">
        <v>8.6087000000000007</v>
      </c>
      <c r="F823" s="1">
        <v>19.785599999999999</v>
      </c>
      <c r="G823" s="1" t="s">
        <v>29</v>
      </c>
      <c r="H823" s="1" t="s">
        <v>31</v>
      </c>
      <c r="I823" s="1" t="s">
        <v>32</v>
      </c>
      <c r="J823" s="1" t="s">
        <v>33</v>
      </c>
      <c r="K823" s="1" t="s">
        <v>34</v>
      </c>
      <c r="L823" s="1" t="s">
        <v>35</v>
      </c>
      <c r="M823" s="1" t="s">
        <v>36</v>
      </c>
      <c r="N823" s="3" t="s">
        <v>37</v>
      </c>
    </row>
    <row r="824" spans="1:14" ht="19.95" hidden="1" customHeight="1" x14ac:dyDescent="0.25">
      <c r="A824" s="2">
        <v>190863</v>
      </c>
      <c r="B824" s="1">
        <v>35</v>
      </c>
      <c r="C824" s="1">
        <v>2.6520999999999999</v>
      </c>
      <c r="D824" s="1">
        <v>5.4451999999999998</v>
      </c>
      <c r="E824" s="1">
        <v>10.216200000000001</v>
      </c>
      <c r="F824" s="1">
        <v>20.423400000000001</v>
      </c>
      <c r="G824" s="1" t="s">
        <v>38</v>
      </c>
      <c r="H824" s="1" t="s">
        <v>15</v>
      </c>
      <c r="I824" s="1" t="s">
        <v>16</v>
      </c>
      <c r="J824" s="1" t="s">
        <v>17</v>
      </c>
      <c r="K824" s="1" t="s">
        <v>18</v>
      </c>
      <c r="L824" s="1" t="s">
        <v>19</v>
      </c>
      <c r="M824" s="1" t="s">
        <v>20</v>
      </c>
      <c r="N824" s="3" t="s">
        <v>21</v>
      </c>
    </row>
    <row r="825" spans="1:14" ht="19.95" hidden="1" customHeight="1" x14ac:dyDescent="0.25">
      <c r="A825" s="2">
        <v>190861</v>
      </c>
      <c r="B825" s="1">
        <v>22</v>
      </c>
      <c r="C825" s="1">
        <v>1.2319</v>
      </c>
      <c r="D825" s="1">
        <v>4.4305000000000003</v>
      </c>
      <c r="E825" s="1">
        <v>8.3262999999999998</v>
      </c>
      <c r="F825" s="1">
        <v>19.136600000000001</v>
      </c>
      <c r="G825" s="1" t="s">
        <v>14</v>
      </c>
      <c r="H825" s="1" t="s">
        <v>31</v>
      </c>
      <c r="I825" s="1" t="s">
        <v>32</v>
      </c>
      <c r="J825" s="1" t="s">
        <v>33</v>
      </c>
      <c r="K825" s="1" t="s">
        <v>34</v>
      </c>
      <c r="L825" s="1" t="s">
        <v>35</v>
      </c>
      <c r="M825" s="1" t="s">
        <v>36</v>
      </c>
      <c r="N825" s="3" t="s">
        <v>37</v>
      </c>
    </row>
    <row r="826" spans="1:14" ht="19.95" customHeight="1" x14ac:dyDescent="0.25">
      <c r="A826" s="2">
        <v>190840</v>
      </c>
      <c r="B826" s="1">
        <v>92</v>
      </c>
      <c r="C826" s="1">
        <v>3.3266</v>
      </c>
      <c r="D826" s="1">
        <v>6.9168000000000003</v>
      </c>
      <c r="E826" s="1">
        <v>15.342000000000001</v>
      </c>
      <c r="F826" s="1">
        <v>27.9983</v>
      </c>
      <c r="G826" s="1" t="s">
        <v>29</v>
      </c>
      <c r="H826" s="1" t="s">
        <v>22</v>
      </c>
      <c r="I826" s="1" t="s">
        <v>23</v>
      </c>
      <c r="J826" s="1" t="s">
        <v>24</v>
      </c>
      <c r="K826" s="1" t="s">
        <v>25</v>
      </c>
      <c r="L826" s="1" t="s">
        <v>26</v>
      </c>
      <c r="M826" s="1" t="s">
        <v>27</v>
      </c>
      <c r="N826" s="3" t="s">
        <v>28</v>
      </c>
    </row>
    <row r="827" spans="1:14" ht="19.95" customHeight="1" x14ac:dyDescent="0.25">
      <c r="A827" s="2">
        <v>190833</v>
      </c>
      <c r="B827" s="1">
        <v>87</v>
      </c>
      <c r="C827" s="1">
        <v>3.1589</v>
      </c>
      <c r="D827" s="1">
        <v>6.4470000000000001</v>
      </c>
      <c r="E827" s="1">
        <v>14.530799999999999</v>
      </c>
      <c r="F827" s="1">
        <v>28.8873</v>
      </c>
      <c r="G827" s="1" t="s">
        <v>14</v>
      </c>
      <c r="H827" s="1" t="s">
        <v>22</v>
      </c>
      <c r="I827" s="1" t="s">
        <v>23</v>
      </c>
      <c r="J827" s="1" t="s">
        <v>24</v>
      </c>
      <c r="K827" s="1" t="s">
        <v>25</v>
      </c>
      <c r="L827" s="1" t="s">
        <v>26</v>
      </c>
      <c r="M827" s="1" t="s">
        <v>27</v>
      </c>
      <c r="N827" s="3" t="s">
        <v>28</v>
      </c>
    </row>
    <row r="828" spans="1:14" ht="19.95" hidden="1" customHeight="1" x14ac:dyDescent="0.25">
      <c r="A828" s="2">
        <v>190810</v>
      </c>
      <c r="B828" s="1">
        <v>32</v>
      </c>
      <c r="C828" s="1">
        <v>2.0468999999999999</v>
      </c>
      <c r="D828" s="1">
        <v>5.0826000000000002</v>
      </c>
      <c r="E828" s="1">
        <v>11.234</v>
      </c>
      <c r="F828" s="1">
        <v>21.427299999999999</v>
      </c>
      <c r="G828" s="1" t="s">
        <v>14</v>
      </c>
      <c r="H828" s="1" t="s">
        <v>15</v>
      </c>
      <c r="I828" s="1" t="s">
        <v>16</v>
      </c>
      <c r="J828" s="1" t="s">
        <v>17</v>
      </c>
      <c r="K828" s="1" t="s">
        <v>18</v>
      </c>
      <c r="L828" s="1" t="s">
        <v>19</v>
      </c>
      <c r="M828" s="1" t="s">
        <v>20</v>
      </c>
      <c r="N828" s="3" t="s">
        <v>21</v>
      </c>
    </row>
    <row r="829" spans="1:14" ht="19.95" hidden="1" customHeight="1" x14ac:dyDescent="0.25">
      <c r="A829" s="2">
        <v>190798</v>
      </c>
      <c r="B829" s="1">
        <v>29</v>
      </c>
      <c r="C829" s="1">
        <v>1.6273</v>
      </c>
      <c r="D829" s="1">
        <v>4.9880000000000004</v>
      </c>
      <c r="E829" s="1">
        <v>9.8942999999999994</v>
      </c>
      <c r="F829" s="1">
        <v>16.337800000000001</v>
      </c>
      <c r="G829" s="1" t="s">
        <v>14</v>
      </c>
      <c r="H829" s="1" t="s">
        <v>31</v>
      </c>
      <c r="I829" s="1" t="s">
        <v>32</v>
      </c>
      <c r="J829" s="1" t="s">
        <v>33</v>
      </c>
      <c r="K829" s="1" t="s">
        <v>34</v>
      </c>
      <c r="L829" s="1" t="s">
        <v>35</v>
      </c>
      <c r="M829" s="1" t="s">
        <v>36</v>
      </c>
      <c r="N829" s="3" t="s">
        <v>37</v>
      </c>
    </row>
    <row r="830" spans="1:14" ht="19.95" hidden="1" customHeight="1" x14ac:dyDescent="0.25">
      <c r="A830" s="2">
        <v>190792</v>
      </c>
      <c r="B830" s="1">
        <v>33</v>
      </c>
      <c r="C830" s="1">
        <v>2.0935000000000001</v>
      </c>
      <c r="D830" s="1">
        <v>5.6073000000000004</v>
      </c>
      <c r="E830" s="1">
        <v>11.7439</v>
      </c>
      <c r="F830" s="1">
        <v>23.305700000000002</v>
      </c>
      <c r="G830" s="1" t="s">
        <v>38</v>
      </c>
      <c r="H830" s="1" t="s">
        <v>15</v>
      </c>
      <c r="I830" s="1" t="s">
        <v>16</v>
      </c>
      <c r="J830" s="1" t="s">
        <v>17</v>
      </c>
      <c r="K830" s="1" t="s">
        <v>18</v>
      </c>
      <c r="L830" s="1" t="s">
        <v>19</v>
      </c>
      <c r="M830" s="1" t="s">
        <v>20</v>
      </c>
      <c r="N830" s="3" t="s">
        <v>21</v>
      </c>
    </row>
    <row r="831" spans="1:14" ht="19.95" hidden="1" customHeight="1" x14ac:dyDescent="0.25">
      <c r="A831" s="2">
        <v>190753</v>
      </c>
      <c r="B831" s="1">
        <v>44</v>
      </c>
      <c r="C831" s="1">
        <v>2.0994000000000002</v>
      </c>
      <c r="D831" s="1">
        <v>5.4436999999999998</v>
      </c>
      <c r="E831" s="1">
        <v>10.376099999999999</v>
      </c>
      <c r="F831" s="1">
        <v>24.741700000000002</v>
      </c>
      <c r="G831" s="1" t="s">
        <v>30</v>
      </c>
      <c r="H831" s="1" t="s">
        <v>15</v>
      </c>
      <c r="I831" s="1" t="s">
        <v>16</v>
      </c>
      <c r="J831" s="1" t="s">
        <v>17</v>
      </c>
      <c r="K831" s="1" t="s">
        <v>18</v>
      </c>
      <c r="L831" s="1" t="s">
        <v>19</v>
      </c>
      <c r="M831" s="1" t="s">
        <v>20</v>
      </c>
      <c r="N831" s="3" t="s">
        <v>21</v>
      </c>
    </row>
    <row r="832" spans="1:14" ht="19.95" hidden="1" customHeight="1" x14ac:dyDescent="0.25">
      <c r="A832" s="2">
        <v>190731</v>
      </c>
      <c r="B832" s="1">
        <v>60</v>
      </c>
      <c r="C832" s="1">
        <v>2.0424000000000002</v>
      </c>
      <c r="D832" s="1">
        <v>5.6054000000000004</v>
      </c>
      <c r="E832" s="1">
        <v>11.599</v>
      </c>
      <c r="F832" s="1">
        <v>24.398599999999998</v>
      </c>
      <c r="G832" s="1" t="s">
        <v>38</v>
      </c>
      <c r="H832" s="1" t="s">
        <v>15</v>
      </c>
      <c r="I832" s="1" t="s">
        <v>16</v>
      </c>
      <c r="J832" s="1" t="s">
        <v>17</v>
      </c>
      <c r="K832" s="1" t="s">
        <v>18</v>
      </c>
      <c r="L832" s="1" t="s">
        <v>19</v>
      </c>
      <c r="M832" s="1" t="s">
        <v>20</v>
      </c>
      <c r="N832" s="3" t="s">
        <v>21</v>
      </c>
    </row>
    <row r="833" spans="1:14" ht="19.95" hidden="1" customHeight="1" x14ac:dyDescent="0.25">
      <c r="A833" s="2">
        <v>190723</v>
      </c>
      <c r="B833" s="1">
        <v>59</v>
      </c>
      <c r="C833" s="1">
        <v>2.6842999999999999</v>
      </c>
      <c r="D833" s="1">
        <v>5.7610999999999999</v>
      </c>
      <c r="E833" s="1">
        <v>11.1037</v>
      </c>
      <c r="F833" s="1">
        <v>21.637</v>
      </c>
      <c r="G833" s="1" t="s">
        <v>29</v>
      </c>
      <c r="H833" s="1" t="s">
        <v>15</v>
      </c>
      <c r="I833" s="1" t="s">
        <v>16</v>
      </c>
      <c r="J833" s="1" t="s">
        <v>17</v>
      </c>
      <c r="K833" s="1" t="s">
        <v>18</v>
      </c>
      <c r="L833" s="1" t="s">
        <v>19</v>
      </c>
      <c r="M833" s="1" t="s">
        <v>20</v>
      </c>
      <c r="N833" s="3" t="s">
        <v>21</v>
      </c>
    </row>
    <row r="834" spans="1:14" ht="19.95" hidden="1" customHeight="1" x14ac:dyDescent="0.25">
      <c r="A834" s="2">
        <v>190705</v>
      </c>
      <c r="B834" s="1">
        <v>23</v>
      </c>
      <c r="C834" s="1">
        <v>1.6382000000000001</v>
      </c>
      <c r="D834" s="1">
        <v>4.5559000000000003</v>
      </c>
      <c r="E834" s="1">
        <v>8.6508000000000003</v>
      </c>
      <c r="F834" s="1">
        <v>18.302299999999999</v>
      </c>
      <c r="G834" s="1" t="s">
        <v>38</v>
      </c>
      <c r="H834" s="1" t="s">
        <v>31</v>
      </c>
      <c r="I834" s="1" t="s">
        <v>32</v>
      </c>
      <c r="J834" s="1" t="s">
        <v>33</v>
      </c>
      <c r="K834" s="1" t="s">
        <v>34</v>
      </c>
      <c r="L834" s="1" t="s">
        <v>35</v>
      </c>
      <c r="M834" s="1" t="s">
        <v>36</v>
      </c>
      <c r="N834" s="3" t="s">
        <v>37</v>
      </c>
    </row>
    <row r="835" spans="1:14" ht="19.95" hidden="1" customHeight="1" x14ac:dyDescent="0.25">
      <c r="A835" s="2">
        <v>190651</v>
      </c>
      <c r="B835" s="1">
        <v>21</v>
      </c>
      <c r="C835" s="1">
        <v>1.6648000000000001</v>
      </c>
      <c r="D835" s="1">
        <v>4.3746</v>
      </c>
      <c r="E835" s="1">
        <v>8.1110000000000007</v>
      </c>
      <c r="F835" s="1">
        <v>19.749500000000001</v>
      </c>
      <c r="G835" s="1" t="s">
        <v>30</v>
      </c>
      <c r="H835" s="1" t="s">
        <v>31</v>
      </c>
      <c r="I835" s="1" t="s">
        <v>32</v>
      </c>
      <c r="J835" s="1" t="s">
        <v>33</v>
      </c>
      <c r="K835" s="1" t="s">
        <v>34</v>
      </c>
      <c r="L835" s="1" t="s">
        <v>35</v>
      </c>
      <c r="M835" s="1" t="s">
        <v>36</v>
      </c>
      <c r="N835" s="3" t="s">
        <v>37</v>
      </c>
    </row>
    <row r="836" spans="1:14" ht="19.95" hidden="1" customHeight="1" x14ac:dyDescent="0.25">
      <c r="A836" s="2">
        <v>190611</v>
      </c>
      <c r="B836" s="1">
        <v>24</v>
      </c>
      <c r="C836" s="1">
        <v>1.5262</v>
      </c>
      <c r="D836" s="1">
        <v>4.0038999999999998</v>
      </c>
      <c r="E836" s="1">
        <v>8.6152999999999995</v>
      </c>
      <c r="F836" s="1">
        <v>16.119499999999999</v>
      </c>
      <c r="G836" s="1" t="s">
        <v>29</v>
      </c>
      <c r="H836" s="1" t="s">
        <v>31</v>
      </c>
      <c r="I836" s="1" t="s">
        <v>32</v>
      </c>
      <c r="J836" s="1" t="s">
        <v>33</v>
      </c>
      <c r="K836" s="1" t="s">
        <v>34</v>
      </c>
      <c r="L836" s="1" t="s">
        <v>35</v>
      </c>
      <c r="M836" s="1" t="s">
        <v>36</v>
      </c>
      <c r="N836" s="3" t="s">
        <v>37</v>
      </c>
    </row>
    <row r="837" spans="1:14" ht="19.95" hidden="1" customHeight="1" x14ac:dyDescent="0.25">
      <c r="A837" s="2">
        <v>190592</v>
      </c>
      <c r="B837" s="1">
        <v>34</v>
      </c>
      <c r="C837" s="1">
        <v>2.5752000000000002</v>
      </c>
      <c r="D837" s="1">
        <v>5.7321999999999997</v>
      </c>
      <c r="E837" s="1">
        <v>10.3157</v>
      </c>
      <c r="F837" s="1">
        <v>22.623699999999999</v>
      </c>
      <c r="G837" s="1" t="s">
        <v>29</v>
      </c>
      <c r="H837" s="1" t="s">
        <v>15</v>
      </c>
      <c r="I837" s="1" t="s">
        <v>16</v>
      </c>
      <c r="J837" s="1" t="s">
        <v>17</v>
      </c>
      <c r="K837" s="1" t="s">
        <v>18</v>
      </c>
      <c r="L837" s="1" t="s">
        <v>19</v>
      </c>
      <c r="M837" s="1" t="s">
        <v>20</v>
      </c>
      <c r="N837" s="3" t="s">
        <v>21</v>
      </c>
    </row>
    <row r="838" spans="1:14" ht="19.95" hidden="1" customHeight="1" x14ac:dyDescent="0.25">
      <c r="A838" s="2">
        <v>190580</v>
      </c>
      <c r="B838" s="1">
        <v>21</v>
      </c>
      <c r="C838" s="1">
        <v>1.18</v>
      </c>
      <c r="D838" s="1">
        <v>4.8091999999999997</v>
      </c>
      <c r="E838" s="1">
        <v>8.5505999999999993</v>
      </c>
      <c r="F838" s="1">
        <v>19.722999999999999</v>
      </c>
      <c r="G838" s="1" t="s">
        <v>30</v>
      </c>
      <c r="H838" s="1" t="s">
        <v>31</v>
      </c>
      <c r="I838" s="1" t="s">
        <v>32</v>
      </c>
      <c r="J838" s="1" t="s">
        <v>33</v>
      </c>
      <c r="K838" s="1" t="s">
        <v>34</v>
      </c>
      <c r="L838" s="1" t="s">
        <v>35</v>
      </c>
      <c r="M838" s="1" t="s">
        <v>36</v>
      </c>
      <c r="N838" s="3" t="s">
        <v>37</v>
      </c>
    </row>
    <row r="839" spans="1:14" ht="19.95" hidden="1" customHeight="1" x14ac:dyDescent="0.25">
      <c r="A839" s="2">
        <v>190579</v>
      </c>
      <c r="B839" s="1">
        <v>50</v>
      </c>
      <c r="C839" s="1">
        <v>2.7206999999999999</v>
      </c>
      <c r="D839" s="1">
        <v>5.7698999999999998</v>
      </c>
      <c r="E839" s="1">
        <v>11.295</v>
      </c>
      <c r="F839" s="1">
        <v>24.2803</v>
      </c>
      <c r="G839" s="1" t="s">
        <v>14</v>
      </c>
      <c r="H839" s="1" t="s">
        <v>15</v>
      </c>
      <c r="I839" s="1" t="s">
        <v>16</v>
      </c>
      <c r="J839" s="1" t="s">
        <v>17</v>
      </c>
      <c r="K839" s="1" t="s">
        <v>18</v>
      </c>
      <c r="L839" s="1" t="s">
        <v>19</v>
      </c>
      <c r="M839" s="1" t="s">
        <v>20</v>
      </c>
      <c r="N839" s="3" t="s">
        <v>21</v>
      </c>
    </row>
    <row r="840" spans="1:14" ht="19.95" hidden="1" customHeight="1" x14ac:dyDescent="0.25">
      <c r="A840" s="2">
        <v>190575</v>
      </c>
      <c r="B840" s="1">
        <v>33</v>
      </c>
      <c r="C840" s="1">
        <v>2.3887999999999998</v>
      </c>
      <c r="D840" s="1">
        <v>5.0140000000000002</v>
      </c>
      <c r="E840" s="1">
        <v>11.0512</v>
      </c>
      <c r="F840" s="1">
        <v>22.7742</v>
      </c>
      <c r="G840" s="1" t="s">
        <v>14</v>
      </c>
      <c r="H840" s="1" t="s">
        <v>15</v>
      </c>
      <c r="I840" s="1" t="s">
        <v>16</v>
      </c>
      <c r="J840" s="1" t="s">
        <v>17</v>
      </c>
      <c r="K840" s="1" t="s">
        <v>18</v>
      </c>
      <c r="L840" s="1" t="s">
        <v>19</v>
      </c>
      <c r="M840" s="1" t="s">
        <v>20</v>
      </c>
      <c r="N840" s="3" t="s">
        <v>21</v>
      </c>
    </row>
    <row r="841" spans="1:14" ht="19.95" hidden="1" customHeight="1" x14ac:dyDescent="0.25">
      <c r="A841" s="2">
        <v>190538</v>
      </c>
      <c r="B841" s="1">
        <v>45</v>
      </c>
      <c r="C841" s="1">
        <v>2.7389000000000001</v>
      </c>
      <c r="D841" s="1">
        <v>5.8017000000000003</v>
      </c>
      <c r="E841" s="1">
        <v>10.0616</v>
      </c>
      <c r="F841" s="1">
        <v>24.880700000000001</v>
      </c>
      <c r="G841" s="1" t="s">
        <v>14</v>
      </c>
      <c r="H841" s="1" t="s">
        <v>15</v>
      </c>
      <c r="I841" s="1" t="s">
        <v>16</v>
      </c>
      <c r="J841" s="1" t="s">
        <v>17</v>
      </c>
      <c r="K841" s="1" t="s">
        <v>18</v>
      </c>
      <c r="L841" s="1" t="s">
        <v>19</v>
      </c>
      <c r="M841" s="1" t="s">
        <v>20</v>
      </c>
      <c r="N841" s="3" t="s">
        <v>21</v>
      </c>
    </row>
    <row r="842" spans="1:14" ht="19.95" hidden="1" customHeight="1" x14ac:dyDescent="0.25">
      <c r="A842" s="2">
        <v>190506</v>
      </c>
      <c r="B842" s="1">
        <v>11</v>
      </c>
      <c r="C842" s="1">
        <v>1.1021000000000001</v>
      </c>
      <c r="D842" s="1">
        <v>4.8129999999999997</v>
      </c>
      <c r="E842" s="1">
        <v>9.9832999999999998</v>
      </c>
      <c r="F842" s="1">
        <v>17.611999999999998</v>
      </c>
      <c r="G842" s="1" t="s">
        <v>30</v>
      </c>
      <c r="H842" s="1" t="s">
        <v>31</v>
      </c>
      <c r="I842" s="1" t="s">
        <v>32</v>
      </c>
      <c r="J842" s="1" t="s">
        <v>33</v>
      </c>
      <c r="K842" s="1" t="s">
        <v>34</v>
      </c>
      <c r="L842" s="1" t="s">
        <v>35</v>
      </c>
      <c r="M842" s="1" t="s">
        <v>36</v>
      </c>
      <c r="N842" s="3" t="s">
        <v>37</v>
      </c>
    </row>
    <row r="843" spans="1:14" ht="19.95" hidden="1" customHeight="1" x14ac:dyDescent="0.25">
      <c r="A843" s="2">
        <v>190493</v>
      </c>
      <c r="B843" s="1">
        <v>47</v>
      </c>
      <c r="C843" s="1">
        <v>2.6644000000000001</v>
      </c>
      <c r="D843" s="1">
        <v>5.0069999999999997</v>
      </c>
      <c r="E843" s="1">
        <v>10.980399999999999</v>
      </c>
      <c r="F843" s="1">
        <v>24.1768</v>
      </c>
      <c r="G843" s="1" t="s">
        <v>29</v>
      </c>
      <c r="H843" s="1" t="s">
        <v>15</v>
      </c>
      <c r="I843" s="1" t="s">
        <v>16</v>
      </c>
      <c r="J843" s="1" t="s">
        <v>17</v>
      </c>
      <c r="K843" s="1" t="s">
        <v>18</v>
      </c>
      <c r="L843" s="1" t="s">
        <v>19</v>
      </c>
      <c r="M843" s="1" t="s">
        <v>20</v>
      </c>
      <c r="N843" s="3" t="s">
        <v>21</v>
      </c>
    </row>
    <row r="844" spans="1:14" ht="19.95" hidden="1" customHeight="1" x14ac:dyDescent="0.25">
      <c r="A844" s="2">
        <v>190405</v>
      </c>
      <c r="B844" s="1">
        <v>38</v>
      </c>
      <c r="C844" s="1">
        <v>2.2429000000000001</v>
      </c>
      <c r="D844" s="1">
        <v>5.9462999999999999</v>
      </c>
      <c r="E844" s="1">
        <v>11.264900000000001</v>
      </c>
      <c r="F844" s="1">
        <v>24.036300000000001</v>
      </c>
      <c r="G844" s="1" t="s">
        <v>29</v>
      </c>
      <c r="H844" s="1" t="s">
        <v>15</v>
      </c>
      <c r="I844" s="1" t="s">
        <v>16</v>
      </c>
      <c r="J844" s="1" t="s">
        <v>17</v>
      </c>
      <c r="K844" s="1" t="s">
        <v>18</v>
      </c>
      <c r="L844" s="1" t="s">
        <v>19</v>
      </c>
      <c r="M844" s="1" t="s">
        <v>20</v>
      </c>
      <c r="N844" s="3" t="s">
        <v>21</v>
      </c>
    </row>
    <row r="845" spans="1:14" ht="19.95" customHeight="1" x14ac:dyDescent="0.25">
      <c r="A845" s="2">
        <v>190315</v>
      </c>
      <c r="B845" s="1">
        <v>98</v>
      </c>
      <c r="C845" s="1">
        <v>3.6377000000000002</v>
      </c>
      <c r="D845" s="1">
        <v>6.2862</v>
      </c>
      <c r="E845" s="1">
        <v>13.5509</v>
      </c>
      <c r="F845" s="1">
        <v>29.799199999999999</v>
      </c>
      <c r="G845" s="1" t="s">
        <v>38</v>
      </c>
      <c r="H845" s="1" t="s">
        <v>22</v>
      </c>
      <c r="I845" s="1" t="s">
        <v>23</v>
      </c>
      <c r="J845" s="1" t="s">
        <v>24</v>
      </c>
      <c r="K845" s="1" t="s">
        <v>25</v>
      </c>
      <c r="L845" s="1" t="s">
        <v>26</v>
      </c>
      <c r="M845" s="1" t="s">
        <v>27</v>
      </c>
      <c r="N845" s="3" t="s">
        <v>28</v>
      </c>
    </row>
    <row r="846" spans="1:14" ht="19.95" hidden="1" customHeight="1" x14ac:dyDescent="0.25">
      <c r="A846" s="2">
        <v>190298</v>
      </c>
      <c r="B846" s="1">
        <v>10</v>
      </c>
      <c r="C846" s="1">
        <v>1.3993</v>
      </c>
      <c r="D846" s="1">
        <v>4.2111999999999998</v>
      </c>
      <c r="E846" s="1">
        <v>9.7449999999999992</v>
      </c>
      <c r="F846" s="1">
        <v>19.715499999999999</v>
      </c>
      <c r="G846" s="1" t="s">
        <v>14</v>
      </c>
      <c r="H846" s="1" t="s">
        <v>31</v>
      </c>
      <c r="I846" s="1" t="s">
        <v>32</v>
      </c>
      <c r="J846" s="1" t="s">
        <v>33</v>
      </c>
      <c r="K846" s="1" t="s">
        <v>34</v>
      </c>
      <c r="L846" s="1" t="s">
        <v>35</v>
      </c>
      <c r="M846" s="1" t="s">
        <v>36</v>
      </c>
      <c r="N846" s="3" t="s">
        <v>37</v>
      </c>
    </row>
    <row r="847" spans="1:14" ht="19.95" customHeight="1" x14ac:dyDescent="0.25">
      <c r="A847" s="2">
        <v>190267</v>
      </c>
      <c r="B847" s="1">
        <v>62</v>
      </c>
      <c r="C847" s="1">
        <v>3.1139999999999999</v>
      </c>
      <c r="D847" s="1">
        <v>6.4981</v>
      </c>
      <c r="E847" s="1">
        <v>15.6546</v>
      </c>
      <c r="F847" s="1">
        <v>27.407399999999999</v>
      </c>
      <c r="G847" s="1" t="s">
        <v>38</v>
      </c>
      <c r="H847" s="1" t="s">
        <v>22</v>
      </c>
      <c r="I847" s="1" t="s">
        <v>23</v>
      </c>
      <c r="J847" s="1" t="s">
        <v>24</v>
      </c>
      <c r="K847" s="1" t="s">
        <v>25</v>
      </c>
      <c r="L847" s="1" t="s">
        <v>26</v>
      </c>
      <c r="M847" s="1" t="s">
        <v>27</v>
      </c>
      <c r="N847" s="3" t="s">
        <v>28</v>
      </c>
    </row>
    <row r="848" spans="1:14" ht="19.95" hidden="1" customHeight="1" x14ac:dyDescent="0.25">
      <c r="A848" s="2">
        <v>190163</v>
      </c>
      <c r="B848" s="1">
        <v>19</v>
      </c>
      <c r="C848" s="1">
        <v>1.335</v>
      </c>
      <c r="D848" s="1">
        <v>4.4931000000000001</v>
      </c>
      <c r="E848" s="1">
        <v>8.4943000000000008</v>
      </c>
      <c r="F848" s="1">
        <v>18.8413</v>
      </c>
      <c r="G848" s="1" t="s">
        <v>30</v>
      </c>
      <c r="H848" s="1" t="s">
        <v>31</v>
      </c>
      <c r="I848" s="1" t="s">
        <v>32</v>
      </c>
      <c r="J848" s="1" t="s">
        <v>33</v>
      </c>
      <c r="K848" s="1" t="s">
        <v>34</v>
      </c>
      <c r="L848" s="1" t="s">
        <v>35</v>
      </c>
      <c r="M848" s="1" t="s">
        <v>36</v>
      </c>
      <c r="N848" s="3" t="s">
        <v>37</v>
      </c>
    </row>
    <row r="849" spans="1:14" ht="19.95" customHeight="1" x14ac:dyDescent="0.25">
      <c r="A849" s="2">
        <v>190115</v>
      </c>
      <c r="B849" s="1">
        <v>76</v>
      </c>
      <c r="C849" s="1">
        <v>3.6867000000000001</v>
      </c>
      <c r="D849" s="1">
        <v>6.2737999999999996</v>
      </c>
      <c r="E849" s="1">
        <v>15.081899999999999</v>
      </c>
      <c r="F849" s="1">
        <v>27.360900000000001</v>
      </c>
      <c r="G849" s="1" t="s">
        <v>30</v>
      </c>
      <c r="H849" s="1" t="s">
        <v>22</v>
      </c>
      <c r="I849" s="1" t="s">
        <v>23</v>
      </c>
      <c r="J849" s="1" t="s">
        <v>24</v>
      </c>
      <c r="K849" s="1" t="s">
        <v>25</v>
      </c>
      <c r="L849" s="1" t="s">
        <v>26</v>
      </c>
      <c r="M849" s="1" t="s">
        <v>27</v>
      </c>
      <c r="N849" s="3" t="s">
        <v>28</v>
      </c>
    </row>
    <row r="850" spans="1:14" ht="19.95" hidden="1" customHeight="1" x14ac:dyDescent="0.25">
      <c r="A850" s="2">
        <v>190085</v>
      </c>
      <c r="B850" s="1">
        <v>51</v>
      </c>
      <c r="C850" s="1">
        <v>2.1930000000000001</v>
      </c>
      <c r="D850" s="1">
        <v>5.4139999999999997</v>
      </c>
      <c r="E850" s="1">
        <v>10.223100000000001</v>
      </c>
      <c r="F850" s="1">
        <v>20.523199999999999</v>
      </c>
      <c r="G850" s="1" t="s">
        <v>29</v>
      </c>
      <c r="H850" s="1" t="s">
        <v>15</v>
      </c>
      <c r="I850" s="1" t="s">
        <v>16</v>
      </c>
      <c r="J850" s="1" t="s">
        <v>17</v>
      </c>
      <c r="K850" s="1" t="s">
        <v>18</v>
      </c>
      <c r="L850" s="1" t="s">
        <v>19</v>
      </c>
      <c r="M850" s="1" t="s">
        <v>20</v>
      </c>
      <c r="N850" s="3" t="s">
        <v>21</v>
      </c>
    </row>
    <row r="851" spans="1:14" ht="19.95" customHeight="1" x14ac:dyDescent="0.25">
      <c r="A851" s="2">
        <v>190048</v>
      </c>
      <c r="B851" s="1">
        <v>77</v>
      </c>
      <c r="C851" s="1">
        <v>3.6063000000000001</v>
      </c>
      <c r="D851" s="1">
        <v>6.6139999999999999</v>
      </c>
      <c r="E851" s="1">
        <v>13.0722</v>
      </c>
      <c r="F851" s="1">
        <v>27.628900000000002</v>
      </c>
      <c r="G851" s="1" t="s">
        <v>30</v>
      </c>
      <c r="H851" s="1" t="s">
        <v>22</v>
      </c>
      <c r="I851" s="1" t="s">
        <v>23</v>
      </c>
      <c r="J851" s="1" t="s">
        <v>24</v>
      </c>
      <c r="K851" s="1" t="s">
        <v>25</v>
      </c>
      <c r="L851" s="1" t="s">
        <v>26</v>
      </c>
      <c r="M851" s="1" t="s">
        <v>27</v>
      </c>
      <c r="N851" s="3" t="s">
        <v>28</v>
      </c>
    </row>
    <row r="852" spans="1:14" ht="19.95" customHeight="1" x14ac:dyDescent="0.25">
      <c r="A852" s="2">
        <v>190040</v>
      </c>
      <c r="B852" s="1">
        <v>66</v>
      </c>
      <c r="C852" s="1">
        <v>3.5430000000000001</v>
      </c>
      <c r="D852" s="1">
        <v>6.7126999999999999</v>
      </c>
      <c r="E852" s="1">
        <v>13.8704</v>
      </c>
      <c r="F852" s="1">
        <v>26.1721</v>
      </c>
      <c r="G852" s="1" t="s">
        <v>29</v>
      </c>
      <c r="H852" s="1" t="s">
        <v>22</v>
      </c>
      <c r="I852" s="1" t="s">
        <v>23</v>
      </c>
      <c r="J852" s="1" t="s">
        <v>24</v>
      </c>
      <c r="K852" s="1" t="s">
        <v>25</v>
      </c>
      <c r="L852" s="1" t="s">
        <v>26</v>
      </c>
      <c r="M852" s="1" t="s">
        <v>27</v>
      </c>
      <c r="N852" s="3" t="s">
        <v>28</v>
      </c>
    </row>
    <row r="853" spans="1:14" ht="19.95" hidden="1" customHeight="1" x14ac:dyDescent="0.25">
      <c r="A853" s="2">
        <v>190022</v>
      </c>
      <c r="B853" s="1">
        <v>11</v>
      </c>
      <c r="C853" s="1">
        <v>1.8520000000000001</v>
      </c>
      <c r="D853" s="1">
        <v>4.6318000000000001</v>
      </c>
      <c r="E853" s="1">
        <v>9.8915000000000006</v>
      </c>
      <c r="F853" s="1">
        <v>16.756599999999999</v>
      </c>
      <c r="G853" s="1" t="s">
        <v>29</v>
      </c>
      <c r="H853" s="1" t="s">
        <v>31</v>
      </c>
      <c r="I853" s="1" t="s">
        <v>32</v>
      </c>
      <c r="J853" s="1" t="s">
        <v>33</v>
      </c>
      <c r="K853" s="1" t="s">
        <v>34</v>
      </c>
      <c r="L853" s="1" t="s">
        <v>35</v>
      </c>
      <c r="M853" s="1" t="s">
        <v>36</v>
      </c>
      <c r="N853" s="3" t="s">
        <v>37</v>
      </c>
    </row>
    <row r="854" spans="1:14" ht="19.95" hidden="1" customHeight="1" x14ac:dyDescent="0.25">
      <c r="A854" s="2">
        <v>190021</v>
      </c>
      <c r="B854" s="1">
        <v>39</v>
      </c>
      <c r="C854" s="1">
        <v>2.9727000000000001</v>
      </c>
      <c r="D854" s="1">
        <v>5.4870999999999999</v>
      </c>
      <c r="E854" s="1">
        <v>10.8873</v>
      </c>
      <c r="F854" s="1">
        <v>20.513100000000001</v>
      </c>
      <c r="G854" s="1" t="s">
        <v>29</v>
      </c>
      <c r="H854" s="1" t="s">
        <v>15</v>
      </c>
      <c r="I854" s="1" t="s">
        <v>16</v>
      </c>
      <c r="J854" s="1" t="s">
        <v>17</v>
      </c>
      <c r="K854" s="1" t="s">
        <v>18</v>
      </c>
      <c r="L854" s="1" t="s">
        <v>19</v>
      </c>
      <c r="M854" s="1" t="s">
        <v>20</v>
      </c>
      <c r="N854" s="3" t="s">
        <v>21</v>
      </c>
    </row>
    <row r="855" spans="1:14" ht="19.95" customHeight="1" x14ac:dyDescent="0.25">
      <c r="A855" s="2">
        <v>189998</v>
      </c>
      <c r="B855" s="1">
        <v>79</v>
      </c>
      <c r="C855" s="1">
        <v>3.0910000000000002</v>
      </c>
      <c r="D855" s="1">
        <v>6.3251999999999997</v>
      </c>
      <c r="E855" s="1">
        <v>14.024900000000001</v>
      </c>
      <c r="F855" s="1">
        <v>25.422899999999998</v>
      </c>
      <c r="G855" s="1" t="s">
        <v>29</v>
      </c>
      <c r="H855" s="1" t="s">
        <v>22</v>
      </c>
      <c r="I855" s="1" t="s">
        <v>23</v>
      </c>
      <c r="J855" s="1" t="s">
        <v>24</v>
      </c>
      <c r="K855" s="1" t="s">
        <v>25</v>
      </c>
      <c r="L855" s="1" t="s">
        <v>26</v>
      </c>
      <c r="M855" s="1" t="s">
        <v>27</v>
      </c>
      <c r="N855" s="3" t="s">
        <v>28</v>
      </c>
    </row>
    <row r="856" spans="1:14" ht="19.95" hidden="1" customHeight="1" x14ac:dyDescent="0.25">
      <c r="A856" s="2">
        <v>189985</v>
      </c>
      <c r="B856" s="1">
        <v>14</v>
      </c>
      <c r="C856" s="1">
        <v>1.2801</v>
      </c>
      <c r="D856" s="1">
        <v>4.9715999999999996</v>
      </c>
      <c r="E856" s="1">
        <v>8.2616999999999994</v>
      </c>
      <c r="F856" s="1">
        <v>17.698599999999999</v>
      </c>
      <c r="G856" s="1" t="s">
        <v>30</v>
      </c>
      <c r="H856" s="1" t="s">
        <v>31</v>
      </c>
      <c r="I856" s="1" t="s">
        <v>32</v>
      </c>
      <c r="J856" s="1" t="s">
        <v>33</v>
      </c>
      <c r="K856" s="1" t="s">
        <v>34</v>
      </c>
      <c r="L856" s="1" t="s">
        <v>35</v>
      </c>
      <c r="M856" s="1" t="s">
        <v>36</v>
      </c>
      <c r="N856" s="3" t="s">
        <v>37</v>
      </c>
    </row>
    <row r="857" spans="1:14" ht="19.95" customHeight="1" x14ac:dyDescent="0.25">
      <c r="A857" s="2">
        <v>189959</v>
      </c>
      <c r="B857" s="1">
        <v>69</v>
      </c>
      <c r="C857" s="1">
        <v>3.1084000000000001</v>
      </c>
      <c r="D857" s="1">
        <v>6.8573000000000004</v>
      </c>
      <c r="E857" s="1">
        <v>14.7677</v>
      </c>
      <c r="F857" s="1">
        <v>25.6355</v>
      </c>
      <c r="G857" s="1" t="s">
        <v>30</v>
      </c>
      <c r="H857" s="1" t="s">
        <v>22</v>
      </c>
      <c r="I857" s="1" t="s">
        <v>23</v>
      </c>
      <c r="J857" s="1" t="s">
        <v>24</v>
      </c>
      <c r="K857" s="1" t="s">
        <v>25</v>
      </c>
      <c r="L857" s="1" t="s">
        <v>26</v>
      </c>
      <c r="M857" s="1" t="s">
        <v>27</v>
      </c>
      <c r="N857" s="3" t="s">
        <v>28</v>
      </c>
    </row>
    <row r="858" spans="1:14" ht="19.95" customHeight="1" x14ac:dyDescent="0.25">
      <c r="A858" s="2">
        <v>189868</v>
      </c>
      <c r="B858" s="1">
        <v>66</v>
      </c>
      <c r="C858" s="1">
        <v>3.1711</v>
      </c>
      <c r="D858" s="1">
        <v>6.8064</v>
      </c>
      <c r="E858" s="1">
        <v>15.585900000000001</v>
      </c>
      <c r="F858" s="1">
        <v>27.46</v>
      </c>
      <c r="G858" s="1" t="s">
        <v>30</v>
      </c>
      <c r="H858" s="1" t="s">
        <v>22</v>
      </c>
      <c r="I858" s="1" t="s">
        <v>23</v>
      </c>
      <c r="J858" s="1" t="s">
        <v>24</v>
      </c>
      <c r="K858" s="1" t="s">
        <v>25</v>
      </c>
      <c r="L858" s="1" t="s">
        <v>26</v>
      </c>
      <c r="M858" s="1" t="s">
        <v>27</v>
      </c>
      <c r="N858" s="3" t="s">
        <v>28</v>
      </c>
    </row>
    <row r="859" spans="1:14" ht="19.95" hidden="1" customHeight="1" x14ac:dyDescent="0.25">
      <c r="A859" s="2">
        <v>189862</v>
      </c>
      <c r="B859" s="1">
        <v>40</v>
      </c>
      <c r="C859" s="1">
        <v>2.3256999999999999</v>
      </c>
      <c r="D859" s="1">
        <v>5.1856999999999998</v>
      </c>
      <c r="E859" s="1">
        <v>11.3668</v>
      </c>
      <c r="F859" s="1">
        <v>24.133099999999999</v>
      </c>
      <c r="G859" s="1" t="s">
        <v>38</v>
      </c>
      <c r="H859" s="1" t="s">
        <v>15</v>
      </c>
      <c r="I859" s="1" t="s">
        <v>16</v>
      </c>
      <c r="J859" s="1" t="s">
        <v>17</v>
      </c>
      <c r="K859" s="1" t="s">
        <v>18</v>
      </c>
      <c r="L859" s="1" t="s">
        <v>19</v>
      </c>
      <c r="M859" s="1" t="s">
        <v>20</v>
      </c>
      <c r="N859" s="3" t="s">
        <v>21</v>
      </c>
    </row>
    <row r="860" spans="1:14" ht="19.95" customHeight="1" x14ac:dyDescent="0.25">
      <c r="A860" s="2">
        <v>189856</v>
      </c>
      <c r="B860" s="1">
        <v>82</v>
      </c>
      <c r="C860" s="1">
        <v>3.1200999999999999</v>
      </c>
      <c r="D860" s="1">
        <v>6.8507999999999996</v>
      </c>
      <c r="E860" s="1">
        <v>12.045299999999999</v>
      </c>
      <c r="F860" s="1">
        <v>26.0246</v>
      </c>
      <c r="G860" s="1" t="s">
        <v>14</v>
      </c>
      <c r="H860" s="1" t="s">
        <v>22</v>
      </c>
      <c r="I860" s="1" t="s">
        <v>23</v>
      </c>
      <c r="J860" s="1" t="s">
        <v>24</v>
      </c>
      <c r="K860" s="1" t="s">
        <v>25</v>
      </c>
      <c r="L860" s="1" t="s">
        <v>26</v>
      </c>
      <c r="M860" s="1" t="s">
        <v>27</v>
      </c>
      <c r="N860" s="3" t="s">
        <v>28</v>
      </c>
    </row>
    <row r="861" spans="1:14" ht="19.95" hidden="1" customHeight="1" x14ac:dyDescent="0.25">
      <c r="A861" s="2">
        <v>189823</v>
      </c>
      <c r="B861" s="1">
        <v>29</v>
      </c>
      <c r="C861" s="1">
        <v>1.0385</v>
      </c>
      <c r="D861" s="1">
        <v>4.4482999999999997</v>
      </c>
      <c r="E861" s="1">
        <v>9.0495000000000001</v>
      </c>
      <c r="F861" s="1">
        <v>17.432200000000002</v>
      </c>
      <c r="G861" s="1" t="s">
        <v>38</v>
      </c>
      <c r="H861" s="1" t="s">
        <v>31</v>
      </c>
      <c r="I861" s="1" t="s">
        <v>32</v>
      </c>
      <c r="J861" s="1" t="s">
        <v>33</v>
      </c>
      <c r="K861" s="1" t="s">
        <v>34</v>
      </c>
      <c r="L861" s="1" t="s">
        <v>35</v>
      </c>
      <c r="M861" s="1" t="s">
        <v>36</v>
      </c>
      <c r="N861" s="3" t="s">
        <v>37</v>
      </c>
    </row>
    <row r="862" spans="1:14" ht="19.95" hidden="1" customHeight="1" x14ac:dyDescent="0.25">
      <c r="A862" s="2">
        <v>189810</v>
      </c>
      <c r="B862" s="1">
        <v>55</v>
      </c>
      <c r="C862" s="1">
        <v>2.9883000000000002</v>
      </c>
      <c r="D862" s="1">
        <v>5.4238999999999997</v>
      </c>
      <c r="E862" s="1">
        <v>11.9671</v>
      </c>
      <c r="F862" s="1">
        <v>20.874700000000001</v>
      </c>
      <c r="G862" s="1" t="s">
        <v>30</v>
      </c>
      <c r="H862" s="1" t="s">
        <v>15</v>
      </c>
      <c r="I862" s="1" t="s">
        <v>16</v>
      </c>
      <c r="J862" s="1" t="s">
        <v>17</v>
      </c>
      <c r="K862" s="1" t="s">
        <v>18</v>
      </c>
      <c r="L862" s="1" t="s">
        <v>19</v>
      </c>
      <c r="M862" s="1" t="s">
        <v>20</v>
      </c>
      <c r="N862" s="3" t="s">
        <v>21</v>
      </c>
    </row>
    <row r="863" spans="1:14" ht="19.95" hidden="1" customHeight="1" x14ac:dyDescent="0.25">
      <c r="A863" s="2">
        <v>189799</v>
      </c>
      <c r="B863" s="1">
        <v>17</v>
      </c>
      <c r="C863" s="1">
        <v>1.6645000000000001</v>
      </c>
      <c r="D863" s="1">
        <v>4.5180999999999996</v>
      </c>
      <c r="E863" s="1">
        <v>9.8826999999999998</v>
      </c>
      <c r="F863" s="1">
        <v>17.534300000000002</v>
      </c>
      <c r="G863" s="1" t="s">
        <v>14</v>
      </c>
      <c r="H863" s="1" t="s">
        <v>31</v>
      </c>
      <c r="I863" s="1" t="s">
        <v>32</v>
      </c>
      <c r="J863" s="1" t="s">
        <v>33</v>
      </c>
      <c r="K863" s="1" t="s">
        <v>34</v>
      </c>
      <c r="L863" s="1" t="s">
        <v>35</v>
      </c>
      <c r="M863" s="1" t="s">
        <v>36</v>
      </c>
      <c r="N863" s="3" t="s">
        <v>37</v>
      </c>
    </row>
    <row r="864" spans="1:14" ht="19.95" hidden="1" customHeight="1" x14ac:dyDescent="0.25">
      <c r="A864" s="2">
        <v>189733</v>
      </c>
      <c r="B864" s="1">
        <v>30</v>
      </c>
      <c r="C864" s="1">
        <v>1.7881</v>
      </c>
      <c r="D864" s="1">
        <v>4.9932999999999996</v>
      </c>
      <c r="E864" s="1">
        <v>8.0632999999999999</v>
      </c>
      <c r="F864" s="1">
        <v>17.685500000000001</v>
      </c>
      <c r="G864" s="1" t="s">
        <v>38</v>
      </c>
      <c r="H864" s="1" t="s">
        <v>31</v>
      </c>
      <c r="I864" s="1" t="s">
        <v>32</v>
      </c>
      <c r="J864" s="1" t="s">
        <v>33</v>
      </c>
      <c r="K864" s="1" t="s">
        <v>34</v>
      </c>
      <c r="L864" s="1" t="s">
        <v>35</v>
      </c>
      <c r="M864" s="1" t="s">
        <v>36</v>
      </c>
      <c r="N864" s="3" t="s">
        <v>37</v>
      </c>
    </row>
    <row r="865" spans="1:14" ht="19.95" customHeight="1" x14ac:dyDescent="0.25">
      <c r="A865" s="2">
        <v>189708</v>
      </c>
      <c r="B865" s="1">
        <v>61</v>
      </c>
      <c r="C865" s="1">
        <v>3.7585000000000002</v>
      </c>
      <c r="D865" s="1">
        <v>6.9469000000000003</v>
      </c>
      <c r="E865" s="1">
        <v>15.776</v>
      </c>
      <c r="F865" s="1">
        <v>25.3476</v>
      </c>
      <c r="G865" s="1" t="s">
        <v>14</v>
      </c>
      <c r="H865" s="1" t="s">
        <v>22</v>
      </c>
      <c r="I865" s="1" t="s">
        <v>23</v>
      </c>
      <c r="J865" s="1" t="s">
        <v>24</v>
      </c>
      <c r="K865" s="1" t="s">
        <v>25</v>
      </c>
      <c r="L865" s="1" t="s">
        <v>26</v>
      </c>
      <c r="M865" s="1" t="s">
        <v>27</v>
      </c>
      <c r="N865" s="3" t="s">
        <v>28</v>
      </c>
    </row>
    <row r="866" spans="1:14" ht="19.95" customHeight="1" x14ac:dyDescent="0.25">
      <c r="A866" s="2">
        <v>189683</v>
      </c>
      <c r="B866" s="1">
        <v>64</v>
      </c>
      <c r="C866" s="1">
        <v>3.4340999999999999</v>
      </c>
      <c r="D866" s="1">
        <v>6.3893000000000004</v>
      </c>
      <c r="E866" s="1">
        <v>15.838100000000001</v>
      </c>
      <c r="F866" s="1">
        <v>26.451000000000001</v>
      </c>
      <c r="G866" s="1" t="s">
        <v>38</v>
      </c>
      <c r="H866" s="1" t="s">
        <v>22</v>
      </c>
      <c r="I866" s="1" t="s">
        <v>23</v>
      </c>
      <c r="J866" s="1" t="s">
        <v>24</v>
      </c>
      <c r="K866" s="1" t="s">
        <v>25</v>
      </c>
      <c r="L866" s="1" t="s">
        <v>26</v>
      </c>
      <c r="M866" s="1" t="s">
        <v>27</v>
      </c>
      <c r="N866" s="3" t="s">
        <v>28</v>
      </c>
    </row>
    <row r="867" spans="1:14" ht="19.95" hidden="1" customHeight="1" x14ac:dyDescent="0.25">
      <c r="A867" s="2">
        <v>189607</v>
      </c>
      <c r="B867" s="1">
        <v>24</v>
      </c>
      <c r="C867" s="1">
        <v>1.1023000000000001</v>
      </c>
      <c r="D867" s="1">
        <v>4.8277999999999999</v>
      </c>
      <c r="E867" s="1">
        <v>8.2878000000000007</v>
      </c>
      <c r="F867" s="1">
        <v>16.616900000000001</v>
      </c>
      <c r="G867" s="1" t="s">
        <v>30</v>
      </c>
      <c r="H867" s="1" t="s">
        <v>31</v>
      </c>
      <c r="I867" s="1" t="s">
        <v>32</v>
      </c>
      <c r="J867" s="1" t="s">
        <v>33</v>
      </c>
      <c r="K867" s="1" t="s">
        <v>34</v>
      </c>
      <c r="L867" s="1" t="s">
        <v>35</v>
      </c>
      <c r="M867" s="1" t="s">
        <v>36</v>
      </c>
      <c r="N867" s="3" t="s">
        <v>37</v>
      </c>
    </row>
    <row r="868" spans="1:14" ht="19.95" hidden="1" customHeight="1" x14ac:dyDescent="0.25">
      <c r="A868" s="2">
        <v>189588</v>
      </c>
      <c r="B868" s="1">
        <v>11</v>
      </c>
      <c r="C868" s="1">
        <v>1.1043000000000001</v>
      </c>
      <c r="D868" s="1">
        <v>4.6794000000000002</v>
      </c>
      <c r="E868" s="1">
        <v>9.4868000000000006</v>
      </c>
      <c r="F868" s="1">
        <v>17.905999999999999</v>
      </c>
      <c r="G868" s="1" t="s">
        <v>29</v>
      </c>
      <c r="H868" s="1" t="s">
        <v>31</v>
      </c>
      <c r="I868" s="1" t="s">
        <v>32</v>
      </c>
      <c r="J868" s="1" t="s">
        <v>33</v>
      </c>
      <c r="K868" s="1" t="s">
        <v>34</v>
      </c>
      <c r="L868" s="1" t="s">
        <v>35</v>
      </c>
      <c r="M868" s="1" t="s">
        <v>36</v>
      </c>
      <c r="N868" s="3" t="s">
        <v>37</v>
      </c>
    </row>
    <row r="869" spans="1:14" ht="19.95" hidden="1" customHeight="1" x14ac:dyDescent="0.25">
      <c r="A869" s="2">
        <v>189568</v>
      </c>
      <c r="B869" s="1">
        <v>25</v>
      </c>
      <c r="C869" s="1">
        <v>1.6815</v>
      </c>
      <c r="D869" s="1">
        <v>4.6123000000000003</v>
      </c>
      <c r="E869" s="1">
        <v>9.6582000000000008</v>
      </c>
      <c r="F869" s="1">
        <v>16.8843</v>
      </c>
      <c r="G869" s="1" t="s">
        <v>30</v>
      </c>
      <c r="H869" s="1" t="s">
        <v>31</v>
      </c>
      <c r="I869" s="1" t="s">
        <v>32</v>
      </c>
      <c r="J869" s="1" t="s">
        <v>33</v>
      </c>
      <c r="K869" s="1" t="s">
        <v>34</v>
      </c>
      <c r="L869" s="1" t="s">
        <v>35</v>
      </c>
      <c r="M869" s="1" t="s">
        <v>36</v>
      </c>
      <c r="N869" s="3" t="s">
        <v>37</v>
      </c>
    </row>
    <row r="870" spans="1:14" ht="19.95" hidden="1" customHeight="1" x14ac:dyDescent="0.25">
      <c r="A870" s="2">
        <v>189564</v>
      </c>
      <c r="B870" s="1">
        <v>38</v>
      </c>
      <c r="C870" s="1">
        <v>2.0209999999999999</v>
      </c>
      <c r="D870" s="1">
        <v>5.5824999999999996</v>
      </c>
      <c r="E870" s="1">
        <v>10.1562</v>
      </c>
      <c r="F870" s="1">
        <v>22.770199999999999</v>
      </c>
      <c r="G870" s="1" t="s">
        <v>14</v>
      </c>
      <c r="H870" s="1" t="s">
        <v>15</v>
      </c>
      <c r="I870" s="1" t="s">
        <v>16</v>
      </c>
      <c r="J870" s="1" t="s">
        <v>17</v>
      </c>
      <c r="K870" s="1" t="s">
        <v>18</v>
      </c>
      <c r="L870" s="1" t="s">
        <v>19</v>
      </c>
      <c r="M870" s="1" t="s">
        <v>20</v>
      </c>
      <c r="N870" s="3" t="s">
        <v>21</v>
      </c>
    </row>
    <row r="871" spans="1:14" ht="19.95" hidden="1" customHeight="1" x14ac:dyDescent="0.25">
      <c r="A871" s="2">
        <v>189556</v>
      </c>
      <c r="B871" s="1">
        <v>32</v>
      </c>
      <c r="C871" s="1">
        <v>2.3561999999999999</v>
      </c>
      <c r="D871" s="1">
        <v>5.6879</v>
      </c>
      <c r="E871" s="1">
        <v>10.732100000000001</v>
      </c>
      <c r="F871" s="1">
        <v>22.085799999999999</v>
      </c>
      <c r="G871" s="1" t="s">
        <v>14</v>
      </c>
      <c r="H871" s="1" t="s">
        <v>15</v>
      </c>
      <c r="I871" s="1" t="s">
        <v>16</v>
      </c>
      <c r="J871" s="1" t="s">
        <v>17</v>
      </c>
      <c r="K871" s="1" t="s">
        <v>18</v>
      </c>
      <c r="L871" s="1" t="s">
        <v>19</v>
      </c>
      <c r="M871" s="1" t="s">
        <v>20</v>
      </c>
      <c r="N871" s="3" t="s">
        <v>21</v>
      </c>
    </row>
    <row r="872" spans="1:14" ht="19.95" hidden="1" customHeight="1" x14ac:dyDescent="0.25">
      <c r="A872" s="2">
        <v>189528</v>
      </c>
      <c r="B872" s="1">
        <v>51</v>
      </c>
      <c r="C872" s="1">
        <v>2.3283999999999998</v>
      </c>
      <c r="D872" s="1">
        <v>5.1200999999999999</v>
      </c>
      <c r="E872" s="1">
        <v>10.6694</v>
      </c>
      <c r="F872" s="1">
        <v>24.614999999999998</v>
      </c>
      <c r="G872" s="1" t="s">
        <v>30</v>
      </c>
      <c r="H872" s="1" t="s">
        <v>15</v>
      </c>
      <c r="I872" s="1" t="s">
        <v>16</v>
      </c>
      <c r="J872" s="1" t="s">
        <v>17</v>
      </c>
      <c r="K872" s="1" t="s">
        <v>18</v>
      </c>
      <c r="L872" s="1" t="s">
        <v>19</v>
      </c>
      <c r="M872" s="1" t="s">
        <v>20</v>
      </c>
      <c r="N872" s="3" t="s">
        <v>21</v>
      </c>
    </row>
    <row r="873" spans="1:14" ht="19.95" hidden="1" customHeight="1" x14ac:dyDescent="0.25">
      <c r="A873" s="2">
        <v>189493</v>
      </c>
      <c r="B873" s="1">
        <v>59</v>
      </c>
      <c r="C873" s="1">
        <v>2.9251</v>
      </c>
      <c r="D873" s="1">
        <v>5.7539999999999996</v>
      </c>
      <c r="E873" s="1">
        <v>11.665800000000001</v>
      </c>
      <c r="F873" s="1">
        <v>21.3658</v>
      </c>
      <c r="G873" s="1" t="s">
        <v>29</v>
      </c>
      <c r="H873" s="1" t="s">
        <v>15</v>
      </c>
      <c r="I873" s="1" t="s">
        <v>16</v>
      </c>
      <c r="J873" s="1" t="s">
        <v>17</v>
      </c>
      <c r="K873" s="1" t="s">
        <v>18</v>
      </c>
      <c r="L873" s="1" t="s">
        <v>19</v>
      </c>
      <c r="M873" s="1" t="s">
        <v>20</v>
      </c>
      <c r="N873" s="3" t="s">
        <v>21</v>
      </c>
    </row>
    <row r="874" spans="1:14" ht="19.95" hidden="1" customHeight="1" x14ac:dyDescent="0.25">
      <c r="A874" s="2">
        <v>189489</v>
      </c>
      <c r="B874" s="1">
        <v>23</v>
      </c>
      <c r="C874" s="1">
        <v>1.1312</v>
      </c>
      <c r="D874" s="1">
        <v>4.9157999999999999</v>
      </c>
      <c r="E874" s="1">
        <v>9.5091999999999999</v>
      </c>
      <c r="F874" s="1">
        <v>18.318000000000001</v>
      </c>
      <c r="G874" s="1" t="s">
        <v>38</v>
      </c>
      <c r="H874" s="1" t="s">
        <v>31</v>
      </c>
      <c r="I874" s="1" t="s">
        <v>32</v>
      </c>
      <c r="J874" s="1" t="s">
        <v>33</v>
      </c>
      <c r="K874" s="1" t="s">
        <v>34</v>
      </c>
      <c r="L874" s="1" t="s">
        <v>35</v>
      </c>
      <c r="M874" s="1" t="s">
        <v>36</v>
      </c>
      <c r="N874" s="3" t="s">
        <v>37</v>
      </c>
    </row>
    <row r="875" spans="1:14" ht="19.95" hidden="1" customHeight="1" x14ac:dyDescent="0.25">
      <c r="A875" s="2">
        <v>189452</v>
      </c>
      <c r="B875" s="1">
        <v>31</v>
      </c>
      <c r="C875" s="1">
        <v>2.9234</v>
      </c>
      <c r="D875" s="1">
        <v>5.0724</v>
      </c>
      <c r="E875" s="1">
        <v>10.6157</v>
      </c>
      <c r="F875" s="1">
        <v>23.3627</v>
      </c>
      <c r="G875" s="1" t="s">
        <v>29</v>
      </c>
      <c r="H875" s="1" t="s">
        <v>15</v>
      </c>
      <c r="I875" s="1" t="s">
        <v>16</v>
      </c>
      <c r="J875" s="1" t="s">
        <v>17</v>
      </c>
      <c r="K875" s="1" t="s">
        <v>18</v>
      </c>
      <c r="L875" s="1" t="s">
        <v>19</v>
      </c>
      <c r="M875" s="1" t="s">
        <v>20</v>
      </c>
      <c r="N875" s="3" t="s">
        <v>21</v>
      </c>
    </row>
    <row r="876" spans="1:14" ht="19.95" hidden="1" customHeight="1" x14ac:dyDescent="0.25">
      <c r="A876" s="2">
        <v>189439</v>
      </c>
      <c r="B876" s="1">
        <v>59</v>
      </c>
      <c r="C876" s="1">
        <v>2.681</v>
      </c>
      <c r="D876" s="1">
        <v>5.4265999999999996</v>
      </c>
      <c r="E876" s="1">
        <v>11.0037</v>
      </c>
      <c r="F876" s="1">
        <v>23.479099999999999</v>
      </c>
      <c r="G876" s="1" t="s">
        <v>14</v>
      </c>
      <c r="H876" s="1" t="s">
        <v>15</v>
      </c>
      <c r="I876" s="1" t="s">
        <v>16</v>
      </c>
      <c r="J876" s="1" t="s">
        <v>17</v>
      </c>
      <c r="K876" s="1" t="s">
        <v>18</v>
      </c>
      <c r="L876" s="1" t="s">
        <v>19</v>
      </c>
      <c r="M876" s="1" t="s">
        <v>20</v>
      </c>
      <c r="N876" s="3" t="s">
        <v>21</v>
      </c>
    </row>
    <row r="877" spans="1:14" ht="19.95" hidden="1" customHeight="1" x14ac:dyDescent="0.25">
      <c r="A877" s="2">
        <v>189434</v>
      </c>
      <c r="B877" s="1">
        <v>27</v>
      </c>
      <c r="C877" s="1">
        <v>1.6415999999999999</v>
      </c>
      <c r="D877" s="1">
        <v>4.4664999999999999</v>
      </c>
      <c r="E877" s="1">
        <v>8.0578000000000003</v>
      </c>
      <c r="F877" s="1">
        <v>18.058199999999999</v>
      </c>
      <c r="G877" s="1" t="s">
        <v>14</v>
      </c>
      <c r="H877" s="1" t="s">
        <v>31</v>
      </c>
      <c r="I877" s="1" t="s">
        <v>32</v>
      </c>
      <c r="J877" s="1" t="s">
        <v>33</v>
      </c>
      <c r="K877" s="1" t="s">
        <v>34</v>
      </c>
      <c r="L877" s="1" t="s">
        <v>35</v>
      </c>
      <c r="M877" s="1" t="s">
        <v>36</v>
      </c>
      <c r="N877" s="3" t="s">
        <v>37</v>
      </c>
    </row>
    <row r="878" spans="1:14" ht="19.95" hidden="1" customHeight="1" x14ac:dyDescent="0.25">
      <c r="A878" s="2">
        <v>189414</v>
      </c>
      <c r="B878" s="1">
        <v>46</v>
      </c>
      <c r="C878" s="1">
        <v>2.4485999999999999</v>
      </c>
      <c r="D878" s="1">
        <v>5.6744000000000003</v>
      </c>
      <c r="E878" s="1">
        <v>11.725199999999999</v>
      </c>
      <c r="F878" s="1">
        <v>24.432300000000001</v>
      </c>
      <c r="G878" s="1" t="s">
        <v>38</v>
      </c>
      <c r="H878" s="1" t="s">
        <v>15</v>
      </c>
      <c r="I878" s="1" t="s">
        <v>16</v>
      </c>
      <c r="J878" s="1" t="s">
        <v>17</v>
      </c>
      <c r="K878" s="1" t="s">
        <v>18</v>
      </c>
      <c r="L878" s="1" t="s">
        <v>19</v>
      </c>
      <c r="M878" s="1" t="s">
        <v>20</v>
      </c>
      <c r="N878" s="3" t="s">
        <v>21</v>
      </c>
    </row>
    <row r="879" spans="1:14" ht="19.95" hidden="1" customHeight="1" x14ac:dyDescent="0.25">
      <c r="A879" s="2">
        <v>189402</v>
      </c>
      <c r="B879" s="1">
        <v>15</v>
      </c>
      <c r="C879" s="1">
        <v>1.2517</v>
      </c>
      <c r="D879" s="1">
        <v>4.0286999999999997</v>
      </c>
      <c r="E879" s="1">
        <v>8.9243000000000006</v>
      </c>
      <c r="F879" s="1">
        <v>19.929300000000001</v>
      </c>
      <c r="G879" s="1" t="s">
        <v>38</v>
      </c>
      <c r="H879" s="1" t="s">
        <v>31</v>
      </c>
      <c r="I879" s="1" t="s">
        <v>32</v>
      </c>
      <c r="J879" s="1" t="s">
        <v>33</v>
      </c>
      <c r="K879" s="1" t="s">
        <v>34</v>
      </c>
      <c r="L879" s="1" t="s">
        <v>35</v>
      </c>
      <c r="M879" s="1" t="s">
        <v>36</v>
      </c>
      <c r="N879" s="3" t="s">
        <v>37</v>
      </c>
    </row>
    <row r="880" spans="1:14" ht="19.95" hidden="1" customHeight="1" x14ac:dyDescent="0.25">
      <c r="A880" s="2">
        <v>189398</v>
      </c>
      <c r="B880" s="1">
        <v>34</v>
      </c>
      <c r="C880" s="1">
        <v>2.4049999999999998</v>
      </c>
      <c r="D880" s="1">
        <v>5.2389000000000001</v>
      </c>
      <c r="E880" s="1">
        <v>10.926299999999999</v>
      </c>
      <c r="F880" s="1">
        <v>24.715399999999999</v>
      </c>
      <c r="G880" s="1" t="s">
        <v>38</v>
      </c>
      <c r="H880" s="1" t="s">
        <v>15</v>
      </c>
      <c r="I880" s="1" t="s">
        <v>16</v>
      </c>
      <c r="J880" s="1" t="s">
        <v>17</v>
      </c>
      <c r="K880" s="1" t="s">
        <v>18</v>
      </c>
      <c r="L880" s="1" t="s">
        <v>19</v>
      </c>
      <c r="M880" s="1" t="s">
        <v>20</v>
      </c>
      <c r="N880" s="3" t="s">
        <v>21</v>
      </c>
    </row>
    <row r="881" spans="1:14" ht="19.95" hidden="1" customHeight="1" x14ac:dyDescent="0.25">
      <c r="A881" s="2">
        <v>189368</v>
      </c>
      <c r="B881" s="1">
        <v>57</v>
      </c>
      <c r="C881" s="1">
        <v>2.7692999999999999</v>
      </c>
      <c r="D881" s="1">
        <v>5.6054000000000004</v>
      </c>
      <c r="E881" s="1">
        <v>10.9175</v>
      </c>
      <c r="F881" s="1">
        <v>24.081600000000002</v>
      </c>
      <c r="G881" s="1" t="s">
        <v>30</v>
      </c>
      <c r="H881" s="1" t="s">
        <v>15</v>
      </c>
      <c r="I881" s="1" t="s">
        <v>16</v>
      </c>
      <c r="J881" s="1" t="s">
        <v>17</v>
      </c>
      <c r="K881" s="1" t="s">
        <v>18</v>
      </c>
      <c r="L881" s="1" t="s">
        <v>19</v>
      </c>
      <c r="M881" s="1" t="s">
        <v>20</v>
      </c>
      <c r="N881" s="3" t="s">
        <v>21</v>
      </c>
    </row>
    <row r="882" spans="1:14" ht="19.95" hidden="1" customHeight="1" x14ac:dyDescent="0.25">
      <c r="A882" s="2">
        <v>189335</v>
      </c>
      <c r="B882" s="1">
        <v>46</v>
      </c>
      <c r="C882" s="1">
        <v>2.1069</v>
      </c>
      <c r="D882" s="1">
        <v>5.1986999999999997</v>
      </c>
      <c r="E882" s="1">
        <v>11.1579</v>
      </c>
      <c r="F882" s="1">
        <v>21.5379</v>
      </c>
      <c r="G882" s="1" t="s">
        <v>38</v>
      </c>
      <c r="H882" s="1" t="s">
        <v>15</v>
      </c>
      <c r="I882" s="1" t="s">
        <v>16</v>
      </c>
      <c r="J882" s="1" t="s">
        <v>17</v>
      </c>
      <c r="K882" s="1" t="s">
        <v>18</v>
      </c>
      <c r="L882" s="1" t="s">
        <v>19</v>
      </c>
      <c r="M882" s="1" t="s">
        <v>20</v>
      </c>
      <c r="N882" s="3" t="s">
        <v>21</v>
      </c>
    </row>
    <row r="883" spans="1:14" ht="19.95" hidden="1" customHeight="1" x14ac:dyDescent="0.25">
      <c r="A883" s="2">
        <v>189332</v>
      </c>
      <c r="B883" s="1">
        <v>28</v>
      </c>
      <c r="C883" s="1">
        <v>1.7715000000000001</v>
      </c>
      <c r="D883" s="1">
        <v>4.9480000000000004</v>
      </c>
      <c r="E883" s="1">
        <v>8.3504000000000005</v>
      </c>
      <c r="F883" s="1">
        <v>18.181100000000001</v>
      </c>
      <c r="G883" s="1" t="s">
        <v>38</v>
      </c>
      <c r="H883" s="1" t="s">
        <v>31</v>
      </c>
      <c r="I883" s="1" t="s">
        <v>32</v>
      </c>
      <c r="J883" s="1" t="s">
        <v>33</v>
      </c>
      <c r="K883" s="1" t="s">
        <v>34</v>
      </c>
      <c r="L883" s="1" t="s">
        <v>35</v>
      </c>
      <c r="M883" s="1" t="s">
        <v>36</v>
      </c>
      <c r="N883" s="3" t="s">
        <v>37</v>
      </c>
    </row>
    <row r="884" spans="1:14" ht="19.95" customHeight="1" x14ac:dyDescent="0.25">
      <c r="A884" s="2">
        <v>189269</v>
      </c>
      <c r="B884" s="1">
        <v>77</v>
      </c>
      <c r="C884" s="1">
        <v>3.6753</v>
      </c>
      <c r="D884" s="1">
        <v>6.0324999999999998</v>
      </c>
      <c r="E884" s="1">
        <v>14.4808</v>
      </c>
      <c r="F884" s="1">
        <v>29.000699999999998</v>
      </c>
      <c r="G884" s="1" t="s">
        <v>38</v>
      </c>
      <c r="H884" s="1" t="s">
        <v>22</v>
      </c>
      <c r="I884" s="1" t="s">
        <v>23</v>
      </c>
      <c r="J884" s="1" t="s">
        <v>24</v>
      </c>
      <c r="K884" s="1" t="s">
        <v>25</v>
      </c>
      <c r="L884" s="1" t="s">
        <v>26</v>
      </c>
      <c r="M884" s="1" t="s">
        <v>27</v>
      </c>
      <c r="N884" s="3" t="s">
        <v>28</v>
      </c>
    </row>
    <row r="885" spans="1:14" ht="19.95" hidden="1" customHeight="1" x14ac:dyDescent="0.25">
      <c r="A885" s="2">
        <v>189262</v>
      </c>
      <c r="B885" s="1">
        <v>43</v>
      </c>
      <c r="C885" s="1">
        <v>2.5148000000000001</v>
      </c>
      <c r="D885" s="1">
        <v>5.1841999999999997</v>
      </c>
      <c r="E885" s="1">
        <v>10.801299999999999</v>
      </c>
      <c r="F885" s="1">
        <v>20.256</v>
      </c>
      <c r="G885" s="1" t="s">
        <v>14</v>
      </c>
      <c r="H885" s="1" t="s">
        <v>15</v>
      </c>
      <c r="I885" s="1" t="s">
        <v>16</v>
      </c>
      <c r="J885" s="1" t="s">
        <v>17</v>
      </c>
      <c r="K885" s="1" t="s">
        <v>18</v>
      </c>
      <c r="L885" s="1" t="s">
        <v>19</v>
      </c>
      <c r="M885" s="1" t="s">
        <v>20</v>
      </c>
      <c r="N885" s="3" t="s">
        <v>21</v>
      </c>
    </row>
    <row r="886" spans="1:14" ht="19.95" hidden="1" customHeight="1" x14ac:dyDescent="0.25">
      <c r="A886" s="2">
        <v>189257</v>
      </c>
      <c r="B886" s="1">
        <v>13</v>
      </c>
      <c r="C886" s="1">
        <v>1.9239999999999999</v>
      </c>
      <c r="D886" s="1">
        <v>4.3876999999999997</v>
      </c>
      <c r="E886" s="1">
        <v>9.8085000000000004</v>
      </c>
      <c r="F886" s="1">
        <v>19.340499999999999</v>
      </c>
      <c r="G886" s="1" t="s">
        <v>14</v>
      </c>
      <c r="H886" s="1" t="s">
        <v>31</v>
      </c>
      <c r="I886" s="1" t="s">
        <v>32</v>
      </c>
      <c r="J886" s="1" t="s">
        <v>33</v>
      </c>
      <c r="K886" s="1" t="s">
        <v>34</v>
      </c>
      <c r="L886" s="1" t="s">
        <v>35</v>
      </c>
      <c r="M886" s="1" t="s">
        <v>36</v>
      </c>
      <c r="N886" s="3" t="s">
        <v>37</v>
      </c>
    </row>
    <row r="887" spans="1:14" ht="19.95" customHeight="1" x14ac:dyDescent="0.25">
      <c r="A887" s="2">
        <v>189251</v>
      </c>
      <c r="B887" s="1">
        <v>72</v>
      </c>
      <c r="C887" s="1">
        <v>3.5815999999999999</v>
      </c>
      <c r="D887" s="1">
        <v>6.1531000000000002</v>
      </c>
      <c r="E887" s="1">
        <v>15.1525</v>
      </c>
      <c r="F887" s="1">
        <v>28.6739</v>
      </c>
      <c r="G887" s="1" t="s">
        <v>14</v>
      </c>
      <c r="H887" s="1" t="s">
        <v>22</v>
      </c>
      <c r="I887" s="1" t="s">
        <v>23</v>
      </c>
      <c r="J887" s="1" t="s">
        <v>24</v>
      </c>
      <c r="K887" s="1" t="s">
        <v>25</v>
      </c>
      <c r="L887" s="1" t="s">
        <v>26</v>
      </c>
      <c r="M887" s="1" t="s">
        <v>27</v>
      </c>
      <c r="N887" s="3" t="s">
        <v>28</v>
      </c>
    </row>
    <row r="888" spans="1:14" ht="19.95" hidden="1" customHeight="1" x14ac:dyDescent="0.25">
      <c r="A888" s="2">
        <v>189250</v>
      </c>
      <c r="B888" s="1">
        <v>13</v>
      </c>
      <c r="C888" s="1">
        <v>1.2882</v>
      </c>
      <c r="D888" s="1">
        <v>4.7480000000000002</v>
      </c>
      <c r="E888" s="1">
        <v>9.9032</v>
      </c>
      <c r="F888" s="1">
        <v>17.465599999999998</v>
      </c>
      <c r="G888" s="1" t="s">
        <v>38</v>
      </c>
      <c r="H888" s="1" t="s">
        <v>31</v>
      </c>
      <c r="I888" s="1" t="s">
        <v>32</v>
      </c>
      <c r="J888" s="1" t="s">
        <v>33</v>
      </c>
      <c r="K888" s="1" t="s">
        <v>34</v>
      </c>
      <c r="L888" s="1" t="s">
        <v>35</v>
      </c>
      <c r="M888" s="1" t="s">
        <v>36</v>
      </c>
      <c r="N888" s="3" t="s">
        <v>37</v>
      </c>
    </row>
    <row r="889" spans="1:14" ht="19.95" customHeight="1" x14ac:dyDescent="0.25">
      <c r="A889" s="2">
        <v>189246</v>
      </c>
      <c r="B889" s="1">
        <v>98</v>
      </c>
      <c r="C889" s="1">
        <v>3.6953999999999998</v>
      </c>
      <c r="D889" s="1">
        <v>6.8970000000000002</v>
      </c>
      <c r="E889" s="1">
        <v>14.3947</v>
      </c>
      <c r="F889" s="1">
        <v>27.073699999999999</v>
      </c>
      <c r="G889" s="1" t="s">
        <v>30</v>
      </c>
      <c r="H889" s="1" t="s">
        <v>22</v>
      </c>
      <c r="I889" s="1" t="s">
        <v>23</v>
      </c>
      <c r="J889" s="1" t="s">
        <v>24</v>
      </c>
      <c r="K889" s="1" t="s">
        <v>25</v>
      </c>
      <c r="L889" s="1" t="s">
        <v>26</v>
      </c>
      <c r="M889" s="1" t="s">
        <v>27</v>
      </c>
      <c r="N889" s="3" t="s">
        <v>28</v>
      </c>
    </row>
    <row r="890" spans="1:14" ht="19.95" hidden="1" customHeight="1" x14ac:dyDescent="0.25">
      <c r="A890" s="2">
        <v>189229</v>
      </c>
      <c r="B890" s="1">
        <v>20</v>
      </c>
      <c r="C890" s="1">
        <v>1.1409</v>
      </c>
      <c r="D890" s="1">
        <v>4.7750000000000004</v>
      </c>
      <c r="E890" s="1">
        <v>9.3041999999999998</v>
      </c>
      <c r="F890" s="1">
        <v>17.115600000000001</v>
      </c>
      <c r="G890" s="1" t="s">
        <v>29</v>
      </c>
      <c r="H890" s="1" t="s">
        <v>31</v>
      </c>
      <c r="I890" s="1" t="s">
        <v>32</v>
      </c>
      <c r="J890" s="1" t="s">
        <v>33</v>
      </c>
      <c r="K890" s="1" t="s">
        <v>34</v>
      </c>
      <c r="L890" s="1" t="s">
        <v>35</v>
      </c>
      <c r="M890" s="1" t="s">
        <v>36</v>
      </c>
      <c r="N890" s="3" t="s">
        <v>37</v>
      </c>
    </row>
    <row r="891" spans="1:14" ht="19.95" customHeight="1" x14ac:dyDescent="0.25">
      <c r="A891" s="2">
        <v>189211</v>
      </c>
      <c r="B891" s="1">
        <v>67</v>
      </c>
      <c r="C891" s="1">
        <v>3.3557000000000001</v>
      </c>
      <c r="D891" s="1">
        <v>6.2645999999999997</v>
      </c>
      <c r="E891" s="1">
        <v>15.259399999999999</v>
      </c>
      <c r="F891" s="1">
        <v>26.665299999999998</v>
      </c>
      <c r="G891" s="1" t="s">
        <v>14</v>
      </c>
      <c r="H891" s="1" t="s">
        <v>22</v>
      </c>
      <c r="I891" s="1" t="s">
        <v>23</v>
      </c>
      <c r="J891" s="1" t="s">
        <v>24</v>
      </c>
      <c r="K891" s="1" t="s">
        <v>25</v>
      </c>
      <c r="L891" s="1" t="s">
        <v>26</v>
      </c>
      <c r="M891" s="1" t="s">
        <v>27</v>
      </c>
      <c r="N891" s="3" t="s">
        <v>28</v>
      </c>
    </row>
    <row r="892" spans="1:14" ht="19.95" customHeight="1" x14ac:dyDescent="0.25">
      <c r="A892" s="2">
        <v>189207</v>
      </c>
      <c r="B892" s="1">
        <v>63</v>
      </c>
      <c r="C892" s="1">
        <v>3.3866000000000001</v>
      </c>
      <c r="D892" s="1">
        <v>6.4623999999999997</v>
      </c>
      <c r="E892" s="1">
        <v>15.574400000000001</v>
      </c>
      <c r="F892" s="1">
        <v>27.3172</v>
      </c>
      <c r="G892" s="1" t="s">
        <v>38</v>
      </c>
      <c r="H892" s="1" t="s">
        <v>22</v>
      </c>
      <c r="I892" s="1" t="s">
        <v>23</v>
      </c>
      <c r="J892" s="1" t="s">
        <v>24</v>
      </c>
      <c r="K892" s="1" t="s">
        <v>25</v>
      </c>
      <c r="L892" s="1" t="s">
        <v>26</v>
      </c>
      <c r="M892" s="1" t="s">
        <v>27</v>
      </c>
      <c r="N892" s="3" t="s">
        <v>28</v>
      </c>
    </row>
    <row r="893" spans="1:14" ht="19.95" hidden="1" customHeight="1" x14ac:dyDescent="0.25">
      <c r="A893" s="2">
        <v>189157</v>
      </c>
      <c r="B893" s="1">
        <v>26</v>
      </c>
      <c r="C893" s="1">
        <v>1.6691</v>
      </c>
      <c r="D893" s="1">
        <v>4.3263999999999996</v>
      </c>
      <c r="E893" s="1">
        <v>8.5564999999999998</v>
      </c>
      <c r="F893" s="1">
        <v>17.546399999999998</v>
      </c>
      <c r="G893" s="1" t="s">
        <v>29</v>
      </c>
      <c r="H893" s="1" t="s">
        <v>31</v>
      </c>
      <c r="I893" s="1" t="s">
        <v>32</v>
      </c>
      <c r="J893" s="1" t="s">
        <v>33</v>
      </c>
      <c r="K893" s="1" t="s">
        <v>34</v>
      </c>
      <c r="L893" s="1" t="s">
        <v>35</v>
      </c>
      <c r="M893" s="1" t="s">
        <v>36</v>
      </c>
      <c r="N893" s="3" t="s">
        <v>37</v>
      </c>
    </row>
    <row r="894" spans="1:14" ht="19.95" customHeight="1" x14ac:dyDescent="0.25">
      <c r="A894" s="2">
        <v>189146</v>
      </c>
      <c r="B894" s="1">
        <v>63</v>
      </c>
      <c r="C894" s="1">
        <v>3.8956</v>
      </c>
      <c r="D894" s="1">
        <v>6.2774000000000001</v>
      </c>
      <c r="E894" s="1">
        <v>15.7</v>
      </c>
      <c r="F894" s="1">
        <v>27.8125</v>
      </c>
      <c r="G894" s="1" t="s">
        <v>30</v>
      </c>
      <c r="H894" s="1" t="s">
        <v>22</v>
      </c>
      <c r="I894" s="1" t="s">
        <v>23</v>
      </c>
      <c r="J894" s="1" t="s">
        <v>24</v>
      </c>
      <c r="K894" s="1" t="s">
        <v>25</v>
      </c>
      <c r="L894" s="1" t="s">
        <v>26</v>
      </c>
      <c r="M894" s="1" t="s">
        <v>27</v>
      </c>
      <c r="N894" s="3" t="s">
        <v>28</v>
      </c>
    </row>
    <row r="895" spans="1:14" ht="19.95" customHeight="1" x14ac:dyDescent="0.25">
      <c r="A895" s="2">
        <v>189136</v>
      </c>
      <c r="B895" s="1">
        <v>62</v>
      </c>
      <c r="C895" s="1">
        <v>3.1516999999999999</v>
      </c>
      <c r="D895" s="1">
        <v>6.9706000000000001</v>
      </c>
      <c r="E895" s="1">
        <v>13.9552</v>
      </c>
      <c r="F895" s="1">
        <v>28.4693</v>
      </c>
      <c r="G895" s="1" t="s">
        <v>29</v>
      </c>
      <c r="H895" s="1" t="s">
        <v>22</v>
      </c>
      <c r="I895" s="1" t="s">
        <v>23</v>
      </c>
      <c r="J895" s="1" t="s">
        <v>24</v>
      </c>
      <c r="K895" s="1" t="s">
        <v>25</v>
      </c>
      <c r="L895" s="1" t="s">
        <v>26</v>
      </c>
      <c r="M895" s="1" t="s">
        <v>27</v>
      </c>
      <c r="N895" s="3" t="s">
        <v>28</v>
      </c>
    </row>
    <row r="896" spans="1:14" ht="19.95" hidden="1" customHeight="1" x14ac:dyDescent="0.25">
      <c r="A896" s="2">
        <v>189115</v>
      </c>
      <c r="B896" s="1">
        <v>21</v>
      </c>
      <c r="C896" s="1">
        <v>1.6357999999999999</v>
      </c>
      <c r="D896" s="1">
        <v>4.6856</v>
      </c>
      <c r="E896" s="1">
        <v>9.5952000000000002</v>
      </c>
      <c r="F896" s="1">
        <v>19.476700000000001</v>
      </c>
      <c r="G896" s="1" t="s">
        <v>38</v>
      </c>
      <c r="H896" s="1" t="s">
        <v>31</v>
      </c>
      <c r="I896" s="1" t="s">
        <v>32</v>
      </c>
      <c r="J896" s="1" t="s">
        <v>33</v>
      </c>
      <c r="K896" s="1" t="s">
        <v>34</v>
      </c>
      <c r="L896" s="1" t="s">
        <v>35</v>
      </c>
      <c r="M896" s="1" t="s">
        <v>36</v>
      </c>
      <c r="N896" s="3" t="s">
        <v>37</v>
      </c>
    </row>
    <row r="897" spans="1:14" ht="19.95" hidden="1" customHeight="1" x14ac:dyDescent="0.25">
      <c r="A897" s="2">
        <v>189106</v>
      </c>
      <c r="B897" s="1">
        <v>30</v>
      </c>
      <c r="C897" s="1">
        <v>1.1084000000000001</v>
      </c>
      <c r="D897" s="1">
        <v>4.3704000000000001</v>
      </c>
      <c r="E897" s="1">
        <v>9.5859000000000005</v>
      </c>
      <c r="F897" s="1">
        <v>19.38</v>
      </c>
      <c r="G897" s="1" t="s">
        <v>29</v>
      </c>
      <c r="H897" s="1" t="s">
        <v>31</v>
      </c>
      <c r="I897" s="1" t="s">
        <v>32</v>
      </c>
      <c r="J897" s="1" t="s">
        <v>33</v>
      </c>
      <c r="K897" s="1" t="s">
        <v>34</v>
      </c>
      <c r="L897" s="1" t="s">
        <v>35</v>
      </c>
      <c r="M897" s="1" t="s">
        <v>36</v>
      </c>
      <c r="N897" s="3" t="s">
        <v>37</v>
      </c>
    </row>
    <row r="898" spans="1:14" ht="19.95" hidden="1" customHeight="1" x14ac:dyDescent="0.25">
      <c r="A898" s="2">
        <v>189063</v>
      </c>
      <c r="B898" s="1">
        <v>16</v>
      </c>
      <c r="C898" s="1">
        <v>1.8375999999999999</v>
      </c>
      <c r="D898" s="1">
        <v>4.3033999999999999</v>
      </c>
      <c r="E898" s="1">
        <v>8.7302</v>
      </c>
      <c r="F898" s="1">
        <v>16.409800000000001</v>
      </c>
      <c r="G898" s="1" t="s">
        <v>14</v>
      </c>
      <c r="H898" s="1" t="s">
        <v>31</v>
      </c>
      <c r="I898" s="1" t="s">
        <v>32</v>
      </c>
      <c r="J898" s="1" t="s">
        <v>33</v>
      </c>
      <c r="K898" s="1" t="s">
        <v>34</v>
      </c>
      <c r="L898" s="1" t="s">
        <v>35</v>
      </c>
      <c r="M898" s="1" t="s">
        <v>36</v>
      </c>
      <c r="N898" s="3" t="s">
        <v>37</v>
      </c>
    </row>
    <row r="899" spans="1:14" ht="19.95" customHeight="1" x14ac:dyDescent="0.25">
      <c r="A899" s="2">
        <v>189036</v>
      </c>
      <c r="B899" s="1">
        <v>84</v>
      </c>
      <c r="C899" s="1">
        <v>3.8509000000000002</v>
      </c>
      <c r="D899" s="1">
        <v>6.9615</v>
      </c>
      <c r="E899" s="1">
        <v>14.0062</v>
      </c>
      <c r="F899" s="1">
        <v>27.2669</v>
      </c>
      <c r="G899" s="1" t="s">
        <v>29</v>
      </c>
      <c r="H899" s="1" t="s">
        <v>22</v>
      </c>
      <c r="I899" s="1" t="s">
        <v>23</v>
      </c>
      <c r="J899" s="1" t="s">
        <v>24</v>
      </c>
      <c r="K899" s="1" t="s">
        <v>25</v>
      </c>
      <c r="L899" s="1" t="s">
        <v>26</v>
      </c>
      <c r="M899" s="1" t="s">
        <v>27</v>
      </c>
      <c r="N899" s="3" t="s">
        <v>28</v>
      </c>
    </row>
    <row r="900" spans="1:14" ht="19.95" hidden="1" customHeight="1" x14ac:dyDescent="0.25">
      <c r="A900" s="2">
        <v>189032</v>
      </c>
      <c r="B900" s="1">
        <v>42</v>
      </c>
      <c r="C900" s="1">
        <v>2.7894999999999999</v>
      </c>
      <c r="D900" s="1">
        <v>5.8619000000000003</v>
      </c>
      <c r="E900" s="1">
        <v>11.372999999999999</v>
      </c>
      <c r="F900" s="1">
        <v>22.782900000000001</v>
      </c>
      <c r="G900" s="1" t="s">
        <v>29</v>
      </c>
      <c r="H900" s="1" t="s">
        <v>15</v>
      </c>
      <c r="I900" s="1" t="s">
        <v>16</v>
      </c>
      <c r="J900" s="1" t="s">
        <v>17</v>
      </c>
      <c r="K900" s="1" t="s">
        <v>18</v>
      </c>
      <c r="L900" s="1" t="s">
        <v>19</v>
      </c>
      <c r="M900" s="1" t="s">
        <v>20</v>
      </c>
      <c r="N900" s="3" t="s">
        <v>21</v>
      </c>
    </row>
    <row r="901" spans="1:14" ht="19.95" hidden="1" customHeight="1" x14ac:dyDescent="0.25">
      <c r="A901" s="2">
        <v>189018</v>
      </c>
      <c r="B901" s="1">
        <v>55</v>
      </c>
      <c r="C901" s="1">
        <v>2.9274</v>
      </c>
      <c r="D901" s="1">
        <v>5.3779000000000003</v>
      </c>
      <c r="E901" s="1">
        <v>10.7514</v>
      </c>
      <c r="F901" s="1">
        <v>21.973800000000001</v>
      </c>
      <c r="G901" s="1" t="s">
        <v>14</v>
      </c>
      <c r="H901" s="1" t="s">
        <v>15</v>
      </c>
      <c r="I901" s="1" t="s">
        <v>16</v>
      </c>
      <c r="J901" s="1" t="s">
        <v>17</v>
      </c>
      <c r="K901" s="1" t="s">
        <v>18</v>
      </c>
      <c r="L901" s="1" t="s">
        <v>19</v>
      </c>
      <c r="M901" s="1" t="s">
        <v>20</v>
      </c>
      <c r="N901" s="3" t="s">
        <v>21</v>
      </c>
    </row>
    <row r="902" spans="1:14" ht="19.95" hidden="1" customHeight="1" x14ac:dyDescent="0.25">
      <c r="A902" s="2">
        <v>188980</v>
      </c>
      <c r="B902" s="1">
        <v>56</v>
      </c>
      <c r="C902" s="1">
        <v>2.3799000000000001</v>
      </c>
      <c r="D902" s="1">
        <v>5.2416</v>
      </c>
      <c r="E902" s="1">
        <v>10.026999999999999</v>
      </c>
      <c r="F902" s="1">
        <v>20.429400000000001</v>
      </c>
      <c r="G902" s="1" t="s">
        <v>38</v>
      </c>
      <c r="H902" s="1" t="s">
        <v>15</v>
      </c>
      <c r="I902" s="1" t="s">
        <v>16</v>
      </c>
      <c r="J902" s="1" t="s">
        <v>17</v>
      </c>
      <c r="K902" s="1" t="s">
        <v>18</v>
      </c>
      <c r="L902" s="1" t="s">
        <v>19</v>
      </c>
      <c r="M902" s="1" t="s">
        <v>20</v>
      </c>
      <c r="N902" s="3" t="s">
        <v>21</v>
      </c>
    </row>
    <row r="903" spans="1:14" ht="19.95" customHeight="1" x14ac:dyDescent="0.25">
      <c r="A903" s="2">
        <v>188922</v>
      </c>
      <c r="B903" s="1">
        <v>88</v>
      </c>
      <c r="C903" s="1">
        <v>3.0375000000000001</v>
      </c>
      <c r="D903" s="1">
        <v>6.8303000000000003</v>
      </c>
      <c r="E903" s="1">
        <v>15.627800000000001</v>
      </c>
      <c r="F903" s="1">
        <v>28.446999999999999</v>
      </c>
      <c r="G903" s="1" t="s">
        <v>38</v>
      </c>
      <c r="H903" s="1" t="s">
        <v>22</v>
      </c>
      <c r="I903" s="1" t="s">
        <v>23</v>
      </c>
      <c r="J903" s="1" t="s">
        <v>24</v>
      </c>
      <c r="K903" s="1" t="s">
        <v>25</v>
      </c>
      <c r="L903" s="1" t="s">
        <v>26</v>
      </c>
      <c r="M903" s="1" t="s">
        <v>27</v>
      </c>
      <c r="N903" s="3" t="s">
        <v>28</v>
      </c>
    </row>
    <row r="904" spans="1:14" ht="19.95" hidden="1" customHeight="1" x14ac:dyDescent="0.25">
      <c r="A904" s="2">
        <v>188910</v>
      </c>
      <c r="B904" s="1">
        <v>60</v>
      </c>
      <c r="C904" s="1">
        <v>2.4194</v>
      </c>
      <c r="D904" s="1">
        <v>5.5598999999999998</v>
      </c>
      <c r="E904" s="1">
        <v>11.3254</v>
      </c>
      <c r="F904" s="1">
        <v>20.5428</v>
      </c>
      <c r="G904" s="1" t="s">
        <v>30</v>
      </c>
      <c r="H904" s="1" t="s">
        <v>15</v>
      </c>
      <c r="I904" s="1" t="s">
        <v>16</v>
      </c>
      <c r="J904" s="1" t="s">
        <v>17</v>
      </c>
      <c r="K904" s="1" t="s">
        <v>18</v>
      </c>
      <c r="L904" s="1" t="s">
        <v>19</v>
      </c>
      <c r="M904" s="1" t="s">
        <v>20</v>
      </c>
      <c r="N904" s="3" t="s">
        <v>21</v>
      </c>
    </row>
    <row r="905" spans="1:14" ht="19.95" hidden="1" customHeight="1" x14ac:dyDescent="0.25">
      <c r="A905" s="2">
        <v>188879</v>
      </c>
      <c r="B905" s="1">
        <v>40</v>
      </c>
      <c r="C905" s="1">
        <v>2.7768000000000002</v>
      </c>
      <c r="D905" s="1">
        <v>5.0795000000000003</v>
      </c>
      <c r="E905" s="1">
        <v>10.579700000000001</v>
      </c>
      <c r="F905" s="1">
        <v>22.7485</v>
      </c>
      <c r="G905" s="1" t="s">
        <v>30</v>
      </c>
      <c r="H905" s="1" t="s">
        <v>15</v>
      </c>
      <c r="I905" s="1" t="s">
        <v>16</v>
      </c>
      <c r="J905" s="1" t="s">
        <v>17</v>
      </c>
      <c r="K905" s="1" t="s">
        <v>18</v>
      </c>
      <c r="L905" s="1" t="s">
        <v>19</v>
      </c>
      <c r="M905" s="1" t="s">
        <v>20</v>
      </c>
      <c r="N905" s="3" t="s">
        <v>21</v>
      </c>
    </row>
    <row r="906" spans="1:14" ht="19.95" hidden="1" customHeight="1" x14ac:dyDescent="0.25">
      <c r="A906" s="2">
        <v>188871</v>
      </c>
      <c r="B906" s="1">
        <v>53</v>
      </c>
      <c r="C906" s="1">
        <v>2.8854000000000002</v>
      </c>
      <c r="D906" s="1">
        <v>5.8113999999999999</v>
      </c>
      <c r="E906" s="1">
        <v>11.3725</v>
      </c>
      <c r="F906" s="1">
        <v>23.922899999999998</v>
      </c>
      <c r="G906" s="1" t="s">
        <v>14</v>
      </c>
      <c r="H906" s="1" t="s">
        <v>15</v>
      </c>
      <c r="I906" s="1" t="s">
        <v>16</v>
      </c>
      <c r="J906" s="1" t="s">
        <v>17</v>
      </c>
      <c r="K906" s="1" t="s">
        <v>18</v>
      </c>
      <c r="L906" s="1" t="s">
        <v>19</v>
      </c>
      <c r="M906" s="1" t="s">
        <v>20</v>
      </c>
      <c r="N906" s="3" t="s">
        <v>21</v>
      </c>
    </row>
    <row r="907" spans="1:14" ht="19.95" hidden="1" customHeight="1" x14ac:dyDescent="0.25">
      <c r="A907" s="2">
        <v>188831</v>
      </c>
      <c r="B907" s="1">
        <v>28</v>
      </c>
      <c r="C907" s="1">
        <v>1.3107</v>
      </c>
      <c r="D907" s="1">
        <v>4.2165999999999997</v>
      </c>
      <c r="E907" s="1">
        <v>9.3024000000000004</v>
      </c>
      <c r="F907" s="1">
        <v>18.022400000000001</v>
      </c>
      <c r="G907" s="1" t="s">
        <v>14</v>
      </c>
      <c r="H907" s="1" t="s">
        <v>31</v>
      </c>
      <c r="I907" s="1" t="s">
        <v>32</v>
      </c>
      <c r="J907" s="1" t="s">
        <v>33</v>
      </c>
      <c r="K907" s="1" t="s">
        <v>34</v>
      </c>
      <c r="L907" s="1" t="s">
        <v>35</v>
      </c>
      <c r="M907" s="1" t="s">
        <v>36</v>
      </c>
      <c r="N907" s="3" t="s">
        <v>37</v>
      </c>
    </row>
    <row r="908" spans="1:14" ht="19.95" hidden="1" customHeight="1" x14ac:dyDescent="0.25">
      <c r="A908" s="2">
        <v>188830</v>
      </c>
      <c r="B908" s="1">
        <v>18</v>
      </c>
      <c r="C908" s="1">
        <v>1.5667</v>
      </c>
      <c r="D908" s="1">
        <v>4.4194000000000004</v>
      </c>
      <c r="E908" s="1">
        <v>9.9</v>
      </c>
      <c r="F908" s="1">
        <v>18.077100000000002</v>
      </c>
      <c r="G908" s="1" t="s">
        <v>38</v>
      </c>
      <c r="H908" s="1" t="s">
        <v>31</v>
      </c>
      <c r="I908" s="1" t="s">
        <v>32</v>
      </c>
      <c r="J908" s="1" t="s">
        <v>33</v>
      </c>
      <c r="K908" s="1" t="s">
        <v>34</v>
      </c>
      <c r="L908" s="1" t="s">
        <v>35</v>
      </c>
      <c r="M908" s="1" t="s">
        <v>36</v>
      </c>
      <c r="N908" s="3" t="s">
        <v>37</v>
      </c>
    </row>
    <row r="909" spans="1:14" ht="19.95" hidden="1" customHeight="1" x14ac:dyDescent="0.25">
      <c r="A909" s="2">
        <v>188783</v>
      </c>
      <c r="B909" s="1">
        <v>18</v>
      </c>
      <c r="C909" s="1">
        <v>1.335</v>
      </c>
      <c r="D909" s="1">
        <v>4.3144999999999998</v>
      </c>
      <c r="E909" s="1">
        <v>9.8513000000000002</v>
      </c>
      <c r="F909" s="1">
        <v>16.843800000000002</v>
      </c>
      <c r="G909" s="1" t="s">
        <v>29</v>
      </c>
      <c r="H909" s="1" t="s">
        <v>31</v>
      </c>
      <c r="I909" s="1" t="s">
        <v>32</v>
      </c>
      <c r="J909" s="1" t="s">
        <v>33</v>
      </c>
      <c r="K909" s="1" t="s">
        <v>34</v>
      </c>
      <c r="L909" s="1" t="s">
        <v>35</v>
      </c>
      <c r="M909" s="1" t="s">
        <v>36</v>
      </c>
      <c r="N909" s="3" t="s">
        <v>37</v>
      </c>
    </row>
    <row r="910" spans="1:14" ht="19.95" hidden="1" customHeight="1" x14ac:dyDescent="0.25">
      <c r="A910" s="2">
        <v>188773</v>
      </c>
      <c r="B910" s="1">
        <v>56</v>
      </c>
      <c r="C910" s="1">
        <v>2.7124999999999999</v>
      </c>
      <c r="D910" s="1">
        <v>5.1829000000000001</v>
      </c>
      <c r="E910" s="1">
        <v>11.2936</v>
      </c>
      <c r="F910" s="1">
        <v>24.623100000000001</v>
      </c>
      <c r="G910" s="1" t="s">
        <v>38</v>
      </c>
      <c r="H910" s="1" t="s">
        <v>15</v>
      </c>
      <c r="I910" s="1" t="s">
        <v>16</v>
      </c>
      <c r="J910" s="1" t="s">
        <v>17</v>
      </c>
      <c r="K910" s="1" t="s">
        <v>18</v>
      </c>
      <c r="L910" s="1" t="s">
        <v>19</v>
      </c>
      <c r="M910" s="1" t="s">
        <v>20</v>
      </c>
      <c r="N910" s="3" t="s">
        <v>21</v>
      </c>
    </row>
    <row r="911" spans="1:14" ht="19.95" hidden="1" customHeight="1" x14ac:dyDescent="0.25">
      <c r="A911" s="2">
        <v>188737</v>
      </c>
      <c r="B911" s="1">
        <v>26</v>
      </c>
      <c r="C911" s="1">
        <v>1.5521</v>
      </c>
      <c r="D911" s="1">
        <v>4.9038000000000004</v>
      </c>
      <c r="E911" s="1">
        <v>8.6191999999999993</v>
      </c>
      <c r="F911" s="1">
        <v>18.323799999999999</v>
      </c>
      <c r="G911" s="1" t="s">
        <v>38</v>
      </c>
      <c r="H911" s="1" t="s">
        <v>31</v>
      </c>
      <c r="I911" s="1" t="s">
        <v>32</v>
      </c>
      <c r="J911" s="1" t="s">
        <v>33</v>
      </c>
      <c r="K911" s="1" t="s">
        <v>34</v>
      </c>
      <c r="L911" s="1" t="s">
        <v>35</v>
      </c>
      <c r="M911" s="1" t="s">
        <v>36</v>
      </c>
      <c r="N911" s="3" t="s">
        <v>37</v>
      </c>
    </row>
    <row r="912" spans="1:14" ht="19.95" hidden="1" customHeight="1" x14ac:dyDescent="0.25">
      <c r="A912" s="2">
        <v>188711</v>
      </c>
      <c r="B912" s="1">
        <v>25</v>
      </c>
      <c r="C912" s="1">
        <v>1.6008</v>
      </c>
      <c r="D912" s="1">
        <v>4.7355999999999998</v>
      </c>
      <c r="E912" s="1">
        <v>9.8794000000000004</v>
      </c>
      <c r="F912" s="1">
        <v>17.3551</v>
      </c>
      <c r="G912" s="1" t="s">
        <v>30</v>
      </c>
      <c r="H912" s="1" t="s">
        <v>31</v>
      </c>
      <c r="I912" s="1" t="s">
        <v>32</v>
      </c>
      <c r="J912" s="1" t="s">
        <v>33</v>
      </c>
      <c r="K912" s="1" t="s">
        <v>34</v>
      </c>
      <c r="L912" s="1" t="s">
        <v>35</v>
      </c>
      <c r="M912" s="1" t="s">
        <v>36</v>
      </c>
      <c r="N912" s="3" t="s">
        <v>37</v>
      </c>
    </row>
    <row r="913" spans="1:14" ht="19.95" customHeight="1" x14ac:dyDescent="0.25">
      <c r="A913" s="2">
        <v>188709</v>
      </c>
      <c r="B913" s="1">
        <v>79</v>
      </c>
      <c r="C913" s="1">
        <v>3.7231999999999998</v>
      </c>
      <c r="D913" s="1">
        <v>6.4005999999999998</v>
      </c>
      <c r="E913" s="1">
        <v>12.7698</v>
      </c>
      <c r="F913" s="1">
        <v>27.0197</v>
      </c>
      <c r="G913" s="1" t="s">
        <v>29</v>
      </c>
      <c r="H913" s="1" t="s">
        <v>22</v>
      </c>
      <c r="I913" s="1" t="s">
        <v>23</v>
      </c>
      <c r="J913" s="1" t="s">
        <v>24</v>
      </c>
      <c r="K913" s="1" t="s">
        <v>25</v>
      </c>
      <c r="L913" s="1" t="s">
        <v>26</v>
      </c>
      <c r="M913" s="1" t="s">
        <v>27</v>
      </c>
      <c r="N913" s="3" t="s">
        <v>28</v>
      </c>
    </row>
    <row r="914" spans="1:14" ht="19.95" customHeight="1" x14ac:dyDescent="0.25">
      <c r="A914" s="2">
        <v>188708</v>
      </c>
      <c r="B914" s="1">
        <v>80</v>
      </c>
      <c r="C914" s="1">
        <v>3.4660000000000002</v>
      </c>
      <c r="D914" s="1">
        <v>6.6261000000000001</v>
      </c>
      <c r="E914" s="1">
        <v>14.666399999999999</v>
      </c>
      <c r="F914" s="1">
        <v>26.482600000000001</v>
      </c>
      <c r="G914" s="1" t="s">
        <v>38</v>
      </c>
      <c r="H914" s="1" t="s">
        <v>22</v>
      </c>
      <c r="I914" s="1" t="s">
        <v>23</v>
      </c>
      <c r="J914" s="1" t="s">
        <v>24</v>
      </c>
      <c r="K914" s="1" t="s">
        <v>25</v>
      </c>
      <c r="L914" s="1" t="s">
        <v>26</v>
      </c>
      <c r="M914" s="1" t="s">
        <v>27</v>
      </c>
      <c r="N914" s="3" t="s">
        <v>28</v>
      </c>
    </row>
    <row r="915" spans="1:14" ht="19.95" hidden="1" customHeight="1" x14ac:dyDescent="0.25">
      <c r="A915" s="2">
        <v>188683</v>
      </c>
      <c r="B915" s="1">
        <v>42</v>
      </c>
      <c r="C915" s="1">
        <v>2.6766000000000001</v>
      </c>
      <c r="D915" s="1">
        <v>5.2770999999999999</v>
      </c>
      <c r="E915" s="1">
        <v>10.213699999999999</v>
      </c>
      <c r="F915" s="1">
        <v>23.809200000000001</v>
      </c>
      <c r="G915" s="1" t="s">
        <v>29</v>
      </c>
      <c r="H915" s="1" t="s">
        <v>15</v>
      </c>
      <c r="I915" s="1" t="s">
        <v>16</v>
      </c>
      <c r="J915" s="1" t="s">
        <v>17</v>
      </c>
      <c r="K915" s="1" t="s">
        <v>18</v>
      </c>
      <c r="L915" s="1" t="s">
        <v>19</v>
      </c>
      <c r="M915" s="1" t="s">
        <v>20</v>
      </c>
      <c r="N915" s="3" t="s">
        <v>21</v>
      </c>
    </row>
    <row r="916" spans="1:14" ht="19.95" hidden="1" customHeight="1" x14ac:dyDescent="0.25">
      <c r="A916" s="2">
        <v>188674</v>
      </c>
      <c r="B916" s="1">
        <v>24</v>
      </c>
      <c r="C916" s="1">
        <v>1.8939999999999999</v>
      </c>
      <c r="D916" s="1">
        <v>4.6071999999999997</v>
      </c>
      <c r="E916" s="1">
        <v>9.8040000000000003</v>
      </c>
      <c r="F916" s="1">
        <v>18.968399999999999</v>
      </c>
      <c r="G916" s="1" t="s">
        <v>30</v>
      </c>
      <c r="H916" s="1" t="s">
        <v>31</v>
      </c>
      <c r="I916" s="1" t="s">
        <v>32</v>
      </c>
      <c r="J916" s="1" t="s">
        <v>33</v>
      </c>
      <c r="K916" s="1" t="s">
        <v>34</v>
      </c>
      <c r="L916" s="1" t="s">
        <v>35</v>
      </c>
      <c r="M916" s="1" t="s">
        <v>36</v>
      </c>
      <c r="N916" s="3" t="s">
        <v>37</v>
      </c>
    </row>
    <row r="917" spans="1:14" ht="19.95" hidden="1" customHeight="1" x14ac:dyDescent="0.25">
      <c r="A917" s="2">
        <v>188635</v>
      </c>
      <c r="B917" s="1">
        <v>34</v>
      </c>
      <c r="C917" s="1">
        <v>2.5762</v>
      </c>
      <c r="D917" s="1">
        <v>5.7496</v>
      </c>
      <c r="E917" s="1">
        <v>11.6107</v>
      </c>
      <c r="F917" s="1">
        <v>21.463799999999999</v>
      </c>
      <c r="G917" s="1" t="s">
        <v>30</v>
      </c>
      <c r="H917" s="1" t="s">
        <v>15</v>
      </c>
      <c r="I917" s="1" t="s">
        <v>16</v>
      </c>
      <c r="J917" s="1" t="s">
        <v>17</v>
      </c>
      <c r="K917" s="1" t="s">
        <v>18</v>
      </c>
      <c r="L917" s="1" t="s">
        <v>19</v>
      </c>
      <c r="M917" s="1" t="s">
        <v>20</v>
      </c>
      <c r="N917" s="3" t="s">
        <v>21</v>
      </c>
    </row>
    <row r="918" spans="1:14" ht="19.95" hidden="1" customHeight="1" x14ac:dyDescent="0.25">
      <c r="A918" s="2">
        <v>188607</v>
      </c>
      <c r="B918" s="1">
        <v>29</v>
      </c>
      <c r="C918" s="1">
        <v>1.6196999999999999</v>
      </c>
      <c r="D918" s="1">
        <v>4.6962999999999999</v>
      </c>
      <c r="E918" s="1">
        <v>8.0617999999999999</v>
      </c>
      <c r="F918" s="1">
        <v>17.978300000000001</v>
      </c>
      <c r="G918" s="1" t="s">
        <v>14</v>
      </c>
      <c r="H918" s="1" t="s">
        <v>31</v>
      </c>
      <c r="I918" s="1" t="s">
        <v>32</v>
      </c>
      <c r="J918" s="1" t="s">
        <v>33</v>
      </c>
      <c r="K918" s="1" t="s">
        <v>34</v>
      </c>
      <c r="L918" s="1" t="s">
        <v>35</v>
      </c>
      <c r="M918" s="1" t="s">
        <v>36</v>
      </c>
      <c r="N918" s="3" t="s">
        <v>37</v>
      </c>
    </row>
    <row r="919" spans="1:14" ht="19.95" hidden="1" customHeight="1" x14ac:dyDescent="0.25">
      <c r="A919" s="2">
        <v>188557</v>
      </c>
      <c r="B919" s="1">
        <v>28</v>
      </c>
      <c r="C919" s="1">
        <v>1.7043999999999999</v>
      </c>
      <c r="D919" s="1">
        <v>4.82</v>
      </c>
      <c r="E919" s="1">
        <v>9.3923000000000005</v>
      </c>
      <c r="F919" s="1">
        <v>16.329999999999998</v>
      </c>
      <c r="G919" s="1" t="s">
        <v>30</v>
      </c>
      <c r="H919" s="1" t="s">
        <v>31</v>
      </c>
      <c r="I919" s="1" t="s">
        <v>32</v>
      </c>
      <c r="J919" s="1" t="s">
        <v>33</v>
      </c>
      <c r="K919" s="1" t="s">
        <v>34</v>
      </c>
      <c r="L919" s="1" t="s">
        <v>35</v>
      </c>
      <c r="M919" s="1" t="s">
        <v>36</v>
      </c>
      <c r="N919" s="3" t="s">
        <v>37</v>
      </c>
    </row>
    <row r="920" spans="1:14" ht="19.95" hidden="1" customHeight="1" x14ac:dyDescent="0.25">
      <c r="A920" s="2">
        <v>188556</v>
      </c>
      <c r="B920" s="1">
        <v>23</v>
      </c>
      <c r="C920" s="1">
        <v>1.5578000000000001</v>
      </c>
      <c r="D920" s="1">
        <v>4.0808999999999997</v>
      </c>
      <c r="E920" s="1">
        <v>9.6786999999999992</v>
      </c>
      <c r="F920" s="1">
        <v>17.044599999999999</v>
      </c>
      <c r="G920" s="1" t="s">
        <v>29</v>
      </c>
      <c r="H920" s="1" t="s">
        <v>31</v>
      </c>
      <c r="I920" s="1" t="s">
        <v>32</v>
      </c>
      <c r="J920" s="1" t="s">
        <v>33</v>
      </c>
      <c r="K920" s="1" t="s">
        <v>34</v>
      </c>
      <c r="L920" s="1" t="s">
        <v>35</v>
      </c>
      <c r="M920" s="1" t="s">
        <v>36</v>
      </c>
      <c r="N920" s="3" t="s">
        <v>37</v>
      </c>
    </row>
    <row r="921" spans="1:14" ht="19.95" hidden="1" customHeight="1" x14ac:dyDescent="0.25">
      <c r="A921" s="2">
        <v>188554</v>
      </c>
      <c r="B921" s="1">
        <v>38</v>
      </c>
      <c r="C921" s="1">
        <v>2.3489</v>
      </c>
      <c r="D921" s="1">
        <v>5.7606000000000002</v>
      </c>
      <c r="E921" s="1">
        <v>10.881500000000001</v>
      </c>
      <c r="F921" s="1">
        <v>20.973299999999998</v>
      </c>
      <c r="G921" s="1" t="s">
        <v>30</v>
      </c>
      <c r="H921" s="1" t="s">
        <v>15</v>
      </c>
      <c r="I921" s="1" t="s">
        <v>16</v>
      </c>
      <c r="J921" s="1" t="s">
        <v>17</v>
      </c>
      <c r="K921" s="1" t="s">
        <v>18</v>
      </c>
      <c r="L921" s="1" t="s">
        <v>19</v>
      </c>
      <c r="M921" s="1" t="s">
        <v>20</v>
      </c>
      <c r="N921" s="3" t="s">
        <v>21</v>
      </c>
    </row>
    <row r="922" spans="1:14" ht="19.95" customHeight="1" x14ac:dyDescent="0.25">
      <c r="A922" s="2">
        <v>188546</v>
      </c>
      <c r="B922" s="1">
        <v>62</v>
      </c>
      <c r="C922" s="1">
        <v>3.0947</v>
      </c>
      <c r="D922" s="1">
        <v>6.0801999999999996</v>
      </c>
      <c r="E922" s="1">
        <v>12.532299999999999</v>
      </c>
      <c r="F922" s="1">
        <v>29.328199999999999</v>
      </c>
      <c r="G922" s="1" t="s">
        <v>14</v>
      </c>
      <c r="H922" s="1" t="s">
        <v>22</v>
      </c>
      <c r="I922" s="1" t="s">
        <v>23</v>
      </c>
      <c r="J922" s="1" t="s">
        <v>24</v>
      </c>
      <c r="K922" s="1" t="s">
        <v>25</v>
      </c>
      <c r="L922" s="1" t="s">
        <v>26</v>
      </c>
      <c r="M922" s="1" t="s">
        <v>27</v>
      </c>
      <c r="N922" s="3" t="s">
        <v>28</v>
      </c>
    </row>
    <row r="923" spans="1:14" ht="19.95" hidden="1" customHeight="1" x14ac:dyDescent="0.25">
      <c r="A923" s="2">
        <v>188517</v>
      </c>
      <c r="B923" s="1">
        <v>60</v>
      </c>
      <c r="C923" s="1">
        <v>2.5556999999999999</v>
      </c>
      <c r="D923" s="1">
        <v>5.6509</v>
      </c>
      <c r="E923" s="1">
        <v>11.148400000000001</v>
      </c>
      <c r="F923" s="1">
        <v>20.010100000000001</v>
      </c>
      <c r="G923" s="1" t="s">
        <v>30</v>
      </c>
      <c r="H923" s="1" t="s">
        <v>15</v>
      </c>
      <c r="I923" s="1" t="s">
        <v>16</v>
      </c>
      <c r="J923" s="1" t="s">
        <v>17</v>
      </c>
      <c r="K923" s="1" t="s">
        <v>18</v>
      </c>
      <c r="L923" s="1" t="s">
        <v>19</v>
      </c>
      <c r="M923" s="1" t="s">
        <v>20</v>
      </c>
      <c r="N923" s="3" t="s">
        <v>21</v>
      </c>
    </row>
    <row r="924" spans="1:14" ht="19.95" customHeight="1" x14ac:dyDescent="0.25">
      <c r="A924" s="2">
        <v>188467</v>
      </c>
      <c r="B924" s="1">
        <v>92</v>
      </c>
      <c r="C924" s="1">
        <v>3.0373000000000001</v>
      </c>
      <c r="D924" s="1">
        <v>6.4904000000000002</v>
      </c>
      <c r="E924" s="1">
        <v>14.827199999999999</v>
      </c>
      <c r="F924" s="1">
        <v>27.315200000000001</v>
      </c>
      <c r="G924" s="1" t="s">
        <v>38</v>
      </c>
      <c r="H924" s="1" t="s">
        <v>22</v>
      </c>
      <c r="I924" s="1" t="s">
        <v>23</v>
      </c>
      <c r="J924" s="1" t="s">
        <v>24</v>
      </c>
      <c r="K924" s="1" t="s">
        <v>25</v>
      </c>
      <c r="L924" s="1" t="s">
        <v>26</v>
      </c>
      <c r="M924" s="1" t="s">
        <v>27</v>
      </c>
      <c r="N924" s="3" t="s">
        <v>28</v>
      </c>
    </row>
    <row r="925" spans="1:14" ht="19.95" hidden="1" customHeight="1" x14ac:dyDescent="0.25">
      <c r="A925" s="2">
        <v>188451</v>
      </c>
      <c r="B925" s="1">
        <v>21</v>
      </c>
      <c r="C925" s="1">
        <v>1.0438000000000001</v>
      </c>
      <c r="D925" s="1">
        <v>4.8494000000000002</v>
      </c>
      <c r="E925" s="1">
        <v>8.5557999999999996</v>
      </c>
      <c r="F925" s="1">
        <v>16.086099999999998</v>
      </c>
      <c r="G925" s="1" t="s">
        <v>30</v>
      </c>
      <c r="H925" s="1" t="s">
        <v>31</v>
      </c>
      <c r="I925" s="1" t="s">
        <v>32</v>
      </c>
      <c r="J925" s="1" t="s">
        <v>33</v>
      </c>
      <c r="K925" s="1" t="s">
        <v>34</v>
      </c>
      <c r="L925" s="1" t="s">
        <v>35</v>
      </c>
      <c r="M925" s="1" t="s">
        <v>36</v>
      </c>
      <c r="N925" s="3" t="s">
        <v>37</v>
      </c>
    </row>
    <row r="926" spans="1:14" ht="19.95" hidden="1" customHeight="1" x14ac:dyDescent="0.25">
      <c r="A926" s="2">
        <v>188435</v>
      </c>
      <c r="B926" s="1">
        <v>57</v>
      </c>
      <c r="C926" s="1">
        <v>2.5451999999999999</v>
      </c>
      <c r="D926" s="1">
        <v>5.3940000000000001</v>
      </c>
      <c r="E926" s="1">
        <v>10.3987</v>
      </c>
      <c r="F926" s="1">
        <v>20.014099999999999</v>
      </c>
      <c r="G926" s="1" t="s">
        <v>14</v>
      </c>
      <c r="H926" s="1" t="s">
        <v>15</v>
      </c>
      <c r="I926" s="1" t="s">
        <v>16</v>
      </c>
      <c r="J926" s="1" t="s">
        <v>17</v>
      </c>
      <c r="K926" s="1" t="s">
        <v>18</v>
      </c>
      <c r="L926" s="1" t="s">
        <v>19</v>
      </c>
      <c r="M926" s="1" t="s">
        <v>20</v>
      </c>
      <c r="N926" s="3" t="s">
        <v>21</v>
      </c>
    </row>
    <row r="927" spans="1:14" ht="19.95" hidden="1" customHeight="1" x14ac:dyDescent="0.25">
      <c r="A927" s="2">
        <v>188394</v>
      </c>
      <c r="B927" s="1">
        <v>21</v>
      </c>
      <c r="C927" s="1">
        <v>1.7004999999999999</v>
      </c>
      <c r="D927" s="1">
        <v>4.4672999999999998</v>
      </c>
      <c r="E927" s="1">
        <v>9.7156000000000002</v>
      </c>
      <c r="F927" s="1">
        <v>18.6021</v>
      </c>
      <c r="G927" s="1" t="s">
        <v>14</v>
      </c>
      <c r="H927" s="1" t="s">
        <v>31</v>
      </c>
      <c r="I927" s="1" t="s">
        <v>32</v>
      </c>
      <c r="J927" s="1" t="s">
        <v>33</v>
      </c>
      <c r="K927" s="1" t="s">
        <v>34</v>
      </c>
      <c r="L927" s="1" t="s">
        <v>35</v>
      </c>
      <c r="M927" s="1" t="s">
        <v>36</v>
      </c>
      <c r="N927" s="3" t="s">
        <v>37</v>
      </c>
    </row>
    <row r="928" spans="1:14" ht="19.95" customHeight="1" x14ac:dyDescent="0.25">
      <c r="A928" s="2">
        <v>188381</v>
      </c>
      <c r="B928" s="1">
        <v>63</v>
      </c>
      <c r="C928" s="1">
        <v>3.9367999999999999</v>
      </c>
      <c r="D928" s="1">
        <v>6.3502999999999998</v>
      </c>
      <c r="E928" s="1">
        <v>15.5375</v>
      </c>
      <c r="F928" s="1">
        <v>25.954699999999999</v>
      </c>
      <c r="G928" s="1" t="s">
        <v>30</v>
      </c>
      <c r="H928" s="1" t="s">
        <v>22</v>
      </c>
      <c r="I928" s="1" t="s">
        <v>23</v>
      </c>
      <c r="J928" s="1" t="s">
        <v>24</v>
      </c>
      <c r="K928" s="1" t="s">
        <v>25</v>
      </c>
      <c r="L928" s="1" t="s">
        <v>26</v>
      </c>
      <c r="M928" s="1" t="s">
        <v>27</v>
      </c>
      <c r="N928" s="3" t="s">
        <v>28</v>
      </c>
    </row>
    <row r="929" spans="1:14" ht="19.95" hidden="1" customHeight="1" x14ac:dyDescent="0.25">
      <c r="A929" s="2">
        <v>188376</v>
      </c>
      <c r="B929" s="1">
        <v>27</v>
      </c>
      <c r="C929" s="1">
        <v>1.5357000000000001</v>
      </c>
      <c r="D929" s="1">
        <v>4.3799000000000001</v>
      </c>
      <c r="E929" s="1">
        <v>8.0277999999999992</v>
      </c>
      <c r="F929" s="1">
        <v>17.163699999999999</v>
      </c>
      <c r="G929" s="1" t="s">
        <v>30</v>
      </c>
      <c r="H929" s="1" t="s">
        <v>31</v>
      </c>
      <c r="I929" s="1" t="s">
        <v>32</v>
      </c>
      <c r="J929" s="1" t="s">
        <v>33</v>
      </c>
      <c r="K929" s="1" t="s">
        <v>34</v>
      </c>
      <c r="L929" s="1" t="s">
        <v>35</v>
      </c>
      <c r="M929" s="1" t="s">
        <v>36</v>
      </c>
      <c r="N929" s="3" t="s">
        <v>37</v>
      </c>
    </row>
    <row r="930" spans="1:14" ht="19.95" customHeight="1" x14ac:dyDescent="0.25">
      <c r="A930" s="2">
        <v>188363</v>
      </c>
      <c r="B930" s="1">
        <v>68</v>
      </c>
      <c r="C930" s="1">
        <v>3.6065999999999998</v>
      </c>
      <c r="D930" s="1">
        <v>6.5686</v>
      </c>
      <c r="E930" s="1">
        <v>15.363799999999999</v>
      </c>
      <c r="F930" s="1">
        <v>25.355599999999999</v>
      </c>
      <c r="G930" s="1" t="s">
        <v>14</v>
      </c>
      <c r="H930" s="1" t="s">
        <v>22</v>
      </c>
      <c r="I930" s="1" t="s">
        <v>23</v>
      </c>
      <c r="J930" s="1" t="s">
        <v>24</v>
      </c>
      <c r="K930" s="1" t="s">
        <v>25</v>
      </c>
      <c r="L930" s="1" t="s">
        <v>26</v>
      </c>
      <c r="M930" s="1" t="s">
        <v>27</v>
      </c>
      <c r="N930" s="3" t="s">
        <v>28</v>
      </c>
    </row>
    <row r="931" spans="1:14" ht="19.95" customHeight="1" x14ac:dyDescent="0.25">
      <c r="A931" s="2">
        <v>188296</v>
      </c>
      <c r="B931" s="1">
        <v>71</v>
      </c>
      <c r="C931" s="1">
        <v>3.3441999999999998</v>
      </c>
      <c r="D931" s="1">
        <v>6.7653999999999996</v>
      </c>
      <c r="E931" s="1">
        <v>14.6495</v>
      </c>
      <c r="F931" s="1">
        <v>26.8064</v>
      </c>
      <c r="G931" s="1" t="s">
        <v>14</v>
      </c>
      <c r="H931" s="1" t="s">
        <v>22</v>
      </c>
      <c r="I931" s="1" t="s">
        <v>23</v>
      </c>
      <c r="J931" s="1" t="s">
        <v>24</v>
      </c>
      <c r="K931" s="1" t="s">
        <v>25</v>
      </c>
      <c r="L931" s="1" t="s">
        <v>26</v>
      </c>
      <c r="M931" s="1" t="s">
        <v>27</v>
      </c>
      <c r="N931" s="3" t="s">
        <v>28</v>
      </c>
    </row>
    <row r="932" spans="1:14" ht="19.95" customHeight="1" x14ac:dyDescent="0.25">
      <c r="A932" s="2">
        <v>188223</v>
      </c>
      <c r="B932" s="1">
        <v>93</v>
      </c>
      <c r="C932" s="1">
        <v>3.28</v>
      </c>
      <c r="D932" s="1">
        <v>6.2202000000000002</v>
      </c>
      <c r="E932" s="1">
        <v>13.917199999999999</v>
      </c>
      <c r="F932" s="1">
        <v>26.310400000000001</v>
      </c>
      <c r="G932" s="1" t="s">
        <v>38</v>
      </c>
      <c r="H932" s="1" t="s">
        <v>22</v>
      </c>
      <c r="I932" s="1" t="s">
        <v>23</v>
      </c>
      <c r="J932" s="1" t="s">
        <v>24</v>
      </c>
      <c r="K932" s="1" t="s">
        <v>25</v>
      </c>
      <c r="L932" s="1" t="s">
        <v>26</v>
      </c>
      <c r="M932" s="1" t="s">
        <v>27</v>
      </c>
      <c r="N932" s="3" t="s">
        <v>28</v>
      </c>
    </row>
    <row r="933" spans="1:14" ht="19.95" hidden="1" customHeight="1" x14ac:dyDescent="0.25">
      <c r="A933" s="2">
        <v>188204</v>
      </c>
      <c r="B933" s="1">
        <v>14</v>
      </c>
      <c r="C933" s="1">
        <v>1.9901</v>
      </c>
      <c r="D933" s="1">
        <v>4.6955</v>
      </c>
      <c r="E933" s="1">
        <v>8.5821000000000005</v>
      </c>
      <c r="F933" s="1">
        <v>16.907399999999999</v>
      </c>
      <c r="G933" s="1" t="s">
        <v>14</v>
      </c>
      <c r="H933" s="1" t="s">
        <v>31</v>
      </c>
      <c r="I933" s="1" t="s">
        <v>32</v>
      </c>
      <c r="J933" s="1" t="s">
        <v>33</v>
      </c>
      <c r="K933" s="1" t="s">
        <v>34</v>
      </c>
      <c r="L933" s="1" t="s">
        <v>35</v>
      </c>
      <c r="M933" s="1" t="s">
        <v>36</v>
      </c>
      <c r="N933" s="3" t="s">
        <v>37</v>
      </c>
    </row>
    <row r="934" spans="1:14" ht="19.95" hidden="1" customHeight="1" x14ac:dyDescent="0.25">
      <c r="A934" s="2">
        <v>188193</v>
      </c>
      <c r="B934" s="1">
        <v>22</v>
      </c>
      <c r="C934" s="1">
        <v>1.0185999999999999</v>
      </c>
      <c r="D934" s="1">
        <v>4.9390999999999998</v>
      </c>
      <c r="E934" s="1">
        <v>9.8007000000000009</v>
      </c>
      <c r="F934" s="1">
        <v>18.636700000000001</v>
      </c>
      <c r="G934" s="1" t="s">
        <v>30</v>
      </c>
      <c r="H934" s="1" t="s">
        <v>31</v>
      </c>
      <c r="I934" s="1" t="s">
        <v>32</v>
      </c>
      <c r="J934" s="1" t="s">
        <v>33</v>
      </c>
      <c r="K934" s="1" t="s">
        <v>34</v>
      </c>
      <c r="L934" s="1" t="s">
        <v>35</v>
      </c>
      <c r="M934" s="1" t="s">
        <v>36</v>
      </c>
      <c r="N934" s="3" t="s">
        <v>37</v>
      </c>
    </row>
    <row r="935" spans="1:14" ht="19.95" hidden="1" customHeight="1" x14ac:dyDescent="0.25">
      <c r="A935" s="2">
        <v>188181</v>
      </c>
      <c r="B935" s="1">
        <v>42</v>
      </c>
      <c r="C935" s="1">
        <v>2.1949000000000001</v>
      </c>
      <c r="D935" s="1">
        <v>5.5244</v>
      </c>
      <c r="E935" s="1">
        <v>10.1599</v>
      </c>
      <c r="F935" s="1">
        <v>23.091000000000001</v>
      </c>
      <c r="G935" s="1" t="s">
        <v>30</v>
      </c>
      <c r="H935" s="1" t="s">
        <v>15</v>
      </c>
      <c r="I935" s="1" t="s">
        <v>16</v>
      </c>
      <c r="J935" s="1" t="s">
        <v>17</v>
      </c>
      <c r="K935" s="1" t="s">
        <v>18</v>
      </c>
      <c r="L935" s="1" t="s">
        <v>19</v>
      </c>
      <c r="M935" s="1" t="s">
        <v>20</v>
      </c>
      <c r="N935" s="3" t="s">
        <v>21</v>
      </c>
    </row>
    <row r="936" spans="1:14" ht="19.95" customHeight="1" x14ac:dyDescent="0.25">
      <c r="A936" s="2">
        <v>188159</v>
      </c>
      <c r="B936" s="1">
        <v>92</v>
      </c>
      <c r="C936" s="1">
        <v>3.9839000000000002</v>
      </c>
      <c r="D936" s="1">
        <v>6.9023000000000003</v>
      </c>
      <c r="E936" s="1">
        <v>14.605399999999999</v>
      </c>
      <c r="F936" s="1">
        <v>28.212900000000001</v>
      </c>
      <c r="G936" s="1" t="s">
        <v>29</v>
      </c>
      <c r="H936" s="1" t="s">
        <v>22</v>
      </c>
      <c r="I936" s="1" t="s">
        <v>23</v>
      </c>
      <c r="J936" s="1" t="s">
        <v>24</v>
      </c>
      <c r="K936" s="1" t="s">
        <v>25</v>
      </c>
      <c r="L936" s="1" t="s">
        <v>26</v>
      </c>
      <c r="M936" s="1" t="s">
        <v>27</v>
      </c>
      <c r="N936" s="3" t="s">
        <v>28</v>
      </c>
    </row>
    <row r="937" spans="1:14" ht="19.95" hidden="1" customHeight="1" x14ac:dyDescent="0.25">
      <c r="A937" s="2">
        <v>188137</v>
      </c>
      <c r="B937" s="1">
        <v>12</v>
      </c>
      <c r="C937" s="1">
        <v>1.9256</v>
      </c>
      <c r="D937" s="1">
        <v>4.7478999999999996</v>
      </c>
      <c r="E937" s="1">
        <v>8.1479999999999997</v>
      </c>
      <c r="F937" s="1">
        <v>19.875900000000001</v>
      </c>
      <c r="G937" s="1" t="s">
        <v>14</v>
      </c>
      <c r="H937" s="1" t="s">
        <v>31</v>
      </c>
      <c r="I937" s="1" t="s">
        <v>32</v>
      </c>
      <c r="J937" s="1" t="s">
        <v>33</v>
      </c>
      <c r="K937" s="1" t="s">
        <v>34</v>
      </c>
      <c r="L937" s="1" t="s">
        <v>35</v>
      </c>
      <c r="M937" s="1" t="s">
        <v>36</v>
      </c>
      <c r="N937" s="3" t="s">
        <v>37</v>
      </c>
    </row>
    <row r="938" spans="1:14" ht="19.95" hidden="1" customHeight="1" x14ac:dyDescent="0.25">
      <c r="A938" s="2">
        <v>188121</v>
      </c>
      <c r="B938" s="1">
        <v>41</v>
      </c>
      <c r="C938" s="1">
        <v>2.1636000000000002</v>
      </c>
      <c r="D938" s="1">
        <v>5.8747999999999996</v>
      </c>
      <c r="E938" s="1">
        <v>10.0426</v>
      </c>
      <c r="F938" s="1">
        <v>23.153300000000002</v>
      </c>
      <c r="G938" s="1" t="s">
        <v>30</v>
      </c>
      <c r="H938" s="1" t="s">
        <v>15</v>
      </c>
      <c r="I938" s="1" t="s">
        <v>16</v>
      </c>
      <c r="J938" s="1" t="s">
        <v>17</v>
      </c>
      <c r="K938" s="1" t="s">
        <v>18</v>
      </c>
      <c r="L938" s="1" t="s">
        <v>19</v>
      </c>
      <c r="M938" s="1" t="s">
        <v>20</v>
      </c>
      <c r="N938" s="3" t="s">
        <v>21</v>
      </c>
    </row>
    <row r="939" spans="1:14" ht="19.95" customHeight="1" x14ac:dyDescent="0.25">
      <c r="A939" s="2">
        <v>188098</v>
      </c>
      <c r="B939" s="1">
        <v>69</v>
      </c>
      <c r="C939" s="1">
        <v>3.3957000000000002</v>
      </c>
      <c r="D939" s="1">
        <v>6.2104999999999997</v>
      </c>
      <c r="E939" s="1">
        <v>15.3725</v>
      </c>
      <c r="F939" s="1">
        <v>27.6053</v>
      </c>
      <c r="G939" s="1" t="s">
        <v>38</v>
      </c>
      <c r="H939" s="1" t="s">
        <v>22</v>
      </c>
      <c r="I939" s="1" t="s">
        <v>23</v>
      </c>
      <c r="J939" s="1" t="s">
        <v>24</v>
      </c>
      <c r="K939" s="1" t="s">
        <v>25</v>
      </c>
      <c r="L939" s="1" t="s">
        <v>26</v>
      </c>
      <c r="M939" s="1" t="s">
        <v>27</v>
      </c>
      <c r="N939" s="3" t="s">
        <v>28</v>
      </c>
    </row>
    <row r="940" spans="1:14" ht="19.95" customHeight="1" x14ac:dyDescent="0.25">
      <c r="A940" s="2">
        <v>188023</v>
      </c>
      <c r="B940" s="1">
        <v>95</v>
      </c>
      <c r="C940" s="1">
        <v>3.0270000000000001</v>
      </c>
      <c r="D940" s="1">
        <v>6.3860999999999999</v>
      </c>
      <c r="E940" s="1">
        <v>12.7051</v>
      </c>
      <c r="F940" s="1">
        <v>28.8323</v>
      </c>
      <c r="G940" s="1" t="s">
        <v>29</v>
      </c>
      <c r="H940" s="1" t="s">
        <v>22</v>
      </c>
      <c r="I940" s="1" t="s">
        <v>23</v>
      </c>
      <c r="J940" s="1" t="s">
        <v>24</v>
      </c>
      <c r="K940" s="1" t="s">
        <v>25</v>
      </c>
      <c r="L940" s="1" t="s">
        <v>26</v>
      </c>
      <c r="M940" s="1" t="s">
        <v>27</v>
      </c>
      <c r="N940" s="3" t="s">
        <v>28</v>
      </c>
    </row>
    <row r="941" spans="1:14" ht="19.95" customHeight="1" x14ac:dyDescent="0.25">
      <c r="A941" s="2">
        <v>187989</v>
      </c>
      <c r="B941" s="1">
        <v>75</v>
      </c>
      <c r="C941" s="1">
        <v>3.589</v>
      </c>
      <c r="D941" s="1">
        <v>6.9794999999999998</v>
      </c>
      <c r="E941" s="1">
        <v>15.362</v>
      </c>
      <c r="F941" s="1">
        <v>28.785</v>
      </c>
      <c r="G941" s="1" t="s">
        <v>29</v>
      </c>
      <c r="H941" s="1" t="s">
        <v>22</v>
      </c>
      <c r="I941" s="1" t="s">
        <v>23</v>
      </c>
      <c r="J941" s="1" t="s">
        <v>24</v>
      </c>
      <c r="K941" s="1" t="s">
        <v>25</v>
      </c>
      <c r="L941" s="1" t="s">
        <v>26</v>
      </c>
      <c r="M941" s="1" t="s">
        <v>27</v>
      </c>
      <c r="N941" s="3" t="s">
        <v>28</v>
      </c>
    </row>
    <row r="942" spans="1:14" ht="19.95" hidden="1" customHeight="1" x14ac:dyDescent="0.25">
      <c r="A942" s="2">
        <v>187983</v>
      </c>
      <c r="B942" s="1">
        <v>11</v>
      </c>
      <c r="C942" s="1">
        <v>1.8984000000000001</v>
      </c>
      <c r="D942" s="1">
        <v>4.1798000000000002</v>
      </c>
      <c r="E942" s="1">
        <v>8.9793000000000003</v>
      </c>
      <c r="F942" s="1">
        <v>18.994</v>
      </c>
      <c r="G942" s="1" t="s">
        <v>30</v>
      </c>
      <c r="H942" s="1" t="s">
        <v>31</v>
      </c>
      <c r="I942" s="1" t="s">
        <v>32</v>
      </c>
      <c r="J942" s="1" t="s">
        <v>33</v>
      </c>
      <c r="K942" s="1" t="s">
        <v>34</v>
      </c>
      <c r="L942" s="1" t="s">
        <v>35</v>
      </c>
      <c r="M942" s="1" t="s">
        <v>36</v>
      </c>
      <c r="N942" s="3" t="s">
        <v>37</v>
      </c>
    </row>
    <row r="943" spans="1:14" ht="19.95" customHeight="1" x14ac:dyDescent="0.25">
      <c r="A943" s="2">
        <v>187960</v>
      </c>
      <c r="B943" s="1">
        <v>72</v>
      </c>
      <c r="C943" s="1">
        <v>3.8645999999999998</v>
      </c>
      <c r="D943" s="1">
        <v>6.0705999999999998</v>
      </c>
      <c r="E943" s="1">
        <v>14.2597</v>
      </c>
      <c r="F943" s="1">
        <v>27.173500000000001</v>
      </c>
      <c r="G943" s="1" t="s">
        <v>29</v>
      </c>
      <c r="H943" s="1" t="s">
        <v>22</v>
      </c>
      <c r="I943" s="1" t="s">
        <v>23</v>
      </c>
      <c r="J943" s="1" t="s">
        <v>24</v>
      </c>
      <c r="K943" s="1" t="s">
        <v>25</v>
      </c>
      <c r="L943" s="1" t="s">
        <v>26</v>
      </c>
      <c r="M943" s="1" t="s">
        <v>27</v>
      </c>
      <c r="N943" s="3" t="s">
        <v>28</v>
      </c>
    </row>
    <row r="944" spans="1:14" ht="19.95" hidden="1" customHeight="1" x14ac:dyDescent="0.25">
      <c r="A944" s="2">
        <v>187942</v>
      </c>
      <c r="B944" s="1">
        <v>18</v>
      </c>
      <c r="C944" s="1">
        <v>1.4325000000000001</v>
      </c>
      <c r="D944" s="1">
        <v>4.4782000000000002</v>
      </c>
      <c r="E944" s="1">
        <v>9.8847000000000005</v>
      </c>
      <c r="F944" s="1">
        <v>18.6265</v>
      </c>
      <c r="G944" s="1" t="s">
        <v>38</v>
      </c>
      <c r="H944" s="1" t="s">
        <v>31</v>
      </c>
      <c r="I944" s="1" t="s">
        <v>32</v>
      </c>
      <c r="J944" s="1" t="s">
        <v>33</v>
      </c>
      <c r="K944" s="1" t="s">
        <v>34</v>
      </c>
      <c r="L944" s="1" t="s">
        <v>35</v>
      </c>
      <c r="M944" s="1" t="s">
        <v>36</v>
      </c>
      <c r="N944" s="3" t="s">
        <v>37</v>
      </c>
    </row>
    <row r="945" spans="1:14" ht="19.95" hidden="1" customHeight="1" x14ac:dyDescent="0.25">
      <c r="A945" s="2">
        <v>187932</v>
      </c>
      <c r="B945" s="1">
        <v>54</v>
      </c>
      <c r="C945" s="1">
        <v>2.6427</v>
      </c>
      <c r="D945" s="1">
        <v>5.2934000000000001</v>
      </c>
      <c r="E945" s="1">
        <v>11.5617</v>
      </c>
      <c r="F945" s="1">
        <v>21.035599999999999</v>
      </c>
      <c r="G945" s="1" t="s">
        <v>29</v>
      </c>
      <c r="H945" s="1" t="s">
        <v>15</v>
      </c>
      <c r="I945" s="1" t="s">
        <v>16</v>
      </c>
      <c r="J945" s="1" t="s">
        <v>17</v>
      </c>
      <c r="K945" s="1" t="s">
        <v>18</v>
      </c>
      <c r="L945" s="1" t="s">
        <v>19</v>
      </c>
      <c r="M945" s="1" t="s">
        <v>20</v>
      </c>
      <c r="N945" s="3" t="s">
        <v>21</v>
      </c>
    </row>
    <row r="946" spans="1:14" ht="19.95" hidden="1" customHeight="1" x14ac:dyDescent="0.25">
      <c r="A946" s="2">
        <v>187902</v>
      </c>
      <c r="B946" s="1">
        <v>34</v>
      </c>
      <c r="C946" s="1">
        <v>2.6019999999999999</v>
      </c>
      <c r="D946" s="1">
        <v>5.1959999999999997</v>
      </c>
      <c r="E946" s="1">
        <v>11.4381</v>
      </c>
      <c r="F946" s="1">
        <v>22.256699999999999</v>
      </c>
      <c r="G946" s="1" t="s">
        <v>14</v>
      </c>
      <c r="H946" s="1" t="s">
        <v>15</v>
      </c>
      <c r="I946" s="1" t="s">
        <v>16</v>
      </c>
      <c r="J946" s="1" t="s">
        <v>17</v>
      </c>
      <c r="K946" s="1" t="s">
        <v>18</v>
      </c>
      <c r="L946" s="1" t="s">
        <v>19</v>
      </c>
      <c r="M946" s="1" t="s">
        <v>20</v>
      </c>
      <c r="N946" s="3" t="s">
        <v>21</v>
      </c>
    </row>
    <row r="947" spans="1:14" ht="19.95" hidden="1" customHeight="1" x14ac:dyDescent="0.25">
      <c r="A947" s="2">
        <v>187874</v>
      </c>
      <c r="B947" s="1">
        <v>11</v>
      </c>
      <c r="C947" s="1">
        <v>1.0379</v>
      </c>
      <c r="D947" s="1">
        <v>4.8875999999999999</v>
      </c>
      <c r="E947" s="1">
        <v>9.3869000000000007</v>
      </c>
      <c r="F947" s="1">
        <v>17.327100000000002</v>
      </c>
      <c r="G947" s="1" t="s">
        <v>38</v>
      </c>
      <c r="H947" s="1" t="s">
        <v>31</v>
      </c>
      <c r="I947" s="1" t="s">
        <v>32</v>
      </c>
      <c r="J947" s="1" t="s">
        <v>33</v>
      </c>
      <c r="K947" s="1" t="s">
        <v>34</v>
      </c>
      <c r="L947" s="1" t="s">
        <v>35</v>
      </c>
      <c r="M947" s="1" t="s">
        <v>36</v>
      </c>
      <c r="N947" s="3" t="s">
        <v>37</v>
      </c>
    </row>
    <row r="948" spans="1:14" ht="19.95" hidden="1" customHeight="1" x14ac:dyDescent="0.25">
      <c r="A948" s="2">
        <v>187861</v>
      </c>
      <c r="B948" s="1">
        <v>13</v>
      </c>
      <c r="C948" s="1">
        <v>1.5634999999999999</v>
      </c>
      <c r="D948" s="1">
        <v>4.2938999999999998</v>
      </c>
      <c r="E948" s="1">
        <v>9.7702000000000009</v>
      </c>
      <c r="F948" s="1">
        <v>18.6557</v>
      </c>
      <c r="G948" s="1" t="s">
        <v>29</v>
      </c>
      <c r="H948" s="1" t="s">
        <v>31</v>
      </c>
      <c r="I948" s="1" t="s">
        <v>32</v>
      </c>
      <c r="J948" s="1" t="s">
        <v>33</v>
      </c>
      <c r="K948" s="1" t="s">
        <v>34</v>
      </c>
      <c r="L948" s="1" t="s">
        <v>35</v>
      </c>
      <c r="M948" s="1" t="s">
        <v>36</v>
      </c>
      <c r="N948" s="3" t="s">
        <v>37</v>
      </c>
    </row>
    <row r="949" spans="1:14" ht="19.95" hidden="1" customHeight="1" x14ac:dyDescent="0.25">
      <c r="A949" s="2">
        <v>187690</v>
      </c>
      <c r="B949" s="1">
        <v>37</v>
      </c>
      <c r="C949" s="1">
        <v>2.9611999999999998</v>
      </c>
      <c r="D949" s="1">
        <v>5.6641000000000004</v>
      </c>
      <c r="E949" s="1">
        <v>10.3293</v>
      </c>
      <c r="F949" s="1">
        <v>21.302299999999999</v>
      </c>
      <c r="G949" s="1" t="s">
        <v>14</v>
      </c>
      <c r="H949" s="1" t="s">
        <v>15</v>
      </c>
      <c r="I949" s="1" t="s">
        <v>16</v>
      </c>
      <c r="J949" s="1" t="s">
        <v>17</v>
      </c>
      <c r="K949" s="1" t="s">
        <v>18</v>
      </c>
      <c r="L949" s="1" t="s">
        <v>19</v>
      </c>
      <c r="M949" s="1" t="s">
        <v>20</v>
      </c>
      <c r="N949" s="3" t="s">
        <v>21</v>
      </c>
    </row>
    <row r="950" spans="1:14" ht="19.95" customHeight="1" x14ac:dyDescent="0.25">
      <c r="A950" s="2">
        <v>187646</v>
      </c>
      <c r="B950" s="1">
        <v>93</v>
      </c>
      <c r="C950" s="1">
        <v>3.6478999999999999</v>
      </c>
      <c r="D950" s="1">
        <v>6.0420999999999996</v>
      </c>
      <c r="E950" s="1">
        <v>14.090199999999999</v>
      </c>
      <c r="F950" s="1">
        <v>28.7942</v>
      </c>
      <c r="G950" s="1" t="s">
        <v>30</v>
      </c>
      <c r="H950" s="1" t="s">
        <v>22</v>
      </c>
      <c r="I950" s="1" t="s">
        <v>23</v>
      </c>
      <c r="J950" s="1" t="s">
        <v>24</v>
      </c>
      <c r="K950" s="1" t="s">
        <v>25</v>
      </c>
      <c r="L950" s="1" t="s">
        <v>26</v>
      </c>
      <c r="M950" s="1" t="s">
        <v>27</v>
      </c>
      <c r="N950" s="3" t="s">
        <v>28</v>
      </c>
    </row>
    <row r="951" spans="1:14" ht="19.95" hidden="1" customHeight="1" x14ac:dyDescent="0.25">
      <c r="A951" s="2">
        <v>187609</v>
      </c>
      <c r="B951" s="1">
        <v>28</v>
      </c>
      <c r="C951" s="1">
        <v>1.8896999999999999</v>
      </c>
      <c r="D951" s="1">
        <v>4.2107999999999999</v>
      </c>
      <c r="E951" s="1">
        <v>8.3897999999999993</v>
      </c>
      <c r="F951" s="1">
        <v>16.377099999999999</v>
      </c>
      <c r="G951" s="1" t="s">
        <v>38</v>
      </c>
      <c r="H951" s="1" t="s">
        <v>31</v>
      </c>
      <c r="I951" s="1" t="s">
        <v>32</v>
      </c>
      <c r="J951" s="1" t="s">
        <v>33</v>
      </c>
      <c r="K951" s="1" t="s">
        <v>34</v>
      </c>
      <c r="L951" s="1" t="s">
        <v>35</v>
      </c>
      <c r="M951" s="1" t="s">
        <v>36</v>
      </c>
      <c r="N951" s="3" t="s">
        <v>37</v>
      </c>
    </row>
    <row r="952" spans="1:14" ht="19.95" customHeight="1" x14ac:dyDescent="0.25">
      <c r="A952" s="2">
        <v>187576</v>
      </c>
      <c r="B952" s="1">
        <v>68</v>
      </c>
      <c r="C952" s="1">
        <v>3.3450000000000002</v>
      </c>
      <c r="D952" s="1">
        <v>6.0206</v>
      </c>
      <c r="E952" s="1">
        <v>13.7902</v>
      </c>
      <c r="F952" s="1">
        <v>26.698499999999999</v>
      </c>
      <c r="G952" s="1" t="s">
        <v>14</v>
      </c>
      <c r="H952" s="1" t="s">
        <v>22</v>
      </c>
      <c r="I952" s="1" t="s">
        <v>23</v>
      </c>
      <c r="J952" s="1" t="s">
        <v>24</v>
      </c>
      <c r="K952" s="1" t="s">
        <v>25</v>
      </c>
      <c r="L952" s="1" t="s">
        <v>26</v>
      </c>
      <c r="M952" s="1" t="s">
        <v>27</v>
      </c>
      <c r="N952" s="3" t="s">
        <v>28</v>
      </c>
    </row>
    <row r="953" spans="1:14" ht="19.95" customHeight="1" x14ac:dyDescent="0.25">
      <c r="A953" s="2">
        <v>187523</v>
      </c>
      <c r="B953" s="1">
        <v>97</v>
      </c>
      <c r="C953" s="1">
        <v>3.8315000000000001</v>
      </c>
      <c r="D953" s="1">
        <v>6.3536000000000001</v>
      </c>
      <c r="E953" s="1">
        <v>13.2637</v>
      </c>
      <c r="F953" s="1">
        <v>25.2149</v>
      </c>
      <c r="G953" s="1" t="s">
        <v>14</v>
      </c>
      <c r="H953" s="1" t="s">
        <v>22</v>
      </c>
      <c r="I953" s="1" t="s">
        <v>23</v>
      </c>
      <c r="J953" s="1" t="s">
        <v>24</v>
      </c>
      <c r="K953" s="1" t="s">
        <v>25</v>
      </c>
      <c r="L953" s="1" t="s">
        <v>26</v>
      </c>
      <c r="M953" s="1" t="s">
        <v>27</v>
      </c>
      <c r="N953" s="3" t="s">
        <v>28</v>
      </c>
    </row>
    <row r="954" spans="1:14" ht="19.95" hidden="1" customHeight="1" x14ac:dyDescent="0.25">
      <c r="A954" s="2">
        <v>187501</v>
      </c>
      <c r="B954" s="1">
        <v>30</v>
      </c>
      <c r="C954" s="1">
        <v>1.7224999999999999</v>
      </c>
      <c r="D954" s="1">
        <v>4.7870999999999997</v>
      </c>
      <c r="E954" s="1">
        <v>9.9611000000000001</v>
      </c>
      <c r="F954" s="1">
        <v>17.2179</v>
      </c>
      <c r="G954" s="1" t="s">
        <v>30</v>
      </c>
      <c r="H954" s="1" t="s">
        <v>31</v>
      </c>
      <c r="I954" s="1" t="s">
        <v>32</v>
      </c>
      <c r="J954" s="1" t="s">
        <v>33</v>
      </c>
      <c r="K954" s="1" t="s">
        <v>34</v>
      </c>
      <c r="L954" s="1" t="s">
        <v>35</v>
      </c>
      <c r="M954" s="1" t="s">
        <v>36</v>
      </c>
      <c r="N954" s="3" t="s">
        <v>37</v>
      </c>
    </row>
    <row r="955" spans="1:14" ht="19.95" hidden="1" customHeight="1" x14ac:dyDescent="0.25">
      <c r="A955" s="2">
        <v>187461</v>
      </c>
      <c r="B955" s="1">
        <v>44</v>
      </c>
      <c r="C955" s="1">
        <v>2.6015000000000001</v>
      </c>
      <c r="D955" s="1">
        <v>5.6493000000000002</v>
      </c>
      <c r="E955" s="1">
        <v>11.932499999999999</v>
      </c>
      <c r="F955" s="1">
        <v>24.833600000000001</v>
      </c>
      <c r="G955" s="1" t="s">
        <v>14</v>
      </c>
      <c r="H955" s="1" t="s">
        <v>15</v>
      </c>
      <c r="I955" s="1" t="s">
        <v>16</v>
      </c>
      <c r="J955" s="1" t="s">
        <v>17</v>
      </c>
      <c r="K955" s="1" t="s">
        <v>18</v>
      </c>
      <c r="L955" s="1" t="s">
        <v>19</v>
      </c>
      <c r="M955" s="1" t="s">
        <v>20</v>
      </c>
      <c r="N955" s="3" t="s">
        <v>21</v>
      </c>
    </row>
    <row r="956" spans="1:14" ht="19.95" customHeight="1" x14ac:dyDescent="0.25">
      <c r="A956" s="2">
        <v>187454</v>
      </c>
      <c r="B956" s="1">
        <v>96</v>
      </c>
      <c r="C956" s="1">
        <v>3.4971000000000001</v>
      </c>
      <c r="D956" s="1">
        <v>6.6119000000000003</v>
      </c>
      <c r="E956" s="1">
        <v>15.364699999999999</v>
      </c>
      <c r="F956" s="1">
        <v>28.717300000000002</v>
      </c>
      <c r="G956" s="1" t="s">
        <v>29</v>
      </c>
      <c r="H956" s="1" t="s">
        <v>22</v>
      </c>
      <c r="I956" s="1" t="s">
        <v>23</v>
      </c>
      <c r="J956" s="1" t="s">
        <v>24</v>
      </c>
      <c r="K956" s="1" t="s">
        <v>25</v>
      </c>
      <c r="L956" s="1" t="s">
        <v>26</v>
      </c>
      <c r="M956" s="1" t="s">
        <v>27</v>
      </c>
      <c r="N956" s="3" t="s">
        <v>28</v>
      </c>
    </row>
    <row r="957" spans="1:14" ht="19.95" hidden="1" customHeight="1" x14ac:dyDescent="0.25">
      <c r="A957" s="2">
        <v>187414</v>
      </c>
      <c r="B957" s="1">
        <v>12</v>
      </c>
      <c r="C957" s="1">
        <v>1.0204</v>
      </c>
      <c r="D957" s="1">
        <v>4.0532000000000004</v>
      </c>
      <c r="E957" s="1">
        <v>9.3937000000000008</v>
      </c>
      <c r="F957" s="1">
        <v>16.472100000000001</v>
      </c>
      <c r="G957" s="1" t="s">
        <v>30</v>
      </c>
      <c r="H957" s="1" t="s">
        <v>31</v>
      </c>
      <c r="I957" s="1" t="s">
        <v>32</v>
      </c>
      <c r="J957" s="1" t="s">
        <v>33</v>
      </c>
      <c r="K957" s="1" t="s">
        <v>34</v>
      </c>
      <c r="L957" s="1" t="s">
        <v>35</v>
      </c>
      <c r="M957" s="1" t="s">
        <v>36</v>
      </c>
      <c r="N957" s="3" t="s">
        <v>37</v>
      </c>
    </row>
    <row r="958" spans="1:14" ht="19.95" hidden="1" customHeight="1" x14ac:dyDescent="0.25">
      <c r="A958" s="2">
        <v>187322</v>
      </c>
      <c r="B958" s="1">
        <v>13</v>
      </c>
      <c r="C958" s="1">
        <v>1.3351999999999999</v>
      </c>
      <c r="D958" s="1">
        <v>4.9364999999999997</v>
      </c>
      <c r="E958" s="1">
        <v>9.4182000000000006</v>
      </c>
      <c r="F958" s="1">
        <v>17.104299999999999</v>
      </c>
      <c r="G958" s="1" t="s">
        <v>38</v>
      </c>
      <c r="H958" s="1" t="s">
        <v>31</v>
      </c>
      <c r="I958" s="1" t="s">
        <v>32</v>
      </c>
      <c r="J958" s="1" t="s">
        <v>33</v>
      </c>
      <c r="K958" s="1" t="s">
        <v>34</v>
      </c>
      <c r="L958" s="1" t="s">
        <v>35</v>
      </c>
      <c r="M958" s="1" t="s">
        <v>36</v>
      </c>
      <c r="N958" s="3" t="s">
        <v>37</v>
      </c>
    </row>
    <row r="959" spans="1:14" ht="19.95" hidden="1" customHeight="1" x14ac:dyDescent="0.25">
      <c r="A959" s="2">
        <v>187308</v>
      </c>
      <c r="B959" s="1">
        <v>16</v>
      </c>
      <c r="C959" s="1">
        <v>1.2365999999999999</v>
      </c>
      <c r="D959" s="1">
        <v>4.1772</v>
      </c>
      <c r="E959" s="1">
        <v>9.1399000000000008</v>
      </c>
      <c r="F959" s="1">
        <v>16.636399999999998</v>
      </c>
      <c r="G959" s="1" t="s">
        <v>30</v>
      </c>
      <c r="H959" s="1" t="s">
        <v>31</v>
      </c>
      <c r="I959" s="1" t="s">
        <v>32</v>
      </c>
      <c r="J959" s="1" t="s">
        <v>33</v>
      </c>
      <c r="K959" s="1" t="s">
        <v>34</v>
      </c>
      <c r="L959" s="1" t="s">
        <v>35</v>
      </c>
      <c r="M959" s="1" t="s">
        <v>36</v>
      </c>
      <c r="N959" s="3" t="s">
        <v>37</v>
      </c>
    </row>
    <row r="960" spans="1:14" ht="19.95" hidden="1" customHeight="1" x14ac:dyDescent="0.25">
      <c r="A960" s="2">
        <v>187284</v>
      </c>
      <c r="B960" s="1">
        <v>59</v>
      </c>
      <c r="C960" s="1">
        <v>2.9481999999999999</v>
      </c>
      <c r="D960" s="1">
        <v>5.6468999999999996</v>
      </c>
      <c r="E960" s="1">
        <v>10.2104</v>
      </c>
      <c r="F960" s="1">
        <v>21.651499999999999</v>
      </c>
      <c r="G960" s="1" t="s">
        <v>14</v>
      </c>
      <c r="H960" s="1" t="s">
        <v>15</v>
      </c>
      <c r="I960" s="1" t="s">
        <v>16</v>
      </c>
      <c r="J960" s="1" t="s">
        <v>17</v>
      </c>
      <c r="K960" s="1" t="s">
        <v>18</v>
      </c>
      <c r="L960" s="1" t="s">
        <v>19</v>
      </c>
      <c r="M960" s="1" t="s">
        <v>20</v>
      </c>
      <c r="N960" s="3" t="s">
        <v>21</v>
      </c>
    </row>
    <row r="961" spans="1:14" ht="19.95" hidden="1" customHeight="1" x14ac:dyDescent="0.25">
      <c r="A961" s="2">
        <v>187254</v>
      </c>
      <c r="B961" s="1">
        <v>34</v>
      </c>
      <c r="C961" s="1">
        <v>2.2789999999999999</v>
      </c>
      <c r="D961" s="1">
        <v>5.4783999999999997</v>
      </c>
      <c r="E961" s="1">
        <v>10.4971</v>
      </c>
      <c r="F961" s="1">
        <v>24.511099999999999</v>
      </c>
      <c r="G961" s="1" t="s">
        <v>38</v>
      </c>
      <c r="H961" s="1" t="s">
        <v>15</v>
      </c>
      <c r="I961" s="1" t="s">
        <v>16</v>
      </c>
      <c r="J961" s="1" t="s">
        <v>17</v>
      </c>
      <c r="K961" s="1" t="s">
        <v>18</v>
      </c>
      <c r="L961" s="1" t="s">
        <v>19</v>
      </c>
      <c r="M961" s="1" t="s">
        <v>20</v>
      </c>
      <c r="N961" s="3" t="s">
        <v>21</v>
      </c>
    </row>
    <row r="962" spans="1:14" ht="19.95" hidden="1" customHeight="1" x14ac:dyDescent="0.25">
      <c r="A962" s="2">
        <v>187177</v>
      </c>
      <c r="B962" s="1">
        <v>42</v>
      </c>
      <c r="C962" s="1">
        <v>2.6564000000000001</v>
      </c>
      <c r="D962" s="1">
        <v>5.7881999999999998</v>
      </c>
      <c r="E962" s="1">
        <v>10.892799999999999</v>
      </c>
      <c r="F962" s="1">
        <v>21.0763</v>
      </c>
      <c r="G962" s="1" t="s">
        <v>38</v>
      </c>
      <c r="H962" s="1" t="s">
        <v>15</v>
      </c>
      <c r="I962" s="1" t="s">
        <v>16</v>
      </c>
      <c r="J962" s="1" t="s">
        <v>17</v>
      </c>
      <c r="K962" s="1" t="s">
        <v>18</v>
      </c>
      <c r="L962" s="1" t="s">
        <v>19</v>
      </c>
      <c r="M962" s="1" t="s">
        <v>20</v>
      </c>
      <c r="N962" s="3" t="s">
        <v>21</v>
      </c>
    </row>
    <row r="963" spans="1:14" ht="19.95" customHeight="1" x14ac:dyDescent="0.25">
      <c r="A963" s="2">
        <v>187157</v>
      </c>
      <c r="B963" s="1">
        <v>65</v>
      </c>
      <c r="C963" s="1">
        <v>3.7816000000000001</v>
      </c>
      <c r="D963" s="1">
        <v>6.4945000000000004</v>
      </c>
      <c r="E963" s="1">
        <v>12.214700000000001</v>
      </c>
      <c r="F963" s="1">
        <v>25.843699999999998</v>
      </c>
      <c r="G963" s="1" t="s">
        <v>30</v>
      </c>
      <c r="H963" s="1" t="s">
        <v>22</v>
      </c>
      <c r="I963" s="1" t="s">
        <v>23</v>
      </c>
      <c r="J963" s="1" t="s">
        <v>24</v>
      </c>
      <c r="K963" s="1" t="s">
        <v>25</v>
      </c>
      <c r="L963" s="1" t="s">
        <v>26</v>
      </c>
      <c r="M963" s="1" t="s">
        <v>27</v>
      </c>
      <c r="N963" s="3" t="s">
        <v>28</v>
      </c>
    </row>
    <row r="964" spans="1:14" ht="19.95" customHeight="1" x14ac:dyDescent="0.25">
      <c r="A964" s="2">
        <v>187139</v>
      </c>
      <c r="B964" s="1">
        <v>89</v>
      </c>
      <c r="C964" s="1">
        <v>3.6368999999999998</v>
      </c>
      <c r="D964" s="1">
        <v>6.1252000000000004</v>
      </c>
      <c r="E964" s="1">
        <v>14.5158</v>
      </c>
      <c r="F964" s="1">
        <v>25.522600000000001</v>
      </c>
      <c r="G964" s="1" t="s">
        <v>30</v>
      </c>
      <c r="H964" s="1" t="s">
        <v>22</v>
      </c>
      <c r="I964" s="1" t="s">
        <v>23</v>
      </c>
      <c r="J964" s="1" t="s">
        <v>24</v>
      </c>
      <c r="K964" s="1" t="s">
        <v>25</v>
      </c>
      <c r="L964" s="1" t="s">
        <v>26</v>
      </c>
      <c r="M964" s="1" t="s">
        <v>27</v>
      </c>
      <c r="N964" s="3" t="s">
        <v>28</v>
      </c>
    </row>
    <row r="965" spans="1:14" ht="19.95" hidden="1" customHeight="1" x14ac:dyDescent="0.25">
      <c r="A965" s="2">
        <v>187050</v>
      </c>
      <c r="B965" s="1">
        <v>42</v>
      </c>
      <c r="C965" s="1">
        <v>2.9855999999999998</v>
      </c>
      <c r="D965" s="1">
        <v>5.8864000000000001</v>
      </c>
      <c r="E965" s="1">
        <v>10.040800000000001</v>
      </c>
      <c r="F965" s="1">
        <v>20.567900000000002</v>
      </c>
      <c r="G965" s="1" t="s">
        <v>30</v>
      </c>
      <c r="H965" s="1" t="s">
        <v>15</v>
      </c>
      <c r="I965" s="1" t="s">
        <v>16</v>
      </c>
      <c r="J965" s="1" t="s">
        <v>17</v>
      </c>
      <c r="K965" s="1" t="s">
        <v>18</v>
      </c>
      <c r="L965" s="1" t="s">
        <v>19</v>
      </c>
      <c r="M965" s="1" t="s">
        <v>20</v>
      </c>
      <c r="N965" s="3" t="s">
        <v>21</v>
      </c>
    </row>
    <row r="966" spans="1:14" ht="19.95" hidden="1" customHeight="1" x14ac:dyDescent="0.25">
      <c r="A966" s="2">
        <v>187047</v>
      </c>
      <c r="B966" s="1">
        <v>10</v>
      </c>
      <c r="C966" s="1">
        <v>1.8196000000000001</v>
      </c>
      <c r="D966" s="1">
        <v>4.7385000000000002</v>
      </c>
      <c r="E966" s="1">
        <v>9.5070999999999994</v>
      </c>
      <c r="F966" s="1">
        <v>19.947199999999999</v>
      </c>
      <c r="G966" s="1" t="s">
        <v>30</v>
      </c>
      <c r="H966" s="1" t="s">
        <v>31</v>
      </c>
      <c r="I966" s="1" t="s">
        <v>32</v>
      </c>
      <c r="J966" s="1" t="s">
        <v>33</v>
      </c>
      <c r="K966" s="1" t="s">
        <v>34</v>
      </c>
      <c r="L966" s="1" t="s">
        <v>35</v>
      </c>
      <c r="M966" s="1" t="s">
        <v>36</v>
      </c>
      <c r="N966" s="3" t="s">
        <v>37</v>
      </c>
    </row>
    <row r="967" spans="1:14" ht="19.95" hidden="1" customHeight="1" x14ac:dyDescent="0.25">
      <c r="A967" s="2">
        <v>187002</v>
      </c>
      <c r="B967" s="1">
        <v>50</v>
      </c>
      <c r="C967" s="1">
        <v>2.2206000000000001</v>
      </c>
      <c r="D967" s="1">
        <v>5.6791</v>
      </c>
      <c r="E967" s="1">
        <v>10.2415</v>
      </c>
      <c r="F967" s="1">
        <v>20.003599999999999</v>
      </c>
      <c r="G967" s="1" t="s">
        <v>14</v>
      </c>
      <c r="H967" s="1" t="s">
        <v>15</v>
      </c>
      <c r="I967" s="1" t="s">
        <v>16</v>
      </c>
      <c r="J967" s="1" t="s">
        <v>17</v>
      </c>
      <c r="K967" s="1" t="s">
        <v>18</v>
      </c>
      <c r="L967" s="1" t="s">
        <v>19</v>
      </c>
      <c r="M967" s="1" t="s">
        <v>20</v>
      </c>
      <c r="N967" s="3" t="s">
        <v>21</v>
      </c>
    </row>
    <row r="968" spans="1:14" ht="19.95" customHeight="1" x14ac:dyDescent="0.25">
      <c r="A968" s="2">
        <v>187001</v>
      </c>
      <c r="B968" s="1">
        <v>66</v>
      </c>
      <c r="C968" s="1">
        <v>3.2988</v>
      </c>
      <c r="D968" s="1">
        <v>6.7774999999999999</v>
      </c>
      <c r="E968" s="1">
        <v>12.8096</v>
      </c>
      <c r="F968" s="1">
        <v>27.767600000000002</v>
      </c>
      <c r="G968" s="1" t="s">
        <v>14</v>
      </c>
      <c r="H968" s="1" t="s">
        <v>22</v>
      </c>
      <c r="I968" s="1" t="s">
        <v>23</v>
      </c>
      <c r="J968" s="1" t="s">
        <v>24</v>
      </c>
      <c r="K968" s="1" t="s">
        <v>25</v>
      </c>
      <c r="L968" s="1" t="s">
        <v>26</v>
      </c>
      <c r="M968" s="1" t="s">
        <v>27</v>
      </c>
      <c r="N968" s="3" t="s">
        <v>28</v>
      </c>
    </row>
    <row r="969" spans="1:14" ht="19.95" hidden="1" customHeight="1" x14ac:dyDescent="0.25">
      <c r="A969" s="2">
        <v>186887</v>
      </c>
      <c r="B969" s="1">
        <v>10</v>
      </c>
      <c r="C969" s="1">
        <v>1.1846000000000001</v>
      </c>
      <c r="D969" s="1">
        <v>4.1886999999999999</v>
      </c>
      <c r="E969" s="1">
        <v>8.4796999999999993</v>
      </c>
      <c r="F969" s="1">
        <v>19.065999999999999</v>
      </c>
      <c r="G969" s="1" t="s">
        <v>14</v>
      </c>
      <c r="H969" s="1" t="s">
        <v>31</v>
      </c>
      <c r="I969" s="1" t="s">
        <v>32</v>
      </c>
      <c r="J969" s="1" t="s">
        <v>33</v>
      </c>
      <c r="K969" s="1" t="s">
        <v>34</v>
      </c>
      <c r="L969" s="1" t="s">
        <v>35</v>
      </c>
      <c r="M969" s="1" t="s">
        <v>36</v>
      </c>
      <c r="N969" s="3" t="s">
        <v>37</v>
      </c>
    </row>
    <row r="970" spans="1:14" ht="19.95" hidden="1" customHeight="1" x14ac:dyDescent="0.25">
      <c r="A970" s="2">
        <v>186875</v>
      </c>
      <c r="B970" s="1">
        <v>16</v>
      </c>
      <c r="C970" s="1">
        <v>1.7494000000000001</v>
      </c>
      <c r="D970" s="1">
        <v>4.9729999999999999</v>
      </c>
      <c r="E970" s="1">
        <v>9.3867999999999991</v>
      </c>
      <c r="F970" s="1">
        <v>19.676400000000001</v>
      </c>
      <c r="G970" s="1" t="s">
        <v>14</v>
      </c>
      <c r="H970" s="1" t="s">
        <v>31</v>
      </c>
      <c r="I970" s="1" t="s">
        <v>32</v>
      </c>
      <c r="J970" s="1" t="s">
        <v>33</v>
      </c>
      <c r="K970" s="1" t="s">
        <v>34</v>
      </c>
      <c r="L970" s="1" t="s">
        <v>35</v>
      </c>
      <c r="M970" s="1" t="s">
        <v>36</v>
      </c>
      <c r="N970" s="3" t="s">
        <v>37</v>
      </c>
    </row>
    <row r="971" spans="1:14" ht="19.95" hidden="1" customHeight="1" x14ac:dyDescent="0.25">
      <c r="A971" s="2">
        <v>186863</v>
      </c>
      <c r="B971" s="1">
        <v>13</v>
      </c>
      <c r="C971" s="1">
        <v>1.2753000000000001</v>
      </c>
      <c r="D971" s="1">
        <v>4.9086999999999996</v>
      </c>
      <c r="E971" s="1">
        <v>8.1186000000000007</v>
      </c>
      <c r="F971" s="1">
        <v>16.256900000000002</v>
      </c>
      <c r="G971" s="1" t="s">
        <v>38</v>
      </c>
      <c r="H971" s="1" t="s">
        <v>31</v>
      </c>
      <c r="I971" s="1" t="s">
        <v>32</v>
      </c>
      <c r="J971" s="1" t="s">
        <v>33</v>
      </c>
      <c r="K971" s="1" t="s">
        <v>34</v>
      </c>
      <c r="L971" s="1" t="s">
        <v>35</v>
      </c>
      <c r="M971" s="1" t="s">
        <v>36</v>
      </c>
      <c r="N971" s="3" t="s">
        <v>37</v>
      </c>
    </row>
    <row r="972" spans="1:14" ht="19.95" customHeight="1" x14ac:dyDescent="0.25">
      <c r="A972" s="2">
        <v>186799</v>
      </c>
      <c r="B972" s="1">
        <v>100</v>
      </c>
      <c r="C972" s="1">
        <v>3.1204999999999998</v>
      </c>
      <c r="D972" s="1">
        <v>6.7469999999999999</v>
      </c>
      <c r="E972" s="1">
        <v>15.916499999999999</v>
      </c>
      <c r="F972" s="1">
        <v>29.611499999999999</v>
      </c>
      <c r="G972" s="1" t="s">
        <v>30</v>
      </c>
      <c r="H972" s="1" t="s">
        <v>22</v>
      </c>
      <c r="I972" s="1" t="s">
        <v>23</v>
      </c>
      <c r="J972" s="1" t="s">
        <v>24</v>
      </c>
      <c r="K972" s="1" t="s">
        <v>25</v>
      </c>
      <c r="L972" s="1" t="s">
        <v>26</v>
      </c>
      <c r="M972" s="1" t="s">
        <v>27</v>
      </c>
      <c r="N972" s="3" t="s">
        <v>28</v>
      </c>
    </row>
    <row r="973" spans="1:14" ht="19.95" customHeight="1" x14ac:dyDescent="0.25">
      <c r="A973" s="2">
        <v>186766</v>
      </c>
      <c r="B973" s="1">
        <v>83</v>
      </c>
      <c r="C973" s="1">
        <v>3.0819000000000001</v>
      </c>
      <c r="D973" s="1">
        <v>6.7519</v>
      </c>
      <c r="E973" s="1">
        <v>15.440799999999999</v>
      </c>
      <c r="F973" s="1">
        <v>27.8049</v>
      </c>
      <c r="G973" s="1" t="s">
        <v>38</v>
      </c>
      <c r="H973" s="1" t="s">
        <v>22</v>
      </c>
      <c r="I973" s="1" t="s">
        <v>23</v>
      </c>
      <c r="J973" s="1" t="s">
        <v>24</v>
      </c>
      <c r="K973" s="1" t="s">
        <v>25</v>
      </c>
      <c r="L973" s="1" t="s">
        <v>26</v>
      </c>
      <c r="M973" s="1" t="s">
        <v>27</v>
      </c>
      <c r="N973" s="3" t="s">
        <v>28</v>
      </c>
    </row>
    <row r="974" spans="1:14" ht="19.95" hidden="1" customHeight="1" x14ac:dyDescent="0.25">
      <c r="A974" s="2">
        <v>186765</v>
      </c>
      <c r="B974" s="1">
        <v>56</v>
      </c>
      <c r="C974" s="1">
        <v>2.8294000000000001</v>
      </c>
      <c r="D974" s="1">
        <v>5.3430999999999997</v>
      </c>
      <c r="E974" s="1">
        <v>10.1381</v>
      </c>
      <c r="F974" s="1">
        <v>23.000399999999999</v>
      </c>
      <c r="G974" s="1" t="s">
        <v>38</v>
      </c>
      <c r="H974" s="1" t="s">
        <v>15</v>
      </c>
      <c r="I974" s="1" t="s">
        <v>16</v>
      </c>
      <c r="J974" s="1" t="s">
        <v>17</v>
      </c>
      <c r="K974" s="1" t="s">
        <v>18</v>
      </c>
      <c r="L974" s="1" t="s">
        <v>19</v>
      </c>
      <c r="M974" s="1" t="s">
        <v>20</v>
      </c>
      <c r="N974" s="3" t="s">
        <v>21</v>
      </c>
    </row>
    <row r="975" spans="1:14" ht="19.95" customHeight="1" x14ac:dyDescent="0.25">
      <c r="A975" s="2">
        <v>186682</v>
      </c>
      <c r="B975" s="1">
        <v>28</v>
      </c>
      <c r="C975" s="1">
        <v>1.2676000000000001</v>
      </c>
      <c r="D975" s="1">
        <v>4.6970000000000001</v>
      </c>
      <c r="E975" s="1">
        <v>8.8126999999999995</v>
      </c>
      <c r="F975" s="1">
        <v>19.2818</v>
      </c>
      <c r="G975" s="1" t="s">
        <v>14</v>
      </c>
      <c r="H975" s="1" t="s">
        <v>31</v>
      </c>
      <c r="I975" s="1" t="s">
        <v>32</v>
      </c>
      <c r="J975" s="1" t="s">
        <v>33</v>
      </c>
      <c r="K975" s="1" t="s">
        <v>34</v>
      </c>
      <c r="L975" s="1" t="s">
        <v>35</v>
      </c>
      <c r="M975" s="1" t="s">
        <v>36</v>
      </c>
      <c r="N975" s="3" t="s">
        <v>28</v>
      </c>
    </row>
    <row r="976" spans="1:14" ht="19.95" customHeight="1" x14ac:dyDescent="0.25">
      <c r="A976" s="2">
        <v>186682</v>
      </c>
      <c r="B976" s="1">
        <v>94</v>
      </c>
      <c r="C976" s="1">
        <v>3.6741999999999999</v>
      </c>
      <c r="D976" s="1">
        <v>6.5185000000000004</v>
      </c>
      <c r="E976" s="1">
        <v>12.923999999999999</v>
      </c>
      <c r="F976" s="1">
        <v>25.443100000000001</v>
      </c>
      <c r="G976" s="1" t="s">
        <v>30</v>
      </c>
      <c r="H976" s="1" t="s">
        <v>22</v>
      </c>
      <c r="I976" s="1" t="s">
        <v>23</v>
      </c>
      <c r="J976" s="1" t="s">
        <v>24</v>
      </c>
      <c r="K976" s="1" t="s">
        <v>25</v>
      </c>
      <c r="L976" s="1" t="s">
        <v>26</v>
      </c>
      <c r="M976" s="1" t="s">
        <v>27</v>
      </c>
      <c r="N976" s="3" t="s">
        <v>28</v>
      </c>
    </row>
    <row r="977" spans="1:14" ht="19.95" hidden="1" customHeight="1" x14ac:dyDescent="0.25">
      <c r="A977" s="2">
        <v>186618</v>
      </c>
      <c r="B977" s="1">
        <v>16</v>
      </c>
      <c r="C977" s="1">
        <v>1.3509</v>
      </c>
      <c r="D977" s="1">
        <v>4.6113999999999997</v>
      </c>
      <c r="E977" s="1">
        <v>8.3385999999999996</v>
      </c>
      <c r="F977" s="1">
        <v>16.150500000000001</v>
      </c>
      <c r="G977" s="1" t="s">
        <v>14</v>
      </c>
      <c r="H977" s="1" t="s">
        <v>31</v>
      </c>
      <c r="I977" s="1" t="s">
        <v>32</v>
      </c>
      <c r="J977" s="1" t="s">
        <v>33</v>
      </c>
      <c r="K977" s="1" t="s">
        <v>34</v>
      </c>
      <c r="L977" s="1" t="s">
        <v>35</v>
      </c>
      <c r="M977" s="1" t="s">
        <v>36</v>
      </c>
      <c r="N977" s="3" t="s">
        <v>37</v>
      </c>
    </row>
    <row r="978" spans="1:14" ht="19.95" hidden="1" customHeight="1" x14ac:dyDescent="0.25">
      <c r="A978" s="2">
        <v>186615</v>
      </c>
      <c r="B978" s="1">
        <v>39</v>
      </c>
      <c r="C978" s="1">
        <v>2.5363000000000002</v>
      </c>
      <c r="D978" s="1">
        <v>5.8738000000000001</v>
      </c>
      <c r="E978" s="1">
        <v>10.9208</v>
      </c>
      <c r="F978" s="1">
        <v>22.128900000000002</v>
      </c>
      <c r="G978" s="1" t="s">
        <v>30</v>
      </c>
      <c r="H978" s="1" t="s">
        <v>15</v>
      </c>
      <c r="I978" s="1" t="s">
        <v>16</v>
      </c>
      <c r="J978" s="1" t="s">
        <v>17</v>
      </c>
      <c r="K978" s="1" t="s">
        <v>18</v>
      </c>
      <c r="L978" s="1" t="s">
        <v>19</v>
      </c>
      <c r="M978" s="1" t="s">
        <v>20</v>
      </c>
      <c r="N978" s="3" t="s">
        <v>21</v>
      </c>
    </row>
    <row r="979" spans="1:14" ht="19.95" customHeight="1" x14ac:dyDescent="0.25">
      <c r="A979" s="2">
        <v>186481</v>
      </c>
      <c r="B979" s="1">
        <v>84</v>
      </c>
      <c r="C979" s="1">
        <v>3.9786999999999999</v>
      </c>
      <c r="D979" s="1">
        <v>6.4474</v>
      </c>
      <c r="E979" s="1">
        <v>14.4452</v>
      </c>
      <c r="F979" s="1">
        <v>25.222999999999999</v>
      </c>
      <c r="G979" s="1" t="s">
        <v>38</v>
      </c>
      <c r="H979" s="1" t="s">
        <v>22</v>
      </c>
      <c r="I979" s="1" t="s">
        <v>23</v>
      </c>
      <c r="J979" s="1" t="s">
        <v>24</v>
      </c>
      <c r="K979" s="1" t="s">
        <v>25</v>
      </c>
      <c r="L979" s="1" t="s">
        <v>26</v>
      </c>
      <c r="M979" s="1" t="s">
        <v>27</v>
      </c>
      <c r="N979" s="3" t="s">
        <v>28</v>
      </c>
    </row>
    <row r="980" spans="1:14" ht="19.95" customHeight="1" x14ac:dyDescent="0.25">
      <c r="A980" s="2">
        <v>186471</v>
      </c>
      <c r="B980" s="1">
        <v>89</v>
      </c>
      <c r="C980" s="1">
        <v>3.073</v>
      </c>
      <c r="D980" s="1">
        <v>6.8486000000000002</v>
      </c>
      <c r="E980" s="1">
        <v>14.107699999999999</v>
      </c>
      <c r="F980" s="1">
        <v>25.822600000000001</v>
      </c>
      <c r="G980" s="1" t="s">
        <v>30</v>
      </c>
      <c r="H980" s="1" t="s">
        <v>22</v>
      </c>
      <c r="I980" s="1" t="s">
        <v>23</v>
      </c>
      <c r="J980" s="1" t="s">
        <v>24</v>
      </c>
      <c r="K980" s="1" t="s">
        <v>25</v>
      </c>
      <c r="L980" s="1" t="s">
        <v>26</v>
      </c>
      <c r="M980" s="1" t="s">
        <v>27</v>
      </c>
      <c r="N980" s="3" t="s">
        <v>28</v>
      </c>
    </row>
    <row r="981" spans="1:14" ht="19.95" hidden="1" customHeight="1" x14ac:dyDescent="0.25">
      <c r="A981" s="2">
        <v>186456</v>
      </c>
      <c r="B981" s="1">
        <v>34</v>
      </c>
      <c r="C981" s="1">
        <v>2.6351</v>
      </c>
      <c r="D981" s="1">
        <v>5.7939999999999996</v>
      </c>
      <c r="E981" s="1">
        <v>11.989800000000001</v>
      </c>
      <c r="F981" s="1">
        <v>24.543299999999999</v>
      </c>
      <c r="G981" s="1" t="s">
        <v>29</v>
      </c>
      <c r="H981" s="1" t="s">
        <v>15</v>
      </c>
      <c r="I981" s="1" t="s">
        <v>16</v>
      </c>
      <c r="J981" s="1" t="s">
        <v>17</v>
      </c>
      <c r="K981" s="1" t="s">
        <v>18</v>
      </c>
      <c r="L981" s="1" t="s">
        <v>19</v>
      </c>
      <c r="M981" s="1" t="s">
        <v>20</v>
      </c>
      <c r="N981" s="3" t="s">
        <v>21</v>
      </c>
    </row>
    <row r="982" spans="1:14" ht="19.95" hidden="1" customHeight="1" x14ac:dyDescent="0.25">
      <c r="A982" s="2">
        <v>186421</v>
      </c>
      <c r="B982" s="1">
        <v>51</v>
      </c>
      <c r="C982" s="1">
        <v>2.8521999999999998</v>
      </c>
      <c r="D982" s="1">
        <v>5.9497</v>
      </c>
      <c r="E982" s="1">
        <v>10.834</v>
      </c>
      <c r="F982" s="1">
        <v>20.235600000000002</v>
      </c>
      <c r="G982" s="1" t="s">
        <v>14</v>
      </c>
      <c r="H982" s="1" t="s">
        <v>15</v>
      </c>
      <c r="I982" s="1" t="s">
        <v>16</v>
      </c>
      <c r="J982" s="1" t="s">
        <v>17</v>
      </c>
      <c r="K982" s="1" t="s">
        <v>18</v>
      </c>
      <c r="L982" s="1" t="s">
        <v>19</v>
      </c>
      <c r="M982" s="1" t="s">
        <v>20</v>
      </c>
      <c r="N982" s="3" t="s">
        <v>21</v>
      </c>
    </row>
    <row r="983" spans="1:14" ht="19.95" customHeight="1" x14ac:dyDescent="0.25">
      <c r="A983" s="2">
        <v>186412</v>
      </c>
      <c r="B983" s="1">
        <v>87</v>
      </c>
      <c r="C983" s="1">
        <v>3.1412</v>
      </c>
      <c r="D983" s="1">
        <v>6.1548999999999996</v>
      </c>
      <c r="E983" s="1">
        <v>15.9734</v>
      </c>
      <c r="F983" s="1">
        <v>26.823599999999999</v>
      </c>
      <c r="G983" s="1" t="s">
        <v>38</v>
      </c>
      <c r="H983" s="1" t="s">
        <v>22</v>
      </c>
      <c r="I983" s="1" t="s">
        <v>23</v>
      </c>
      <c r="J983" s="1" t="s">
        <v>24</v>
      </c>
      <c r="K983" s="1" t="s">
        <v>25</v>
      </c>
      <c r="L983" s="1" t="s">
        <v>26</v>
      </c>
      <c r="M983" s="1" t="s">
        <v>27</v>
      </c>
      <c r="N983" s="3" t="s">
        <v>28</v>
      </c>
    </row>
    <row r="984" spans="1:14" ht="19.95" hidden="1" customHeight="1" x14ac:dyDescent="0.25">
      <c r="A984" s="2">
        <v>186405</v>
      </c>
      <c r="B984" s="1">
        <v>57</v>
      </c>
      <c r="C984" s="1">
        <v>2.7170999999999998</v>
      </c>
      <c r="D984" s="1">
        <v>5.4459</v>
      </c>
      <c r="E984" s="1">
        <v>10.263500000000001</v>
      </c>
      <c r="F984" s="1">
        <v>24.9693</v>
      </c>
      <c r="G984" s="1" t="s">
        <v>38</v>
      </c>
      <c r="H984" s="1" t="s">
        <v>15</v>
      </c>
      <c r="I984" s="1" t="s">
        <v>16</v>
      </c>
      <c r="J984" s="1" t="s">
        <v>17</v>
      </c>
      <c r="K984" s="1" t="s">
        <v>18</v>
      </c>
      <c r="L984" s="1" t="s">
        <v>19</v>
      </c>
      <c r="M984" s="1" t="s">
        <v>20</v>
      </c>
      <c r="N984" s="3" t="s">
        <v>21</v>
      </c>
    </row>
    <row r="985" spans="1:14" ht="19.95" hidden="1" customHeight="1" x14ac:dyDescent="0.25">
      <c r="A985" s="2">
        <v>186305</v>
      </c>
      <c r="B985" s="1">
        <v>43</v>
      </c>
      <c r="C985" s="1">
        <v>2.5402</v>
      </c>
      <c r="D985" s="1">
        <v>5.0808999999999997</v>
      </c>
      <c r="E985" s="1">
        <v>11.808199999999999</v>
      </c>
      <c r="F985" s="1">
        <v>23.2029</v>
      </c>
      <c r="G985" s="1" t="s">
        <v>29</v>
      </c>
      <c r="H985" s="1" t="s">
        <v>15</v>
      </c>
      <c r="I985" s="1" t="s">
        <v>16</v>
      </c>
      <c r="J985" s="1" t="s">
        <v>17</v>
      </c>
      <c r="K985" s="1" t="s">
        <v>18</v>
      </c>
      <c r="L985" s="1" t="s">
        <v>19</v>
      </c>
      <c r="M985" s="1" t="s">
        <v>20</v>
      </c>
      <c r="N985" s="3" t="s">
        <v>21</v>
      </c>
    </row>
    <row r="986" spans="1:14" ht="19.95" hidden="1" customHeight="1" x14ac:dyDescent="0.25">
      <c r="A986" s="2">
        <v>186269</v>
      </c>
      <c r="B986" s="1">
        <v>45</v>
      </c>
      <c r="C986" s="1">
        <v>2.6848000000000001</v>
      </c>
      <c r="D986" s="1">
        <v>5.5256999999999996</v>
      </c>
      <c r="E986" s="1">
        <v>10.980499999999999</v>
      </c>
      <c r="F986" s="1">
        <v>24.118400000000001</v>
      </c>
      <c r="G986" s="1" t="s">
        <v>38</v>
      </c>
      <c r="H986" s="1" t="s">
        <v>15</v>
      </c>
      <c r="I986" s="1" t="s">
        <v>16</v>
      </c>
      <c r="J986" s="1" t="s">
        <v>17</v>
      </c>
      <c r="K986" s="1" t="s">
        <v>18</v>
      </c>
      <c r="L986" s="1" t="s">
        <v>19</v>
      </c>
      <c r="M986" s="1" t="s">
        <v>20</v>
      </c>
      <c r="N986" s="3" t="s">
        <v>21</v>
      </c>
    </row>
    <row r="987" spans="1:14" ht="19.95" customHeight="1" x14ac:dyDescent="0.25">
      <c r="A987" s="2">
        <v>186238</v>
      </c>
      <c r="B987" s="1">
        <v>83</v>
      </c>
      <c r="C987" s="1">
        <v>3.0221</v>
      </c>
      <c r="D987" s="1">
        <v>6.3181000000000003</v>
      </c>
      <c r="E987" s="1">
        <v>12.9171</v>
      </c>
      <c r="F987" s="1">
        <v>27.094899999999999</v>
      </c>
      <c r="G987" s="1" t="s">
        <v>38</v>
      </c>
      <c r="H987" s="1" t="s">
        <v>22</v>
      </c>
      <c r="I987" s="1" t="s">
        <v>23</v>
      </c>
      <c r="J987" s="1" t="s">
        <v>24</v>
      </c>
      <c r="K987" s="1" t="s">
        <v>25</v>
      </c>
      <c r="L987" s="1" t="s">
        <v>26</v>
      </c>
      <c r="M987" s="1" t="s">
        <v>27</v>
      </c>
      <c r="N987" s="3" t="s">
        <v>28</v>
      </c>
    </row>
    <row r="988" spans="1:14" ht="19.95" hidden="1" customHeight="1" x14ac:dyDescent="0.25">
      <c r="A988" s="2">
        <v>186222</v>
      </c>
      <c r="B988" s="1">
        <v>43</v>
      </c>
      <c r="C988" s="1">
        <v>2.5124</v>
      </c>
      <c r="D988" s="1">
        <v>5.6703000000000001</v>
      </c>
      <c r="E988" s="1">
        <v>11.789</v>
      </c>
      <c r="F988" s="1">
        <v>23.905799999999999</v>
      </c>
      <c r="G988" s="1" t="s">
        <v>29</v>
      </c>
      <c r="H988" s="1" t="s">
        <v>15</v>
      </c>
      <c r="I988" s="1" t="s">
        <v>16</v>
      </c>
      <c r="J988" s="1" t="s">
        <v>17</v>
      </c>
      <c r="K988" s="1" t="s">
        <v>18</v>
      </c>
      <c r="L988" s="1" t="s">
        <v>19</v>
      </c>
      <c r="M988" s="1" t="s">
        <v>20</v>
      </c>
      <c r="N988" s="3" t="s">
        <v>21</v>
      </c>
    </row>
    <row r="989" spans="1:14" ht="19.95" customHeight="1" x14ac:dyDescent="0.25">
      <c r="A989" s="2">
        <v>186199</v>
      </c>
      <c r="B989" s="1">
        <v>80</v>
      </c>
      <c r="C989" s="1">
        <v>3.2557</v>
      </c>
      <c r="D989" s="1">
        <v>6.0982000000000003</v>
      </c>
      <c r="E989" s="1">
        <v>13.5829</v>
      </c>
      <c r="F989" s="1">
        <v>29.408300000000001</v>
      </c>
      <c r="G989" s="1" t="s">
        <v>38</v>
      </c>
      <c r="H989" s="1" t="s">
        <v>22</v>
      </c>
      <c r="I989" s="1" t="s">
        <v>23</v>
      </c>
      <c r="J989" s="1" t="s">
        <v>24</v>
      </c>
      <c r="K989" s="1" t="s">
        <v>25</v>
      </c>
      <c r="L989" s="1" t="s">
        <v>26</v>
      </c>
      <c r="M989" s="1" t="s">
        <v>27</v>
      </c>
      <c r="N989" s="3" t="s">
        <v>28</v>
      </c>
    </row>
    <row r="990" spans="1:14" ht="19.95" customHeight="1" x14ac:dyDescent="0.25">
      <c r="A990" s="2">
        <v>186189</v>
      </c>
      <c r="B990" s="1">
        <v>93</v>
      </c>
      <c r="C990" s="1">
        <v>3.1009000000000002</v>
      </c>
      <c r="D990" s="1">
        <v>6.7122999999999999</v>
      </c>
      <c r="E990" s="1">
        <v>13.889799999999999</v>
      </c>
      <c r="F990" s="1">
        <v>28.543800000000001</v>
      </c>
      <c r="G990" s="1" t="s">
        <v>30</v>
      </c>
      <c r="H990" s="1" t="s">
        <v>22</v>
      </c>
      <c r="I990" s="1" t="s">
        <v>23</v>
      </c>
      <c r="J990" s="1" t="s">
        <v>24</v>
      </c>
      <c r="K990" s="1" t="s">
        <v>25</v>
      </c>
      <c r="L990" s="1" t="s">
        <v>26</v>
      </c>
      <c r="M990" s="1" t="s">
        <v>27</v>
      </c>
      <c r="N990" s="3" t="s">
        <v>28</v>
      </c>
    </row>
    <row r="991" spans="1:14" ht="19.95" hidden="1" customHeight="1" x14ac:dyDescent="0.25">
      <c r="A991" s="2">
        <v>186156</v>
      </c>
      <c r="B991" s="1">
        <v>14</v>
      </c>
      <c r="C991" s="1">
        <v>1.8023</v>
      </c>
      <c r="D991" s="1">
        <v>4.3754</v>
      </c>
      <c r="E991" s="1">
        <v>8.0707000000000004</v>
      </c>
      <c r="F991" s="1">
        <v>17.237100000000002</v>
      </c>
      <c r="G991" s="1" t="s">
        <v>14</v>
      </c>
      <c r="H991" s="1" t="s">
        <v>31</v>
      </c>
      <c r="I991" s="1" t="s">
        <v>32</v>
      </c>
      <c r="J991" s="1" t="s">
        <v>33</v>
      </c>
      <c r="K991" s="1" t="s">
        <v>34</v>
      </c>
      <c r="L991" s="1" t="s">
        <v>35</v>
      </c>
      <c r="M991" s="1" t="s">
        <v>36</v>
      </c>
      <c r="N991" s="3" t="s">
        <v>37</v>
      </c>
    </row>
    <row r="992" spans="1:14" ht="19.95" hidden="1" customHeight="1" x14ac:dyDescent="0.25">
      <c r="A992" s="2">
        <v>186150</v>
      </c>
      <c r="B992" s="1">
        <v>36</v>
      </c>
      <c r="C992" s="1">
        <v>2.4939</v>
      </c>
      <c r="D992" s="1">
        <v>5.4785000000000004</v>
      </c>
      <c r="E992" s="1">
        <v>10.6517</v>
      </c>
      <c r="F992" s="1">
        <v>20.319800000000001</v>
      </c>
      <c r="G992" s="1" t="s">
        <v>38</v>
      </c>
      <c r="H992" s="1" t="s">
        <v>15</v>
      </c>
      <c r="I992" s="1" t="s">
        <v>16</v>
      </c>
      <c r="J992" s="1" t="s">
        <v>17</v>
      </c>
      <c r="K992" s="1" t="s">
        <v>18</v>
      </c>
      <c r="L992" s="1" t="s">
        <v>19</v>
      </c>
      <c r="M992" s="1" t="s">
        <v>20</v>
      </c>
      <c r="N992" s="3" t="s">
        <v>21</v>
      </c>
    </row>
    <row r="993" spans="1:14" ht="19.95" customHeight="1" x14ac:dyDescent="0.25">
      <c r="A993" s="2">
        <v>186120</v>
      </c>
      <c r="B993" s="1">
        <v>83</v>
      </c>
      <c r="C993" s="1">
        <v>3.5665</v>
      </c>
      <c r="D993" s="1">
        <v>6.9984000000000002</v>
      </c>
      <c r="E993" s="1">
        <v>12.0078</v>
      </c>
      <c r="F993" s="1">
        <v>29.4099</v>
      </c>
      <c r="G993" s="1" t="s">
        <v>30</v>
      </c>
      <c r="H993" s="1" t="s">
        <v>22</v>
      </c>
      <c r="I993" s="1" t="s">
        <v>23</v>
      </c>
      <c r="J993" s="1" t="s">
        <v>24</v>
      </c>
      <c r="K993" s="1" t="s">
        <v>25</v>
      </c>
      <c r="L993" s="1" t="s">
        <v>26</v>
      </c>
      <c r="M993" s="1" t="s">
        <v>27</v>
      </c>
      <c r="N993" s="3" t="s">
        <v>28</v>
      </c>
    </row>
    <row r="994" spans="1:14" ht="19.95" hidden="1" customHeight="1" x14ac:dyDescent="0.25">
      <c r="A994" s="2">
        <v>186085</v>
      </c>
      <c r="B994" s="1">
        <v>24</v>
      </c>
      <c r="C994" s="1">
        <v>1.3152999999999999</v>
      </c>
      <c r="D994" s="1">
        <v>4.7882999999999996</v>
      </c>
      <c r="E994" s="1">
        <v>8.3633000000000006</v>
      </c>
      <c r="F994" s="1">
        <v>17.380700000000001</v>
      </c>
      <c r="G994" s="1" t="s">
        <v>29</v>
      </c>
      <c r="H994" s="1" t="s">
        <v>31</v>
      </c>
      <c r="I994" s="1" t="s">
        <v>32</v>
      </c>
      <c r="J994" s="1" t="s">
        <v>33</v>
      </c>
      <c r="K994" s="1" t="s">
        <v>34</v>
      </c>
      <c r="L994" s="1" t="s">
        <v>35</v>
      </c>
      <c r="M994" s="1" t="s">
        <v>36</v>
      </c>
      <c r="N994" s="3" t="s">
        <v>37</v>
      </c>
    </row>
    <row r="995" spans="1:14" ht="19.95" hidden="1" customHeight="1" x14ac:dyDescent="0.25">
      <c r="A995" s="2">
        <v>186084</v>
      </c>
      <c r="B995" s="1">
        <v>23</v>
      </c>
      <c r="C995" s="1">
        <v>1.2093</v>
      </c>
      <c r="D995" s="1">
        <v>4.4905999999999997</v>
      </c>
      <c r="E995" s="1">
        <v>9.5630000000000006</v>
      </c>
      <c r="F995" s="1">
        <v>16.2059</v>
      </c>
      <c r="G995" s="1" t="s">
        <v>14</v>
      </c>
      <c r="H995" s="1" t="s">
        <v>31</v>
      </c>
      <c r="I995" s="1" t="s">
        <v>32</v>
      </c>
      <c r="J995" s="1" t="s">
        <v>33</v>
      </c>
      <c r="K995" s="1" t="s">
        <v>34</v>
      </c>
      <c r="L995" s="1" t="s">
        <v>35</v>
      </c>
      <c r="M995" s="1" t="s">
        <v>36</v>
      </c>
      <c r="N995" s="3" t="s">
        <v>37</v>
      </c>
    </row>
    <row r="996" spans="1:14" ht="19.95" customHeight="1" x14ac:dyDescent="0.25">
      <c r="A996" s="2">
        <v>186066</v>
      </c>
      <c r="B996" s="1">
        <v>69</v>
      </c>
      <c r="C996" s="1">
        <v>3.3973</v>
      </c>
      <c r="D996" s="1">
        <v>6.0586000000000002</v>
      </c>
      <c r="E996" s="1">
        <v>15.807600000000001</v>
      </c>
      <c r="F996" s="1">
        <v>29.314399999999999</v>
      </c>
      <c r="G996" s="1" t="s">
        <v>29</v>
      </c>
      <c r="H996" s="1" t="s">
        <v>22</v>
      </c>
      <c r="I996" s="1" t="s">
        <v>23</v>
      </c>
      <c r="J996" s="1" t="s">
        <v>24</v>
      </c>
      <c r="K996" s="1" t="s">
        <v>25</v>
      </c>
      <c r="L996" s="1" t="s">
        <v>26</v>
      </c>
      <c r="M996" s="1" t="s">
        <v>27</v>
      </c>
      <c r="N996" s="3" t="s">
        <v>28</v>
      </c>
    </row>
    <row r="997" spans="1:14" ht="19.95" customHeight="1" x14ac:dyDescent="0.25">
      <c r="A997" s="2">
        <v>186055</v>
      </c>
      <c r="B997" s="1">
        <v>70</v>
      </c>
      <c r="C997" s="1">
        <v>3.4015</v>
      </c>
      <c r="D997" s="1">
        <v>6.1824000000000003</v>
      </c>
      <c r="E997" s="1">
        <v>13.454499999999999</v>
      </c>
      <c r="F997" s="1">
        <v>25.6661</v>
      </c>
      <c r="G997" s="1" t="s">
        <v>30</v>
      </c>
      <c r="H997" s="1" t="s">
        <v>22</v>
      </c>
      <c r="I997" s="1" t="s">
        <v>23</v>
      </c>
      <c r="J997" s="1" t="s">
        <v>24</v>
      </c>
      <c r="K997" s="1" t="s">
        <v>25</v>
      </c>
      <c r="L997" s="1" t="s">
        <v>26</v>
      </c>
      <c r="M997" s="1" t="s">
        <v>27</v>
      </c>
      <c r="N997" s="3" t="s">
        <v>28</v>
      </c>
    </row>
    <row r="998" spans="1:14" ht="19.95" hidden="1" customHeight="1" x14ac:dyDescent="0.25">
      <c r="A998" s="2">
        <v>186012</v>
      </c>
      <c r="B998" s="1">
        <v>32</v>
      </c>
      <c r="C998" s="1">
        <v>2.3374999999999999</v>
      </c>
      <c r="D998" s="1">
        <v>5.4326999999999996</v>
      </c>
      <c r="E998" s="1">
        <v>11.8894</v>
      </c>
      <c r="F998" s="1">
        <v>21.724</v>
      </c>
      <c r="G998" s="1" t="s">
        <v>38</v>
      </c>
      <c r="H998" s="1" t="s">
        <v>15</v>
      </c>
      <c r="I998" s="1" t="s">
        <v>16</v>
      </c>
      <c r="J998" s="1" t="s">
        <v>17</v>
      </c>
      <c r="K998" s="1" t="s">
        <v>18</v>
      </c>
      <c r="L998" s="1" t="s">
        <v>19</v>
      </c>
      <c r="M998" s="1" t="s">
        <v>20</v>
      </c>
      <c r="N998" s="3" t="s">
        <v>21</v>
      </c>
    </row>
    <row r="999" spans="1:14" ht="19.95" hidden="1" customHeight="1" x14ac:dyDescent="0.25">
      <c r="A999" s="2">
        <v>185847</v>
      </c>
      <c r="B999" s="1">
        <v>20</v>
      </c>
      <c r="C999" s="1">
        <v>1.8934</v>
      </c>
      <c r="D999" s="1">
        <v>4.8407</v>
      </c>
      <c r="E999" s="1">
        <v>9.2692999999999994</v>
      </c>
      <c r="F999" s="1">
        <v>19.806799999999999</v>
      </c>
      <c r="G999" s="1" t="s">
        <v>38</v>
      </c>
      <c r="H999" s="1" t="s">
        <v>31</v>
      </c>
      <c r="I999" s="1" t="s">
        <v>32</v>
      </c>
      <c r="J999" s="1" t="s">
        <v>33</v>
      </c>
      <c r="K999" s="1" t="s">
        <v>34</v>
      </c>
      <c r="L999" s="1" t="s">
        <v>35</v>
      </c>
      <c r="M999" s="1" t="s">
        <v>36</v>
      </c>
      <c r="N999" s="3" t="s">
        <v>37</v>
      </c>
    </row>
    <row r="1000" spans="1:14" ht="19.95" customHeight="1" x14ac:dyDescent="0.25">
      <c r="A1000" s="2">
        <v>185835</v>
      </c>
      <c r="B1000" s="1">
        <v>89</v>
      </c>
      <c r="C1000" s="1">
        <v>3.0853000000000002</v>
      </c>
      <c r="D1000" s="1">
        <v>6.7839999999999998</v>
      </c>
      <c r="E1000" s="1">
        <v>13.9209</v>
      </c>
      <c r="F1000" s="1">
        <v>25.0654</v>
      </c>
      <c r="G1000" s="1" t="s">
        <v>38</v>
      </c>
      <c r="H1000" s="1" t="s">
        <v>22</v>
      </c>
      <c r="I1000" s="1" t="s">
        <v>23</v>
      </c>
      <c r="J1000" s="1" t="s">
        <v>24</v>
      </c>
      <c r="K1000" s="1" t="s">
        <v>25</v>
      </c>
      <c r="L1000" s="1" t="s">
        <v>26</v>
      </c>
      <c r="M1000" s="1" t="s">
        <v>27</v>
      </c>
      <c r="N1000" s="3" t="s">
        <v>28</v>
      </c>
    </row>
    <row r="1001" spans="1:14" ht="19.95" hidden="1" customHeight="1" x14ac:dyDescent="0.25">
      <c r="A1001" s="2">
        <v>185805</v>
      </c>
      <c r="B1001" s="1">
        <v>25</v>
      </c>
      <c r="C1001" s="1">
        <v>1.6335999999999999</v>
      </c>
      <c r="D1001" s="1">
        <v>4.7396000000000003</v>
      </c>
      <c r="E1001" s="1">
        <v>8.9380000000000006</v>
      </c>
      <c r="F1001" s="1">
        <v>17.702400000000001</v>
      </c>
      <c r="G1001" s="1" t="s">
        <v>14</v>
      </c>
      <c r="H1001" s="1" t="s">
        <v>31</v>
      </c>
      <c r="I1001" s="1" t="s">
        <v>32</v>
      </c>
      <c r="J1001" s="1" t="s">
        <v>33</v>
      </c>
      <c r="K1001" s="1" t="s">
        <v>34</v>
      </c>
      <c r="L1001" s="1" t="s">
        <v>35</v>
      </c>
      <c r="M1001" s="1" t="s">
        <v>36</v>
      </c>
      <c r="N1001" s="3" t="s">
        <v>37</v>
      </c>
    </row>
    <row r="1002" spans="1:14" ht="19.95" customHeight="1" x14ac:dyDescent="0.25">
      <c r="A1002" s="2">
        <v>185773</v>
      </c>
      <c r="B1002" s="1">
        <v>77</v>
      </c>
      <c r="C1002" s="1">
        <v>3.4916999999999998</v>
      </c>
      <c r="D1002" s="1">
        <v>6.0735999999999999</v>
      </c>
      <c r="E1002" s="1">
        <v>14.895099999999999</v>
      </c>
      <c r="F1002" s="1">
        <v>27.866099999999999</v>
      </c>
      <c r="G1002" s="1" t="s">
        <v>38</v>
      </c>
      <c r="H1002" s="1" t="s">
        <v>22</v>
      </c>
      <c r="I1002" s="1" t="s">
        <v>23</v>
      </c>
      <c r="J1002" s="1" t="s">
        <v>24</v>
      </c>
      <c r="K1002" s="1" t="s">
        <v>25</v>
      </c>
      <c r="L1002" s="1" t="s">
        <v>26</v>
      </c>
      <c r="M1002" s="1" t="s">
        <v>27</v>
      </c>
      <c r="N1002" s="3" t="s">
        <v>28</v>
      </c>
    </row>
    <row r="1003" spans="1:14" ht="19.95" hidden="1" customHeight="1" x14ac:dyDescent="0.25">
      <c r="A1003" s="2">
        <v>185764</v>
      </c>
      <c r="B1003" s="1">
        <v>29</v>
      </c>
      <c r="C1003" s="1">
        <v>1.6336999999999999</v>
      </c>
      <c r="D1003" s="1">
        <v>4.7195</v>
      </c>
      <c r="E1003" s="1">
        <v>8.3207000000000004</v>
      </c>
      <c r="F1003" s="1">
        <v>17.8231</v>
      </c>
      <c r="G1003" s="1" t="s">
        <v>14</v>
      </c>
      <c r="H1003" s="1" t="s">
        <v>31</v>
      </c>
      <c r="I1003" s="1" t="s">
        <v>32</v>
      </c>
      <c r="J1003" s="1" t="s">
        <v>33</v>
      </c>
      <c r="K1003" s="1" t="s">
        <v>34</v>
      </c>
      <c r="L1003" s="1" t="s">
        <v>35</v>
      </c>
      <c r="M1003" s="1" t="s">
        <v>36</v>
      </c>
      <c r="N1003" s="3" t="s">
        <v>37</v>
      </c>
    </row>
    <row r="1004" spans="1:14" ht="19.95" hidden="1" customHeight="1" x14ac:dyDescent="0.25">
      <c r="A1004" s="2">
        <v>185743</v>
      </c>
      <c r="B1004" s="1">
        <v>48</v>
      </c>
      <c r="C1004" s="1">
        <v>2.0024000000000002</v>
      </c>
      <c r="D1004" s="1">
        <v>5.3783000000000003</v>
      </c>
      <c r="E1004" s="1">
        <v>11.440200000000001</v>
      </c>
      <c r="F1004" s="1">
        <v>20.3127</v>
      </c>
      <c r="G1004" s="1" t="s">
        <v>38</v>
      </c>
      <c r="H1004" s="1" t="s">
        <v>15</v>
      </c>
      <c r="I1004" s="1" t="s">
        <v>16</v>
      </c>
      <c r="J1004" s="1" t="s">
        <v>17</v>
      </c>
      <c r="K1004" s="1" t="s">
        <v>18</v>
      </c>
      <c r="L1004" s="1" t="s">
        <v>19</v>
      </c>
      <c r="M1004" s="1" t="s">
        <v>20</v>
      </c>
      <c r="N1004" s="3" t="s">
        <v>21</v>
      </c>
    </row>
    <row r="1005" spans="1:14" ht="19.95" customHeight="1" x14ac:dyDescent="0.25">
      <c r="A1005" s="2">
        <v>185726</v>
      </c>
      <c r="B1005" s="1">
        <v>69</v>
      </c>
      <c r="C1005" s="1">
        <v>3.0840000000000001</v>
      </c>
      <c r="D1005" s="1">
        <v>6.7206000000000001</v>
      </c>
      <c r="E1005" s="1">
        <v>15.248100000000001</v>
      </c>
      <c r="F1005" s="1">
        <v>27.070499999999999</v>
      </c>
      <c r="G1005" s="1" t="s">
        <v>29</v>
      </c>
      <c r="H1005" s="1" t="s">
        <v>22</v>
      </c>
      <c r="I1005" s="1" t="s">
        <v>23</v>
      </c>
      <c r="J1005" s="1" t="s">
        <v>24</v>
      </c>
      <c r="K1005" s="1" t="s">
        <v>25</v>
      </c>
      <c r="L1005" s="1" t="s">
        <v>26</v>
      </c>
      <c r="M1005" s="1" t="s">
        <v>27</v>
      </c>
      <c r="N1005" s="3" t="s">
        <v>28</v>
      </c>
    </row>
    <row r="1006" spans="1:14" ht="19.95" hidden="1" customHeight="1" x14ac:dyDescent="0.25">
      <c r="A1006" s="2">
        <v>185682</v>
      </c>
      <c r="B1006" s="1">
        <v>41</v>
      </c>
      <c r="C1006" s="1">
        <v>2.0272999999999999</v>
      </c>
      <c r="D1006" s="1">
        <v>5.2207999999999997</v>
      </c>
      <c r="E1006" s="1">
        <v>10.359400000000001</v>
      </c>
      <c r="F1006" s="1">
        <v>23.1813</v>
      </c>
      <c r="G1006" s="1" t="s">
        <v>29</v>
      </c>
      <c r="H1006" s="1" t="s">
        <v>15</v>
      </c>
      <c r="I1006" s="1" t="s">
        <v>16</v>
      </c>
      <c r="J1006" s="1" t="s">
        <v>17</v>
      </c>
      <c r="K1006" s="1" t="s">
        <v>18</v>
      </c>
      <c r="L1006" s="1" t="s">
        <v>19</v>
      </c>
      <c r="M1006" s="1" t="s">
        <v>20</v>
      </c>
      <c r="N1006" s="3" t="s">
        <v>21</v>
      </c>
    </row>
    <row r="1007" spans="1:14" ht="19.95" hidden="1" customHeight="1" x14ac:dyDescent="0.25">
      <c r="A1007" s="2">
        <v>185659</v>
      </c>
      <c r="B1007" s="1">
        <v>19</v>
      </c>
      <c r="C1007" s="1">
        <v>1.1279999999999999</v>
      </c>
      <c r="D1007" s="1">
        <v>4.1311</v>
      </c>
      <c r="E1007" s="1">
        <v>9.3549000000000007</v>
      </c>
      <c r="F1007" s="1">
        <v>18.235499999999998</v>
      </c>
      <c r="G1007" s="1" t="s">
        <v>14</v>
      </c>
      <c r="H1007" s="1" t="s">
        <v>31</v>
      </c>
      <c r="I1007" s="1" t="s">
        <v>32</v>
      </c>
      <c r="J1007" s="1" t="s">
        <v>33</v>
      </c>
      <c r="K1007" s="1" t="s">
        <v>34</v>
      </c>
      <c r="L1007" s="1" t="s">
        <v>35</v>
      </c>
      <c r="M1007" s="1" t="s">
        <v>36</v>
      </c>
      <c r="N1007" s="3" t="s">
        <v>37</v>
      </c>
    </row>
    <row r="1008" spans="1:14" ht="19.95" customHeight="1" x14ac:dyDescent="0.25">
      <c r="A1008" s="2">
        <v>185636</v>
      </c>
      <c r="B1008" s="1">
        <v>66</v>
      </c>
      <c r="C1008" s="1">
        <v>3.2107000000000001</v>
      </c>
      <c r="D1008" s="1">
        <v>6.7720000000000002</v>
      </c>
      <c r="E1008" s="1">
        <v>13.747199999999999</v>
      </c>
      <c r="F1008" s="1">
        <v>28.823799999999999</v>
      </c>
      <c r="G1008" s="1" t="s">
        <v>30</v>
      </c>
      <c r="H1008" s="1" t="s">
        <v>22</v>
      </c>
      <c r="I1008" s="1" t="s">
        <v>23</v>
      </c>
      <c r="J1008" s="1" t="s">
        <v>24</v>
      </c>
      <c r="K1008" s="1" t="s">
        <v>25</v>
      </c>
      <c r="L1008" s="1" t="s">
        <v>26</v>
      </c>
      <c r="M1008" s="1" t="s">
        <v>27</v>
      </c>
      <c r="N1008" s="3" t="s">
        <v>28</v>
      </c>
    </row>
    <row r="1009" spans="1:14" ht="19.95" hidden="1" customHeight="1" x14ac:dyDescent="0.25">
      <c r="A1009" s="2">
        <v>185635</v>
      </c>
      <c r="B1009" s="1">
        <v>22</v>
      </c>
      <c r="C1009" s="1">
        <v>1.6032</v>
      </c>
      <c r="D1009" s="1">
        <v>4.8771000000000004</v>
      </c>
      <c r="E1009" s="1">
        <v>8.3023000000000007</v>
      </c>
      <c r="F1009" s="1">
        <v>18.526800000000001</v>
      </c>
      <c r="G1009" s="1" t="s">
        <v>29</v>
      </c>
      <c r="H1009" s="1" t="s">
        <v>31</v>
      </c>
      <c r="I1009" s="1" t="s">
        <v>32</v>
      </c>
      <c r="J1009" s="1" t="s">
        <v>33</v>
      </c>
      <c r="K1009" s="1" t="s">
        <v>34</v>
      </c>
      <c r="L1009" s="1" t="s">
        <v>35</v>
      </c>
      <c r="M1009" s="1" t="s">
        <v>36</v>
      </c>
      <c r="N1009" s="3" t="s">
        <v>37</v>
      </c>
    </row>
    <row r="1010" spans="1:14" ht="19.95" hidden="1" customHeight="1" x14ac:dyDescent="0.25">
      <c r="A1010" s="2">
        <v>185595</v>
      </c>
      <c r="B1010" s="1">
        <v>39</v>
      </c>
      <c r="C1010" s="1">
        <v>2.5918000000000001</v>
      </c>
      <c r="D1010" s="1">
        <v>5.9922000000000004</v>
      </c>
      <c r="E1010" s="1">
        <v>11.393000000000001</v>
      </c>
      <c r="F1010" s="1">
        <v>20.9939</v>
      </c>
      <c r="G1010" s="1" t="s">
        <v>30</v>
      </c>
      <c r="H1010" s="1" t="s">
        <v>15</v>
      </c>
      <c r="I1010" s="1" t="s">
        <v>16</v>
      </c>
      <c r="J1010" s="1" t="s">
        <v>17</v>
      </c>
      <c r="K1010" s="1" t="s">
        <v>18</v>
      </c>
      <c r="L1010" s="1" t="s">
        <v>19</v>
      </c>
      <c r="M1010" s="1" t="s">
        <v>20</v>
      </c>
      <c r="N1010" s="3" t="s">
        <v>21</v>
      </c>
    </row>
    <row r="1011" spans="1:14" ht="19.95" customHeight="1" x14ac:dyDescent="0.25">
      <c r="A1011" s="2">
        <v>185569</v>
      </c>
      <c r="B1011" s="1">
        <v>88</v>
      </c>
      <c r="C1011" s="1">
        <v>3.1305000000000001</v>
      </c>
      <c r="D1011" s="1">
        <v>6.1222000000000003</v>
      </c>
      <c r="E1011" s="1">
        <v>14.689500000000001</v>
      </c>
      <c r="F1011" s="1">
        <v>27.1037</v>
      </c>
      <c r="G1011" s="1" t="s">
        <v>14</v>
      </c>
      <c r="H1011" s="1" t="s">
        <v>22</v>
      </c>
      <c r="I1011" s="1" t="s">
        <v>23</v>
      </c>
      <c r="J1011" s="1" t="s">
        <v>24</v>
      </c>
      <c r="K1011" s="1" t="s">
        <v>25</v>
      </c>
      <c r="L1011" s="1" t="s">
        <v>26</v>
      </c>
      <c r="M1011" s="1" t="s">
        <v>27</v>
      </c>
      <c r="N1011" s="3" t="s">
        <v>28</v>
      </c>
    </row>
    <row r="1012" spans="1:14" ht="19.95" hidden="1" customHeight="1" x14ac:dyDescent="0.25">
      <c r="A1012" s="2">
        <v>185557</v>
      </c>
      <c r="B1012" s="1">
        <v>31</v>
      </c>
      <c r="C1012" s="1">
        <v>2.3464</v>
      </c>
      <c r="D1012" s="1">
        <v>5.1872999999999996</v>
      </c>
      <c r="E1012" s="1">
        <v>10.095499999999999</v>
      </c>
      <c r="F1012" s="1">
        <v>21.7881</v>
      </c>
      <c r="G1012" s="1" t="s">
        <v>30</v>
      </c>
      <c r="H1012" s="1" t="s">
        <v>15</v>
      </c>
      <c r="I1012" s="1" t="s">
        <v>16</v>
      </c>
      <c r="J1012" s="1" t="s">
        <v>17</v>
      </c>
      <c r="K1012" s="1" t="s">
        <v>18</v>
      </c>
      <c r="L1012" s="1" t="s">
        <v>19</v>
      </c>
      <c r="M1012" s="1" t="s">
        <v>20</v>
      </c>
      <c r="N1012" s="3" t="s">
        <v>21</v>
      </c>
    </row>
    <row r="1013" spans="1:14" ht="19.95" hidden="1" customHeight="1" x14ac:dyDescent="0.25">
      <c r="A1013" s="2">
        <v>185517</v>
      </c>
      <c r="B1013" s="1">
        <v>26</v>
      </c>
      <c r="C1013" s="1">
        <v>1.4273</v>
      </c>
      <c r="D1013" s="1">
        <v>4.6711999999999998</v>
      </c>
      <c r="E1013" s="1">
        <v>8.2867999999999995</v>
      </c>
      <c r="F1013" s="1">
        <v>17.838799999999999</v>
      </c>
      <c r="G1013" s="1" t="s">
        <v>30</v>
      </c>
      <c r="H1013" s="1" t="s">
        <v>31</v>
      </c>
      <c r="I1013" s="1" t="s">
        <v>32</v>
      </c>
      <c r="J1013" s="1" t="s">
        <v>33</v>
      </c>
      <c r="K1013" s="1" t="s">
        <v>34</v>
      </c>
      <c r="L1013" s="1" t="s">
        <v>35</v>
      </c>
      <c r="M1013" s="1" t="s">
        <v>36</v>
      </c>
      <c r="N1013" s="3" t="s">
        <v>37</v>
      </c>
    </row>
    <row r="1014" spans="1:14" ht="19.95" hidden="1" customHeight="1" x14ac:dyDescent="0.25">
      <c r="A1014" s="2">
        <v>185496</v>
      </c>
      <c r="B1014" s="1">
        <v>27</v>
      </c>
      <c r="C1014" s="1">
        <v>1.4991000000000001</v>
      </c>
      <c r="D1014" s="1">
        <v>4.0377000000000001</v>
      </c>
      <c r="E1014" s="1">
        <v>8.3876000000000008</v>
      </c>
      <c r="F1014" s="1">
        <v>16.049800000000001</v>
      </c>
      <c r="G1014" s="1" t="s">
        <v>29</v>
      </c>
      <c r="H1014" s="1" t="s">
        <v>31</v>
      </c>
      <c r="I1014" s="1" t="s">
        <v>32</v>
      </c>
      <c r="J1014" s="1" t="s">
        <v>33</v>
      </c>
      <c r="K1014" s="1" t="s">
        <v>34</v>
      </c>
      <c r="L1014" s="1" t="s">
        <v>35</v>
      </c>
      <c r="M1014" s="1" t="s">
        <v>36</v>
      </c>
      <c r="N1014" s="3" t="s">
        <v>37</v>
      </c>
    </row>
    <row r="1015" spans="1:14" ht="19.95" customHeight="1" x14ac:dyDescent="0.25">
      <c r="A1015" s="2">
        <v>185459</v>
      </c>
      <c r="B1015" s="1">
        <v>66</v>
      </c>
      <c r="C1015" s="1">
        <v>3.0798999999999999</v>
      </c>
      <c r="D1015" s="1">
        <v>6.3695000000000004</v>
      </c>
      <c r="E1015" s="1">
        <v>13.495200000000001</v>
      </c>
      <c r="F1015" s="1">
        <v>26.378399999999999</v>
      </c>
      <c r="G1015" s="1" t="s">
        <v>30</v>
      </c>
      <c r="H1015" s="1" t="s">
        <v>22</v>
      </c>
      <c r="I1015" s="1" t="s">
        <v>23</v>
      </c>
      <c r="J1015" s="1" t="s">
        <v>24</v>
      </c>
      <c r="K1015" s="1" t="s">
        <v>25</v>
      </c>
      <c r="L1015" s="1" t="s">
        <v>26</v>
      </c>
      <c r="M1015" s="1" t="s">
        <v>27</v>
      </c>
      <c r="N1015" s="3" t="s">
        <v>28</v>
      </c>
    </row>
    <row r="1016" spans="1:14" ht="19.95" hidden="1" customHeight="1" x14ac:dyDescent="0.25">
      <c r="A1016" s="2">
        <v>185403</v>
      </c>
      <c r="B1016" s="1">
        <v>19</v>
      </c>
      <c r="C1016" s="1">
        <v>1.8549</v>
      </c>
      <c r="D1016" s="1">
        <v>4.6900000000000004</v>
      </c>
      <c r="E1016" s="1">
        <v>9.5258000000000003</v>
      </c>
      <c r="F1016" s="1">
        <v>17.703900000000001</v>
      </c>
      <c r="G1016" s="1" t="s">
        <v>29</v>
      </c>
      <c r="H1016" s="1" t="s">
        <v>31</v>
      </c>
      <c r="I1016" s="1" t="s">
        <v>32</v>
      </c>
      <c r="J1016" s="1" t="s">
        <v>33</v>
      </c>
      <c r="K1016" s="1" t="s">
        <v>34</v>
      </c>
      <c r="L1016" s="1" t="s">
        <v>35</v>
      </c>
      <c r="M1016" s="1" t="s">
        <v>36</v>
      </c>
      <c r="N1016" s="3" t="s">
        <v>37</v>
      </c>
    </row>
    <row r="1017" spans="1:14" ht="19.95" customHeight="1" x14ac:dyDescent="0.25">
      <c r="A1017" s="2">
        <v>185399</v>
      </c>
      <c r="B1017" s="1">
        <v>92</v>
      </c>
      <c r="C1017" s="1">
        <v>3.2237</v>
      </c>
      <c r="D1017" s="1">
        <v>6.6327999999999996</v>
      </c>
      <c r="E1017" s="1">
        <v>13.7325</v>
      </c>
      <c r="F1017" s="1">
        <v>25.691099999999999</v>
      </c>
      <c r="G1017" s="1" t="s">
        <v>29</v>
      </c>
      <c r="H1017" s="1" t="s">
        <v>22</v>
      </c>
      <c r="I1017" s="1" t="s">
        <v>23</v>
      </c>
      <c r="J1017" s="1" t="s">
        <v>24</v>
      </c>
      <c r="K1017" s="1" t="s">
        <v>25</v>
      </c>
      <c r="L1017" s="1" t="s">
        <v>26</v>
      </c>
      <c r="M1017" s="1" t="s">
        <v>27</v>
      </c>
      <c r="N1017" s="3" t="s">
        <v>28</v>
      </c>
    </row>
    <row r="1018" spans="1:14" ht="19.95" hidden="1" customHeight="1" x14ac:dyDescent="0.25">
      <c r="A1018" s="2">
        <v>185383</v>
      </c>
      <c r="B1018" s="1">
        <v>41</v>
      </c>
      <c r="C1018" s="1">
        <v>2.8268</v>
      </c>
      <c r="D1018" s="1">
        <v>5.3513000000000002</v>
      </c>
      <c r="E1018" s="1">
        <v>10.015499999999999</v>
      </c>
      <c r="F1018" s="1">
        <v>24.927299999999999</v>
      </c>
      <c r="G1018" s="1" t="s">
        <v>38</v>
      </c>
      <c r="H1018" s="1" t="s">
        <v>15</v>
      </c>
      <c r="I1018" s="1" t="s">
        <v>16</v>
      </c>
      <c r="J1018" s="1" t="s">
        <v>17</v>
      </c>
      <c r="K1018" s="1" t="s">
        <v>18</v>
      </c>
      <c r="L1018" s="1" t="s">
        <v>19</v>
      </c>
      <c r="M1018" s="1" t="s">
        <v>20</v>
      </c>
      <c r="N1018" s="3" t="s">
        <v>21</v>
      </c>
    </row>
    <row r="1019" spans="1:14" ht="19.95" hidden="1" customHeight="1" x14ac:dyDescent="0.25">
      <c r="A1019" s="2">
        <v>185357</v>
      </c>
      <c r="B1019" s="1">
        <v>25</v>
      </c>
      <c r="C1019" s="1">
        <v>1.0582</v>
      </c>
      <c r="D1019" s="1">
        <v>4.452</v>
      </c>
      <c r="E1019" s="1">
        <v>9.3210999999999995</v>
      </c>
      <c r="F1019" s="1">
        <v>18.180199999999999</v>
      </c>
      <c r="G1019" s="1" t="s">
        <v>30</v>
      </c>
      <c r="H1019" s="1" t="s">
        <v>31</v>
      </c>
      <c r="I1019" s="1" t="s">
        <v>32</v>
      </c>
      <c r="J1019" s="1" t="s">
        <v>33</v>
      </c>
      <c r="K1019" s="1" t="s">
        <v>34</v>
      </c>
      <c r="L1019" s="1" t="s">
        <v>35</v>
      </c>
      <c r="M1019" s="1" t="s">
        <v>36</v>
      </c>
      <c r="N1019" s="3" t="s">
        <v>37</v>
      </c>
    </row>
    <row r="1020" spans="1:14" ht="19.95" hidden="1" customHeight="1" x14ac:dyDescent="0.25">
      <c r="A1020" s="2">
        <v>185317</v>
      </c>
      <c r="B1020" s="1">
        <v>45</v>
      </c>
      <c r="C1020" s="1">
        <v>2.5251999999999999</v>
      </c>
      <c r="D1020" s="1">
        <v>5.173</v>
      </c>
      <c r="E1020" s="1">
        <v>11.377700000000001</v>
      </c>
      <c r="F1020" s="1">
        <v>22.622900000000001</v>
      </c>
      <c r="G1020" s="1" t="s">
        <v>30</v>
      </c>
      <c r="H1020" s="1" t="s">
        <v>15</v>
      </c>
      <c r="I1020" s="1" t="s">
        <v>16</v>
      </c>
      <c r="J1020" s="1" t="s">
        <v>17</v>
      </c>
      <c r="K1020" s="1" t="s">
        <v>18</v>
      </c>
      <c r="L1020" s="1" t="s">
        <v>19</v>
      </c>
      <c r="M1020" s="1" t="s">
        <v>20</v>
      </c>
      <c r="N1020" s="3" t="s">
        <v>21</v>
      </c>
    </row>
    <row r="1021" spans="1:14" ht="19.95" hidden="1" customHeight="1" x14ac:dyDescent="0.25">
      <c r="A1021" s="2">
        <v>185266</v>
      </c>
      <c r="B1021" s="1">
        <v>11</v>
      </c>
      <c r="C1021" s="1">
        <v>1.9496</v>
      </c>
      <c r="D1021" s="1">
        <v>4.3975999999999997</v>
      </c>
      <c r="E1021" s="1">
        <v>9.6051000000000002</v>
      </c>
      <c r="F1021" s="1">
        <v>16.773599999999998</v>
      </c>
      <c r="G1021" s="1" t="s">
        <v>30</v>
      </c>
      <c r="H1021" s="1" t="s">
        <v>31</v>
      </c>
      <c r="I1021" s="1" t="s">
        <v>32</v>
      </c>
      <c r="J1021" s="1" t="s">
        <v>33</v>
      </c>
      <c r="K1021" s="1" t="s">
        <v>34</v>
      </c>
      <c r="L1021" s="1" t="s">
        <v>35</v>
      </c>
      <c r="M1021" s="1" t="s">
        <v>36</v>
      </c>
      <c r="N1021" s="3" t="s">
        <v>37</v>
      </c>
    </row>
    <row r="1022" spans="1:14" ht="19.95" hidden="1" customHeight="1" x14ac:dyDescent="0.25">
      <c r="A1022" s="2">
        <v>185249</v>
      </c>
      <c r="B1022" s="1">
        <v>40</v>
      </c>
      <c r="C1022" s="1">
        <v>2.3243</v>
      </c>
      <c r="D1022" s="1">
        <v>5.5179999999999998</v>
      </c>
      <c r="E1022" s="1">
        <v>10.2568</v>
      </c>
      <c r="F1022" s="1">
        <v>22.786999999999999</v>
      </c>
      <c r="G1022" s="1" t="s">
        <v>38</v>
      </c>
      <c r="H1022" s="1" t="s">
        <v>15</v>
      </c>
      <c r="I1022" s="1" t="s">
        <v>16</v>
      </c>
      <c r="J1022" s="1" t="s">
        <v>17</v>
      </c>
      <c r="K1022" s="1" t="s">
        <v>18</v>
      </c>
      <c r="L1022" s="1" t="s">
        <v>19</v>
      </c>
      <c r="M1022" s="1" t="s">
        <v>20</v>
      </c>
      <c r="N1022" s="3" t="s">
        <v>21</v>
      </c>
    </row>
    <row r="1023" spans="1:14" ht="19.95" customHeight="1" x14ac:dyDescent="0.25">
      <c r="A1023" s="2">
        <v>185241</v>
      </c>
      <c r="B1023" s="1">
        <v>92</v>
      </c>
      <c r="C1023" s="1">
        <v>3.5072999999999999</v>
      </c>
      <c r="D1023" s="1">
        <v>6.9789000000000003</v>
      </c>
      <c r="E1023" s="1">
        <v>13.734</v>
      </c>
      <c r="F1023" s="1">
        <v>27.633199999999999</v>
      </c>
      <c r="G1023" s="1" t="s">
        <v>30</v>
      </c>
      <c r="H1023" s="1" t="s">
        <v>22</v>
      </c>
      <c r="I1023" s="1" t="s">
        <v>23</v>
      </c>
      <c r="J1023" s="1" t="s">
        <v>24</v>
      </c>
      <c r="K1023" s="1" t="s">
        <v>25</v>
      </c>
      <c r="L1023" s="1" t="s">
        <v>26</v>
      </c>
      <c r="M1023" s="1" t="s">
        <v>27</v>
      </c>
      <c r="N1023" s="3" t="s">
        <v>28</v>
      </c>
    </row>
    <row r="1024" spans="1:14" ht="19.95" customHeight="1" x14ac:dyDescent="0.25">
      <c r="A1024" s="2">
        <v>185228</v>
      </c>
      <c r="B1024" s="1">
        <v>85</v>
      </c>
      <c r="C1024" s="1">
        <v>3.8393000000000002</v>
      </c>
      <c r="D1024" s="1">
        <v>6.1647999999999996</v>
      </c>
      <c r="E1024" s="1">
        <v>15.903</v>
      </c>
      <c r="F1024" s="1">
        <v>29.847300000000001</v>
      </c>
      <c r="G1024" s="1" t="s">
        <v>29</v>
      </c>
      <c r="H1024" s="1" t="s">
        <v>22</v>
      </c>
      <c r="I1024" s="1" t="s">
        <v>23</v>
      </c>
      <c r="J1024" s="1" t="s">
        <v>24</v>
      </c>
      <c r="K1024" s="1" t="s">
        <v>25</v>
      </c>
      <c r="L1024" s="1" t="s">
        <v>26</v>
      </c>
      <c r="M1024" s="1" t="s">
        <v>27</v>
      </c>
      <c r="N1024" s="3" t="s">
        <v>28</v>
      </c>
    </row>
    <row r="1025" spans="1:14" ht="19.95" hidden="1" customHeight="1" x14ac:dyDescent="0.25">
      <c r="A1025" s="2">
        <v>185195</v>
      </c>
      <c r="B1025" s="1">
        <v>47</v>
      </c>
      <c r="C1025" s="1">
        <v>2.7583000000000002</v>
      </c>
      <c r="D1025" s="1">
        <v>5.4759000000000002</v>
      </c>
      <c r="E1025" s="1">
        <v>11.303000000000001</v>
      </c>
      <c r="F1025" s="1">
        <v>21.272200000000002</v>
      </c>
      <c r="G1025" s="1" t="s">
        <v>38</v>
      </c>
      <c r="H1025" s="1" t="s">
        <v>15</v>
      </c>
      <c r="I1025" s="1" t="s">
        <v>16</v>
      </c>
      <c r="J1025" s="1" t="s">
        <v>17</v>
      </c>
      <c r="K1025" s="1" t="s">
        <v>18</v>
      </c>
      <c r="L1025" s="1" t="s">
        <v>19</v>
      </c>
      <c r="M1025" s="1" t="s">
        <v>20</v>
      </c>
      <c r="N1025" s="3" t="s">
        <v>21</v>
      </c>
    </row>
    <row r="1026" spans="1:14" ht="19.95" customHeight="1" x14ac:dyDescent="0.25">
      <c r="A1026" s="2">
        <v>185162</v>
      </c>
      <c r="B1026" s="1">
        <v>89</v>
      </c>
      <c r="C1026" s="1">
        <v>3.1922000000000001</v>
      </c>
      <c r="D1026" s="1">
        <v>6.5293000000000001</v>
      </c>
      <c r="E1026" s="1">
        <v>13.210100000000001</v>
      </c>
      <c r="F1026" s="1">
        <v>25.6172</v>
      </c>
      <c r="G1026" s="1" t="s">
        <v>38</v>
      </c>
      <c r="H1026" s="1" t="s">
        <v>22</v>
      </c>
      <c r="I1026" s="1" t="s">
        <v>23</v>
      </c>
      <c r="J1026" s="1" t="s">
        <v>24</v>
      </c>
      <c r="K1026" s="1" t="s">
        <v>25</v>
      </c>
      <c r="L1026" s="1" t="s">
        <v>26</v>
      </c>
      <c r="M1026" s="1" t="s">
        <v>27</v>
      </c>
      <c r="N1026" s="3" t="s">
        <v>28</v>
      </c>
    </row>
    <row r="1027" spans="1:14" ht="19.95" hidden="1" customHeight="1" x14ac:dyDescent="0.25">
      <c r="A1027" s="2">
        <v>185161</v>
      </c>
      <c r="B1027" s="1">
        <v>27</v>
      </c>
      <c r="C1027" s="1">
        <v>1.1478999999999999</v>
      </c>
      <c r="D1027" s="1">
        <v>4.2869999999999999</v>
      </c>
      <c r="E1027" s="1">
        <v>8.9860000000000007</v>
      </c>
      <c r="F1027" s="1">
        <v>18.840699999999998</v>
      </c>
      <c r="G1027" s="1" t="s">
        <v>38</v>
      </c>
      <c r="H1027" s="1" t="s">
        <v>31</v>
      </c>
      <c r="I1027" s="1" t="s">
        <v>32</v>
      </c>
      <c r="J1027" s="1" t="s">
        <v>33</v>
      </c>
      <c r="K1027" s="1" t="s">
        <v>34</v>
      </c>
      <c r="L1027" s="1" t="s">
        <v>35</v>
      </c>
      <c r="M1027" s="1" t="s">
        <v>36</v>
      </c>
      <c r="N1027" s="3" t="s">
        <v>37</v>
      </c>
    </row>
    <row r="1028" spans="1:14" ht="19.95" customHeight="1" x14ac:dyDescent="0.25">
      <c r="A1028" s="2">
        <v>185075</v>
      </c>
      <c r="B1028" s="1">
        <v>75</v>
      </c>
      <c r="C1028" s="1">
        <v>3.3311999999999999</v>
      </c>
      <c r="D1028" s="1">
        <v>6.5631000000000004</v>
      </c>
      <c r="E1028" s="1">
        <v>12.559900000000001</v>
      </c>
      <c r="F1028" s="1">
        <v>29.832799999999999</v>
      </c>
      <c r="G1028" s="1" t="s">
        <v>30</v>
      </c>
      <c r="H1028" s="1" t="s">
        <v>22</v>
      </c>
      <c r="I1028" s="1" t="s">
        <v>23</v>
      </c>
      <c r="J1028" s="1" t="s">
        <v>24</v>
      </c>
      <c r="K1028" s="1" t="s">
        <v>25</v>
      </c>
      <c r="L1028" s="1" t="s">
        <v>26</v>
      </c>
      <c r="M1028" s="1" t="s">
        <v>27</v>
      </c>
      <c r="N1028" s="3" t="s">
        <v>28</v>
      </c>
    </row>
    <row r="1029" spans="1:14" ht="19.95" hidden="1" customHeight="1" x14ac:dyDescent="0.25">
      <c r="A1029" s="2">
        <v>185060</v>
      </c>
      <c r="B1029" s="1">
        <v>44</v>
      </c>
      <c r="C1029" s="1">
        <v>2.2330000000000001</v>
      </c>
      <c r="D1029" s="1">
        <v>5.7797999999999998</v>
      </c>
      <c r="E1029" s="1">
        <v>10.8064</v>
      </c>
      <c r="F1029" s="1">
        <v>22.216200000000001</v>
      </c>
      <c r="G1029" s="1" t="s">
        <v>38</v>
      </c>
      <c r="H1029" s="1" t="s">
        <v>15</v>
      </c>
      <c r="I1029" s="1" t="s">
        <v>16</v>
      </c>
      <c r="J1029" s="1" t="s">
        <v>17</v>
      </c>
      <c r="K1029" s="1" t="s">
        <v>18</v>
      </c>
      <c r="L1029" s="1" t="s">
        <v>19</v>
      </c>
      <c r="M1029" s="1" t="s">
        <v>20</v>
      </c>
      <c r="N1029" s="3" t="s">
        <v>21</v>
      </c>
    </row>
    <row r="1030" spans="1:14" ht="19.95" customHeight="1" x14ac:dyDescent="0.25">
      <c r="A1030" s="2">
        <v>185033</v>
      </c>
      <c r="B1030" s="1">
        <v>61</v>
      </c>
      <c r="C1030" s="1">
        <v>3.5219999999999998</v>
      </c>
      <c r="D1030" s="1">
        <v>6.9702999999999999</v>
      </c>
      <c r="E1030" s="1">
        <v>12.5604</v>
      </c>
      <c r="F1030" s="1">
        <v>29.0992</v>
      </c>
      <c r="G1030" s="1" t="s">
        <v>38</v>
      </c>
      <c r="H1030" s="1" t="s">
        <v>22</v>
      </c>
      <c r="I1030" s="1" t="s">
        <v>23</v>
      </c>
      <c r="J1030" s="1" t="s">
        <v>24</v>
      </c>
      <c r="K1030" s="1" t="s">
        <v>25</v>
      </c>
      <c r="L1030" s="1" t="s">
        <v>26</v>
      </c>
      <c r="M1030" s="1" t="s">
        <v>27</v>
      </c>
      <c r="N1030" s="3" t="s">
        <v>28</v>
      </c>
    </row>
    <row r="1031" spans="1:14" ht="19.95" hidden="1" customHeight="1" x14ac:dyDescent="0.25">
      <c r="A1031" s="2">
        <v>185001</v>
      </c>
      <c r="B1031" s="1">
        <v>21</v>
      </c>
      <c r="C1031" s="1">
        <v>1.5996999999999999</v>
      </c>
      <c r="D1031" s="1">
        <v>4.3726000000000003</v>
      </c>
      <c r="E1031" s="1">
        <v>9.7276000000000007</v>
      </c>
      <c r="F1031" s="1">
        <v>18.067399999999999</v>
      </c>
      <c r="G1031" s="1" t="s">
        <v>29</v>
      </c>
      <c r="H1031" s="1" t="s">
        <v>31</v>
      </c>
      <c r="I1031" s="1" t="s">
        <v>32</v>
      </c>
      <c r="J1031" s="1" t="s">
        <v>33</v>
      </c>
      <c r="K1031" s="1" t="s">
        <v>34</v>
      </c>
      <c r="L1031" s="1" t="s">
        <v>35</v>
      </c>
      <c r="M1031" s="1" t="s">
        <v>36</v>
      </c>
      <c r="N1031" s="3" t="s">
        <v>37</v>
      </c>
    </row>
    <row r="1032" spans="1:14" ht="19.95" customHeight="1" x14ac:dyDescent="0.25">
      <c r="A1032" s="2">
        <v>184993</v>
      </c>
      <c r="B1032" s="1">
        <v>89</v>
      </c>
      <c r="C1032" s="1">
        <v>3.02</v>
      </c>
      <c r="D1032" s="1">
        <v>6.5834999999999999</v>
      </c>
      <c r="E1032" s="1">
        <v>14.5329</v>
      </c>
      <c r="F1032" s="1">
        <v>29.546800000000001</v>
      </c>
      <c r="G1032" s="1" t="s">
        <v>14</v>
      </c>
      <c r="H1032" s="1" t="s">
        <v>22</v>
      </c>
      <c r="I1032" s="1" t="s">
        <v>23</v>
      </c>
      <c r="J1032" s="1" t="s">
        <v>24</v>
      </c>
      <c r="K1032" s="1" t="s">
        <v>25</v>
      </c>
      <c r="L1032" s="1" t="s">
        <v>26</v>
      </c>
      <c r="M1032" s="1" t="s">
        <v>27</v>
      </c>
      <c r="N1032" s="3" t="s">
        <v>28</v>
      </c>
    </row>
    <row r="1033" spans="1:14" ht="19.95" hidden="1" customHeight="1" x14ac:dyDescent="0.25">
      <c r="A1033" s="2">
        <v>184961</v>
      </c>
      <c r="B1033" s="1">
        <v>16</v>
      </c>
      <c r="C1033" s="1">
        <v>1.7402</v>
      </c>
      <c r="D1033" s="1">
        <v>4.1902999999999997</v>
      </c>
      <c r="E1033" s="1">
        <v>9.6489999999999991</v>
      </c>
      <c r="F1033" s="1">
        <v>19.645800000000001</v>
      </c>
      <c r="G1033" s="1" t="s">
        <v>30</v>
      </c>
      <c r="H1033" s="1" t="s">
        <v>31</v>
      </c>
      <c r="I1033" s="1" t="s">
        <v>32</v>
      </c>
      <c r="J1033" s="1" t="s">
        <v>33</v>
      </c>
      <c r="K1033" s="1" t="s">
        <v>34</v>
      </c>
      <c r="L1033" s="1" t="s">
        <v>35</v>
      </c>
      <c r="M1033" s="1" t="s">
        <v>36</v>
      </c>
      <c r="N1033" s="3" t="s">
        <v>37</v>
      </c>
    </row>
    <row r="1034" spans="1:14" ht="19.95" customHeight="1" x14ac:dyDescent="0.25">
      <c r="A1034" s="2">
        <v>184961</v>
      </c>
      <c r="B1034" s="1">
        <v>63</v>
      </c>
      <c r="C1034" s="1">
        <v>3.5701999999999998</v>
      </c>
      <c r="D1034" s="1">
        <v>6.9855999999999998</v>
      </c>
      <c r="E1034" s="1">
        <v>13.510400000000001</v>
      </c>
      <c r="F1034" s="1">
        <v>25.177700000000002</v>
      </c>
      <c r="G1034" s="1" t="s">
        <v>30</v>
      </c>
      <c r="H1034" s="1" t="s">
        <v>22</v>
      </c>
      <c r="I1034" s="1" t="s">
        <v>23</v>
      </c>
      <c r="J1034" s="1" t="s">
        <v>24</v>
      </c>
      <c r="K1034" s="1" t="s">
        <v>25</v>
      </c>
      <c r="L1034" s="1" t="s">
        <v>26</v>
      </c>
      <c r="M1034" s="1" t="s">
        <v>27</v>
      </c>
      <c r="N1034" s="3" t="s">
        <v>28</v>
      </c>
    </row>
    <row r="1035" spans="1:14" ht="19.95" customHeight="1" x14ac:dyDescent="0.25">
      <c r="A1035" s="2">
        <v>184957</v>
      </c>
      <c r="B1035" s="1">
        <v>86</v>
      </c>
      <c r="C1035" s="1">
        <v>3.7570000000000001</v>
      </c>
      <c r="D1035" s="1">
        <v>6.7896999999999998</v>
      </c>
      <c r="E1035" s="1">
        <v>12.4299</v>
      </c>
      <c r="F1035" s="1">
        <v>25.801600000000001</v>
      </c>
      <c r="G1035" s="1" t="s">
        <v>30</v>
      </c>
      <c r="H1035" s="1" t="s">
        <v>22</v>
      </c>
      <c r="I1035" s="1" t="s">
        <v>23</v>
      </c>
      <c r="J1035" s="1" t="s">
        <v>24</v>
      </c>
      <c r="K1035" s="1" t="s">
        <v>25</v>
      </c>
      <c r="L1035" s="1" t="s">
        <v>26</v>
      </c>
      <c r="M1035" s="1" t="s">
        <v>27</v>
      </c>
      <c r="N1035" s="3" t="s">
        <v>28</v>
      </c>
    </row>
    <row r="1036" spans="1:14" ht="19.95" hidden="1" customHeight="1" x14ac:dyDescent="0.25">
      <c r="A1036" s="2">
        <v>184937</v>
      </c>
      <c r="B1036" s="1">
        <v>31</v>
      </c>
      <c r="C1036" s="1">
        <v>2.1156000000000001</v>
      </c>
      <c r="D1036" s="1">
        <v>5.6285999999999996</v>
      </c>
      <c r="E1036" s="1">
        <v>11.1617</v>
      </c>
      <c r="F1036" s="1">
        <v>20.9878</v>
      </c>
      <c r="G1036" s="1" t="s">
        <v>14</v>
      </c>
      <c r="H1036" s="1" t="s">
        <v>15</v>
      </c>
      <c r="I1036" s="1" t="s">
        <v>16</v>
      </c>
      <c r="J1036" s="1" t="s">
        <v>17</v>
      </c>
      <c r="K1036" s="1" t="s">
        <v>18</v>
      </c>
      <c r="L1036" s="1" t="s">
        <v>19</v>
      </c>
      <c r="M1036" s="1" t="s">
        <v>20</v>
      </c>
      <c r="N1036" s="3" t="s">
        <v>21</v>
      </c>
    </row>
    <row r="1037" spans="1:14" ht="19.95" customHeight="1" x14ac:dyDescent="0.25">
      <c r="A1037" s="2">
        <v>184931</v>
      </c>
      <c r="B1037" s="1">
        <v>65</v>
      </c>
      <c r="C1037" s="1">
        <v>3.3435999999999999</v>
      </c>
      <c r="D1037" s="1">
        <v>6.4682000000000004</v>
      </c>
      <c r="E1037" s="1">
        <v>14.166399999999999</v>
      </c>
      <c r="F1037" s="1">
        <v>25.271699999999999</v>
      </c>
      <c r="G1037" s="1" t="s">
        <v>29</v>
      </c>
      <c r="H1037" s="1" t="s">
        <v>22</v>
      </c>
      <c r="I1037" s="1" t="s">
        <v>23</v>
      </c>
      <c r="J1037" s="1" t="s">
        <v>24</v>
      </c>
      <c r="K1037" s="1" t="s">
        <v>25</v>
      </c>
      <c r="L1037" s="1" t="s">
        <v>26</v>
      </c>
      <c r="M1037" s="1" t="s">
        <v>27</v>
      </c>
      <c r="N1037" s="3" t="s">
        <v>28</v>
      </c>
    </row>
    <row r="1038" spans="1:14" ht="19.95" customHeight="1" x14ac:dyDescent="0.25">
      <c r="A1038" s="2">
        <v>184911</v>
      </c>
      <c r="B1038" s="1">
        <v>98</v>
      </c>
      <c r="C1038" s="1">
        <v>3.4758</v>
      </c>
      <c r="D1038" s="1">
        <v>6.7760999999999996</v>
      </c>
      <c r="E1038" s="1">
        <v>12.4123</v>
      </c>
      <c r="F1038" s="1">
        <v>25.8855</v>
      </c>
      <c r="G1038" s="1" t="s">
        <v>38</v>
      </c>
      <c r="H1038" s="1" t="s">
        <v>22</v>
      </c>
      <c r="I1038" s="1" t="s">
        <v>23</v>
      </c>
      <c r="J1038" s="1" t="s">
        <v>24</v>
      </c>
      <c r="K1038" s="1" t="s">
        <v>25</v>
      </c>
      <c r="L1038" s="1" t="s">
        <v>26</v>
      </c>
      <c r="M1038" s="1" t="s">
        <v>27</v>
      </c>
      <c r="N1038" s="3" t="s">
        <v>28</v>
      </c>
    </row>
    <row r="1039" spans="1:14" ht="19.95" hidden="1" customHeight="1" x14ac:dyDescent="0.25">
      <c r="A1039" s="2">
        <v>184899</v>
      </c>
      <c r="B1039" s="1">
        <v>22</v>
      </c>
      <c r="C1039" s="1">
        <v>1.1956</v>
      </c>
      <c r="D1039" s="1">
        <v>4.0580999999999996</v>
      </c>
      <c r="E1039" s="1">
        <v>8.0775000000000006</v>
      </c>
      <c r="F1039" s="1">
        <v>18.042300000000001</v>
      </c>
      <c r="G1039" s="1" t="s">
        <v>14</v>
      </c>
      <c r="H1039" s="1" t="s">
        <v>31</v>
      </c>
      <c r="I1039" s="1" t="s">
        <v>32</v>
      </c>
      <c r="J1039" s="1" t="s">
        <v>33</v>
      </c>
      <c r="K1039" s="1" t="s">
        <v>34</v>
      </c>
      <c r="L1039" s="1" t="s">
        <v>35</v>
      </c>
      <c r="M1039" s="1" t="s">
        <v>36</v>
      </c>
      <c r="N1039" s="3" t="s">
        <v>37</v>
      </c>
    </row>
    <row r="1040" spans="1:14" ht="19.95" hidden="1" customHeight="1" x14ac:dyDescent="0.25">
      <c r="A1040" s="2">
        <v>184875</v>
      </c>
      <c r="B1040" s="1">
        <v>46</v>
      </c>
      <c r="C1040" s="1">
        <v>2.5091999999999999</v>
      </c>
      <c r="D1040" s="1">
        <v>5.2484000000000002</v>
      </c>
      <c r="E1040" s="1">
        <v>10.504799999999999</v>
      </c>
      <c r="F1040" s="1">
        <v>24.109200000000001</v>
      </c>
      <c r="G1040" s="1" t="s">
        <v>29</v>
      </c>
      <c r="H1040" s="1" t="s">
        <v>15</v>
      </c>
      <c r="I1040" s="1" t="s">
        <v>16</v>
      </c>
      <c r="J1040" s="1" t="s">
        <v>17</v>
      </c>
      <c r="K1040" s="1" t="s">
        <v>18</v>
      </c>
      <c r="L1040" s="1" t="s">
        <v>19</v>
      </c>
      <c r="M1040" s="1" t="s">
        <v>20</v>
      </c>
      <c r="N1040" s="3" t="s">
        <v>21</v>
      </c>
    </row>
    <row r="1041" spans="1:14" ht="19.95" hidden="1" customHeight="1" x14ac:dyDescent="0.25">
      <c r="A1041" s="2">
        <v>184858</v>
      </c>
      <c r="B1041" s="1">
        <v>56</v>
      </c>
      <c r="C1041" s="1">
        <v>2.9125000000000001</v>
      </c>
      <c r="D1041" s="1">
        <v>5.21</v>
      </c>
      <c r="E1041" s="1">
        <v>11.757899999999999</v>
      </c>
      <c r="F1041" s="1">
        <v>24.059000000000001</v>
      </c>
      <c r="G1041" s="1" t="s">
        <v>14</v>
      </c>
      <c r="H1041" s="1" t="s">
        <v>15</v>
      </c>
      <c r="I1041" s="1" t="s">
        <v>16</v>
      </c>
      <c r="J1041" s="1" t="s">
        <v>17</v>
      </c>
      <c r="K1041" s="1" t="s">
        <v>18</v>
      </c>
      <c r="L1041" s="1" t="s">
        <v>19</v>
      </c>
      <c r="M1041" s="1" t="s">
        <v>20</v>
      </c>
      <c r="N1041" s="3" t="s">
        <v>21</v>
      </c>
    </row>
    <row r="1042" spans="1:14" ht="19.95" hidden="1" customHeight="1" x14ac:dyDescent="0.25">
      <c r="A1042" s="2">
        <v>184845</v>
      </c>
      <c r="B1042" s="1">
        <v>17</v>
      </c>
      <c r="C1042" s="1">
        <v>1.2083999999999999</v>
      </c>
      <c r="D1042" s="1">
        <v>4.2876000000000003</v>
      </c>
      <c r="E1042" s="1">
        <v>8.1704000000000008</v>
      </c>
      <c r="F1042" s="1">
        <v>19.6936</v>
      </c>
      <c r="G1042" s="1" t="s">
        <v>30</v>
      </c>
      <c r="H1042" s="1" t="s">
        <v>31</v>
      </c>
      <c r="I1042" s="1" t="s">
        <v>32</v>
      </c>
      <c r="J1042" s="1" t="s">
        <v>33</v>
      </c>
      <c r="K1042" s="1" t="s">
        <v>34</v>
      </c>
      <c r="L1042" s="1" t="s">
        <v>35</v>
      </c>
      <c r="M1042" s="1" t="s">
        <v>36</v>
      </c>
      <c r="N1042" s="3" t="s">
        <v>37</v>
      </c>
    </row>
    <row r="1043" spans="1:14" ht="19.95" customHeight="1" x14ac:dyDescent="0.25">
      <c r="A1043" s="2">
        <v>184764</v>
      </c>
      <c r="B1043" s="1">
        <v>17</v>
      </c>
      <c r="C1043" s="1">
        <v>1.8414999999999999</v>
      </c>
      <c r="D1043" s="1">
        <v>4.7173999999999996</v>
      </c>
      <c r="E1043" s="1">
        <v>8.4507999999999992</v>
      </c>
      <c r="F1043" s="1">
        <v>19.026399999999999</v>
      </c>
      <c r="G1043" s="1" t="s">
        <v>38</v>
      </c>
      <c r="H1043" s="1" t="s">
        <v>31</v>
      </c>
      <c r="I1043" s="1" t="s">
        <v>32</v>
      </c>
      <c r="J1043" s="1" t="s">
        <v>33</v>
      </c>
      <c r="K1043" s="1" t="s">
        <v>34</v>
      </c>
      <c r="L1043" s="1" t="s">
        <v>35</v>
      </c>
      <c r="M1043" s="1" t="s">
        <v>36</v>
      </c>
      <c r="N1043" s="3" t="s">
        <v>28</v>
      </c>
    </row>
    <row r="1044" spans="1:14" ht="19.95" customHeight="1" x14ac:dyDescent="0.25">
      <c r="A1044" s="2">
        <v>184728</v>
      </c>
      <c r="B1044" s="1">
        <v>93</v>
      </c>
      <c r="C1044" s="1">
        <v>3.7892000000000001</v>
      </c>
      <c r="D1044" s="1">
        <v>6.3518999999999997</v>
      </c>
      <c r="E1044" s="1">
        <v>12.5845</v>
      </c>
      <c r="F1044" s="1">
        <v>28.741099999999999</v>
      </c>
      <c r="G1044" s="1" t="s">
        <v>30</v>
      </c>
      <c r="H1044" s="1" t="s">
        <v>22</v>
      </c>
      <c r="I1044" s="1" t="s">
        <v>23</v>
      </c>
      <c r="J1044" s="1" t="s">
        <v>24</v>
      </c>
      <c r="K1044" s="1" t="s">
        <v>25</v>
      </c>
      <c r="L1044" s="1" t="s">
        <v>26</v>
      </c>
      <c r="M1044" s="1" t="s">
        <v>27</v>
      </c>
      <c r="N1044" s="3" t="s">
        <v>28</v>
      </c>
    </row>
    <row r="1045" spans="1:14" ht="19.95" customHeight="1" x14ac:dyDescent="0.25">
      <c r="A1045" s="2">
        <v>184689</v>
      </c>
      <c r="B1045" s="1">
        <v>80</v>
      </c>
      <c r="C1045" s="1">
        <v>3.0670000000000002</v>
      </c>
      <c r="D1045" s="1">
        <v>6.4218000000000002</v>
      </c>
      <c r="E1045" s="1">
        <v>13.154999999999999</v>
      </c>
      <c r="F1045" s="1">
        <v>27.6784</v>
      </c>
      <c r="G1045" s="1" t="s">
        <v>29</v>
      </c>
      <c r="H1045" s="1" t="s">
        <v>22</v>
      </c>
      <c r="I1045" s="1" t="s">
        <v>23</v>
      </c>
      <c r="J1045" s="1" t="s">
        <v>24</v>
      </c>
      <c r="K1045" s="1" t="s">
        <v>25</v>
      </c>
      <c r="L1045" s="1" t="s">
        <v>26</v>
      </c>
      <c r="M1045" s="1" t="s">
        <v>27</v>
      </c>
      <c r="N1045" s="3" t="s">
        <v>28</v>
      </c>
    </row>
    <row r="1046" spans="1:14" ht="19.95" hidden="1" customHeight="1" x14ac:dyDescent="0.25">
      <c r="A1046" s="2">
        <v>184638</v>
      </c>
      <c r="B1046" s="1">
        <v>47</v>
      </c>
      <c r="C1046" s="1">
        <v>2.9119000000000002</v>
      </c>
      <c r="D1046" s="1">
        <v>5.1463999999999999</v>
      </c>
      <c r="E1046" s="1">
        <v>10.6812</v>
      </c>
      <c r="F1046" s="1">
        <v>20.350999999999999</v>
      </c>
      <c r="G1046" s="1" t="s">
        <v>29</v>
      </c>
      <c r="H1046" s="1" t="s">
        <v>15</v>
      </c>
      <c r="I1046" s="1" t="s">
        <v>16</v>
      </c>
      <c r="J1046" s="1" t="s">
        <v>17</v>
      </c>
      <c r="K1046" s="1" t="s">
        <v>18</v>
      </c>
      <c r="L1046" s="1" t="s">
        <v>19</v>
      </c>
      <c r="M1046" s="1" t="s">
        <v>20</v>
      </c>
      <c r="N1046" s="3" t="s">
        <v>21</v>
      </c>
    </row>
    <row r="1047" spans="1:14" ht="19.95" customHeight="1" x14ac:dyDescent="0.25">
      <c r="A1047" s="2">
        <v>184576</v>
      </c>
      <c r="B1047" s="1">
        <v>74</v>
      </c>
      <c r="C1047" s="1">
        <v>3.6551999999999998</v>
      </c>
      <c r="D1047" s="1">
        <v>6.7949999999999999</v>
      </c>
      <c r="E1047" s="1">
        <v>13.874499999999999</v>
      </c>
      <c r="F1047" s="1">
        <v>29.420400000000001</v>
      </c>
      <c r="G1047" s="1" t="s">
        <v>30</v>
      </c>
      <c r="H1047" s="1" t="s">
        <v>22</v>
      </c>
      <c r="I1047" s="1" t="s">
        <v>23</v>
      </c>
      <c r="J1047" s="1" t="s">
        <v>24</v>
      </c>
      <c r="K1047" s="1" t="s">
        <v>25</v>
      </c>
      <c r="L1047" s="1" t="s">
        <v>26</v>
      </c>
      <c r="M1047" s="1" t="s">
        <v>27</v>
      </c>
      <c r="N1047" s="3" t="s">
        <v>28</v>
      </c>
    </row>
    <row r="1048" spans="1:14" ht="19.95" hidden="1" customHeight="1" x14ac:dyDescent="0.25">
      <c r="A1048" s="2">
        <v>184527</v>
      </c>
      <c r="B1048" s="1">
        <v>52</v>
      </c>
      <c r="C1048" s="1">
        <v>2.6276999999999999</v>
      </c>
      <c r="D1048" s="1">
        <v>5.0510999999999999</v>
      </c>
      <c r="E1048" s="1">
        <v>11.1007</v>
      </c>
      <c r="F1048" s="1">
        <v>21.219100000000001</v>
      </c>
      <c r="G1048" s="1" t="s">
        <v>30</v>
      </c>
      <c r="H1048" s="1" t="s">
        <v>15</v>
      </c>
      <c r="I1048" s="1" t="s">
        <v>16</v>
      </c>
      <c r="J1048" s="1" t="s">
        <v>17</v>
      </c>
      <c r="K1048" s="1" t="s">
        <v>18</v>
      </c>
      <c r="L1048" s="1" t="s">
        <v>19</v>
      </c>
      <c r="M1048" s="1" t="s">
        <v>20</v>
      </c>
      <c r="N1048" s="3" t="s">
        <v>21</v>
      </c>
    </row>
    <row r="1049" spans="1:14" ht="19.95" hidden="1" customHeight="1" x14ac:dyDescent="0.25">
      <c r="A1049" s="2">
        <v>184455</v>
      </c>
      <c r="B1049" s="1">
        <v>25</v>
      </c>
      <c r="C1049" s="1">
        <v>1.2129000000000001</v>
      </c>
      <c r="D1049" s="1">
        <v>4.2051999999999996</v>
      </c>
      <c r="E1049" s="1">
        <v>9.8408999999999995</v>
      </c>
      <c r="F1049" s="1">
        <v>16.3673</v>
      </c>
      <c r="G1049" s="1" t="s">
        <v>29</v>
      </c>
      <c r="H1049" s="1" t="s">
        <v>31</v>
      </c>
      <c r="I1049" s="1" t="s">
        <v>32</v>
      </c>
      <c r="J1049" s="1" t="s">
        <v>33</v>
      </c>
      <c r="K1049" s="1" t="s">
        <v>34</v>
      </c>
      <c r="L1049" s="1" t="s">
        <v>35</v>
      </c>
      <c r="M1049" s="1" t="s">
        <v>36</v>
      </c>
      <c r="N1049" s="3" t="s">
        <v>37</v>
      </c>
    </row>
    <row r="1050" spans="1:14" ht="19.95" hidden="1" customHeight="1" x14ac:dyDescent="0.25">
      <c r="A1050" s="2">
        <v>184443</v>
      </c>
      <c r="B1050" s="1">
        <v>25</v>
      </c>
      <c r="C1050" s="1">
        <v>1.9142999999999999</v>
      </c>
      <c r="D1050" s="1">
        <v>4.3480999999999996</v>
      </c>
      <c r="E1050" s="1">
        <v>9.0063999999999993</v>
      </c>
      <c r="F1050" s="1">
        <v>16.504999999999999</v>
      </c>
      <c r="G1050" s="1" t="s">
        <v>30</v>
      </c>
      <c r="H1050" s="1" t="s">
        <v>31</v>
      </c>
      <c r="I1050" s="1" t="s">
        <v>32</v>
      </c>
      <c r="J1050" s="1" t="s">
        <v>33</v>
      </c>
      <c r="K1050" s="1" t="s">
        <v>34</v>
      </c>
      <c r="L1050" s="1" t="s">
        <v>35</v>
      </c>
      <c r="M1050" s="1" t="s">
        <v>36</v>
      </c>
      <c r="N1050" s="3" t="s">
        <v>37</v>
      </c>
    </row>
    <row r="1051" spans="1:14" ht="19.95" customHeight="1" x14ac:dyDescent="0.25">
      <c r="A1051" s="2">
        <v>184398</v>
      </c>
      <c r="B1051" s="1">
        <v>81</v>
      </c>
      <c r="C1051" s="1">
        <v>3.8693</v>
      </c>
      <c r="D1051" s="1">
        <v>6.5088999999999997</v>
      </c>
      <c r="E1051" s="1">
        <v>15.1068</v>
      </c>
      <c r="F1051" s="1">
        <v>27.833400000000001</v>
      </c>
      <c r="G1051" s="1" t="s">
        <v>38</v>
      </c>
      <c r="H1051" s="1" t="s">
        <v>22</v>
      </c>
      <c r="I1051" s="1" t="s">
        <v>23</v>
      </c>
      <c r="J1051" s="1" t="s">
        <v>24</v>
      </c>
      <c r="K1051" s="1" t="s">
        <v>25</v>
      </c>
      <c r="L1051" s="1" t="s">
        <v>26</v>
      </c>
      <c r="M1051" s="1" t="s">
        <v>27</v>
      </c>
      <c r="N1051" s="3" t="s">
        <v>28</v>
      </c>
    </row>
    <row r="1052" spans="1:14" ht="19.95" customHeight="1" x14ac:dyDescent="0.25">
      <c r="A1052" s="2">
        <v>184363</v>
      </c>
      <c r="B1052" s="1">
        <v>74</v>
      </c>
      <c r="C1052" s="1">
        <v>3.5905</v>
      </c>
      <c r="D1052" s="1">
        <v>6.6700999999999997</v>
      </c>
      <c r="E1052" s="1">
        <v>14.593500000000001</v>
      </c>
      <c r="F1052" s="1">
        <v>25.4057</v>
      </c>
      <c r="G1052" s="1" t="s">
        <v>30</v>
      </c>
      <c r="H1052" s="1" t="s">
        <v>22</v>
      </c>
      <c r="I1052" s="1" t="s">
        <v>23</v>
      </c>
      <c r="J1052" s="1" t="s">
        <v>24</v>
      </c>
      <c r="K1052" s="1" t="s">
        <v>25</v>
      </c>
      <c r="L1052" s="1" t="s">
        <v>26</v>
      </c>
      <c r="M1052" s="1" t="s">
        <v>27</v>
      </c>
      <c r="N1052" s="3" t="s">
        <v>28</v>
      </c>
    </row>
    <row r="1053" spans="1:14" ht="19.95" hidden="1" customHeight="1" x14ac:dyDescent="0.25">
      <c r="A1053" s="2">
        <v>184358</v>
      </c>
      <c r="B1053" s="1">
        <v>11</v>
      </c>
      <c r="C1053" s="1">
        <v>1.9773000000000001</v>
      </c>
      <c r="D1053" s="1">
        <v>4.7123999999999997</v>
      </c>
      <c r="E1053" s="1">
        <v>9.3209</v>
      </c>
      <c r="F1053" s="1">
        <v>19.556899999999999</v>
      </c>
      <c r="G1053" s="1" t="s">
        <v>30</v>
      </c>
      <c r="H1053" s="1" t="s">
        <v>31</v>
      </c>
      <c r="I1053" s="1" t="s">
        <v>32</v>
      </c>
      <c r="J1053" s="1" t="s">
        <v>33</v>
      </c>
      <c r="K1053" s="1" t="s">
        <v>34</v>
      </c>
      <c r="L1053" s="1" t="s">
        <v>35</v>
      </c>
      <c r="M1053" s="1" t="s">
        <v>36</v>
      </c>
      <c r="N1053" s="3" t="s">
        <v>37</v>
      </c>
    </row>
    <row r="1054" spans="1:14" ht="19.95" customHeight="1" x14ac:dyDescent="0.25">
      <c r="A1054" s="2">
        <v>184270</v>
      </c>
      <c r="B1054" s="1">
        <v>88</v>
      </c>
      <c r="C1054" s="1">
        <v>3.9796</v>
      </c>
      <c r="D1054" s="1">
        <v>6.9523000000000001</v>
      </c>
      <c r="E1054" s="1">
        <v>12.4758</v>
      </c>
      <c r="F1054" s="1">
        <v>28.429400000000001</v>
      </c>
      <c r="G1054" s="1" t="s">
        <v>14</v>
      </c>
      <c r="H1054" s="1" t="s">
        <v>22</v>
      </c>
      <c r="I1054" s="1" t="s">
        <v>23</v>
      </c>
      <c r="J1054" s="1" t="s">
        <v>24</v>
      </c>
      <c r="K1054" s="1" t="s">
        <v>25</v>
      </c>
      <c r="L1054" s="1" t="s">
        <v>26</v>
      </c>
      <c r="M1054" s="1" t="s">
        <v>27</v>
      </c>
      <c r="N1054" s="3" t="s">
        <v>28</v>
      </c>
    </row>
    <row r="1055" spans="1:14" ht="19.95" hidden="1" customHeight="1" x14ac:dyDescent="0.25">
      <c r="A1055" s="2">
        <v>184235</v>
      </c>
      <c r="B1055" s="1">
        <v>25</v>
      </c>
      <c r="C1055" s="1">
        <v>1.1785000000000001</v>
      </c>
      <c r="D1055" s="1">
        <v>4.3917000000000002</v>
      </c>
      <c r="E1055" s="1">
        <v>9.0746000000000002</v>
      </c>
      <c r="F1055" s="1">
        <v>19.657</v>
      </c>
      <c r="G1055" s="1" t="s">
        <v>38</v>
      </c>
      <c r="H1055" s="1" t="s">
        <v>31</v>
      </c>
      <c r="I1055" s="1" t="s">
        <v>32</v>
      </c>
      <c r="J1055" s="1" t="s">
        <v>33</v>
      </c>
      <c r="K1055" s="1" t="s">
        <v>34</v>
      </c>
      <c r="L1055" s="1" t="s">
        <v>35</v>
      </c>
      <c r="M1055" s="1" t="s">
        <v>36</v>
      </c>
      <c r="N1055" s="3" t="s">
        <v>37</v>
      </c>
    </row>
    <row r="1056" spans="1:14" ht="19.95" hidden="1" customHeight="1" x14ac:dyDescent="0.25">
      <c r="A1056" s="2">
        <v>184233</v>
      </c>
      <c r="B1056" s="1">
        <v>14</v>
      </c>
      <c r="C1056" s="1">
        <v>1.6400999999999999</v>
      </c>
      <c r="D1056" s="1">
        <v>4.3925000000000001</v>
      </c>
      <c r="E1056" s="1">
        <v>9.8046000000000006</v>
      </c>
      <c r="F1056" s="1">
        <v>17.208500000000001</v>
      </c>
      <c r="G1056" s="1" t="s">
        <v>14</v>
      </c>
      <c r="H1056" s="1" t="s">
        <v>31</v>
      </c>
      <c r="I1056" s="1" t="s">
        <v>32</v>
      </c>
      <c r="J1056" s="1" t="s">
        <v>33</v>
      </c>
      <c r="K1056" s="1" t="s">
        <v>34</v>
      </c>
      <c r="L1056" s="1" t="s">
        <v>35</v>
      </c>
      <c r="M1056" s="1" t="s">
        <v>36</v>
      </c>
      <c r="N1056" s="3" t="s">
        <v>37</v>
      </c>
    </row>
    <row r="1057" spans="1:14" ht="19.95" hidden="1" customHeight="1" x14ac:dyDescent="0.25">
      <c r="A1057" s="2">
        <v>184217</v>
      </c>
      <c r="B1057" s="1">
        <v>53</v>
      </c>
      <c r="C1057" s="1">
        <v>2.4249999999999998</v>
      </c>
      <c r="D1057" s="1">
        <v>5.8924000000000003</v>
      </c>
      <c r="E1057" s="1">
        <v>10.2021</v>
      </c>
      <c r="F1057" s="1">
        <v>23.0793</v>
      </c>
      <c r="G1057" s="1" t="s">
        <v>29</v>
      </c>
      <c r="H1057" s="1" t="s">
        <v>15</v>
      </c>
      <c r="I1057" s="1" t="s">
        <v>16</v>
      </c>
      <c r="J1057" s="1" t="s">
        <v>17</v>
      </c>
      <c r="K1057" s="1" t="s">
        <v>18</v>
      </c>
      <c r="L1057" s="1" t="s">
        <v>19</v>
      </c>
      <c r="M1057" s="1" t="s">
        <v>20</v>
      </c>
      <c r="N1057" s="3" t="s">
        <v>21</v>
      </c>
    </row>
    <row r="1058" spans="1:14" ht="19.95" customHeight="1" x14ac:dyDescent="0.25">
      <c r="A1058" s="2">
        <v>184139</v>
      </c>
      <c r="B1058" s="1">
        <v>63</v>
      </c>
      <c r="C1058" s="1">
        <v>3.681</v>
      </c>
      <c r="D1058" s="1">
        <v>6.5411999999999999</v>
      </c>
      <c r="E1058" s="1">
        <v>13.892099999999999</v>
      </c>
      <c r="F1058" s="1">
        <v>29.403500000000001</v>
      </c>
      <c r="G1058" s="1" t="s">
        <v>38</v>
      </c>
      <c r="H1058" s="1" t="s">
        <v>22</v>
      </c>
      <c r="I1058" s="1" t="s">
        <v>23</v>
      </c>
      <c r="J1058" s="1" t="s">
        <v>24</v>
      </c>
      <c r="K1058" s="1" t="s">
        <v>25</v>
      </c>
      <c r="L1058" s="1" t="s">
        <v>26</v>
      </c>
      <c r="M1058" s="1" t="s">
        <v>27</v>
      </c>
      <c r="N1058" s="3" t="s">
        <v>28</v>
      </c>
    </row>
    <row r="1059" spans="1:14" ht="19.95" hidden="1" customHeight="1" x14ac:dyDescent="0.25">
      <c r="A1059" s="2">
        <v>184070</v>
      </c>
      <c r="B1059" s="1">
        <v>47</v>
      </c>
      <c r="C1059" s="1">
        <v>2.9723999999999999</v>
      </c>
      <c r="D1059" s="1">
        <v>5.5358000000000001</v>
      </c>
      <c r="E1059" s="1">
        <v>10.084300000000001</v>
      </c>
      <c r="F1059" s="1">
        <v>23.633600000000001</v>
      </c>
      <c r="G1059" s="1" t="s">
        <v>30</v>
      </c>
      <c r="H1059" s="1" t="s">
        <v>15</v>
      </c>
      <c r="I1059" s="1" t="s">
        <v>16</v>
      </c>
      <c r="J1059" s="1" t="s">
        <v>17</v>
      </c>
      <c r="K1059" s="1" t="s">
        <v>18</v>
      </c>
      <c r="L1059" s="1" t="s">
        <v>19</v>
      </c>
      <c r="M1059" s="1" t="s">
        <v>20</v>
      </c>
      <c r="N1059" s="3" t="s">
        <v>21</v>
      </c>
    </row>
    <row r="1060" spans="1:14" ht="19.95" hidden="1" customHeight="1" x14ac:dyDescent="0.25">
      <c r="A1060" s="2">
        <v>183931</v>
      </c>
      <c r="B1060" s="1">
        <v>46</v>
      </c>
      <c r="C1060" s="1">
        <v>2.4645999999999999</v>
      </c>
      <c r="D1060" s="1">
        <v>5.2390999999999996</v>
      </c>
      <c r="E1060" s="1">
        <v>10.172800000000001</v>
      </c>
      <c r="F1060" s="1">
        <v>23.853899999999999</v>
      </c>
      <c r="G1060" s="1" t="s">
        <v>29</v>
      </c>
      <c r="H1060" s="1" t="s">
        <v>15</v>
      </c>
      <c r="I1060" s="1" t="s">
        <v>16</v>
      </c>
      <c r="J1060" s="1" t="s">
        <v>17</v>
      </c>
      <c r="K1060" s="1" t="s">
        <v>18</v>
      </c>
      <c r="L1060" s="1" t="s">
        <v>19</v>
      </c>
      <c r="M1060" s="1" t="s">
        <v>20</v>
      </c>
      <c r="N1060" s="3" t="s">
        <v>21</v>
      </c>
    </row>
    <row r="1061" spans="1:14" ht="19.95" hidden="1" customHeight="1" x14ac:dyDescent="0.25">
      <c r="A1061" s="2">
        <v>183832</v>
      </c>
      <c r="B1061" s="1">
        <v>16</v>
      </c>
      <c r="C1061" s="1">
        <v>1.4152</v>
      </c>
      <c r="D1061" s="1">
        <v>4.1047000000000002</v>
      </c>
      <c r="E1061" s="1">
        <v>8.7637</v>
      </c>
      <c r="F1061" s="1">
        <v>17.610199999999999</v>
      </c>
      <c r="G1061" s="1" t="s">
        <v>30</v>
      </c>
      <c r="H1061" s="1" t="s">
        <v>31</v>
      </c>
      <c r="I1061" s="1" t="s">
        <v>32</v>
      </c>
      <c r="J1061" s="1" t="s">
        <v>33</v>
      </c>
      <c r="K1061" s="1" t="s">
        <v>34</v>
      </c>
      <c r="L1061" s="1" t="s">
        <v>35</v>
      </c>
      <c r="M1061" s="1" t="s">
        <v>36</v>
      </c>
      <c r="N1061" s="3" t="s">
        <v>37</v>
      </c>
    </row>
    <row r="1062" spans="1:14" ht="19.95" hidden="1" customHeight="1" x14ac:dyDescent="0.25">
      <c r="A1062" s="2">
        <v>183829</v>
      </c>
      <c r="B1062" s="1">
        <v>17</v>
      </c>
      <c r="C1062" s="1">
        <v>1.4529000000000001</v>
      </c>
      <c r="D1062" s="1">
        <v>4.7427000000000001</v>
      </c>
      <c r="E1062" s="1">
        <v>9.1786999999999992</v>
      </c>
      <c r="F1062" s="1">
        <v>17.914400000000001</v>
      </c>
      <c r="G1062" s="1" t="s">
        <v>29</v>
      </c>
      <c r="H1062" s="1" t="s">
        <v>31</v>
      </c>
      <c r="I1062" s="1" t="s">
        <v>32</v>
      </c>
      <c r="J1062" s="1" t="s">
        <v>33</v>
      </c>
      <c r="K1062" s="1" t="s">
        <v>34</v>
      </c>
      <c r="L1062" s="1" t="s">
        <v>35</v>
      </c>
      <c r="M1062" s="1" t="s">
        <v>36</v>
      </c>
      <c r="N1062" s="3" t="s">
        <v>37</v>
      </c>
    </row>
    <row r="1063" spans="1:14" ht="19.95" hidden="1" customHeight="1" x14ac:dyDescent="0.25">
      <c r="A1063" s="2">
        <v>183784</v>
      </c>
      <c r="B1063" s="1">
        <v>20</v>
      </c>
      <c r="C1063" s="1">
        <v>1.8459000000000001</v>
      </c>
      <c r="D1063" s="1">
        <v>4.2439</v>
      </c>
      <c r="E1063" s="1">
        <v>8.6796000000000006</v>
      </c>
      <c r="F1063" s="1">
        <v>17.2498</v>
      </c>
      <c r="G1063" s="1" t="s">
        <v>29</v>
      </c>
      <c r="H1063" s="1" t="s">
        <v>31</v>
      </c>
      <c r="I1063" s="1" t="s">
        <v>32</v>
      </c>
      <c r="J1063" s="1" t="s">
        <v>33</v>
      </c>
      <c r="K1063" s="1" t="s">
        <v>34</v>
      </c>
      <c r="L1063" s="1" t="s">
        <v>35</v>
      </c>
      <c r="M1063" s="1" t="s">
        <v>36</v>
      </c>
      <c r="N1063" s="3" t="s">
        <v>37</v>
      </c>
    </row>
    <row r="1064" spans="1:14" ht="19.95" hidden="1" customHeight="1" x14ac:dyDescent="0.25">
      <c r="A1064" s="2">
        <v>183745</v>
      </c>
      <c r="B1064" s="1">
        <v>21</v>
      </c>
      <c r="C1064" s="1">
        <v>1.5648</v>
      </c>
      <c r="D1064" s="1">
        <v>4.2911000000000001</v>
      </c>
      <c r="E1064" s="1">
        <v>9.2995999999999999</v>
      </c>
      <c r="F1064" s="1">
        <v>19.64</v>
      </c>
      <c r="G1064" s="1" t="s">
        <v>14</v>
      </c>
      <c r="H1064" s="1" t="s">
        <v>31</v>
      </c>
      <c r="I1064" s="1" t="s">
        <v>32</v>
      </c>
      <c r="J1064" s="1" t="s">
        <v>33</v>
      </c>
      <c r="K1064" s="1" t="s">
        <v>34</v>
      </c>
      <c r="L1064" s="1" t="s">
        <v>35</v>
      </c>
      <c r="M1064" s="1" t="s">
        <v>36</v>
      </c>
      <c r="N1064" s="3" t="s">
        <v>37</v>
      </c>
    </row>
    <row r="1065" spans="1:14" ht="19.95" hidden="1" customHeight="1" x14ac:dyDescent="0.25">
      <c r="A1065" s="2">
        <v>183733</v>
      </c>
      <c r="B1065" s="1">
        <v>14</v>
      </c>
      <c r="C1065" s="1">
        <v>1.5589</v>
      </c>
      <c r="D1065" s="1">
        <v>4.6333000000000002</v>
      </c>
      <c r="E1065" s="1">
        <v>8.0838999999999999</v>
      </c>
      <c r="F1065" s="1">
        <v>19.250299999999999</v>
      </c>
      <c r="G1065" s="1" t="s">
        <v>14</v>
      </c>
      <c r="H1065" s="1" t="s">
        <v>31</v>
      </c>
      <c r="I1065" s="1" t="s">
        <v>32</v>
      </c>
      <c r="J1065" s="1" t="s">
        <v>33</v>
      </c>
      <c r="K1065" s="1" t="s">
        <v>34</v>
      </c>
      <c r="L1065" s="1" t="s">
        <v>35</v>
      </c>
      <c r="M1065" s="1" t="s">
        <v>36</v>
      </c>
      <c r="N1065" s="3" t="s">
        <v>37</v>
      </c>
    </row>
    <row r="1066" spans="1:14" ht="19.95" hidden="1" customHeight="1" x14ac:dyDescent="0.25">
      <c r="A1066" s="2">
        <v>183733</v>
      </c>
      <c r="B1066" s="1">
        <v>19</v>
      </c>
      <c r="C1066" s="1">
        <v>1.8426</v>
      </c>
      <c r="D1066" s="1">
        <v>4.5311000000000003</v>
      </c>
      <c r="E1066" s="1">
        <v>9.2430000000000003</v>
      </c>
      <c r="F1066" s="1">
        <v>19.4756</v>
      </c>
      <c r="G1066" s="1" t="s">
        <v>29</v>
      </c>
      <c r="H1066" s="1" t="s">
        <v>31</v>
      </c>
      <c r="I1066" s="1" t="s">
        <v>32</v>
      </c>
      <c r="J1066" s="1" t="s">
        <v>33</v>
      </c>
      <c r="K1066" s="1" t="s">
        <v>34</v>
      </c>
      <c r="L1066" s="1" t="s">
        <v>35</v>
      </c>
      <c r="M1066" s="1" t="s">
        <v>36</v>
      </c>
      <c r="N1066" s="3" t="s">
        <v>37</v>
      </c>
    </row>
    <row r="1067" spans="1:14" ht="19.95" hidden="1" customHeight="1" x14ac:dyDescent="0.25">
      <c r="A1067" s="2">
        <v>183666</v>
      </c>
      <c r="B1067" s="1">
        <v>35</v>
      </c>
      <c r="C1067" s="1">
        <v>2.8626</v>
      </c>
      <c r="D1067" s="1">
        <v>5.2089999999999996</v>
      </c>
      <c r="E1067" s="1">
        <v>10.848000000000001</v>
      </c>
      <c r="F1067" s="1">
        <v>23.136700000000001</v>
      </c>
      <c r="G1067" s="1" t="s">
        <v>29</v>
      </c>
      <c r="H1067" s="1" t="s">
        <v>15</v>
      </c>
      <c r="I1067" s="1" t="s">
        <v>16</v>
      </c>
      <c r="J1067" s="1" t="s">
        <v>17</v>
      </c>
      <c r="K1067" s="1" t="s">
        <v>18</v>
      </c>
      <c r="L1067" s="1" t="s">
        <v>19</v>
      </c>
      <c r="M1067" s="1" t="s">
        <v>20</v>
      </c>
      <c r="N1067" s="3" t="s">
        <v>21</v>
      </c>
    </row>
    <row r="1068" spans="1:14" ht="19.95" customHeight="1" x14ac:dyDescent="0.25">
      <c r="A1068" s="2">
        <v>183636</v>
      </c>
      <c r="B1068" s="1">
        <v>99</v>
      </c>
      <c r="C1068" s="1">
        <v>3.9902000000000002</v>
      </c>
      <c r="D1068" s="1">
        <v>6.7634999999999996</v>
      </c>
      <c r="E1068" s="1">
        <v>13.432700000000001</v>
      </c>
      <c r="F1068" s="1">
        <v>26.744399999999999</v>
      </c>
      <c r="G1068" s="1" t="s">
        <v>14</v>
      </c>
      <c r="H1068" s="1" t="s">
        <v>22</v>
      </c>
      <c r="I1068" s="1" t="s">
        <v>23</v>
      </c>
      <c r="J1068" s="1" t="s">
        <v>24</v>
      </c>
      <c r="K1068" s="1" t="s">
        <v>25</v>
      </c>
      <c r="L1068" s="1" t="s">
        <v>26</v>
      </c>
      <c r="M1068" s="1" t="s">
        <v>27</v>
      </c>
      <c r="N1068" s="3" t="s">
        <v>28</v>
      </c>
    </row>
    <row r="1069" spans="1:14" ht="19.95" hidden="1" customHeight="1" x14ac:dyDescent="0.25">
      <c r="A1069" s="2">
        <v>183565</v>
      </c>
      <c r="B1069" s="1">
        <v>25</v>
      </c>
      <c r="C1069" s="1">
        <v>1.6627000000000001</v>
      </c>
      <c r="D1069" s="1">
        <v>4.3540000000000001</v>
      </c>
      <c r="E1069" s="1">
        <v>8.0942000000000007</v>
      </c>
      <c r="F1069" s="1">
        <v>16.083200000000001</v>
      </c>
      <c r="G1069" s="1" t="s">
        <v>30</v>
      </c>
      <c r="H1069" s="1" t="s">
        <v>31</v>
      </c>
      <c r="I1069" s="1" t="s">
        <v>32</v>
      </c>
      <c r="J1069" s="1" t="s">
        <v>33</v>
      </c>
      <c r="K1069" s="1" t="s">
        <v>34</v>
      </c>
      <c r="L1069" s="1" t="s">
        <v>35</v>
      </c>
      <c r="M1069" s="1" t="s">
        <v>36</v>
      </c>
      <c r="N1069" s="3" t="s">
        <v>37</v>
      </c>
    </row>
    <row r="1070" spans="1:14" ht="19.95" hidden="1" customHeight="1" x14ac:dyDescent="0.25">
      <c r="A1070" s="2">
        <v>183519</v>
      </c>
      <c r="B1070" s="1">
        <v>21</v>
      </c>
      <c r="C1070" s="1">
        <v>1.2492000000000001</v>
      </c>
      <c r="D1070" s="1">
        <v>4.9924999999999997</v>
      </c>
      <c r="E1070" s="1">
        <v>9.9457000000000004</v>
      </c>
      <c r="F1070" s="1">
        <v>16.670300000000001</v>
      </c>
      <c r="G1070" s="1" t="s">
        <v>38</v>
      </c>
      <c r="H1070" s="1" t="s">
        <v>31</v>
      </c>
      <c r="I1070" s="1" t="s">
        <v>32</v>
      </c>
      <c r="J1070" s="1" t="s">
        <v>33</v>
      </c>
      <c r="K1070" s="1" t="s">
        <v>34</v>
      </c>
      <c r="L1070" s="1" t="s">
        <v>35</v>
      </c>
      <c r="M1070" s="1" t="s">
        <v>36</v>
      </c>
      <c r="N1070" s="3" t="s">
        <v>37</v>
      </c>
    </row>
    <row r="1071" spans="1:14" ht="19.95" hidden="1" customHeight="1" x14ac:dyDescent="0.25">
      <c r="A1071" s="2">
        <v>183509</v>
      </c>
      <c r="B1071" s="1">
        <v>21</v>
      </c>
      <c r="C1071" s="1">
        <v>1.429</v>
      </c>
      <c r="D1071" s="1">
        <v>4.6044999999999998</v>
      </c>
      <c r="E1071" s="1">
        <v>9.6708999999999996</v>
      </c>
      <c r="F1071" s="1">
        <v>16.667400000000001</v>
      </c>
      <c r="G1071" s="1" t="s">
        <v>29</v>
      </c>
      <c r="H1071" s="1" t="s">
        <v>31</v>
      </c>
      <c r="I1071" s="1" t="s">
        <v>32</v>
      </c>
      <c r="J1071" s="1" t="s">
        <v>33</v>
      </c>
      <c r="K1071" s="1" t="s">
        <v>34</v>
      </c>
      <c r="L1071" s="1" t="s">
        <v>35</v>
      </c>
      <c r="M1071" s="1" t="s">
        <v>36</v>
      </c>
      <c r="N1071" s="3" t="s">
        <v>37</v>
      </c>
    </row>
    <row r="1072" spans="1:14" ht="19.95" hidden="1" customHeight="1" x14ac:dyDescent="0.25">
      <c r="A1072" s="2">
        <v>183504</v>
      </c>
      <c r="B1072" s="1">
        <v>42</v>
      </c>
      <c r="C1072" s="1">
        <v>2.069</v>
      </c>
      <c r="D1072" s="1">
        <v>5.4195000000000002</v>
      </c>
      <c r="E1072" s="1">
        <v>11.9787</v>
      </c>
      <c r="F1072" s="1">
        <v>21.399100000000001</v>
      </c>
      <c r="G1072" s="1" t="s">
        <v>14</v>
      </c>
      <c r="H1072" s="1" t="s">
        <v>15</v>
      </c>
      <c r="I1072" s="1" t="s">
        <v>16</v>
      </c>
      <c r="J1072" s="1" t="s">
        <v>17</v>
      </c>
      <c r="K1072" s="1" t="s">
        <v>18</v>
      </c>
      <c r="L1072" s="1" t="s">
        <v>19</v>
      </c>
      <c r="M1072" s="1" t="s">
        <v>20</v>
      </c>
      <c r="N1072" s="3" t="s">
        <v>21</v>
      </c>
    </row>
    <row r="1073" spans="1:14" ht="19.95" customHeight="1" x14ac:dyDescent="0.25">
      <c r="A1073" s="2">
        <v>183487</v>
      </c>
      <c r="B1073" s="1">
        <v>95</v>
      </c>
      <c r="C1073" s="1">
        <v>3.3576999999999999</v>
      </c>
      <c r="D1073" s="1">
        <v>6.2910000000000004</v>
      </c>
      <c r="E1073" s="1">
        <v>15.9833</v>
      </c>
      <c r="F1073" s="1">
        <v>26.3232</v>
      </c>
      <c r="G1073" s="1" t="s">
        <v>30</v>
      </c>
      <c r="H1073" s="1" t="s">
        <v>22</v>
      </c>
      <c r="I1073" s="1" t="s">
        <v>23</v>
      </c>
      <c r="J1073" s="1" t="s">
        <v>24</v>
      </c>
      <c r="K1073" s="1" t="s">
        <v>25</v>
      </c>
      <c r="L1073" s="1" t="s">
        <v>26</v>
      </c>
      <c r="M1073" s="1" t="s">
        <v>27</v>
      </c>
      <c r="N1073" s="3" t="s">
        <v>28</v>
      </c>
    </row>
    <row r="1074" spans="1:14" ht="19.95" customHeight="1" x14ac:dyDescent="0.25">
      <c r="A1074" s="2">
        <v>183456</v>
      </c>
      <c r="B1074" s="1">
        <v>91</v>
      </c>
      <c r="C1074" s="1">
        <v>3.6665000000000001</v>
      </c>
      <c r="D1074" s="1">
        <v>6.3063000000000002</v>
      </c>
      <c r="E1074" s="1">
        <v>14.687799999999999</v>
      </c>
      <c r="F1074" s="1">
        <v>25.392199999999999</v>
      </c>
      <c r="G1074" s="1" t="s">
        <v>14</v>
      </c>
      <c r="H1074" s="1" t="s">
        <v>22</v>
      </c>
      <c r="I1074" s="1" t="s">
        <v>23</v>
      </c>
      <c r="J1074" s="1" t="s">
        <v>24</v>
      </c>
      <c r="K1074" s="1" t="s">
        <v>25</v>
      </c>
      <c r="L1074" s="1" t="s">
        <v>26</v>
      </c>
      <c r="M1074" s="1" t="s">
        <v>27</v>
      </c>
      <c r="N1074" s="3" t="s">
        <v>28</v>
      </c>
    </row>
    <row r="1075" spans="1:14" ht="19.95" customHeight="1" x14ac:dyDescent="0.25">
      <c r="A1075" s="2">
        <v>183431</v>
      </c>
      <c r="B1075" s="1">
        <v>97</v>
      </c>
      <c r="C1075" s="1">
        <v>3.2097000000000002</v>
      </c>
      <c r="D1075" s="1">
        <v>6.4965000000000002</v>
      </c>
      <c r="E1075" s="1">
        <v>14.2454</v>
      </c>
      <c r="F1075" s="1">
        <v>28.612500000000001</v>
      </c>
      <c r="G1075" s="1" t="s">
        <v>29</v>
      </c>
      <c r="H1075" s="1" t="s">
        <v>22</v>
      </c>
      <c r="I1075" s="1" t="s">
        <v>23</v>
      </c>
      <c r="J1075" s="1" t="s">
        <v>24</v>
      </c>
      <c r="K1075" s="1" t="s">
        <v>25</v>
      </c>
      <c r="L1075" s="1" t="s">
        <v>26</v>
      </c>
      <c r="M1075" s="1" t="s">
        <v>27</v>
      </c>
      <c r="N1075" s="3" t="s">
        <v>28</v>
      </c>
    </row>
    <row r="1076" spans="1:14" ht="19.95" hidden="1" customHeight="1" x14ac:dyDescent="0.25">
      <c r="A1076" s="2">
        <v>183387</v>
      </c>
      <c r="B1076" s="1">
        <v>25</v>
      </c>
      <c r="C1076" s="1">
        <v>1.1476999999999999</v>
      </c>
      <c r="D1076" s="1">
        <v>4.5206</v>
      </c>
      <c r="E1076" s="1">
        <v>8.5709</v>
      </c>
      <c r="F1076" s="1">
        <v>16.421099999999999</v>
      </c>
      <c r="G1076" s="1" t="s">
        <v>30</v>
      </c>
      <c r="H1076" s="1" t="s">
        <v>31</v>
      </c>
      <c r="I1076" s="1" t="s">
        <v>32</v>
      </c>
      <c r="J1076" s="1" t="s">
        <v>33</v>
      </c>
      <c r="K1076" s="1" t="s">
        <v>34</v>
      </c>
      <c r="L1076" s="1" t="s">
        <v>35</v>
      </c>
      <c r="M1076" s="1" t="s">
        <v>36</v>
      </c>
      <c r="N1076" s="3" t="s">
        <v>37</v>
      </c>
    </row>
    <row r="1077" spans="1:14" ht="19.95" hidden="1" customHeight="1" x14ac:dyDescent="0.25">
      <c r="A1077" s="2">
        <v>183378</v>
      </c>
      <c r="B1077" s="1">
        <v>17</v>
      </c>
      <c r="C1077" s="1">
        <v>1.8819999999999999</v>
      </c>
      <c r="D1077" s="1">
        <v>4.4206000000000003</v>
      </c>
      <c r="E1077" s="1">
        <v>9.0744000000000007</v>
      </c>
      <c r="F1077" s="1">
        <v>19.102599999999999</v>
      </c>
      <c r="G1077" s="1" t="s">
        <v>38</v>
      </c>
      <c r="H1077" s="1" t="s">
        <v>31</v>
      </c>
      <c r="I1077" s="1" t="s">
        <v>32</v>
      </c>
      <c r="J1077" s="1" t="s">
        <v>33</v>
      </c>
      <c r="K1077" s="1" t="s">
        <v>34</v>
      </c>
      <c r="L1077" s="1" t="s">
        <v>35</v>
      </c>
      <c r="M1077" s="1" t="s">
        <v>36</v>
      </c>
      <c r="N1077" s="3" t="s">
        <v>37</v>
      </c>
    </row>
    <row r="1078" spans="1:14" ht="19.95" customHeight="1" x14ac:dyDescent="0.25">
      <c r="A1078" s="2">
        <v>183316</v>
      </c>
      <c r="B1078" s="1">
        <v>86</v>
      </c>
      <c r="C1078" s="1">
        <v>3.4988999999999999</v>
      </c>
      <c r="D1078" s="1">
        <v>6.3144</v>
      </c>
      <c r="E1078" s="1">
        <v>14.7727</v>
      </c>
      <c r="F1078" s="1">
        <v>29.9848</v>
      </c>
      <c r="G1078" s="1" t="s">
        <v>30</v>
      </c>
      <c r="H1078" s="1" t="s">
        <v>22</v>
      </c>
      <c r="I1078" s="1" t="s">
        <v>23</v>
      </c>
      <c r="J1078" s="1" t="s">
        <v>24</v>
      </c>
      <c r="K1078" s="1" t="s">
        <v>25</v>
      </c>
      <c r="L1078" s="1" t="s">
        <v>26</v>
      </c>
      <c r="M1078" s="1" t="s">
        <v>27</v>
      </c>
      <c r="N1078" s="3" t="s">
        <v>28</v>
      </c>
    </row>
    <row r="1079" spans="1:14" ht="19.95" hidden="1" customHeight="1" x14ac:dyDescent="0.25">
      <c r="A1079" s="2">
        <v>183314</v>
      </c>
      <c r="B1079" s="1">
        <v>55</v>
      </c>
      <c r="C1079" s="1">
        <v>2.9020999999999999</v>
      </c>
      <c r="D1079" s="1">
        <v>5.3305999999999996</v>
      </c>
      <c r="E1079" s="1">
        <v>11.444900000000001</v>
      </c>
      <c r="F1079" s="1">
        <v>20.212700000000002</v>
      </c>
      <c r="G1079" s="1" t="s">
        <v>29</v>
      </c>
      <c r="H1079" s="1" t="s">
        <v>15</v>
      </c>
      <c r="I1079" s="1" t="s">
        <v>16</v>
      </c>
      <c r="J1079" s="1" t="s">
        <v>17</v>
      </c>
      <c r="K1079" s="1" t="s">
        <v>18</v>
      </c>
      <c r="L1079" s="1" t="s">
        <v>19</v>
      </c>
      <c r="M1079" s="1" t="s">
        <v>20</v>
      </c>
      <c r="N1079" s="3" t="s">
        <v>21</v>
      </c>
    </row>
    <row r="1080" spans="1:14" ht="19.95" hidden="1" customHeight="1" x14ac:dyDescent="0.25">
      <c r="A1080" s="2">
        <v>183284</v>
      </c>
      <c r="B1080" s="1">
        <v>24</v>
      </c>
      <c r="C1080" s="1">
        <v>1.4218999999999999</v>
      </c>
      <c r="D1080" s="1">
        <v>4.7539999999999996</v>
      </c>
      <c r="E1080" s="1">
        <v>9.1372</v>
      </c>
      <c r="F1080" s="1">
        <v>18.64</v>
      </c>
      <c r="G1080" s="1" t="s">
        <v>14</v>
      </c>
      <c r="H1080" s="1" t="s">
        <v>31</v>
      </c>
      <c r="I1080" s="1" t="s">
        <v>32</v>
      </c>
      <c r="J1080" s="1" t="s">
        <v>33</v>
      </c>
      <c r="K1080" s="1" t="s">
        <v>34</v>
      </c>
      <c r="L1080" s="1" t="s">
        <v>35</v>
      </c>
      <c r="M1080" s="1" t="s">
        <v>36</v>
      </c>
      <c r="N1080" s="3" t="s">
        <v>37</v>
      </c>
    </row>
    <row r="1081" spans="1:14" ht="19.95" customHeight="1" x14ac:dyDescent="0.25">
      <c r="A1081" s="2">
        <v>183210</v>
      </c>
      <c r="B1081" s="1">
        <v>92</v>
      </c>
      <c r="C1081" s="1">
        <v>3.3677999999999999</v>
      </c>
      <c r="D1081" s="1">
        <v>6.6825999999999999</v>
      </c>
      <c r="E1081" s="1">
        <v>13.9176</v>
      </c>
      <c r="F1081" s="1">
        <v>29.8201</v>
      </c>
      <c r="G1081" s="1" t="s">
        <v>14</v>
      </c>
      <c r="H1081" s="1" t="s">
        <v>22</v>
      </c>
      <c r="I1081" s="1" t="s">
        <v>23</v>
      </c>
      <c r="J1081" s="1" t="s">
        <v>24</v>
      </c>
      <c r="K1081" s="1" t="s">
        <v>25</v>
      </c>
      <c r="L1081" s="1" t="s">
        <v>26</v>
      </c>
      <c r="M1081" s="1" t="s">
        <v>27</v>
      </c>
      <c r="N1081" s="3" t="s">
        <v>28</v>
      </c>
    </row>
    <row r="1082" spans="1:14" ht="19.95" hidden="1" customHeight="1" x14ac:dyDescent="0.25">
      <c r="A1082" s="2">
        <v>183167</v>
      </c>
      <c r="B1082" s="1">
        <v>59</v>
      </c>
      <c r="C1082" s="1">
        <v>2.6688999999999998</v>
      </c>
      <c r="D1082" s="1">
        <v>5.9619999999999997</v>
      </c>
      <c r="E1082" s="1">
        <v>11.0039</v>
      </c>
      <c r="F1082" s="1">
        <v>21.742899999999999</v>
      </c>
      <c r="G1082" s="1" t="s">
        <v>14</v>
      </c>
      <c r="H1082" s="1" t="s">
        <v>15</v>
      </c>
      <c r="I1082" s="1" t="s">
        <v>16</v>
      </c>
      <c r="J1082" s="1" t="s">
        <v>17</v>
      </c>
      <c r="K1082" s="1" t="s">
        <v>18</v>
      </c>
      <c r="L1082" s="1" t="s">
        <v>19</v>
      </c>
      <c r="M1082" s="1" t="s">
        <v>20</v>
      </c>
      <c r="N1082" s="3" t="s">
        <v>21</v>
      </c>
    </row>
    <row r="1083" spans="1:14" ht="19.95" customHeight="1" x14ac:dyDescent="0.25">
      <c r="A1083" s="2">
        <v>183112</v>
      </c>
      <c r="B1083" s="1">
        <v>69</v>
      </c>
      <c r="C1083" s="1">
        <v>3.0623999999999998</v>
      </c>
      <c r="D1083" s="1">
        <v>6.3327</v>
      </c>
      <c r="E1083" s="1">
        <v>12.481</v>
      </c>
      <c r="F1083" s="1">
        <v>27.193100000000001</v>
      </c>
      <c r="G1083" s="1" t="s">
        <v>30</v>
      </c>
      <c r="H1083" s="1" t="s">
        <v>22</v>
      </c>
      <c r="I1083" s="1" t="s">
        <v>23</v>
      </c>
      <c r="J1083" s="1" t="s">
        <v>24</v>
      </c>
      <c r="K1083" s="1" t="s">
        <v>25</v>
      </c>
      <c r="L1083" s="1" t="s">
        <v>26</v>
      </c>
      <c r="M1083" s="1" t="s">
        <v>27</v>
      </c>
      <c r="N1083" s="3" t="s">
        <v>28</v>
      </c>
    </row>
    <row r="1084" spans="1:14" ht="19.95" hidden="1" customHeight="1" x14ac:dyDescent="0.25">
      <c r="A1084" s="2">
        <v>183073</v>
      </c>
      <c r="B1084" s="1">
        <v>37</v>
      </c>
      <c r="C1084" s="1">
        <v>2.7970999999999999</v>
      </c>
      <c r="D1084" s="1">
        <v>5.1718000000000002</v>
      </c>
      <c r="E1084" s="1">
        <v>11.309799999999999</v>
      </c>
      <c r="F1084" s="1">
        <v>23.963200000000001</v>
      </c>
      <c r="G1084" s="1" t="s">
        <v>38</v>
      </c>
      <c r="H1084" s="1" t="s">
        <v>15</v>
      </c>
      <c r="I1084" s="1" t="s">
        <v>16</v>
      </c>
      <c r="J1084" s="1" t="s">
        <v>17</v>
      </c>
      <c r="K1084" s="1" t="s">
        <v>18</v>
      </c>
      <c r="L1084" s="1" t="s">
        <v>19</v>
      </c>
      <c r="M1084" s="1" t="s">
        <v>20</v>
      </c>
      <c r="N1084" s="3" t="s">
        <v>21</v>
      </c>
    </row>
    <row r="1085" spans="1:14" ht="19.95" hidden="1" customHeight="1" x14ac:dyDescent="0.25">
      <c r="A1085" s="2">
        <v>183067</v>
      </c>
      <c r="B1085" s="1">
        <v>35</v>
      </c>
      <c r="C1085" s="1">
        <v>2.7488000000000001</v>
      </c>
      <c r="D1085" s="1">
        <v>5.9253999999999998</v>
      </c>
      <c r="E1085" s="1">
        <v>11.3264</v>
      </c>
      <c r="F1085" s="1">
        <v>23.727</v>
      </c>
      <c r="G1085" s="1" t="s">
        <v>14</v>
      </c>
      <c r="H1085" s="1" t="s">
        <v>15</v>
      </c>
      <c r="I1085" s="1" t="s">
        <v>16</v>
      </c>
      <c r="J1085" s="1" t="s">
        <v>17</v>
      </c>
      <c r="K1085" s="1" t="s">
        <v>18</v>
      </c>
      <c r="L1085" s="1" t="s">
        <v>19</v>
      </c>
      <c r="M1085" s="1" t="s">
        <v>20</v>
      </c>
      <c r="N1085" s="3" t="s">
        <v>21</v>
      </c>
    </row>
    <row r="1086" spans="1:14" ht="19.95" hidden="1" customHeight="1" x14ac:dyDescent="0.25">
      <c r="A1086" s="2">
        <v>183060</v>
      </c>
      <c r="B1086" s="1">
        <v>25</v>
      </c>
      <c r="C1086" s="1">
        <v>1.3789</v>
      </c>
      <c r="D1086" s="1">
        <v>4.9659000000000004</v>
      </c>
      <c r="E1086" s="1">
        <v>8.8567999999999998</v>
      </c>
      <c r="F1086" s="1">
        <v>16.170000000000002</v>
      </c>
      <c r="G1086" s="1" t="s">
        <v>30</v>
      </c>
      <c r="H1086" s="1" t="s">
        <v>31</v>
      </c>
      <c r="I1086" s="1" t="s">
        <v>32</v>
      </c>
      <c r="J1086" s="1" t="s">
        <v>33</v>
      </c>
      <c r="K1086" s="1" t="s">
        <v>34</v>
      </c>
      <c r="L1086" s="1" t="s">
        <v>35</v>
      </c>
      <c r="M1086" s="1" t="s">
        <v>36</v>
      </c>
      <c r="N1086" s="3" t="s">
        <v>37</v>
      </c>
    </row>
    <row r="1087" spans="1:14" ht="19.95" customHeight="1" x14ac:dyDescent="0.25">
      <c r="A1087" s="2">
        <v>183047</v>
      </c>
      <c r="B1087" s="1">
        <v>73</v>
      </c>
      <c r="C1087" s="1">
        <v>3.1696</v>
      </c>
      <c r="D1087" s="1">
        <v>6.2564000000000002</v>
      </c>
      <c r="E1087" s="1">
        <v>15.342000000000001</v>
      </c>
      <c r="F1087" s="1">
        <v>29.3247</v>
      </c>
      <c r="G1087" s="1" t="s">
        <v>38</v>
      </c>
      <c r="H1087" s="1" t="s">
        <v>22</v>
      </c>
      <c r="I1087" s="1" t="s">
        <v>23</v>
      </c>
      <c r="J1087" s="1" t="s">
        <v>24</v>
      </c>
      <c r="K1087" s="1" t="s">
        <v>25</v>
      </c>
      <c r="L1087" s="1" t="s">
        <v>26</v>
      </c>
      <c r="M1087" s="1" t="s">
        <v>27</v>
      </c>
      <c r="N1087" s="3" t="s">
        <v>28</v>
      </c>
    </row>
    <row r="1088" spans="1:14" ht="19.95" hidden="1" customHeight="1" x14ac:dyDescent="0.25">
      <c r="A1088" s="2">
        <v>183040</v>
      </c>
      <c r="B1088" s="1">
        <v>11</v>
      </c>
      <c r="C1088" s="1">
        <v>1.9200999999999999</v>
      </c>
      <c r="D1088" s="1">
        <v>4.1379000000000001</v>
      </c>
      <c r="E1088" s="1">
        <v>9.9417000000000009</v>
      </c>
      <c r="F1088" s="1">
        <v>19.676200000000001</v>
      </c>
      <c r="G1088" s="1" t="s">
        <v>30</v>
      </c>
      <c r="H1088" s="1" t="s">
        <v>31</v>
      </c>
      <c r="I1088" s="1" t="s">
        <v>32</v>
      </c>
      <c r="J1088" s="1" t="s">
        <v>33</v>
      </c>
      <c r="K1088" s="1" t="s">
        <v>34</v>
      </c>
      <c r="L1088" s="1" t="s">
        <v>35</v>
      </c>
      <c r="M1088" s="1" t="s">
        <v>36</v>
      </c>
      <c r="N1088" s="3" t="s">
        <v>37</v>
      </c>
    </row>
    <row r="1089" spans="1:14" ht="19.95" hidden="1" customHeight="1" x14ac:dyDescent="0.25">
      <c r="A1089" s="2">
        <v>183039</v>
      </c>
      <c r="B1089" s="1">
        <v>36</v>
      </c>
      <c r="C1089" s="1">
        <v>2.4933999999999998</v>
      </c>
      <c r="D1089" s="1">
        <v>5.4053000000000004</v>
      </c>
      <c r="E1089" s="1">
        <v>11.741099999999999</v>
      </c>
      <c r="F1089" s="1">
        <v>21.384</v>
      </c>
      <c r="G1089" s="1" t="s">
        <v>29</v>
      </c>
      <c r="H1089" s="1" t="s">
        <v>15</v>
      </c>
      <c r="I1089" s="1" t="s">
        <v>16</v>
      </c>
      <c r="J1089" s="1" t="s">
        <v>17</v>
      </c>
      <c r="K1089" s="1" t="s">
        <v>18</v>
      </c>
      <c r="L1089" s="1" t="s">
        <v>19</v>
      </c>
      <c r="M1089" s="1" t="s">
        <v>20</v>
      </c>
      <c r="N1089" s="3" t="s">
        <v>21</v>
      </c>
    </row>
    <row r="1090" spans="1:14" ht="19.95" hidden="1" customHeight="1" x14ac:dyDescent="0.25">
      <c r="A1090" s="2">
        <v>183034</v>
      </c>
      <c r="B1090" s="1">
        <v>59</v>
      </c>
      <c r="C1090" s="1">
        <v>2.7953000000000001</v>
      </c>
      <c r="D1090" s="1">
        <v>5.9798</v>
      </c>
      <c r="E1090" s="1">
        <v>11.1989</v>
      </c>
      <c r="F1090" s="1">
        <v>20.801600000000001</v>
      </c>
      <c r="G1090" s="1" t="s">
        <v>14</v>
      </c>
      <c r="H1090" s="1" t="s">
        <v>15</v>
      </c>
      <c r="I1090" s="1" t="s">
        <v>16</v>
      </c>
      <c r="J1090" s="1" t="s">
        <v>17</v>
      </c>
      <c r="K1090" s="1" t="s">
        <v>18</v>
      </c>
      <c r="L1090" s="1" t="s">
        <v>19</v>
      </c>
      <c r="M1090" s="1" t="s">
        <v>20</v>
      </c>
      <c r="N1090" s="3" t="s">
        <v>21</v>
      </c>
    </row>
    <row r="1091" spans="1:14" ht="19.95" customHeight="1" x14ac:dyDescent="0.25">
      <c r="A1091" s="2">
        <v>183023</v>
      </c>
      <c r="B1091" s="1">
        <v>93</v>
      </c>
      <c r="C1091" s="1">
        <v>3.254</v>
      </c>
      <c r="D1091" s="1">
        <v>6.9762000000000004</v>
      </c>
      <c r="E1091" s="1">
        <v>14.888500000000001</v>
      </c>
      <c r="F1091" s="1">
        <v>25.483000000000001</v>
      </c>
      <c r="G1091" s="1" t="s">
        <v>14</v>
      </c>
      <c r="H1091" s="1" t="s">
        <v>22</v>
      </c>
      <c r="I1091" s="1" t="s">
        <v>23</v>
      </c>
      <c r="J1091" s="1" t="s">
        <v>24</v>
      </c>
      <c r="K1091" s="1" t="s">
        <v>25</v>
      </c>
      <c r="L1091" s="1" t="s">
        <v>26</v>
      </c>
      <c r="M1091" s="1" t="s">
        <v>27</v>
      </c>
      <c r="N1091" s="3" t="s">
        <v>28</v>
      </c>
    </row>
    <row r="1092" spans="1:14" ht="19.95" hidden="1" customHeight="1" x14ac:dyDescent="0.25">
      <c r="A1092" s="2">
        <v>182994</v>
      </c>
      <c r="B1092" s="1">
        <v>28</v>
      </c>
      <c r="C1092" s="1">
        <v>1.7168000000000001</v>
      </c>
      <c r="D1092" s="1">
        <v>4.4284999999999997</v>
      </c>
      <c r="E1092" s="1">
        <v>9.2360000000000007</v>
      </c>
      <c r="F1092" s="1">
        <v>17.6389</v>
      </c>
      <c r="G1092" s="1" t="s">
        <v>38</v>
      </c>
      <c r="H1092" s="1" t="s">
        <v>31</v>
      </c>
      <c r="I1092" s="1" t="s">
        <v>32</v>
      </c>
      <c r="J1092" s="1" t="s">
        <v>33</v>
      </c>
      <c r="K1092" s="1" t="s">
        <v>34</v>
      </c>
      <c r="L1092" s="1" t="s">
        <v>35</v>
      </c>
      <c r="M1092" s="1" t="s">
        <v>36</v>
      </c>
      <c r="N1092" s="3" t="s">
        <v>37</v>
      </c>
    </row>
    <row r="1093" spans="1:14" ht="19.95" hidden="1" customHeight="1" x14ac:dyDescent="0.25">
      <c r="A1093" s="2">
        <v>182974</v>
      </c>
      <c r="B1093" s="1">
        <v>60</v>
      </c>
      <c r="C1093" s="1">
        <v>2.2618</v>
      </c>
      <c r="D1093" s="1">
        <v>5.2653999999999996</v>
      </c>
      <c r="E1093" s="1">
        <v>10.334899999999999</v>
      </c>
      <c r="F1093" s="1">
        <v>23.251300000000001</v>
      </c>
      <c r="G1093" s="1" t="s">
        <v>38</v>
      </c>
      <c r="H1093" s="1" t="s">
        <v>15</v>
      </c>
      <c r="I1093" s="1" t="s">
        <v>16</v>
      </c>
      <c r="J1093" s="1" t="s">
        <v>17</v>
      </c>
      <c r="K1093" s="1" t="s">
        <v>18</v>
      </c>
      <c r="L1093" s="1" t="s">
        <v>19</v>
      </c>
      <c r="M1093" s="1" t="s">
        <v>20</v>
      </c>
      <c r="N1093" s="3" t="s">
        <v>21</v>
      </c>
    </row>
    <row r="1094" spans="1:14" ht="19.95" hidden="1" customHeight="1" x14ac:dyDescent="0.25">
      <c r="A1094" s="2">
        <v>182943</v>
      </c>
      <c r="B1094" s="1">
        <v>25</v>
      </c>
      <c r="C1094" s="1">
        <v>1.6617999999999999</v>
      </c>
      <c r="D1094" s="1">
        <v>4.6802999999999999</v>
      </c>
      <c r="E1094" s="1">
        <v>8.9255999999999993</v>
      </c>
      <c r="F1094" s="1">
        <v>17.1311</v>
      </c>
      <c r="G1094" s="1" t="s">
        <v>14</v>
      </c>
      <c r="H1094" s="1" t="s">
        <v>31</v>
      </c>
      <c r="I1094" s="1" t="s">
        <v>32</v>
      </c>
      <c r="J1094" s="1" t="s">
        <v>33</v>
      </c>
      <c r="K1094" s="1" t="s">
        <v>34</v>
      </c>
      <c r="L1094" s="1" t="s">
        <v>35</v>
      </c>
      <c r="M1094" s="1" t="s">
        <v>36</v>
      </c>
      <c r="N1094" s="3" t="s">
        <v>37</v>
      </c>
    </row>
    <row r="1095" spans="1:14" ht="19.95" hidden="1" customHeight="1" x14ac:dyDescent="0.25">
      <c r="A1095" s="2">
        <v>182904</v>
      </c>
      <c r="B1095" s="1">
        <v>18</v>
      </c>
      <c r="C1095" s="1">
        <v>1.5488</v>
      </c>
      <c r="D1095" s="1">
        <v>4.7156000000000002</v>
      </c>
      <c r="E1095" s="1">
        <v>8.8340999999999994</v>
      </c>
      <c r="F1095" s="1">
        <v>19.200099999999999</v>
      </c>
      <c r="G1095" s="1" t="s">
        <v>14</v>
      </c>
      <c r="H1095" s="1" t="s">
        <v>31</v>
      </c>
      <c r="I1095" s="1" t="s">
        <v>32</v>
      </c>
      <c r="J1095" s="1" t="s">
        <v>33</v>
      </c>
      <c r="K1095" s="1" t="s">
        <v>34</v>
      </c>
      <c r="L1095" s="1" t="s">
        <v>35</v>
      </c>
      <c r="M1095" s="1" t="s">
        <v>36</v>
      </c>
      <c r="N1095" s="3" t="s">
        <v>37</v>
      </c>
    </row>
    <row r="1096" spans="1:14" ht="19.95" hidden="1" customHeight="1" x14ac:dyDescent="0.25">
      <c r="A1096" s="2">
        <v>182899</v>
      </c>
      <c r="B1096" s="1">
        <v>14</v>
      </c>
      <c r="C1096" s="1">
        <v>1.3050999999999999</v>
      </c>
      <c r="D1096" s="1">
        <v>4.8025000000000002</v>
      </c>
      <c r="E1096" s="1">
        <v>8.6823999999999995</v>
      </c>
      <c r="F1096" s="1">
        <v>17.6022</v>
      </c>
      <c r="G1096" s="1" t="s">
        <v>30</v>
      </c>
      <c r="H1096" s="1" t="s">
        <v>31</v>
      </c>
      <c r="I1096" s="1" t="s">
        <v>32</v>
      </c>
      <c r="J1096" s="1" t="s">
        <v>33</v>
      </c>
      <c r="K1096" s="1" t="s">
        <v>34</v>
      </c>
      <c r="L1096" s="1" t="s">
        <v>35</v>
      </c>
      <c r="M1096" s="1" t="s">
        <v>36</v>
      </c>
      <c r="N1096" s="3" t="s">
        <v>37</v>
      </c>
    </row>
    <row r="1097" spans="1:14" ht="19.95" customHeight="1" x14ac:dyDescent="0.25">
      <c r="A1097" s="2">
        <v>182890</v>
      </c>
      <c r="B1097" s="1">
        <v>98</v>
      </c>
      <c r="C1097" s="1">
        <v>3.6122999999999998</v>
      </c>
      <c r="D1097" s="1">
        <v>6.0765000000000002</v>
      </c>
      <c r="E1097" s="1">
        <v>13.111700000000001</v>
      </c>
      <c r="F1097" s="1">
        <v>26.9876</v>
      </c>
      <c r="G1097" s="1" t="s">
        <v>38</v>
      </c>
      <c r="H1097" s="1" t="s">
        <v>22</v>
      </c>
      <c r="I1097" s="1" t="s">
        <v>23</v>
      </c>
      <c r="J1097" s="1" t="s">
        <v>24</v>
      </c>
      <c r="K1097" s="1" t="s">
        <v>25</v>
      </c>
      <c r="L1097" s="1" t="s">
        <v>26</v>
      </c>
      <c r="M1097" s="1" t="s">
        <v>27</v>
      </c>
      <c r="N1097" s="3" t="s">
        <v>28</v>
      </c>
    </row>
    <row r="1098" spans="1:14" ht="19.95" customHeight="1" x14ac:dyDescent="0.25">
      <c r="A1098" s="2">
        <v>182878</v>
      </c>
      <c r="B1098" s="1">
        <v>86</v>
      </c>
      <c r="C1098" s="1">
        <v>3.4489999999999998</v>
      </c>
      <c r="D1098" s="1">
        <v>6.8791000000000002</v>
      </c>
      <c r="E1098" s="1">
        <v>14.106299999999999</v>
      </c>
      <c r="F1098" s="1">
        <v>25.799099999999999</v>
      </c>
      <c r="G1098" s="1" t="s">
        <v>30</v>
      </c>
      <c r="H1098" s="1" t="s">
        <v>22</v>
      </c>
      <c r="I1098" s="1" t="s">
        <v>23</v>
      </c>
      <c r="J1098" s="1" t="s">
        <v>24</v>
      </c>
      <c r="K1098" s="1" t="s">
        <v>25</v>
      </c>
      <c r="L1098" s="1" t="s">
        <v>26</v>
      </c>
      <c r="M1098" s="1" t="s">
        <v>27</v>
      </c>
      <c r="N1098" s="3" t="s">
        <v>28</v>
      </c>
    </row>
    <row r="1099" spans="1:14" ht="19.95" customHeight="1" x14ac:dyDescent="0.25">
      <c r="A1099" s="2">
        <v>182862</v>
      </c>
      <c r="B1099" s="1">
        <v>64</v>
      </c>
      <c r="C1099" s="1">
        <v>3.8605999999999998</v>
      </c>
      <c r="D1099" s="1">
        <v>6.5797999999999996</v>
      </c>
      <c r="E1099" s="1">
        <v>13.9322</v>
      </c>
      <c r="F1099" s="1">
        <v>28.268599999999999</v>
      </c>
      <c r="G1099" s="1" t="s">
        <v>14</v>
      </c>
      <c r="H1099" s="1" t="s">
        <v>22</v>
      </c>
      <c r="I1099" s="1" t="s">
        <v>23</v>
      </c>
      <c r="J1099" s="1" t="s">
        <v>24</v>
      </c>
      <c r="K1099" s="1" t="s">
        <v>25</v>
      </c>
      <c r="L1099" s="1" t="s">
        <v>26</v>
      </c>
      <c r="M1099" s="1" t="s">
        <v>27</v>
      </c>
      <c r="N1099" s="3" t="s">
        <v>28</v>
      </c>
    </row>
    <row r="1100" spans="1:14" ht="19.95" customHeight="1" x14ac:dyDescent="0.25">
      <c r="A1100" s="2">
        <v>182834</v>
      </c>
      <c r="B1100" s="1">
        <v>74</v>
      </c>
      <c r="C1100" s="1">
        <v>3.6956000000000002</v>
      </c>
      <c r="D1100" s="1">
        <v>6.0808</v>
      </c>
      <c r="E1100" s="1">
        <v>14.0962</v>
      </c>
      <c r="F1100" s="1">
        <v>29.2102</v>
      </c>
      <c r="G1100" s="1" t="s">
        <v>38</v>
      </c>
      <c r="H1100" s="1" t="s">
        <v>22</v>
      </c>
      <c r="I1100" s="1" t="s">
        <v>23</v>
      </c>
      <c r="J1100" s="1" t="s">
        <v>24</v>
      </c>
      <c r="K1100" s="1" t="s">
        <v>25</v>
      </c>
      <c r="L1100" s="1" t="s">
        <v>26</v>
      </c>
      <c r="M1100" s="1" t="s">
        <v>27</v>
      </c>
      <c r="N1100" s="3" t="s">
        <v>28</v>
      </c>
    </row>
    <row r="1101" spans="1:14" ht="19.95" customHeight="1" x14ac:dyDescent="0.25">
      <c r="A1101" s="2">
        <v>182780</v>
      </c>
      <c r="B1101" s="1">
        <v>68</v>
      </c>
      <c r="C1101" s="1">
        <v>3.7568000000000001</v>
      </c>
      <c r="D1101" s="1">
        <v>6.9943</v>
      </c>
      <c r="E1101" s="1">
        <v>13.9238</v>
      </c>
      <c r="F1101" s="1">
        <v>29.848500000000001</v>
      </c>
      <c r="G1101" s="1" t="s">
        <v>38</v>
      </c>
      <c r="H1101" s="1" t="s">
        <v>22</v>
      </c>
      <c r="I1101" s="1" t="s">
        <v>23</v>
      </c>
      <c r="J1101" s="1" t="s">
        <v>24</v>
      </c>
      <c r="K1101" s="1" t="s">
        <v>25</v>
      </c>
      <c r="L1101" s="1" t="s">
        <v>26</v>
      </c>
      <c r="M1101" s="1" t="s">
        <v>27</v>
      </c>
      <c r="N1101" s="3" t="s">
        <v>28</v>
      </c>
    </row>
    <row r="1102" spans="1:14" ht="19.95" customHeight="1" x14ac:dyDescent="0.25">
      <c r="A1102" s="2">
        <v>182699</v>
      </c>
      <c r="B1102" s="1">
        <v>69</v>
      </c>
      <c r="C1102" s="1">
        <v>3.9588000000000001</v>
      </c>
      <c r="D1102" s="1">
        <v>6.2851999999999997</v>
      </c>
      <c r="E1102" s="1">
        <v>15.242699999999999</v>
      </c>
      <c r="F1102" s="1">
        <v>25.5777</v>
      </c>
      <c r="G1102" s="1" t="s">
        <v>30</v>
      </c>
      <c r="H1102" s="1" t="s">
        <v>22</v>
      </c>
      <c r="I1102" s="1" t="s">
        <v>23</v>
      </c>
      <c r="J1102" s="1" t="s">
        <v>24</v>
      </c>
      <c r="K1102" s="1" t="s">
        <v>25</v>
      </c>
      <c r="L1102" s="1" t="s">
        <v>26</v>
      </c>
      <c r="M1102" s="1" t="s">
        <v>27</v>
      </c>
      <c r="N1102" s="3" t="s">
        <v>28</v>
      </c>
    </row>
    <row r="1103" spans="1:14" ht="19.95" hidden="1" customHeight="1" x14ac:dyDescent="0.25">
      <c r="A1103" s="2">
        <v>182662</v>
      </c>
      <c r="B1103" s="1">
        <v>58</v>
      </c>
      <c r="C1103" s="1">
        <v>2.5339</v>
      </c>
      <c r="D1103" s="1">
        <v>5.4455999999999998</v>
      </c>
      <c r="E1103" s="1">
        <v>10.391299999999999</v>
      </c>
      <c r="F1103" s="1">
        <v>24.4026</v>
      </c>
      <c r="G1103" s="1" t="s">
        <v>38</v>
      </c>
      <c r="H1103" s="1" t="s">
        <v>15</v>
      </c>
      <c r="I1103" s="1" t="s">
        <v>16</v>
      </c>
      <c r="J1103" s="1" t="s">
        <v>17</v>
      </c>
      <c r="K1103" s="1" t="s">
        <v>18</v>
      </c>
      <c r="L1103" s="1" t="s">
        <v>19</v>
      </c>
      <c r="M1103" s="1" t="s">
        <v>20</v>
      </c>
      <c r="N1103" s="3" t="s">
        <v>21</v>
      </c>
    </row>
    <row r="1104" spans="1:14" ht="19.95" customHeight="1" x14ac:dyDescent="0.25">
      <c r="A1104" s="2">
        <v>182639</v>
      </c>
      <c r="B1104" s="1">
        <v>67</v>
      </c>
      <c r="C1104" s="1">
        <v>3.456</v>
      </c>
      <c r="D1104" s="1">
        <v>6.0156000000000001</v>
      </c>
      <c r="E1104" s="1">
        <v>15.268000000000001</v>
      </c>
      <c r="F1104" s="1">
        <v>29.614000000000001</v>
      </c>
      <c r="G1104" s="1" t="s">
        <v>30</v>
      </c>
      <c r="H1104" s="1" t="s">
        <v>22</v>
      </c>
      <c r="I1104" s="1" t="s">
        <v>23</v>
      </c>
      <c r="J1104" s="1" t="s">
        <v>24</v>
      </c>
      <c r="K1104" s="1" t="s">
        <v>25</v>
      </c>
      <c r="L1104" s="1" t="s">
        <v>26</v>
      </c>
      <c r="M1104" s="1" t="s">
        <v>27</v>
      </c>
      <c r="N1104" s="3" t="s">
        <v>28</v>
      </c>
    </row>
    <row r="1105" spans="1:14" ht="19.95" customHeight="1" x14ac:dyDescent="0.25">
      <c r="A1105" s="2">
        <v>182637</v>
      </c>
      <c r="B1105" s="1">
        <v>65</v>
      </c>
      <c r="C1105" s="1">
        <v>3.8751000000000002</v>
      </c>
      <c r="D1105" s="1">
        <v>6.4592000000000001</v>
      </c>
      <c r="E1105" s="1">
        <v>13.136900000000001</v>
      </c>
      <c r="F1105" s="1">
        <v>27.198499999999999</v>
      </c>
      <c r="G1105" s="1" t="s">
        <v>30</v>
      </c>
      <c r="H1105" s="1" t="s">
        <v>22</v>
      </c>
      <c r="I1105" s="1" t="s">
        <v>23</v>
      </c>
      <c r="J1105" s="1" t="s">
        <v>24</v>
      </c>
      <c r="K1105" s="1" t="s">
        <v>25</v>
      </c>
      <c r="L1105" s="1" t="s">
        <v>26</v>
      </c>
      <c r="M1105" s="1" t="s">
        <v>27</v>
      </c>
      <c r="N1105" s="3" t="s">
        <v>28</v>
      </c>
    </row>
    <row r="1106" spans="1:14" ht="19.95" hidden="1" customHeight="1" x14ac:dyDescent="0.25">
      <c r="A1106" s="2">
        <v>182636</v>
      </c>
      <c r="B1106" s="1">
        <v>25</v>
      </c>
      <c r="C1106" s="1">
        <v>1.9413</v>
      </c>
      <c r="D1106" s="1">
        <v>4.3265000000000002</v>
      </c>
      <c r="E1106" s="1">
        <v>9.3579000000000008</v>
      </c>
      <c r="F1106" s="1">
        <v>18.783300000000001</v>
      </c>
      <c r="G1106" s="1" t="s">
        <v>38</v>
      </c>
      <c r="H1106" s="1" t="s">
        <v>31</v>
      </c>
      <c r="I1106" s="1" t="s">
        <v>32</v>
      </c>
      <c r="J1106" s="1" t="s">
        <v>33</v>
      </c>
      <c r="K1106" s="1" t="s">
        <v>34</v>
      </c>
      <c r="L1106" s="1" t="s">
        <v>35</v>
      </c>
      <c r="M1106" s="1" t="s">
        <v>36</v>
      </c>
      <c r="N1106" s="3" t="s">
        <v>37</v>
      </c>
    </row>
    <row r="1107" spans="1:14" ht="19.95" hidden="1" customHeight="1" x14ac:dyDescent="0.25">
      <c r="A1107" s="2">
        <v>182597</v>
      </c>
      <c r="B1107" s="1">
        <v>23</v>
      </c>
      <c r="C1107" s="1">
        <v>1.2766999999999999</v>
      </c>
      <c r="D1107" s="1">
        <v>4.9695</v>
      </c>
      <c r="E1107" s="1">
        <v>8.8617000000000008</v>
      </c>
      <c r="F1107" s="1">
        <v>18.698</v>
      </c>
      <c r="G1107" s="1" t="s">
        <v>38</v>
      </c>
      <c r="H1107" s="1" t="s">
        <v>31</v>
      </c>
      <c r="I1107" s="1" t="s">
        <v>32</v>
      </c>
      <c r="J1107" s="1" t="s">
        <v>33</v>
      </c>
      <c r="K1107" s="1" t="s">
        <v>34</v>
      </c>
      <c r="L1107" s="1" t="s">
        <v>35</v>
      </c>
      <c r="M1107" s="1" t="s">
        <v>36</v>
      </c>
      <c r="N1107" s="3" t="s">
        <v>37</v>
      </c>
    </row>
    <row r="1108" spans="1:14" ht="19.95" hidden="1" customHeight="1" x14ac:dyDescent="0.25">
      <c r="A1108" s="2">
        <v>182566</v>
      </c>
      <c r="B1108" s="1">
        <v>57</v>
      </c>
      <c r="C1108" s="1">
        <v>2.5832000000000002</v>
      </c>
      <c r="D1108" s="1">
        <v>5.8978999999999999</v>
      </c>
      <c r="E1108" s="1">
        <v>10.7347</v>
      </c>
      <c r="F1108" s="1">
        <v>23.2987</v>
      </c>
      <c r="G1108" s="1" t="s">
        <v>30</v>
      </c>
      <c r="H1108" s="1" t="s">
        <v>15</v>
      </c>
      <c r="I1108" s="1" t="s">
        <v>16</v>
      </c>
      <c r="J1108" s="1" t="s">
        <v>17</v>
      </c>
      <c r="K1108" s="1" t="s">
        <v>18</v>
      </c>
      <c r="L1108" s="1" t="s">
        <v>19</v>
      </c>
      <c r="M1108" s="1" t="s">
        <v>20</v>
      </c>
      <c r="N1108" s="3" t="s">
        <v>21</v>
      </c>
    </row>
    <row r="1109" spans="1:14" ht="19.95" hidden="1" customHeight="1" x14ac:dyDescent="0.25">
      <c r="A1109" s="2">
        <v>182559</v>
      </c>
      <c r="B1109" s="1">
        <v>60</v>
      </c>
      <c r="C1109" s="1">
        <v>2.6613000000000002</v>
      </c>
      <c r="D1109" s="1">
        <v>5.5290999999999997</v>
      </c>
      <c r="E1109" s="1">
        <v>10.7483</v>
      </c>
      <c r="F1109" s="1">
        <v>22.727599999999999</v>
      </c>
      <c r="G1109" s="1" t="s">
        <v>29</v>
      </c>
      <c r="H1109" s="1" t="s">
        <v>15</v>
      </c>
      <c r="I1109" s="1" t="s">
        <v>16</v>
      </c>
      <c r="J1109" s="1" t="s">
        <v>17</v>
      </c>
      <c r="K1109" s="1" t="s">
        <v>18</v>
      </c>
      <c r="L1109" s="1" t="s">
        <v>19</v>
      </c>
      <c r="M1109" s="1" t="s">
        <v>20</v>
      </c>
      <c r="N1109" s="3" t="s">
        <v>21</v>
      </c>
    </row>
    <row r="1110" spans="1:14" ht="19.95" hidden="1" customHeight="1" x14ac:dyDescent="0.25">
      <c r="A1110" s="2">
        <v>182538</v>
      </c>
      <c r="B1110" s="1">
        <v>10</v>
      </c>
      <c r="C1110" s="1">
        <v>1.5217000000000001</v>
      </c>
      <c r="D1110" s="1">
        <v>4.9218999999999999</v>
      </c>
      <c r="E1110" s="1">
        <v>9.0412999999999997</v>
      </c>
      <c r="F1110" s="1">
        <v>16.631900000000002</v>
      </c>
      <c r="G1110" s="1" t="s">
        <v>30</v>
      </c>
      <c r="H1110" s="1" t="s">
        <v>31</v>
      </c>
      <c r="I1110" s="1" t="s">
        <v>32</v>
      </c>
      <c r="J1110" s="1" t="s">
        <v>33</v>
      </c>
      <c r="K1110" s="1" t="s">
        <v>34</v>
      </c>
      <c r="L1110" s="1" t="s">
        <v>35</v>
      </c>
      <c r="M1110" s="1" t="s">
        <v>36</v>
      </c>
      <c r="N1110" s="3" t="s">
        <v>37</v>
      </c>
    </row>
    <row r="1111" spans="1:14" ht="19.95" customHeight="1" x14ac:dyDescent="0.25">
      <c r="A1111" s="2">
        <v>182535</v>
      </c>
      <c r="B1111" s="1">
        <v>77</v>
      </c>
      <c r="C1111" s="1">
        <v>3.5226999999999999</v>
      </c>
      <c r="D1111" s="1">
        <v>6.4153000000000002</v>
      </c>
      <c r="E1111" s="1">
        <v>12.6647</v>
      </c>
      <c r="F1111" s="1">
        <v>25.6235</v>
      </c>
      <c r="G1111" s="1" t="s">
        <v>14</v>
      </c>
      <c r="H1111" s="1" t="s">
        <v>22</v>
      </c>
      <c r="I1111" s="1" t="s">
        <v>23</v>
      </c>
      <c r="J1111" s="1" t="s">
        <v>24</v>
      </c>
      <c r="K1111" s="1" t="s">
        <v>25</v>
      </c>
      <c r="L1111" s="1" t="s">
        <v>26</v>
      </c>
      <c r="M1111" s="1" t="s">
        <v>27</v>
      </c>
      <c r="N1111" s="3" t="s">
        <v>28</v>
      </c>
    </row>
    <row r="1112" spans="1:14" ht="19.95" customHeight="1" x14ac:dyDescent="0.25">
      <c r="A1112" s="2">
        <v>182518</v>
      </c>
      <c r="B1112" s="1">
        <v>86</v>
      </c>
      <c r="C1112" s="1">
        <v>3.0493000000000001</v>
      </c>
      <c r="D1112" s="1">
        <v>6.6936</v>
      </c>
      <c r="E1112" s="1">
        <v>15.5077</v>
      </c>
      <c r="F1112" s="1">
        <v>28.058900000000001</v>
      </c>
      <c r="G1112" s="1" t="s">
        <v>30</v>
      </c>
      <c r="H1112" s="1" t="s">
        <v>22</v>
      </c>
      <c r="I1112" s="1" t="s">
        <v>23</v>
      </c>
      <c r="J1112" s="1" t="s">
        <v>24</v>
      </c>
      <c r="K1112" s="1" t="s">
        <v>25</v>
      </c>
      <c r="L1112" s="1" t="s">
        <v>26</v>
      </c>
      <c r="M1112" s="1" t="s">
        <v>27</v>
      </c>
      <c r="N1112" s="3" t="s">
        <v>28</v>
      </c>
    </row>
    <row r="1113" spans="1:14" ht="19.95" customHeight="1" x14ac:dyDescent="0.25">
      <c r="A1113" s="2">
        <v>182424</v>
      </c>
      <c r="B1113" s="1">
        <v>68</v>
      </c>
      <c r="C1113" s="1">
        <v>3.2900999999999998</v>
      </c>
      <c r="D1113" s="1">
        <v>6.7415000000000003</v>
      </c>
      <c r="E1113" s="1">
        <v>14.606299999999999</v>
      </c>
      <c r="F1113" s="1">
        <v>26.4954</v>
      </c>
      <c r="G1113" s="1" t="s">
        <v>14</v>
      </c>
      <c r="H1113" s="1" t="s">
        <v>22</v>
      </c>
      <c r="I1113" s="1" t="s">
        <v>23</v>
      </c>
      <c r="J1113" s="1" t="s">
        <v>24</v>
      </c>
      <c r="K1113" s="1" t="s">
        <v>25</v>
      </c>
      <c r="L1113" s="1" t="s">
        <v>26</v>
      </c>
      <c r="M1113" s="1" t="s">
        <v>27</v>
      </c>
      <c r="N1113" s="3" t="s">
        <v>28</v>
      </c>
    </row>
    <row r="1114" spans="1:14" ht="19.95" hidden="1" customHeight="1" x14ac:dyDescent="0.25">
      <c r="A1114" s="2">
        <v>182417</v>
      </c>
      <c r="B1114" s="1">
        <v>40</v>
      </c>
      <c r="C1114" s="1">
        <v>2.0284</v>
      </c>
      <c r="D1114" s="1">
        <v>5.1916000000000002</v>
      </c>
      <c r="E1114" s="1">
        <v>10.3401</v>
      </c>
      <c r="F1114" s="1">
        <v>23.831099999999999</v>
      </c>
      <c r="G1114" s="1" t="s">
        <v>29</v>
      </c>
      <c r="H1114" s="1" t="s">
        <v>15</v>
      </c>
      <c r="I1114" s="1" t="s">
        <v>16</v>
      </c>
      <c r="J1114" s="1" t="s">
        <v>17</v>
      </c>
      <c r="K1114" s="1" t="s">
        <v>18</v>
      </c>
      <c r="L1114" s="1" t="s">
        <v>19</v>
      </c>
      <c r="M1114" s="1" t="s">
        <v>20</v>
      </c>
      <c r="N1114" s="3" t="s">
        <v>21</v>
      </c>
    </row>
    <row r="1115" spans="1:14" ht="19.95" hidden="1" customHeight="1" x14ac:dyDescent="0.25">
      <c r="A1115" s="2">
        <v>182399</v>
      </c>
      <c r="B1115" s="1">
        <v>20</v>
      </c>
      <c r="C1115" s="1">
        <v>1.1335999999999999</v>
      </c>
      <c r="D1115" s="1">
        <v>4.5730000000000004</v>
      </c>
      <c r="E1115" s="1">
        <v>8.3864000000000001</v>
      </c>
      <c r="F1115" s="1">
        <v>19.415199999999999</v>
      </c>
      <c r="G1115" s="1" t="s">
        <v>38</v>
      </c>
      <c r="H1115" s="1" t="s">
        <v>31</v>
      </c>
      <c r="I1115" s="1" t="s">
        <v>32</v>
      </c>
      <c r="J1115" s="1" t="s">
        <v>33</v>
      </c>
      <c r="K1115" s="1" t="s">
        <v>34</v>
      </c>
      <c r="L1115" s="1" t="s">
        <v>35</v>
      </c>
      <c r="M1115" s="1" t="s">
        <v>36</v>
      </c>
      <c r="N1115" s="3" t="s">
        <v>37</v>
      </c>
    </row>
    <row r="1116" spans="1:14" ht="19.95" customHeight="1" x14ac:dyDescent="0.25">
      <c r="A1116" s="2">
        <v>182393</v>
      </c>
      <c r="B1116" s="1">
        <v>91</v>
      </c>
      <c r="C1116" s="1">
        <v>3.7757000000000001</v>
      </c>
      <c r="D1116" s="1">
        <v>6.8296999999999999</v>
      </c>
      <c r="E1116" s="1">
        <v>12.9666</v>
      </c>
      <c r="F1116" s="1">
        <v>25.5976</v>
      </c>
      <c r="G1116" s="1" t="s">
        <v>14</v>
      </c>
      <c r="H1116" s="1" t="s">
        <v>22</v>
      </c>
      <c r="I1116" s="1" t="s">
        <v>23</v>
      </c>
      <c r="J1116" s="1" t="s">
        <v>24</v>
      </c>
      <c r="K1116" s="1" t="s">
        <v>25</v>
      </c>
      <c r="L1116" s="1" t="s">
        <v>26</v>
      </c>
      <c r="M1116" s="1" t="s">
        <v>27</v>
      </c>
      <c r="N1116" s="3" t="s">
        <v>28</v>
      </c>
    </row>
    <row r="1117" spans="1:14" ht="19.95" hidden="1" customHeight="1" x14ac:dyDescent="0.25">
      <c r="A1117" s="2">
        <v>182372</v>
      </c>
      <c r="B1117" s="1">
        <v>32</v>
      </c>
      <c r="C1117" s="1">
        <v>2.1120000000000001</v>
      </c>
      <c r="D1117" s="1">
        <v>5.0556999999999999</v>
      </c>
      <c r="E1117" s="1">
        <v>11.380599999999999</v>
      </c>
      <c r="F1117" s="1">
        <v>24.377500000000001</v>
      </c>
      <c r="G1117" s="1" t="s">
        <v>30</v>
      </c>
      <c r="H1117" s="1" t="s">
        <v>15</v>
      </c>
      <c r="I1117" s="1" t="s">
        <v>16</v>
      </c>
      <c r="J1117" s="1" t="s">
        <v>17</v>
      </c>
      <c r="K1117" s="1" t="s">
        <v>18</v>
      </c>
      <c r="L1117" s="1" t="s">
        <v>19</v>
      </c>
      <c r="M1117" s="1" t="s">
        <v>20</v>
      </c>
      <c r="N1117" s="3" t="s">
        <v>21</v>
      </c>
    </row>
    <row r="1118" spans="1:14" ht="19.95" hidden="1" customHeight="1" x14ac:dyDescent="0.25">
      <c r="A1118" s="2">
        <v>182344</v>
      </c>
      <c r="B1118" s="1">
        <v>16</v>
      </c>
      <c r="C1118" s="1">
        <v>1.3056000000000001</v>
      </c>
      <c r="D1118" s="1">
        <v>4.3357000000000001</v>
      </c>
      <c r="E1118" s="1">
        <v>8.0205000000000002</v>
      </c>
      <c r="F1118" s="1">
        <v>18.829499999999999</v>
      </c>
      <c r="G1118" s="1" t="s">
        <v>29</v>
      </c>
      <c r="H1118" s="1" t="s">
        <v>31</v>
      </c>
      <c r="I1118" s="1" t="s">
        <v>32</v>
      </c>
      <c r="J1118" s="1" t="s">
        <v>33</v>
      </c>
      <c r="K1118" s="1" t="s">
        <v>34</v>
      </c>
      <c r="L1118" s="1" t="s">
        <v>35</v>
      </c>
      <c r="M1118" s="1" t="s">
        <v>36</v>
      </c>
      <c r="N1118" s="3" t="s">
        <v>37</v>
      </c>
    </row>
    <row r="1119" spans="1:14" ht="19.95" hidden="1" customHeight="1" x14ac:dyDescent="0.25">
      <c r="A1119" s="2">
        <v>182296</v>
      </c>
      <c r="B1119" s="1">
        <v>59</v>
      </c>
      <c r="C1119" s="1">
        <v>2.3687</v>
      </c>
      <c r="D1119" s="1">
        <v>5.9017999999999997</v>
      </c>
      <c r="E1119" s="1">
        <v>11.7964</v>
      </c>
      <c r="F1119" s="1">
        <v>24.6295</v>
      </c>
      <c r="G1119" s="1" t="s">
        <v>38</v>
      </c>
      <c r="H1119" s="1" t="s">
        <v>15</v>
      </c>
      <c r="I1119" s="1" t="s">
        <v>16</v>
      </c>
      <c r="J1119" s="1" t="s">
        <v>17</v>
      </c>
      <c r="K1119" s="1" t="s">
        <v>18</v>
      </c>
      <c r="L1119" s="1" t="s">
        <v>19</v>
      </c>
      <c r="M1119" s="1" t="s">
        <v>20</v>
      </c>
      <c r="N1119" s="3" t="s">
        <v>21</v>
      </c>
    </row>
    <row r="1120" spans="1:14" ht="19.95" hidden="1" customHeight="1" x14ac:dyDescent="0.25">
      <c r="A1120" s="2">
        <v>182193</v>
      </c>
      <c r="B1120" s="1">
        <v>18</v>
      </c>
      <c r="C1120" s="1">
        <v>1.5848</v>
      </c>
      <c r="D1120" s="1">
        <v>4.4538000000000002</v>
      </c>
      <c r="E1120" s="1">
        <v>8.8828999999999994</v>
      </c>
      <c r="F1120" s="1">
        <v>17.376000000000001</v>
      </c>
      <c r="G1120" s="1" t="s">
        <v>29</v>
      </c>
      <c r="H1120" s="1" t="s">
        <v>31</v>
      </c>
      <c r="I1120" s="1" t="s">
        <v>32</v>
      </c>
      <c r="J1120" s="1" t="s">
        <v>33</v>
      </c>
      <c r="K1120" s="1" t="s">
        <v>34</v>
      </c>
      <c r="L1120" s="1" t="s">
        <v>35</v>
      </c>
      <c r="M1120" s="1" t="s">
        <v>36</v>
      </c>
      <c r="N1120" s="3" t="s">
        <v>37</v>
      </c>
    </row>
    <row r="1121" spans="1:14" ht="19.95" hidden="1" customHeight="1" x14ac:dyDescent="0.25">
      <c r="A1121" s="2">
        <v>182160</v>
      </c>
      <c r="B1121" s="1">
        <v>20</v>
      </c>
      <c r="C1121" s="1">
        <v>1.1897</v>
      </c>
      <c r="D1121" s="1">
        <v>4.9151999999999996</v>
      </c>
      <c r="E1121" s="1">
        <v>8.6823999999999995</v>
      </c>
      <c r="F1121" s="1">
        <v>17.253299999999999</v>
      </c>
      <c r="G1121" s="1" t="s">
        <v>38</v>
      </c>
      <c r="H1121" s="1" t="s">
        <v>31</v>
      </c>
      <c r="I1121" s="1" t="s">
        <v>32</v>
      </c>
      <c r="J1121" s="1" t="s">
        <v>33</v>
      </c>
      <c r="K1121" s="1" t="s">
        <v>34</v>
      </c>
      <c r="L1121" s="1" t="s">
        <v>35</v>
      </c>
      <c r="M1121" s="1" t="s">
        <v>36</v>
      </c>
      <c r="N1121" s="3" t="s">
        <v>37</v>
      </c>
    </row>
    <row r="1122" spans="1:14" ht="19.95" customHeight="1" x14ac:dyDescent="0.25">
      <c r="A1122" s="2">
        <v>182129</v>
      </c>
      <c r="B1122" s="1">
        <v>65</v>
      </c>
      <c r="C1122" s="1">
        <v>3.9192</v>
      </c>
      <c r="D1122" s="1">
        <v>6.5568999999999997</v>
      </c>
      <c r="E1122" s="1">
        <v>12.833600000000001</v>
      </c>
      <c r="F1122" s="1">
        <v>29.0641</v>
      </c>
      <c r="G1122" s="1" t="s">
        <v>38</v>
      </c>
      <c r="H1122" s="1" t="s">
        <v>22</v>
      </c>
      <c r="I1122" s="1" t="s">
        <v>23</v>
      </c>
      <c r="J1122" s="1" t="s">
        <v>24</v>
      </c>
      <c r="K1122" s="1" t="s">
        <v>25</v>
      </c>
      <c r="L1122" s="1" t="s">
        <v>26</v>
      </c>
      <c r="M1122" s="1" t="s">
        <v>27</v>
      </c>
      <c r="N1122" s="3" t="s">
        <v>28</v>
      </c>
    </row>
    <row r="1123" spans="1:14" ht="19.95" customHeight="1" x14ac:dyDescent="0.25">
      <c r="A1123" s="2">
        <v>182121</v>
      </c>
      <c r="B1123" s="1">
        <v>98</v>
      </c>
      <c r="C1123" s="1">
        <v>3.4466000000000001</v>
      </c>
      <c r="D1123" s="1">
        <v>6.6215999999999999</v>
      </c>
      <c r="E1123" s="1">
        <v>15.181699999999999</v>
      </c>
      <c r="F1123" s="1">
        <v>26.430900000000001</v>
      </c>
      <c r="G1123" s="1" t="s">
        <v>29</v>
      </c>
      <c r="H1123" s="1" t="s">
        <v>22</v>
      </c>
      <c r="I1123" s="1" t="s">
        <v>23</v>
      </c>
      <c r="J1123" s="1" t="s">
        <v>24</v>
      </c>
      <c r="K1123" s="1" t="s">
        <v>25</v>
      </c>
      <c r="L1123" s="1" t="s">
        <v>26</v>
      </c>
      <c r="M1123" s="1" t="s">
        <v>27</v>
      </c>
      <c r="N1123" s="3" t="s">
        <v>28</v>
      </c>
    </row>
    <row r="1124" spans="1:14" ht="19.95" hidden="1" customHeight="1" x14ac:dyDescent="0.25">
      <c r="A1124" s="2">
        <v>182105</v>
      </c>
      <c r="B1124" s="1">
        <v>45</v>
      </c>
      <c r="C1124" s="1">
        <v>2.2113999999999998</v>
      </c>
      <c r="D1124" s="1">
        <v>5.0015000000000001</v>
      </c>
      <c r="E1124" s="1">
        <v>10.4472</v>
      </c>
      <c r="F1124" s="1">
        <v>21.58</v>
      </c>
      <c r="G1124" s="1" t="s">
        <v>38</v>
      </c>
      <c r="H1124" s="1" t="s">
        <v>15</v>
      </c>
      <c r="I1124" s="1" t="s">
        <v>16</v>
      </c>
      <c r="J1124" s="1" t="s">
        <v>17</v>
      </c>
      <c r="K1124" s="1" t="s">
        <v>18</v>
      </c>
      <c r="L1124" s="1" t="s">
        <v>19</v>
      </c>
      <c r="M1124" s="1" t="s">
        <v>20</v>
      </c>
      <c r="N1124" s="3" t="s">
        <v>21</v>
      </c>
    </row>
    <row r="1125" spans="1:14" ht="19.95" hidden="1" customHeight="1" x14ac:dyDescent="0.25">
      <c r="A1125" s="2">
        <v>182102</v>
      </c>
      <c r="B1125" s="1">
        <v>46</v>
      </c>
      <c r="C1125" s="1">
        <v>2.0169000000000001</v>
      </c>
      <c r="D1125" s="1">
        <v>5.8037999999999998</v>
      </c>
      <c r="E1125" s="1">
        <v>11.9434</v>
      </c>
      <c r="F1125" s="1">
        <v>24.587299999999999</v>
      </c>
      <c r="G1125" s="1" t="s">
        <v>29</v>
      </c>
      <c r="H1125" s="1" t="s">
        <v>15</v>
      </c>
      <c r="I1125" s="1" t="s">
        <v>16</v>
      </c>
      <c r="J1125" s="1" t="s">
        <v>17</v>
      </c>
      <c r="K1125" s="1" t="s">
        <v>18</v>
      </c>
      <c r="L1125" s="1" t="s">
        <v>19</v>
      </c>
      <c r="M1125" s="1" t="s">
        <v>20</v>
      </c>
      <c r="N1125" s="3" t="s">
        <v>21</v>
      </c>
    </row>
    <row r="1126" spans="1:14" ht="19.95" hidden="1" customHeight="1" x14ac:dyDescent="0.25">
      <c r="A1126" s="2">
        <v>182067</v>
      </c>
      <c r="B1126" s="1">
        <v>30</v>
      </c>
      <c r="C1126" s="1">
        <v>1.3701000000000001</v>
      </c>
      <c r="D1126" s="1">
        <v>4.9999000000000002</v>
      </c>
      <c r="E1126" s="1">
        <v>8.0202000000000009</v>
      </c>
      <c r="F1126" s="1">
        <v>16.178599999999999</v>
      </c>
      <c r="G1126" s="1" t="s">
        <v>30</v>
      </c>
      <c r="H1126" s="1" t="s">
        <v>31</v>
      </c>
      <c r="I1126" s="1" t="s">
        <v>32</v>
      </c>
      <c r="J1126" s="1" t="s">
        <v>33</v>
      </c>
      <c r="K1126" s="1" t="s">
        <v>34</v>
      </c>
      <c r="L1126" s="1" t="s">
        <v>35</v>
      </c>
      <c r="M1126" s="1" t="s">
        <v>36</v>
      </c>
      <c r="N1126" s="3" t="s">
        <v>37</v>
      </c>
    </row>
    <row r="1127" spans="1:14" ht="19.95" hidden="1" customHeight="1" x14ac:dyDescent="0.25">
      <c r="A1127" s="2">
        <v>181998</v>
      </c>
      <c r="B1127" s="1">
        <v>11</v>
      </c>
      <c r="C1127" s="1">
        <v>1.0689</v>
      </c>
      <c r="D1127" s="1">
        <v>4.7765000000000004</v>
      </c>
      <c r="E1127" s="1">
        <v>8.6555</v>
      </c>
      <c r="F1127" s="1">
        <v>19.512899999999998</v>
      </c>
      <c r="G1127" s="1" t="s">
        <v>38</v>
      </c>
      <c r="H1127" s="1" t="s">
        <v>31</v>
      </c>
      <c r="I1127" s="1" t="s">
        <v>32</v>
      </c>
      <c r="J1127" s="1" t="s">
        <v>33</v>
      </c>
      <c r="K1127" s="1" t="s">
        <v>34</v>
      </c>
      <c r="L1127" s="1" t="s">
        <v>35</v>
      </c>
      <c r="M1127" s="1" t="s">
        <v>36</v>
      </c>
      <c r="N1127" s="3" t="s">
        <v>37</v>
      </c>
    </row>
    <row r="1128" spans="1:14" ht="19.95" hidden="1" customHeight="1" x14ac:dyDescent="0.25">
      <c r="A1128" s="2">
        <v>181939</v>
      </c>
      <c r="B1128" s="1">
        <v>21</v>
      </c>
      <c r="C1128" s="1">
        <v>1.1571</v>
      </c>
      <c r="D1128" s="1">
        <v>4.0917000000000003</v>
      </c>
      <c r="E1128" s="1">
        <v>9.6942000000000004</v>
      </c>
      <c r="F1128" s="1">
        <v>17.236699999999999</v>
      </c>
      <c r="G1128" s="1" t="s">
        <v>38</v>
      </c>
      <c r="H1128" s="1" t="s">
        <v>31</v>
      </c>
      <c r="I1128" s="1" t="s">
        <v>32</v>
      </c>
      <c r="J1128" s="1" t="s">
        <v>33</v>
      </c>
      <c r="K1128" s="1" t="s">
        <v>34</v>
      </c>
      <c r="L1128" s="1" t="s">
        <v>35</v>
      </c>
      <c r="M1128" s="1" t="s">
        <v>36</v>
      </c>
      <c r="N1128" s="3" t="s">
        <v>37</v>
      </c>
    </row>
    <row r="1129" spans="1:14" ht="19.95" hidden="1" customHeight="1" x14ac:dyDescent="0.25">
      <c r="A1129" s="2">
        <v>181938</v>
      </c>
      <c r="B1129" s="1">
        <v>24</v>
      </c>
      <c r="C1129" s="1">
        <v>1.7742</v>
      </c>
      <c r="D1129" s="1">
        <v>4.6772</v>
      </c>
      <c r="E1129" s="1">
        <v>9.3224</v>
      </c>
      <c r="F1129" s="1">
        <v>18.218299999999999</v>
      </c>
      <c r="G1129" s="1" t="s">
        <v>38</v>
      </c>
      <c r="H1129" s="1" t="s">
        <v>31</v>
      </c>
      <c r="I1129" s="1" t="s">
        <v>32</v>
      </c>
      <c r="J1129" s="1" t="s">
        <v>33</v>
      </c>
      <c r="K1129" s="1" t="s">
        <v>34</v>
      </c>
      <c r="L1129" s="1" t="s">
        <v>35</v>
      </c>
      <c r="M1129" s="1" t="s">
        <v>36</v>
      </c>
      <c r="N1129" s="3" t="s">
        <v>37</v>
      </c>
    </row>
    <row r="1130" spans="1:14" ht="19.95" hidden="1" customHeight="1" x14ac:dyDescent="0.25">
      <c r="A1130" s="2">
        <v>181901</v>
      </c>
      <c r="B1130" s="1">
        <v>26</v>
      </c>
      <c r="C1130" s="1">
        <v>1.6186</v>
      </c>
      <c r="D1130" s="1">
        <v>4.9896000000000003</v>
      </c>
      <c r="E1130" s="1">
        <v>8.4130000000000003</v>
      </c>
      <c r="F1130" s="1">
        <v>16.472100000000001</v>
      </c>
      <c r="G1130" s="1" t="s">
        <v>14</v>
      </c>
      <c r="H1130" s="1" t="s">
        <v>31</v>
      </c>
      <c r="I1130" s="1" t="s">
        <v>32</v>
      </c>
      <c r="J1130" s="1" t="s">
        <v>33</v>
      </c>
      <c r="K1130" s="1" t="s">
        <v>34</v>
      </c>
      <c r="L1130" s="1" t="s">
        <v>35</v>
      </c>
      <c r="M1130" s="1" t="s">
        <v>36</v>
      </c>
      <c r="N1130" s="3" t="s">
        <v>37</v>
      </c>
    </row>
    <row r="1131" spans="1:14" ht="19.95" hidden="1" customHeight="1" x14ac:dyDescent="0.25">
      <c r="A1131" s="2">
        <v>181897</v>
      </c>
      <c r="B1131" s="1">
        <v>25</v>
      </c>
      <c r="C1131" s="1">
        <v>1.1202000000000001</v>
      </c>
      <c r="D1131" s="1">
        <v>4.8388999999999998</v>
      </c>
      <c r="E1131" s="1">
        <v>8.6085999999999991</v>
      </c>
      <c r="F1131" s="1">
        <v>17.092300000000002</v>
      </c>
      <c r="G1131" s="1" t="s">
        <v>14</v>
      </c>
      <c r="H1131" s="1" t="s">
        <v>31</v>
      </c>
      <c r="I1131" s="1" t="s">
        <v>32</v>
      </c>
      <c r="J1131" s="1" t="s">
        <v>33</v>
      </c>
      <c r="K1131" s="1" t="s">
        <v>34</v>
      </c>
      <c r="L1131" s="1" t="s">
        <v>35</v>
      </c>
      <c r="M1131" s="1" t="s">
        <v>36</v>
      </c>
      <c r="N1131" s="3" t="s">
        <v>37</v>
      </c>
    </row>
    <row r="1132" spans="1:14" ht="19.95" customHeight="1" x14ac:dyDescent="0.25">
      <c r="A1132" s="2">
        <v>181883</v>
      </c>
      <c r="B1132" s="1">
        <v>70</v>
      </c>
      <c r="C1132" s="1">
        <v>3.3045</v>
      </c>
      <c r="D1132" s="1">
        <v>6.0218999999999996</v>
      </c>
      <c r="E1132" s="1">
        <v>14.6892</v>
      </c>
      <c r="F1132" s="1">
        <v>25.472100000000001</v>
      </c>
      <c r="G1132" s="1" t="s">
        <v>14</v>
      </c>
      <c r="H1132" s="1" t="s">
        <v>22</v>
      </c>
      <c r="I1132" s="1" t="s">
        <v>23</v>
      </c>
      <c r="J1132" s="1" t="s">
        <v>24</v>
      </c>
      <c r="K1132" s="1" t="s">
        <v>25</v>
      </c>
      <c r="L1132" s="1" t="s">
        <v>26</v>
      </c>
      <c r="M1132" s="1" t="s">
        <v>27</v>
      </c>
      <c r="N1132" s="3" t="s">
        <v>28</v>
      </c>
    </row>
    <row r="1133" spans="1:14" ht="19.95" hidden="1" customHeight="1" x14ac:dyDescent="0.25">
      <c r="A1133" s="2">
        <v>181864</v>
      </c>
      <c r="B1133" s="1">
        <v>19</v>
      </c>
      <c r="C1133" s="1">
        <v>1.3108</v>
      </c>
      <c r="D1133" s="1">
        <v>4.5435999999999996</v>
      </c>
      <c r="E1133" s="1">
        <v>8.1621000000000006</v>
      </c>
      <c r="F1133" s="1">
        <v>17.9605</v>
      </c>
      <c r="G1133" s="1" t="s">
        <v>38</v>
      </c>
      <c r="H1133" s="1" t="s">
        <v>31</v>
      </c>
      <c r="I1133" s="1" t="s">
        <v>32</v>
      </c>
      <c r="J1133" s="1" t="s">
        <v>33</v>
      </c>
      <c r="K1133" s="1" t="s">
        <v>34</v>
      </c>
      <c r="L1133" s="1" t="s">
        <v>35</v>
      </c>
      <c r="M1133" s="1" t="s">
        <v>36</v>
      </c>
      <c r="N1133" s="3" t="s">
        <v>37</v>
      </c>
    </row>
    <row r="1134" spans="1:14" ht="19.95" hidden="1" customHeight="1" x14ac:dyDescent="0.25">
      <c r="A1134" s="2">
        <v>181820</v>
      </c>
      <c r="B1134" s="1">
        <v>37</v>
      </c>
      <c r="C1134" s="1">
        <v>2.1642000000000001</v>
      </c>
      <c r="D1134" s="1">
        <v>5.1299000000000001</v>
      </c>
      <c r="E1134" s="1">
        <v>11.989599999999999</v>
      </c>
      <c r="F1134" s="1">
        <v>20.9209</v>
      </c>
      <c r="G1134" s="1" t="s">
        <v>14</v>
      </c>
      <c r="H1134" s="1" t="s">
        <v>15</v>
      </c>
      <c r="I1134" s="1" t="s">
        <v>16</v>
      </c>
      <c r="J1134" s="1" t="s">
        <v>17</v>
      </c>
      <c r="K1134" s="1" t="s">
        <v>18</v>
      </c>
      <c r="L1134" s="1" t="s">
        <v>19</v>
      </c>
      <c r="M1134" s="1" t="s">
        <v>20</v>
      </c>
      <c r="N1134" s="3" t="s">
        <v>21</v>
      </c>
    </row>
    <row r="1135" spans="1:14" ht="19.95" hidden="1" customHeight="1" x14ac:dyDescent="0.25">
      <c r="A1135" s="2">
        <v>181779</v>
      </c>
      <c r="B1135" s="1">
        <v>10</v>
      </c>
      <c r="C1135" s="1">
        <v>1.9611000000000001</v>
      </c>
      <c r="D1135" s="1">
        <v>4.016</v>
      </c>
      <c r="E1135" s="1">
        <v>8.9013000000000009</v>
      </c>
      <c r="F1135" s="1">
        <v>19.359000000000002</v>
      </c>
      <c r="G1135" s="1" t="s">
        <v>38</v>
      </c>
      <c r="H1135" s="1" t="s">
        <v>31</v>
      </c>
      <c r="I1135" s="1" t="s">
        <v>32</v>
      </c>
      <c r="J1135" s="1" t="s">
        <v>33</v>
      </c>
      <c r="K1135" s="1" t="s">
        <v>34</v>
      </c>
      <c r="L1135" s="1" t="s">
        <v>35</v>
      </c>
      <c r="M1135" s="1" t="s">
        <v>36</v>
      </c>
      <c r="N1135" s="3" t="s">
        <v>37</v>
      </c>
    </row>
    <row r="1136" spans="1:14" ht="19.95" hidden="1" customHeight="1" x14ac:dyDescent="0.25">
      <c r="A1136" s="2">
        <v>181743</v>
      </c>
      <c r="B1136" s="1">
        <v>24</v>
      </c>
      <c r="C1136" s="1">
        <v>1.1919</v>
      </c>
      <c r="D1136" s="1">
        <v>4.1117999999999997</v>
      </c>
      <c r="E1136" s="1">
        <v>9.3137000000000008</v>
      </c>
      <c r="F1136" s="1">
        <v>19.4224</v>
      </c>
      <c r="G1136" s="1" t="s">
        <v>14</v>
      </c>
      <c r="H1136" s="1" t="s">
        <v>31</v>
      </c>
      <c r="I1136" s="1" t="s">
        <v>32</v>
      </c>
      <c r="J1136" s="1" t="s">
        <v>33</v>
      </c>
      <c r="K1136" s="1" t="s">
        <v>34</v>
      </c>
      <c r="L1136" s="1" t="s">
        <v>35</v>
      </c>
      <c r="M1136" s="1" t="s">
        <v>36</v>
      </c>
      <c r="N1136" s="3" t="s">
        <v>37</v>
      </c>
    </row>
    <row r="1137" spans="1:14" ht="19.95" hidden="1" customHeight="1" x14ac:dyDescent="0.25">
      <c r="A1137" s="2">
        <v>181736</v>
      </c>
      <c r="B1137" s="1">
        <v>58</v>
      </c>
      <c r="C1137" s="1">
        <v>2.5326</v>
      </c>
      <c r="D1137" s="1">
        <v>5.1940999999999997</v>
      </c>
      <c r="E1137" s="1">
        <v>10.062799999999999</v>
      </c>
      <c r="F1137" s="1">
        <v>20.9771</v>
      </c>
      <c r="G1137" s="1" t="s">
        <v>29</v>
      </c>
      <c r="H1137" s="1" t="s">
        <v>15</v>
      </c>
      <c r="I1137" s="1" t="s">
        <v>16</v>
      </c>
      <c r="J1137" s="1" t="s">
        <v>17</v>
      </c>
      <c r="K1137" s="1" t="s">
        <v>18</v>
      </c>
      <c r="L1137" s="1" t="s">
        <v>19</v>
      </c>
      <c r="M1137" s="1" t="s">
        <v>20</v>
      </c>
      <c r="N1137" s="3" t="s">
        <v>21</v>
      </c>
    </row>
    <row r="1138" spans="1:14" ht="19.95" customHeight="1" x14ac:dyDescent="0.25">
      <c r="A1138" s="2">
        <v>181734</v>
      </c>
      <c r="B1138" s="1">
        <v>74</v>
      </c>
      <c r="C1138" s="1">
        <v>3.1139000000000001</v>
      </c>
      <c r="D1138" s="1">
        <v>6.3358999999999996</v>
      </c>
      <c r="E1138" s="1">
        <v>13.4511</v>
      </c>
      <c r="F1138" s="1">
        <v>28.305499999999999</v>
      </c>
      <c r="G1138" s="1" t="s">
        <v>29</v>
      </c>
      <c r="H1138" s="1" t="s">
        <v>22</v>
      </c>
      <c r="I1138" s="1" t="s">
        <v>23</v>
      </c>
      <c r="J1138" s="1" t="s">
        <v>24</v>
      </c>
      <c r="K1138" s="1" t="s">
        <v>25</v>
      </c>
      <c r="L1138" s="1" t="s">
        <v>26</v>
      </c>
      <c r="M1138" s="1" t="s">
        <v>27</v>
      </c>
      <c r="N1138" s="3" t="s">
        <v>28</v>
      </c>
    </row>
    <row r="1139" spans="1:14" ht="19.95" customHeight="1" x14ac:dyDescent="0.25">
      <c r="A1139" s="2">
        <v>181728</v>
      </c>
      <c r="B1139" s="1">
        <v>36</v>
      </c>
      <c r="C1139" s="1">
        <v>2.8557000000000001</v>
      </c>
      <c r="D1139" s="1">
        <v>5.4108000000000001</v>
      </c>
      <c r="E1139" s="1">
        <v>11.1332</v>
      </c>
      <c r="F1139" s="1">
        <v>24.552600000000002</v>
      </c>
      <c r="G1139" s="1" t="s">
        <v>30</v>
      </c>
      <c r="H1139" s="1" t="s">
        <v>15</v>
      </c>
      <c r="I1139" s="1" t="s">
        <v>16</v>
      </c>
      <c r="J1139" s="1" t="s">
        <v>17</v>
      </c>
      <c r="K1139" s="1" t="s">
        <v>18</v>
      </c>
      <c r="L1139" s="1" t="s">
        <v>19</v>
      </c>
      <c r="M1139" s="1" t="s">
        <v>20</v>
      </c>
      <c r="N1139" s="3" t="s">
        <v>28</v>
      </c>
    </row>
    <row r="1140" spans="1:14" ht="19.95" customHeight="1" x14ac:dyDescent="0.25">
      <c r="A1140" s="2">
        <v>181720</v>
      </c>
      <c r="B1140" s="1">
        <v>72</v>
      </c>
      <c r="C1140" s="1">
        <v>3.7014999999999998</v>
      </c>
      <c r="D1140" s="1">
        <v>6.6146000000000003</v>
      </c>
      <c r="E1140" s="1">
        <v>15.1106</v>
      </c>
      <c r="F1140" s="1">
        <v>29.548400000000001</v>
      </c>
      <c r="G1140" s="1" t="s">
        <v>29</v>
      </c>
      <c r="H1140" s="1" t="s">
        <v>22</v>
      </c>
      <c r="I1140" s="1" t="s">
        <v>23</v>
      </c>
      <c r="J1140" s="1" t="s">
        <v>24</v>
      </c>
      <c r="K1140" s="1" t="s">
        <v>25</v>
      </c>
      <c r="L1140" s="1" t="s">
        <v>26</v>
      </c>
      <c r="M1140" s="1" t="s">
        <v>27</v>
      </c>
      <c r="N1140" s="3" t="s">
        <v>28</v>
      </c>
    </row>
    <row r="1141" spans="1:14" ht="19.95" hidden="1" customHeight="1" x14ac:dyDescent="0.25">
      <c r="A1141" s="2">
        <v>181717</v>
      </c>
      <c r="B1141" s="1">
        <v>56</v>
      </c>
      <c r="C1141" s="1">
        <v>2.5682</v>
      </c>
      <c r="D1141" s="1">
        <v>5.3129</v>
      </c>
      <c r="E1141" s="1">
        <v>11.186</v>
      </c>
      <c r="F1141" s="1">
        <v>22.9434</v>
      </c>
      <c r="G1141" s="1" t="s">
        <v>38</v>
      </c>
      <c r="H1141" s="1" t="s">
        <v>15</v>
      </c>
      <c r="I1141" s="1" t="s">
        <v>16</v>
      </c>
      <c r="J1141" s="1" t="s">
        <v>17</v>
      </c>
      <c r="K1141" s="1" t="s">
        <v>18</v>
      </c>
      <c r="L1141" s="1" t="s">
        <v>19</v>
      </c>
      <c r="M1141" s="1" t="s">
        <v>20</v>
      </c>
      <c r="N1141" s="3" t="s">
        <v>21</v>
      </c>
    </row>
    <row r="1142" spans="1:14" ht="19.95" customHeight="1" x14ac:dyDescent="0.25">
      <c r="A1142" s="2">
        <v>181583</v>
      </c>
      <c r="B1142" s="1">
        <v>69</v>
      </c>
      <c r="C1142" s="1">
        <v>3.6536</v>
      </c>
      <c r="D1142" s="1">
        <v>6.7061999999999999</v>
      </c>
      <c r="E1142" s="1">
        <v>13.3649</v>
      </c>
      <c r="F1142" s="1">
        <v>28.405899999999999</v>
      </c>
      <c r="G1142" s="1" t="s">
        <v>29</v>
      </c>
      <c r="H1142" s="1" t="s">
        <v>22</v>
      </c>
      <c r="I1142" s="1" t="s">
        <v>23</v>
      </c>
      <c r="J1142" s="1" t="s">
        <v>24</v>
      </c>
      <c r="K1142" s="1" t="s">
        <v>25</v>
      </c>
      <c r="L1142" s="1" t="s">
        <v>26</v>
      </c>
      <c r="M1142" s="1" t="s">
        <v>27</v>
      </c>
      <c r="N1142" s="3" t="s">
        <v>28</v>
      </c>
    </row>
    <row r="1143" spans="1:14" ht="19.95" hidden="1" customHeight="1" x14ac:dyDescent="0.25">
      <c r="A1143" s="2">
        <v>181568</v>
      </c>
      <c r="B1143" s="1">
        <v>46</v>
      </c>
      <c r="C1143" s="1">
        <v>2.3330000000000002</v>
      </c>
      <c r="D1143" s="1">
        <v>5.1527000000000003</v>
      </c>
      <c r="E1143" s="1">
        <v>10.0877</v>
      </c>
      <c r="F1143" s="1">
        <v>24.196300000000001</v>
      </c>
      <c r="G1143" s="1" t="s">
        <v>30</v>
      </c>
      <c r="H1143" s="1" t="s">
        <v>15</v>
      </c>
      <c r="I1143" s="1" t="s">
        <v>16</v>
      </c>
      <c r="J1143" s="1" t="s">
        <v>17</v>
      </c>
      <c r="K1143" s="1" t="s">
        <v>18</v>
      </c>
      <c r="L1143" s="1" t="s">
        <v>19</v>
      </c>
      <c r="M1143" s="1" t="s">
        <v>20</v>
      </c>
      <c r="N1143" s="3" t="s">
        <v>21</v>
      </c>
    </row>
    <row r="1144" spans="1:14" ht="19.95" hidden="1" customHeight="1" x14ac:dyDescent="0.25">
      <c r="A1144" s="2">
        <v>181510</v>
      </c>
      <c r="B1144" s="1">
        <v>32</v>
      </c>
      <c r="C1144" s="1">
        <v>2.8142</v>
      </c>
      <c r="D1144" s="1">
        <v>5.5800999999999998</v>
      </c>
      <c r="E1144" s="1">
        <v>11.110200000000001</v>
      </c>
      <c r="F1144" s="1">
        <v>22.440999999999999</v>
      </c>
      <c r="G1144" s="1" t="s">
        <v>38</v>
      </c>
      <c r="H1144" s="1" t="s">
        <v>15</v>
      </c>
      <c r="I1144" s="1" t="s">
        <v>16</v>
      </c>
      <c r="J1144" s="1" t="s">
        <v>17</v>
      </c>
      <c r="K1144" s="1" t="s">
        <v>18</v>
      </c>
      <c r="L1144" s="1" t="s">
        <v>19</v>
      </c>
      <c r="M1144" s="1" t="s">
        <v>20</v>
      </c>
      <c r="N1144" s="3" t="s">
        <v>21</v>
      </c>
    </row>
    <row r="1145" spans="1:14" ht="19.95" hidden="1" customHeight="1" x14ac:dyDescent="0.25">
      <c r="A1145" s="2">
        <v>181494</v>
      </c>
      <c r="B1145" s="1">
        <v>49</v>
      </c>
      <c r="C1145" s="1">
        <v>2.3904000000000001</v>
      </c>
      <c r="D1145" s="1">
        <v>5.4189999999999996</v>
      </c>
      <c r="E1145" s="1">
        <v>11.9902</v>
      </c>
      <c r="F1145" s="1">
        <v>21.416899999999998</v>
      </c>
      <c r="G1145" s="1" t="s">
        <v>38</v>
      </c>
      <c r="H1145" s="1" t="s">
        <v>15</v>
      </c>
      <c r="I1145" s="1" t="s">
        <v>16</v>
      </c>
      <c r="J1145" s="1" t="s">
        <v>17</v>
      </c>
      <c r="K1145" s="1" t="s">
        <v>18</v>
      </c>
      <c r="L1145" s="1" t="s">
        <v>19</v>
      </c>
      <c r="M1145" s="1" t="s">
        <v>20</v>
      </c>
      <c r="N1145" s="3" t="s">
        <v>21</v>
      </c>
    </row>
    <row r="1146" spans="1:14" ht="19.95" hidden="1" customHeight="1" x14ac:dyDescent="0.25">
      <c r="A1146" s="2">
        <v>181460</v>
      </c>
      <c r="B1146" s="1">
        <v>54</v>
      </c>
      <c r="C1146" s="1">
        <v>2.7191000000000001</v>
      </c>
      <c r="D1146" s="1">
        <v>5.593</v>
      </c>
      <c r="E1146" s="1">
        <v>10.5565</v>
      </c>
      <c r="F1146" s="1">
        <v>21.030100000000001</v>
      </c>
      <c r="G1146" s="1" t="s">
        <v>14</v>
      </c>
      <c r="H1146" s="1" t="s">
        <v>15</v>
      </c>
      <c r="I1146" s="1" t="s">
        <v>16</v>
      </c>
      <c r="J1146" s="1" t="s">
        <v>17</v>
      </c>
      <c r="K1146" s="1" t="s">
        <v>18</v>
      </c>
      <c r="L1146" s="1" t="s">
        <v>19</v>
      </c>
      <c r="M1146" s="1" t="s">
        <v>20</v>
      </c>
      <c r="N1146" s="3" t="s">
        <v>21</v>
      </c>
    </row>
    <row r="1147" spans="1:14" ht="19.95" hidden="1" customHeight="1" x14ac:dyDescent="0.25">
      <c r="A1147" s="2">
        <v>181428</v>
      </c>
      <c r="B1147" s="1">
        <v>52</v>
      </c>
      <c r="C1147" s="1">
        <v>2.2637999999999998</v>
      </c>
      <c r="D1147" s="1">
        <v>5.3742000000000001</v>
      </c>
      <c r="E1147" s="1">
        <v>10.2135</v>
      </c>
      <c r="F1147" s="1">
        <v>21.172799999999999</v>
      </c>
      <c r="G1147" s="1" t="s">
        <v>14</v>
      </c>
      <c r="H1147" s="1" t="s">
        <v>15</v>
      </c>
      <c r="I1147" s="1" t="s">
        <v>16</v>
      </c>
      <c r="J1147" s="1" t="s">
        <v>17</v>
      </c>
      <c r="K1147" s="1" t="s">
        <v>18</v>
      </c>
      <c r="L1147" s="1" t="s">
        <v>19</v>
      </c>
      <c r="M1147" s="1" t="s">
        <v>20</v>
      </c>
      <c r="N1147" s="3" t="s">
        <v>21</v>
      </c>
    </row>
    <row r="1148" spans="1:14" ht="19.95" hidden="1" customHeight="1" x14ac:dyDescent="0.25">
      <c r="A1148" s="2">
        <v>181387</v>
      </c>
      <c r="B1148" s="1">
        <v>56</v>
      </c>
      <c r="C1148" s="1">
        <v>2.0324</v>
      </c>
      <c r="D1148" s="1">
        <v>5.9142999999999999</v>
      </c>
      <c r="E1148" s="1">
        <v>10.339600000000001</v>
      </c>
      <c r="F1148" s="1">
        <v>22.903199999999998</v>
      </c>
      <c r="G1148" s="1" t="s">
        <v>14</v>
      </c>
      <c r="H1148" s="1" t="s">
        <v>15</v>
      </c>
      <c r="I1148" s="1" t="s">
        <v>16</v>
      </c>
      <c r="J1148" s="1" t="s">
        <v>17</v>
      </c>
      <c r="K1148" s="1" t="s">
        <v>18</v>
      </c>
      <c r="L1148" s="1" t="s">
        <v>19</v>
      </c>
      <c r="M1148" s="1" t="s">
        <v>20</v>
      </c>
      <c r="N1148" s="3" t="s">
        <v>21</v>
      </c>
    </row>
    <row r="1149" spans="1:14" ht="19.95" hidden="1" customHeight="1" x14ac:dyDescent="0.25">
      <c r="A1149" s="2">
        <v>181351</v>
      </c>
      <c r="B1149" s="1">
        <v>20</v>
      </c>
      <c r="C1149" s="1">
        <v>1.4386000000000001</v>
      </c>
      <c r="D1149" s="1">
        <v>4.1012000000000004</v>
      </c>
      <c r="E1149" s="1">
        <v>8.3320000000000007</v>
      </c>
      <c r="F1149" s="1">
        <v>18.9894</v>
      </c>
      <c r="G1149" s="1" t="s">
        <v>30</v>
      </c>
      <c r="H1149" s="1" t="s">
        <v>31</v>
      </c>
      <c r="I1149" s="1" t="s">
        <v>32</v>
      </c>
      <c r="J1149" s="1" t="s">
        <v>33</v>
      </c>
      <c r="K1149" s="1" t="s">
        <v>34</v>
      </c>
      <c r="L1149" s="1" t="s">
        <v>35</v>
      </c>
      <c r="M1149" s="1" t="s">
        <v>36</v>
      </c>
      <c r="N1149" s="3" t="s">
        <v>37</v>
      </c>
    </row>
    <row r="1150" spans="1:14" ht="19.95" customHeight="1" x14ac:dyDescent="0.25">
      <c r="A1150" s="2">
        <v>181339</v>
      </c>
      <c r="B1150" s="1">
        <v>74</v>
      </c>
      <c r="C1150" s="1">
        <v>3.4788999999999999</v>
      </c>
      <c r="D1150" s="1">
        <v>6.9954000000000001</v>
      </c>
      <c r="E1150" s="1">
        <v>15.787699999999999</v>
      </c>
      <c r="F1150" s="1">
        <v>27.1341</v>
      </c>
      <c r="G1150" s="1" t="s">
        <v>38</v>
      </c>
      <c r="H1150" s="1" t="s">
        <v>22</v>
      </c>
      <c r="I1150" s="1" t="s">
        <v>23</v>
      </c>
      <c r="J1150" s="1" t="s">
        <v>24</v>
      </c>
      <c r="K1150" s="1" t="s">
        <v>25</v>
      </c>
      <c r="L1150" s="1" t="s">
        <v>26</v>
      </c>
      <c r="M1150" s="1" t="s">
        <v>27</v>
      </c>
      <c r="N1150" s="3" t="s">
        <v>28</v>
      </c>
    </row>
    <row r="1151" spans="1:14" ht="19.95" customHeight="1" x14ac:dyDescent="0.25">
      <c r="A1151" s="2">
        <v>181246</v>
      </c>
      <c r="B1151" s="1">
        <v>86</v>
      </c>
      <c r="C1151" s="1">
        <v>3.7096</v>
      </c>
      <c r="D1151" s="1">
        <v>6.6843000000000004</v>
      </c>
      <c r="E1151" s="1">
        <v>12.185</v>
      </c>
      <c r="F1151" s="1">
        <v>27.190799999999999</v>
      </c>
      <c r="G1151" s="1" t="s">
        <v>38</v>
      </c>
      <c r="H1151" s="1" t="s">
        <v>22</v>
      </c>
      <c r="I1151" s="1" t="s">
        <v>23</v>
      </c>
      <c r="J1151" s="1" t="s">
        <v>24</v>
      </c>
      <c r="K1151" s="1" t="s">
        <v>25</v>
      </c>
      <c r="L1151" s="1" t="s">
        <v>26</v>
      </c>
      <c r="M1151" s="1" t="s">
        <v>27</v>
      </c>
      <c r="N1151" s="3" t="s">
        <v>28</v>
      </c>
    </row>
    <row r="1152" spans="1:14" ht="19.95" hidden="1" customHeight="1" x14ac:dyDescent="0.25">
      <c r="A1152" s="2">
        <v>181227</v>
      </c>
      <c r="B1152" s="1">
        <v>19</v>
      </c>
      <c r="C1152" s="1">
        <v>1.3168</v>
      </c>
      <c r="D1152" s="1">
        <v>4.9234999999999998</v>
      </c>
      <c r="E1152" s="1">
        <v>9.6934000000000005</v>
      </c>
      <c r="F1152" s="1">
        <v>17.0093</v>
      </c>
      <c r="G1152" s="1" t="s">
        <v>38</v>
      </c>
      <c r="H1152" s="1" t="s">
        <v>31</v>
      </c>
      <c r="I1152" s="1" t="s">
        <v>32</v>
      </c>
      <c r="J1152" s="1" t="s">
        <v>33</v>
      </c>
      <c r="K1152" s="1" t="s">
        <v>34</v>
      </c>
      <c r="L1152" s="1" t="s">
        <v>35</v>
      </c>
      <c r="M1152" s="1" t="s">
        <v>36</v>
      </c>
      <c r="N1152" s="3" t="s">
        <v>37</v>
      </c>
    </row>
    <row r="1153" spans="1:14" ht="19.95" hidden="1" customHeight="1" x14ac:dyDescent="0.25">
      <c r="A1153" s="2">
        <v>181215</v>
      </c>
      <c r="B1153" s="1">
        <v>60</v>
      </c>
      <c r="C1153" s="1">
        <v>2.1625999999999999</v>
      </c>
      <c r="D1153" s="1">
        <v>5.1349999999999998</v>
      </c>
      <c r="E1153" s="1">
        <v>10.169600000000001</v>
      </c>
      <c r="F1153" s="1">
        <v>20.523499999999999</v>
      </c>
      <c r="G1153" s="1" t="s">
        <v>14</v>
      </c>
      <c r="H1153" s="1" t="s">
        <v>15</v>
      </c>
      <c r="I1153" s="1" t="s">
        <v>16</v>
      </c>
      <c r="J1153" s="1" t="s">
        <v>17</v>
      </c>
      <c r="K1153" s="1" t="s">
        <v>18</v>
      </c>
      <c r="L1153" s="1" t="s">
        <v>19</v>
      </c>
      <c r="M1153" s="1" t="s">
        <v>20</v>
      </c>
      <c r="N1153" s="3" t="s">
        <v>21</v>
      </c>
    </row>
    <row r="1154" spans="1:14" ht="19.95" hidden="1" customHeight="1" x14ac:dyDescent="0.25">
      <c r="A1154" s="2">
        <v>181196</v>
      </c>
      <c r="B1154" s="1">
        <v>53</v>
      </c>
      <c r="C1154" s="1">
        <v>2.8277000000000001</v>
      </c>
      <c r="D1154" s="1">
        <v>5.7343000000000002</v>
      </c>
      <c r="E1154" s="1">
        <v>11.1099</v>
      </c>
      <c r="F1154" s="1">
        <v>21.822800000000001</v>
      </c>
      <c r="G1154" s="1" t="s">
        <v>38</v>
      </c>
      <c r="H1154" s="1" t="s">
        <v>15</v>
      </c>
      <c r="I1154" s="1" t="s">
        <v>16</v>
      </c>
      <c r="J1154" s="1" t="s">
        <v>17</v>
      </c>
      <c r="K1154" s="1" t="s">
        <v>18</v>
      </c>
      <c r="L1154" s="1" t="s">
        <v>19</v>
      </c>
      <c r="M1154" s="1" t="s">
        <v>20</v>
      </c>
      <c r="N1154" s="3" t="s">
        <v>21</v>
      </c>
    </row>
    <row r="1155" spans="1:14" ht="19.95" hidden="1" customHeight="1" x14ac:dyDescent="0.25">
      <c r="A1155" s="2">
        <v>181142</v>
      </c>
      <c r="B1155" s="1">
        <v>11</v>
      </c>
      <c r="C1155" s="1">
        <v>1.6495</v>
      </c>
      <c r="D1155" s="1">
        <v>4.7209000000000003</v>
      </c>
      <c r="E1155" s="1">
        <v>8.3985000000000003</v>
      </c>
      <c r="F1155" s="1">
        <v>19.806100000000001</v>
      </c>
      <c r="G1155" s="1" t="s">
        <v>30</v>
      </c>
      <c r="H1155" s="1" t="s">
        <v>31</v>
      </c>
      <c r="I1155" s="1" t="s">
        <v>32</v>
      </c>
      <c r="J1155" s="1" t="s">
        <v>33</v>
      </c>
      <c r="K1155" s="1" t="s">
        <v>34</v>
      </c>
      <c r="L1155" s="1" t="s">
        <v>35</v>
      </c>
      <c r="M1155" s="1" t="s">
        <v>36</v>
      </c>
      <c r="N1155" s="3" t="s">
        <v>37</v>
      </c>
    </row>
    <row r="1156" spans="1:14" ht="19.95" hidden="1" customHeight="1" x14ac:dyDescent="0.25">
      <c r="A1156" s="2">
        <v>181118</v>
      </c>
      <c r="B1156" s="1">
        <v>45</v>
      </c>
      <c r="C1156" s="1">
        <v>2.0802999999999998</v>
      </c>
      <c r="D1156" s="1">
        <v>5.508</v>
      </c>
      <c r="E1156" s="1">
        <v>10.371600000000001</v>
      </c>
      <c r="F1156" s="1">
        <v>24.557600000000001</v>
      </c>
      <c r="G1156" s="1" t="s">
        <v>29</v>
      </c>
      <c r="H1156" s="1" t="s">
        <v>15</v>
      </c>
      <c r="I1156" s="1" t="s">
        <v>16</v>
      </c>
      <c r="J1156" s="1" t="s">
        <v>17</v>
      </c>
      <c r="K1156" s="1" t="s">
        <v>18</v>
      </c>
      <c r="L1156" s="1" t="s">
        <v>19</v>
      </c>
      <c r="M1156" s="1" t="s">
        <v>20</v>
      </c>
      <c r="N1156" s="3" t="s">
        <v>21</v>
      </c>
    </row>
    <row r="1157" spans="1:14" ht="19.95" hidden="1" customHeight="1" x14ac:dyDescent="0.25">
      <c r="A1157" s="2">
        <v>181042</v>
      </c>
      <c r="B1157" s="1">
        <v>43</v>
      </c>
      <c r="C1157" s="1">
        <v>2.0409000000000002</v>
      </c>
      <c r="D1157" s="1">
        <v>5.6874000000000002</v>
      </c>
      <c r="E1157" s="1">
        <v>10.101599999999999</v>
      </c>
      <c r="F1157" s="1">
        <v>20.316800000000001</v>
      </c>
      <c r="G1157" s="1" t="s">
        <v>38</v>
      </c>
      <c r="H1157" s="1" t="s">
        <v>15</v>
      </c>
      <c r="I1157" s="1" t="s">
        <v>16</v>
      </c>
      <c r="J1157" s="1" t="s">
        <v>17</v>
      </c>
      <c r="K1157" s="1" t="s">
        <v>18</v>
      </c>
      <c r="L1157" s="1" t="s">
        <v>19</v>
      </c>
      <c r="M1157" s="1" t="s">
        <v>20</v>
      </c>
      <c r="N1157" s="3" t="s">
        <v>21</v>
      </c>
    </row>
    <row r="1158" spans="1:14" ht="19.95" hidden="1" customHeight="1" x14ac:dyDescent="0.25">
      <c r="A1158" s="2">
        <v>180988</v>
      </c>
      <c r="B1158" s="1">
        <v>26</v>
      </c>
      <c r="C1158" s="1">
        <v>1.8148</v>
      </c>
      <c r="D1158" s="1">
        <v>4.5629</v>
      </c>
      <c r="E1158" s="1">
        <v>9.4146999999999998</v>
      </c>
      <c r="F1158" s="1">
        <v>18.5181</v>
      </c>
      <c r="G1158" s="1" t="s">
        <v>38</v>
      </c>
      <c r="H1158" s="1" t="s">
        <v>31</v>
      </c>
      <c r="I1158" s="1" t="s">
        <v>32</v>
      </c>
      <c r="J1158" s="1" t="s">
        <v>33</v>
      </c>
      <c r="K1158" s="1" t="s">
        <v>34</v>
      </c>
      <c r="L1158" s="1" t="s">
        <v>35</v>
      </c>
      <c r="M1158" s="1" t="s">
        <v>36</v>
      </c>
      <c r="N1158" s="3" t="s">
        <v>37</v>
      </c>
    </row>
    <row r="1159" spans="1:14" ht="19.95" hidden="1" customHeight="1" x14ac:dyDescent="0.25">
      <c r="A1159" s="2">
        <v>180984</v>
      </c>
      <c r="B1159" s="1">
        <v>59</v>
      </c>
      <c r="C1159" s="1">
        <v>2.3940000000000001</v>
      </c>
      <c r="D1159" s="1">
        <v>5.8009000000000004</v>
      </c>
      <c r="E1159" s="1">
        <v>10.081300000000001</v>
      </c>
      <c r="F1159" s="1">
        <v>22.419899999999998</v>
      </c>
      <c r="G1159" s="1" t="s">
        <v>38</v>
      </c>
      <c r="H1159" s="1" t="s">
        <v>15</v>
      </c>
      <c r="I1159" s="1" t="s">
        <v>16</v>
      </c>
      <c r="J1159" s="1" t="s">
        <v>17</v>
      </c>
      <c r="K1159" s="1" t="s">
        <v>18</v>
      </c>
      <c r="L1159" s="1" t="s">
        <v>19</v>
      </c>
      <c r="M1159" s="1" t="s">
        <v>20</v>
      </c>
      <c r="N1159" s="3" t="s">
        <v>21</v>
      </c>
    </row>
    <row r="1160" spans="1:14" ht="19.95" hidden="1" customHeight="1" x14ac:dyDescent="0.25">
      <c r="A1160" s="2">
        <v>180918</v>
      </c>
      <c r="B1160" s="1">
        <v>10</v>
      </c>
      <c r="C1160" s="1">
        <v>1.2625</v>
      </c>
      <c r="D1160" s="1">
        <v>4.5702999999999996</v>
      </c>
      <c r="E1160" s="1">
        <v>8.1776</v>
      </c>
      <c r="F1160" s="1">
        <v>19.040099999999999</v>
      </c>
      <c r="G1160" s="1" t="s">
        <v>30</v>
      </c>
      <c r="H1160" s="1" t="s">
        <v>31</v>
      </c>
      <c r="I1160" s="1" t="s">
        <v>32</v>
      </c>
      <c r="J1160" s="1" t="s">
        <v>33</v>
      </c>
      <c r="K1160" s="1" t="s">
        <v>34</v>
      </c>
      <c r="L1160" s="1" t="s">
        <v>35</v>
      </c>
      <c r="M1160" s="1" t="s">
        <v>36</v>
      </c>
      <c r="N1160" s="3" t="s">
        <v>37</v>
      </c>
    </row>
    <row r="1161" spans="1:14" ht="19.95" hidden="1" customHeight="1" x14ac:dyDescent="0.25">
      <c r="A1161" s="2">
        <v>180872</v>
      </c>
      <c r="B1161" s="1">
        <v>30</v>
      </c>
      <c r="C1161" s="1">
        <v>1.3262</v>
      </c>
      <c r="D1161" s="1">
        <v>4.3581000000000003</v>
      </c>
      <c r="E1161" s="1">
        <v>9.8133999999999997</v>
      </c>
      <c r="F1161" s="1">
        <v>16.408100000000001</v>
      </c>
      <c r="G1161" s="1" t="s">
        <v>38</v>
      </c>
      <c r="H1161" s="1" t="s">
        <v>31</v>
      </c>
      <c r="I1161" s="1" t="s">
        <v>32</v>
      </c>
      <c r="J1161" s="1" t="s">
        <v>33</v>
      </c>
      <c r="K1161" s="1" t="s">
        <v>34</v>
      </c>
      <c r="L1161" s="1" t="s">
        <v>35</v>
      </c>
      <c r="M1161" s="1" t="s">
        <v>36</v>
      </c>
      <c r="N1161" s="3" t="s">
        <v>37</v>
      </c>
    </row>
    <row r="1162" spans="1:14" ht="19.95" hidden="1" customHeight="1" x14ac:dyDescent="0.25">
      <c r="A1162" s="2">
        <v>180870</v>
      </c>
      <c r="B1162" s="1">
        <v>38</v>
      </c>
      <c r="C1162" s="1">
        <v>2.0384000000000002</v>
      </c>
      <c r="D1162" s="1">
        <v>5.9494999999999996</v>
      </c>
      <c r="E1162" s="1">
        <v>11.3353</v>
      </c>
      <c r="F1162" s="1">
        <v>24.984300000000001</v>
      </c>
      <c r="G1162" s="1" t="s">
        <v>29</v>
      </c>
      <c r="H1162" s="1" t="s">
        <v>15</v>
      </c>
      <c r="I1162" s="1" t="s">
        <v>16</v>
      </c>
      <c r="J1162" s="1" t="s">
        <v>17</v>
      </c>
      <c r="K1162" s="1" t="s">
        <v>18</v>
      </c>
      <c r="L1162" s="1" t="s">
        <v>19</v>
      </c>
      <c r="M1162" s="1" t="s">
        <v>20</v>
      </c>
      <c r="N1162" s="3" t="s">
        <v>21</v>
      </c>
    </row>
    <row r="1163" spans="1:14" ht="19.95" hidden="1" customHeight="1" x14ac:dyDescent="0.25">
      <c r="A1163" s="2">
        <v>180867</v>
      </c>
      <c r="B1163" s="1">
        <v>23</v>
      </c>
      <c r="C1163" s="1">
        <v>1.1948000000000001</v>
      </c>
      <c r="D1163" s="1">
        <v>4.4973999999999998</v>
      </c>
      <c r="E1163" s="1">
        <v>8.3506</v>
      </c>
      <c r="F1163" s="1">
        <v>16.325299999999999</v>
      </c>
      <c r="G1163" s="1" t="s">
        <v>29</v>
      </c>
      <c r="H1163" s="1" t="s">
        <v>31</v>
      </c>
      <c r="I1163" s="1" t="s">
        <v>32</v>
      </c>
      <c r="J1163" s="1" t="s">
        <v>33</v>
      </c>
      <c r="K1163" s="1" t="s">
        <v>34</v>
      </c>
      <c r="L1163" s="1" t="s">
        <v>35</v>
      </c>
      <c r="M1163" s="1" t="s">
        <v>36</v>
      </c>
      <c r="N1163" s="3" t="s">
        <v>37</v>
      </c>
    </row>
    <row r="1164" spans="1:14" ht="19.95" customHeight="1" x14ac:dyDescent="0.25">
      <c r="A1164" s="2">
        <v>180840</v>
      </c>
      <c r="B1164" s="1">
        <v>97</v>
      </c>
      <c r="C1164" s="1">
        <v>3.0762999999999998</v>
      </c>
      <c r="D1164" s="1">
        <v>6.2233999999999998</v>
      </c>
      <c r="E1164" s="1">
        <v>12.276</v>
      </c>
      <c r="F1164" s="1">
        <v>26.003599999999999</v>
      </c>
      <c r="G1164" s="1" t="s">
        <v>38</v>
      </c>
      <c r="H1164" s="1" t="s">
        <v>22</v>
      </c>
      <c r="I1164" s="1" t="s">
        <v>23</v>
      </c>
      <c r="J1164" s="1" t="s">
        <v>24</v>
      </c>
      <c r="K1164" s="1" t="s">
        <v>25</v>
      </c>
      <c r="L1164" s="1" t="s">
        <v>26</v>
      </c>
      <c r="M1164" s="1" t="s">
        <v>27</v>
      </c>
      <c r="N1164" s="3" t="s">
        <v>28</v>
      </c>
    </row>
    <row r="1165" spans="1:14" ht="19.95" customHeight="1" x14ac:dyDescent="0.25">
      <c r="A1165" s="2">
        <v>180805</v>
      </c>
      <c r="B1165" s="1">
        <v>100</v>
      </c>
      <c r="C1165" s="1">
        <v>3.4641999999999999</v>
      </c>
      <c r="D1165" s="1">
        <v>6.7766000000000002</v>
      </c>
      <c r="E1165" s="1">
        <v>15.165699999999999</v>
      </c>
      <c r="F1165" s="1">
        <v>28.193100000000001</v>
      </c>
      <c r="G1165" s="1" t="s">
        <v>38</v>
      </c>
      <c r="H1165" s="1" t="s">
        <v>22</v>
      </c>
      <c r="I1165" s="1" t="s">
        <v>23</v>
      </c>
      <c r="J1165" s="1" t="s">
        <v>24</v>
      </c>
      <c r="K1165" s="1" t="s">
        <v>25</v>
      </c>
      <c r="L1165" s="1" t="s">
        <v>26</v>
      </c>
      <c r="M1165" s="1" t="s">
        <v>27</v>
      </c>
      <c r="N1165" s="3" t="s">
        <v>28</v>
      </c>
    </row>
    <row r="1166" spans="1:14" ht="19.95" hidden="1" customHeight="1" x14ac:dyDescent="0.25">
      <c r="A1166" s="2">
        <v>180789</v>
      </c>
      <c r="B1166" s="1">
        <v>43</v>
      </c>
      <c r="C1166" s="1">
        <v>2.1135999999999999</v>
      </c>
      <c r="D1166" s="1">
        <v>5.399</v>
      </c>
      <c r="E1166" s="1">
        <v>11.897399999999999</v>
      </c>
      <c r="F1166" s="1">
        <v>20.329499999999999</v>
      </c>
      <c r="G1166" s="1" t="s">
        <v>14</v>
      </c>
      <c r="H1166" s="1" t="s">
        <v>15</v>
      </c>
      <c r="I1166" s="1" t="s">
        <v>16</v>
      </c>
      <c r="J1166" s="1" t="s">
        <v>17</v>
      </c>
      <c r="K1166" s="1" t="s">
        <v>18</v>
      </c>
      <c r="L1166" s="1" t="s">
        <v>19</v>
      </c>
      <c r="M1166" s="1" t="s">
        <v>20</v>
      </c>
      <c r="N1166" s="3" t="s">
        <v>21</v>
      </c>
    </row>
    <row r="1167" spans="1:14" ht="19.95" hidden="1" customHeight="1" x14ac:dyDescent="0.25">
      <c r="A1167" s="2">
        <v>180774</v>
      </c>
      <c r="B1167" s="1">
        <v>57</v>
      </c>
      <c r="C1167" s="1">
        <v>2.2812000000000001</v>
      </c>
      <c r="D1167" s="1">
        <v>5.0396000000000001</v>
      </c>
      <c r="E1167" s="1">
        <v>10.6479</v>
      </c>
      <c r="F1167" s="1">
        <v>23.5166</v>
      </c>
      <c r="G1167" s="1" t="s">
        <v>14</v>
      </c>
      <c r="H1167" s="1" t="s">
        <v>15</v>
      </c>
      <c r="I1167" s="1" t="s">
        <v>16</v>
      </c>
      <c r="J1167" s="1" t="s">
        <v>17</v>
      </c>
      <c r="K1167" s="1" t="s">
        <v>18</v>
      </c>
      <c r="L1167" s="1" t="s">
        <v>19</v>
      </c>
      <c r="M1167" s="1" t="s">
        <v>20</v>
      </c>
      <c r="N1167" s="3" t="s">
        <v>21</v>
      </c>
    </row>
    <row r="1168" spans="1:14" ht="19.95" hidden="1" customHeight="1" x14ac:dyDescent="0.25">
      <c r="A1168" s="2">
        <v>180738</v>
      </c>
      <c r="B1168" s="1">
        <v>28</v>
      </c>
      <c r="C1168" s="1">
        <v>1.0738000000000001</v>
      </c>
      <c r="D1168" s="1">
        <v>4.7167000000000003</v>
      </c>
      <c r="E1168" s="1">
        <v>9.8206000000000007</v>
      </c>
      <c r="F1168" s="1">
        <v>16.919899999999998</v>
      </c>
      <c r="G1168" s="1" t="s">
        <v>30</v>
      </c>
      <c r="H1168" s="1" t="s">
        <v>31</v>
      </c>
      <c r="I1168" s="1" t="s">
        <v>32</v>
      </c>
      <c r="J1168" s="1" t="s">
        <v>33</v>
      </c>
      <c r="K1168" s="1" t="s">
        <v>34</v>
      </c>
      <c r="L1168" s="1" t="s">
        <v>35</v>
      </c>
      <c r="M1168" s="1" t="s">
        <v>36</v>
      </c>
      <c r="N1168" s="3" t="s">
        <v>37</v>
      </c>
    </row>
    <row r="1169" spans="1:14" ht="19.95" hidden="1" customHeight="1" x14ac:dyDescent="0.25">
      <c r="A1169" s="2">
        <v>180727</v>
      </c>
      <c r="B1169" s="1">
        <v>27</v>
      </c>
      <c r="C1169" s="1">
        <v>1.8580000000000001</v>
      </c>
      <c r="D1169" s="1">
        <v>4.3135000000000003</v>
      </c>
      <c r="E1169" s="1">
        <v>9.1547999999999998</v>
      </c>
      <c r="F1169" s="1">
        <v>17.970099999999999</v>
      </c>
      <c r="G1169" s="1" t="s">
        <v>14</v>
      </c>
      <c r="H1169" s="1" t="s">
        <v>31</v>
      </c>
      <c r="I1169" s="1" t="s">
        <v>32</v>
      </c>
      <c r="J1169" s="1" t="s">
        <v>33</v>
      </c>
      <c r="K1169" s="1" t="s">
        <v>34</v>
      </c>
      <c r="L1169" s="1" t="s">
        <v>35</v>
      </c>
      <c r="M1169" s="1" t="s">
        <v>36</v>
      </c>
      <c r="N1169" s="3" t="s">
        <v>37</v>
      </c>
    </row>
    <row r="1170" spans="1:14" ht="19.95" hidden="1" customHeight="1" x14ac:dyDescent="0.25">
      <c r="A1170" s="2">
        <v>180709</v>
      </c>
      <c r="B1170" s="1">
        <v>44</v>
      </c>
      <c r="C1170" s="1">
        <v>2.8378999999999999</v>
      </c>
      <c r="D1170" s="1">
        <v>5.0675999999999997</v>
      </c>
      <c r="E1170" s="1">
        <v>11.354200000000001</v>
      </c>
      <c r="F1170" s="1">
        <v>20.7516</v>
      </c>
      <c r="G1170" s="1" t="s">
        <v>29</v>
      </c>
      <c r="H1170" s="1" t="s">
        <v>15</v>
      </c>
      <c r="I1170" s="1" t="s">
        <v>16</v>
      </c>
      <c r="J1170" s="1" t="s">
        <v>17</v>
      </c>
      <c r="K1170" s="1" t="s">
        <v>18</v>
      </c>
      <c r="L1170" s="1" t="s">
        <v>19</v>
      </c>
      <c r="M1170" s="1" t="s">
        <v>20</v>
      </c>
      <c r="N1170" s="3" t="s">
        <v>21</v>
      </c>
    </row>
    <row r="1171" spans="1:14" ht="19.95" customHeight="1" x14ac:dyDescent="0.25">
      <c r="A1171" s="2">
        <v>180649</v>
      </c>
      <c r="B1171" s="1">
        <v>99</v>
      </c>
      <c r="C1171" s="1">
        <v>3.4457</v>
      </c>
      <c r="D1171" s="1">
        <v>6.7045000000000003</v>
      </c>
      <c r="E1171" s="1">
        <v>14.244199999999999</v>
      </c>
      <c r="F1171" s="1">
        <v>27.812899999999999</v>
      </c>
      <c r="G1171" s="1" t="s">
        <v>29</v>
      </c>
      <c r="H1171" s="1" t="s">
        <v>22</v>
      </c>
      <c r="I1171" s="1" t="s">
        <v>23</v>
      </c>
      <c r="J1171" s="1" t="s">
        <v>24</v>
      </c>
      <c r="K1171" s="1" t="s">
        <v>25</v>
      </c>
      <c r="L1171" s="1" t="s">
        <v>26</v>
      </c>
      <c r="M1171" s="1" t="s">
        <v>27</v>
      </c>
      <c r="N1171" s="3" t="s">
        <v>28</v>
      </c>
    </row>
    <row r="1172" spans="1:14" ht="19.95" hidden="1" customHeight="1" x14ac:dyDescent="0.25">
      <c r="A1172" s="2">
        <v>180634</v>
      </c>
      <c r="B1172" s="1">
        <v>11</v>
      </c>
      <c r="C1172" s="1">
        <v>1.3571</v>
      </c>
      <c r="D1172" s="1">
        <v>4.7553000000000001</v>
      </c>
      <c r="E1172" s="1">
        <v>9.0821000000000005</v>
      </c>
      <c r="F1172" s="1">
        <v>17.914100000000001</v>
      </c>
      <c r="G1172" s="1" t="s">
        <v>30</v>
      </c>
      <c r="H1172" s="1" t="s">
        <v>31</v>
      </c>
      <c r="I1172" s="1" t="s">
        <v>32</v>
      </c>
      <c r="J1172" s="1" t="s">
        <v>33</v>
      </c>
      <c r="K1172" s="1" t="s">
        <v>34</v>
      </c>
      <c r="L1172" s="1" t="s">
        <v>35</v>
      </c>
      <c r="M1172" s="1" t="s">
        <v>36</v>
      </c>
      <c r="N1172" s="3" t="s">
        <v>37</v>
      </c>
    </row>
    <row r="1173" spans="1:14" ht="19.95" hidden="1" customHeight="1" x14ac:dyDescent="0.25">
      <c r="A1173" s="2">
        <v>180543</v>
      </c>
      <c r="B1173" s="1">
        <v>31</v>
      </c>
      <c r="C1173" s="1">
        <v>2.6400999999999999</v>
      </c>
      <c r="D1173" s="1">
        <v>5.9927999999999999</v>
      </c>
      <c r="E1173" s="1">
        <v>10.5113</v>
      </c>
      <c r="F1173" s="1">
        <v>20.7882</v>
      </c>
      <c r="G1173" s="1" t="s">
        <v>29</v>
      </c>
      <c r="H1173" s="1" t="s">
        <v>15</v>
      </c>
      <c r="I1173" s="1" t="s">
        <v>16</v>
      </c>
      <c r="J1173" s="1" t="s">
        <v>17</v>
      </c>
      <c r="K1173" s="1" t="s">
        <v>18</v>
      </c>
      <c r="L1173" s="1" t="s">
        <v>19</v>
      </c>
      <c r="M1173" s="1" t="s">
        <v>20</v>
      </c>
      <c r="N1173" s="3" t="s">
        <v>21</v>
      </c>
    </row>
    <row r="1174" spans="1:14" ht="19.95" hidden="1" customHeight="1" x14ac:dyDescent="0.25">
      <c r="A1174" s="2">
        <v>180510</v>
      </c>
      <c r="B1174" s="1">
        <v>30</v>
      </c>
      <c r="C1174" s="1">
        <v>1.8532999999999999</v>
      </c>
      <c r="D1174" s="1">
        <v>4.4718999999999998</v>
      </c>
      <c r="E1174" s="1">
        <v>9.0249000000000006</v>
      </c>
      <c r="F1174" s="1">
        <v>19.8644</v>
      </c>
      <c r="G1174" s="1" t="s">
        <v>38</v>
      </c>
      <c r="H1174" s="1" t="s">
        <v>31</v>
      </c>
      <c r="I1174" s="1" t="s">
        <v>32</v>
      </c>
      <c r="J1174" s="1" t="s">
        <v>33</v>
      </c>
      <c r="K1174" s="1" t="s">
        <v>34</v>
      </c>
      <c r="L1174" s="1" t="s">
        <v>35</v>
      </c>
      <c r="M1174" s="1" t="s">
        <v>36</v>
      </c>
      <c r="N1174" s="3" t="s">
        <v>37</v>
      </c>
    </row>
    <row r="1175" spans="1:14" ht="19.95" hidden="1" customHeight="1" x14ac:dyDescent="0.25">
      <c r="A1175" s="2">
        <v>180482</v>
      </c>
      <c r="B1175" s="1">
        <v>60</v>
      </c>
      <c r="C1175" s="1">
        <v>2.1190000000000002</v>
      </c>
      <c r="D1175" s="1">
        <v>5.7199</v>
      </c>
      <c r="E1175" s="1">
        <v>11.8672</v>
      </c>
      <c r="F1175" s="1">
        <v>23.958300000000001</v>
      </c>
      <c r="G1175" s="1" t="s">
        <v>30</v>
      </c>
      <c r="H1175" s="1" t="s">
        <v>15</v>
      </c>
      <c r="I1175" s="1" t="s">
        <v>16</v>
      </c>
      <c r="J1175" s="1" t="s">
        <v>17</v>
      </c>
      <c r="K1175" s="1" t="s">
        <v>18</v>
      </c>
      <c r="L1175" s="1" t="s">
        <v>19</v>
      </c>
      <c r="M1175" s="1" t="s">
        <v>20</v>
      </c>
      <c r="N1175" s="3" t="s">
        <v>21</v>
      </c>
    </row>
    <row r="1176" spans="1:14" ht="19.95" hidden="1" customHeight="1" x14ac:dyDescent="0.25">
      <c r="A1176" s="2">
        <v>180453</v>
      </c>
      <c r="B1176" s="1">
        <v>30</v>
      </c>
      <c r="C1176" s="1">
        <v>1.1200000000000001</v>
      </c>
      <c r="D1176" s="1">
        <v>4.9743000000000004</v>
      </c>
      <c r="E1176" s="1">
        <v>8.6222999999999992</v>
      </c>
      <c r="F1176" s="1">
        <v>19.336600000000001</v>
      </c>
      <c r="G1176" s="1" t="s">
        <v>14</v>
      </c>
      <c r="H1176" s="1" t="s">
        <v>31</v>
      </c>
      <c r="I1176" s="1" t="s">
        <v>32</v>
      </c>
      <c r="J1176" s="1" t="s">
        <v>33</v>
      </c>
      <c r="K1176" s="1" t="s">
        <v>34</v>
      </c>
      <c r="L1176" s="1" t="s">
        <v>35</v>
      </c>
      <c r="M1176" s="1" t="s">
        <v>36</v>
      </c>
      <c r="N1176" s="3" t="s">
        <v>37</v>
      </c>
    </row>
    <row r="1177" spans="1:14" ht="19.95" customHeight="1" x14ac:dyDescent="0.25">
      <c r="A1177" s="2">
        <v>180416</v>
      </c>
      <c r="B1177" s="1">
        <v>61</v>
      </c>
      <c r="C1177" s="1">
        <v>3.9733999999999998</v>
      </c>
      <c r="D1177" s="1">
        <v>6.819</v>
      </c>
      <c r="E1177" s="1">
        <v>15.5379</v>
      </c>
      <c r="F1177" s="1">
        <v>25.365200000000002</v>
      </c>
      <c r="G1177" s="1" t="s">
        <v>29</v>
      </c>
      <c r="H1177" s="1" t="s">
        <v>22</v>
      </c>
      <c r="I1177" s="1" t="s">
        <v>23</v>
      </c>
      <c r="J1177" s="1" t="s">
        <v>24</v>
      </c>
      <c r="K1177" s="1" t="s">
        <v>25</v>
      </c>
      <c r="L1177" s="1" t="s">
        <v>26</v>
      </c>
      <c r="M1177" s="1" t="s">
        <v>27</v>
      </c>
      <c r="N1177" s="3" t="s">
        <v>28</v>
      </c>
    </row>
    <row r="1178" spans="1:14" ht="19.95" hidden="1" customHeight="1" x14ac:dyDescent="0.25">
      <c r="A1178" s="2">
        <v>180359</v>
      </c>
      <c r="B1178" s="1">
        <v>56</v>
      </c>
      <c r="C1178" s="1">
        <v>2.1608000000000001</v>
      </c>
      <c r="D1178" s="1">
        <v>5.3871000000000002</v>
      </c>
      <c r="E1178" s="1">
        <v>10.6539</v>
      </c>
      <c r="F1178" s="1">
        <v>24.047499999999999</v>
      </c>
      <c r="G1178" s="1" t="s">
        <v>14</v>
      </c>
      <c r="H1178" s="1" t="s">
        <v>15</v>
      </c>
      <c r="I1178" s="1" t="s">
        <v>16</v>
      </c>
      <c r="J1178" s="1" t="s">
        <v>17</v>
      </c>
      <c r="K1178" s="1" t="s">
        <v>18</v>
      </c>
      <c r="L1178" s="1" t="s">
        <v>19</v>
      </c>
      <c r="M1178" s="1" t="s">
        <v>20</v>
      </c>
      <c r="N1178" s="3" t="s">
        <v>21</v>
      </c>
    </row>
    <row r="1179" spans="1:14" ht="19.95" hidden="1" customHeight="1" x14ac:dyDescent="0.25">
      <c r="A1179" s="2">
        <v>180356</v>
      </c>
      <c r="B1179" s="1">
        <v>26</v>
      </c>
      <c r="C1179" s="1">
        <v>1.2208000000000001</v>
      </c>
      <c r="D1179" s="1">
        <v>4.8894000000000002</v>
      </c>
      <c r="E1179" s="1">
        <v>9.5352999999999994</v>
      </c>
      <c r="F1179" s="1">
        <v>17.659500000000001</v>
      </c>
      <c r="G1179" s="1" t="s">
        <v>14</v>
      </c>
      <c r="H1179" s="1" t="s">
        <v>31</v>
      </c>
      <c r="I1179" s="1" t="s">
        <v>32</v>
      </c>
      <c r="J1179" s="1" t="s">
        <v>33</v>
      </c>
      <c r="K1179" s="1" t="s">
        <v>34</v>
      </c>
      <c r="L1179" s="1" t="s">
        <v>35</v>
      </c>
      <c r="M1179" s="1" t="s">
        <v>36</v>
      </c>
      <c r="N1179" s="3" t="s">
        <v>21</v>
      </c>
    </row>
    <row r="1180" spans="1:14" ht="19.95" hidden="1" customHeight="1" x14ac:dyDescent="0.25">
      <c r="A1180" s="2">
        <v>180297</v>
      </c>
      <c r="B1180" s="1">
        <v>57</v>
      </c>
      <c r="C1180" s="1">
        <v>2.2686999999999999</v>
      </c>
      <c r="D1180" s="1">
        <v>5.2478999999999996</v>
      </c>
      <c r="E1180" s="1">
        <v>10.828200000000001</v>
      </c>
      <c r="F1180" s="1">
        <v>22.863499999999998</v>
      </c>
      <c r="G1180" s="1" t="s">
        <v>29</v>
      </c>
      <c r="H1180" s="1" t="s">
        <v>15</v>
      </c>
      <c r="I1180" s="1" t="s">
        <v>16</v>
      </c>
      <c r="J1180" s="1" t="s">
        <v>17</v>
      </c>
      <c r="K1180" s="1" t="s">
        <v>18</v>
      </c>
      <c r="L1180" s="1" t="s">
        <v>19</v>
      </c>
      <c r="M1180" s="1" t="s">
        <v>20</v>
      </c>
      <c r="N1180" s="3" t="s">
        <v>21</v>
      </c>
    </row>
    <row r="1181" spans="1:14" ht="19.95" customHeight="1" x14ac:dyDescent="0.25">
      <c r="A1181" s="2">
        <v>180244</v>
      </c>
      <c r="B1181" s="1">
        <v>77</v>
      </c>
      <c r="C1181" s="1">
        <v>3.3961999999999999</v>
      </c>
      <c r="D1181" s="1">
        <v>6.5589000000000004</v>
      </c>
      <c r="E1181" s="1">
        <v>12.056100000000001</v>
      </c>
      <c r="F1181" s="1">
        <v>27.781400000000001</v>
      </c>
      <c r="G1181" s="1" t="s">
        <v>14</v>
      </c>
      <c r="H1181" s="1" t="s">
        <v>22</v>
      </c>
      <c r="I1181" s="1" t="s">
        <v>23</v>
      </c>
      <c r="J1181" s="1" t="s">
        <v>24</v>
      </c>
      <c r="K1181" s="1" t="s">
        <v>25</v>
      </c>
      <c r="L1181" s="1" t="s">
        <v>26</v>
      </c>
      <c r="M1181" s="1" t="s">
        <v>27</v>
      </c>
      <c r="N1181" s="3" t="s">
        <v>28</v>
      </c>
    </row>
    <row r="1182" spans="1:14" ht="19.95" hidden="1" customHeight="1" x14ac:dyDescent="0.25">
      <c r="A1182" s="2">
        <v>180232</v>
      </c>
      <c r="B1182" s="1">
        <v>33</v>
      </c>
      <c r="C1182" s="1">
        <v>2.9714999999999998</v>
      </c>
      <c r="D1182" s="1">
        <v>5.8895</v>
      </c>
      <c r="E1182" s="1">
        <v>11.120900000000001</v>
      </c>
      <c r="F1182" s="1">
        <v>22.925999999999998</v>
      </c>
      <c r="G1182" s="1" t="s">
        <v>30</v>
      </c>
      <c r="H1182" s="1" t="s">
        <v>15</v>
      </c>
      <c r="I1182" s="1" t="s">
        <v>16</v>
      </c>
      <c r="J1182" s="1" t="s">
        <v>17</v>
      </c>
      <c r="K1182" s="1" t="s">
        <v>18</v>
      </c>
      <c r="L1182" s="1" t="s">
        <v>19</v>
      </c>
      <c r="M1182" s="1" t="s">
        <v>20</v>
      </c>
      <c r="N1182" s="3" t="s">
        <v>21</v>
      </c>
    </row>
    <row r="1183" spans="1:14" ht="19.95" customHeight="1" x14ac:dyDescent="0.25">
      <c r="A1183" s="2">
        <v>180207</v>
      </c>
      <c r="B1183" s="1">
        <v>68</v>
      </c>
      <c r="C1183" s="1">
        <v>3.7397999999999998</v>
      </c>
      <c r="D1183" s="1">
        <v>6.9866000000000001</v>
      </c>
      <c r="E1183" s="1">
        <v>14.581</v>
      </c>
      <c r="F1183" s="1">
        <v>28.902799999999999</v>
      </c>
      <c r="G1183" s="1" t="s">
        <v>30</v>
      </c>
      <c r="H1183" s="1" t="s">
        <v>22</v>
      </c>
      <c r="I1183" s="1" t="s">
        <v>23</v>
      </c>
      <c r="J1183" s="1" t="s">
        <v>24</v>
      </c>
      <c r="K1183" s="1" t="s">
        <v>25</v>
      </c>
      <c r="L1183" s="1" t="s">
        <v>26</v>
      </c>
      <c r="M1183" s="1" t="s">
        <v>27</v>
      </c>
      <c r="N1183" s="3" t="s">
        <v>28</v>
      </c>
    </row>
    <row r="1184" spans="1:14" ht="19.95" hidden="1" customHeight="1" x14ac:dyDescent="0.25">
      <c r="A1184" s="2">
        <v>180205</v>
      </c>
      <c r="B1184" s="1">
        <v>16</v>
      </c>
      <c r="C1184" s="1">
        <v>1.3472</v>
      </c>
      <c r="D1184" s="1">
        <v>4.5998999999999999</v>
      </c>
      <c r="E1184" s="1">
        <v>9.0197000000000003</v>
      </c>
      <c r="F1184" s="1">
        <v>16.603400000000001</v>
      </c>
      <c r="G1184" s="1" t="s">
        <v>30</v>
      </c>
      <c r="H1184" s="1" t="s">
        <v>31</v>
      </c>
      <c r="I1184" s="1" t="s">
        <v>32</v>
      </c>
      <c r="J1184" s="1" t="s">
        <v>33</v>
      </c>
      <c r="K1184" s="1" t="s">
        <v>34</v>
      </c>
      <c r="L1184" s="1" t="s">
        <v>35</v>
      </c>
      <c r="M1184" s="1" t="s">
        <v>36</v>
      </c>
      <c r="N1184" s="3" t="s">
        <v>37</v>
      </c>
    </row>
    <row r="1185" spans="1:14" ht="19.95" hidden="1" customHeight="1" x14ac:dyDescent="0.25">
      <c r="A1185" s="2">
        <v>180203</v>
      </c>
      <c r="B1185" s="1">
        <v>56</v>
      </c>
      <c r="C1185" s="1">
        <v>2.4786000000000001</v>
      </c>
      <c r="D1185" s="1">
        <v>5.5747999999999998</v>
      </c>
      <c r="E1185" s="1">
        <v>11.7319</v>
      </c>
      <c r="F1185" s="1">
        <v>23.9909</v>
      </c>
      <c r="G1185" s="1" t="s">
        <v>14</v>
      </c>
      <c r="H1185" s="1" t="s">
        <v>15</v>
      </c>
      <c r="I1185" s="1" t="s">
        <v>16</v>
      </c>
      <c r="J1185" s="1" t="s">
        <v>17</v>
      </c>
      <c r="K1185" s="1" t="s">
        <v>18</v>
      </c>
      <c r="L1185" s="1" t="s">
        <v>19</v>
      </c>
      <c r="M1185" s="1" t="s">
        <v>20</v>
      </c>
      <c r="N1185" s="3" t="s">
        <v>21</v>
      </c>
    </row>
    <row r="1186" spans="1:14" ht="19.95" hidden="1" customHeight="1" x14ac:dyDescent="0.25">
      <c r="A1186" s="2">
        <v>180184</v>
      </c>
      <c r="B1186" s="1">
        <v>55</v>
      </c>
      <c r="C1186" s="1">
        <v>2.1080000000000001</v>
      </c>
      <c r="D1186" s="1">
        <v>5.9394</v>
      </c>
      <c r="E1186" s="1">
        <v>10.772399999999999</v>
      </c>
      <c r="F1186" s="1">
        <v>21.646599999999999</v>
      </c>
      <c r="G1186" s="1" t="s">
        <v>38</v>
      </c>
      <c r="H1186" s="1" t="s">
        <v>15</v>
      </c>
      <c r="I1186" s="1" t="s">
        <v>16</v>
      </c>
      <c r="J1186" s="1" t="s">
        <v>17</v>
      </c>
      <c r="K1186" s="1" t="s">
        <v>18</v>
      </c>
      <c r="L1186" s="1" t="s">
        <v>19</v>
      </c>
      <c r="M1186" s="1" t="s">
        <v>20</v>
      </c>
      <c r="N1186" s="3" t="s">
        <v>21</v>
      </c>
    </row>
    <row r="1187" spans="1:14" ht="19.95" hidden="1" customHeight="1" x14ac:dyDescent="0.25">
      <c r="A1187" s="2">
        <v>180162</v>
      </c>
      <c r="B1187" s="1">
        <v>55</v>
      </c>
      <c r="C1187" s="1">
        <v>2.0969000000000002</v>
      </c>
      <c r="D1187" s="1">
        <v>5.5979999999999999</v>
      </c>
      <c r="E1187" s="1">
        <v>10.4201</v>
      </c>
      <c r="F1187" s="1">
        <v>20.149100000000001</v>
      </c>
      <c r="G1187" s="1" t="s">
        <v>30</v>
      </c>
      <c r="H1187" s="1" t="s">
        <v>15</v>
      </c>
      <c r="I1187" s="1" t="s">
        <v>16</v>
      </c>
      <c r="J1187" s="1" t="s">
        <v>17</v>
      </c>
      <c r="K1187" s="1" t="s">
        <v>18</v>
      </c>
      <c r="L1187" s="1" t="s">
        <v>19</v>
      </c>
      <c r="M1187" s="1" t="s">
        <v>20</v>
      </c>
      <c r="N1187" s="3" t="s">
        <v>21</v>
      </c>
    </row>
    <row r="1188" spans="1:14" ht="19.95" hidden="1" customHeight="1" x14ac:dyDescent="0.25">
      <c r="A1188" s="2">
        <v>180137</v>
      </c>
      <c r="B1188" s="1">
        <v>42</v>
      </c>
      <c r="C1188" s="1">
        <v>2.6133999999999999</v>
      </c>
      <c r="D1188" s="1">
        <v>5.9036</v>
      </c>
      <c r="E1188" s="1">
        <v>11.296200000000001</v>
      </c>
      <c r="F1188" s="1">
        <v>21.729099999999999</v>
      </c>
      <c r="G1188" s="1" t="s">
        <v>14</v>
      </c>
      <c r="H1188" s="1" t="s">
        <v>15</v>
      </c>
      <c r="I1188" s="1" t="s">
        <v>16</v>
      </c>
      <c r="J1188" s="1" t="s">
        <v>17</v>
      </c>
      <c r="K1188" s="1" t="s">
        <v>18</v>
      </c>
      <c r="L1188" s="1" t="s">
        <v>19</v>
      </c>
      <c r="M1188" s="1" t="s">
        <v>20</v>
      </c>
      <c r="N1188" s="3" t="s">
        <v>21</v>
      </c>
    </row>
    <row r="1189" spans="1:14" ht="19.95" hidden="1" customHeight="1" x14ac:dyDescent="0.25">
      <c r="A1189" s="2">
        <v>180127</v>
      </c>
      <c r="B1189" s="1">
        <v>29</v>
      </c>
      <c r="C1189" s="1">
        <v>1.7529999999999999</v>
      </c>
      <c r="D1189" s="1">
        <v>4.2103000000000002</v>
      </c>
      <c r="E1189" s="1">
        <v>8.75</v>
      </c>
      <c r="F1189" s="1">
        <v>17.590699999999998</v>
      </c>
      <c r="G1189" s="1" t="s">
        <v>38</v>
      </c>
      <c r="H1189" s="1" t="s">
        <v>31</v>
      </c>
      <c r="I1189" s="1" t="s">
        <v>32</v>
      </c>
      <c r="J1189" s="1" t="s">
        <v>33</v>
      </c>
      <c r="K1189" s="1" t="s">
        <v>34</v>
      </c>
      <c r="L1189" s="1" t="s">
        <v>35</v>
      </c>
      <c r="M1189" s="1" t="s">
        <v>36</v>
      </c>
      <c r="N1189" s="3" t="s">
        <v>37</v>
      </c>
    </row>
    <row r="1190" spans="1:14" ht="19.95" hidden="1" customHeight="1" x14ac:dyDescent="0.25">
      <c r="A1190" s="2">
        <v>180118</v>
      </c>
      <c r="B1190" s="1">
        <v>39</v>
      </c>
      <c r="C1190" s="1">
        <v>2.3212999999999999</v>
      </c>
      <c r="D1190" s="1">
        <v>5.1429</v>
      </c>
      <c r="E1190" s="1">
        <v>11.1174</v>
      </c>
      <c r="F1190" s="1">
        <v>20.068999999999999</v>
      </c>
      <c r="G1190" s="1" t="s">
        <v>14</v>
      </c>
      <c r="H1190" s="1" t="s">
        <v>15</v>
      </c>
      <c r="I1190" s="1" t="s">
        <v>16</v>
      </c>
      <c r="J1190" s="1" t="s">
        <v>17</v>
      </c>
      <c r="K1190" s="1" t="s">
        <v>18</v>
      </c>
      <c r="L1190" s="1" t="s">
        <v>19</v>
      </c>
      <c r="M1190" s="1" t="s">
        <v>20</v>
      </c>
      <c r="N1190" s="3" t="s">
        <v>21</v>
      </c>
    </row>
    <row r="1191" spans="1:14" ht="19.95" customHeight="1" x14ac:dyDescent="0.25">
      <c r="A1191" s="2">
        <v>180081</v>
      </c>
      <c r="B1191" s="1">
        <v>96</v>
      </c>
      <c r="C1191" s="1">
        <v>3.5613000000000001</v>
      </c>
      <c r="D1191" s="1">
        <v>6.6407999999999996</v>
      </c>
      <c r="E1191" s="1">
        <v>15.908799999999999</v>
      </c>
      <c r="F1191" s="1">
        <v>25.858699999999999</v>
      </c>
      <c r="G1191" s="1" t="s">
        <v>14</v>
      </c>
      <c r="H1191" s="1" t="s">
        <v>22</v>
      </c>
      <c r="I1191" s="1" t="s">
        <v>23</v>
      </c>
      <c r="J1191" s="1" t="s">
        <v>24</v>
      </c>
      <c r="K1191" s="1" t="s">
        <v>25</v>
      </c>
      <c r="L1191" s="1" t="s">
        <v>26</v>
      </c>
      <c r="M1191" s="1" t="s">
        <v>27</v>
      </c>
      <c r="N1191" s="3" t="s">
        <v>28</v>
      </c>
    </row>
    <row r="1192" spans="1:14" ht="19.95" hidden="1" customHeight="1" x14ac:dyDescent="0.25">
      <c r="A1192" s="2">
        <v>180076</v>
      </c>
      <c r="B1192" s="1">
        <v>52</v>
      </c>
      <c r="C1192" s="1">
        <v>2.6482999999999999</v>
      </c>
      <c r="D1192" s="1">
        <v>5.9898999999999996</v>
      </c>
      <c r="E1192" s="1">
        <v>10.628299999999999</v>
      </c>
      <c r="F1192" s="1">
        <v>20.479600000000001</v>
      </c>
      <c r="G1192" s="1" t="s">
        <v>30</v>
      </c>
      <c r="H1192" s="1" t="s">
        <v>15</v>
      </c>
      <c r="I1192" s="1" t="s">
        <v>16</v>
      </c>
      <c r="J1192" s="1" t="s">
        <v>17</v>
      </c>
      <c r="K1192" s="1" t="s">
        <v>18</v>
      </c>
      <c r="L1192" s="1" t="s">
        <v>19</v>
      </c>
      <c r="M1192" s="1" t="s">
        <v>20</v>
      </c>
      <c r="N1192" s="3" t="s">
        <v>21</v>
      </c>
    </row>
    <row r="1193" spans="1:14" ht="19.95" hidden="1" customHeight="1" x14ac:dyDescent="0.25">
      <c r="A1193" s="2">
        <v>180056</v>
      </c>
      <c r="B1193" s="1">
        <v>13</v>
      </c>
      <c r="C1193" s="1">
        <v>1.2425999999999999</v>
      </c>
      <c r="D1193" s="1">
        <v>4.82</v>
      </c>
      <c r="E1193" s="1">
        <v>9.8725000000000005</v>
      </c>
      <c r="F1193" s="1">
        <v>16.534500000000001</v>
      </c>
      <c r="G1193" s="1" t="s">
        <v>29</v>
      </c>
      <c r="H1193" s="1" t="s">
        <v>31</v>
      </c>
      <c r="I1193" s="1" t="s">
        <v>32</v>
      </c>
      <c r="J1193" s="1" t="s">
        <v>33</v>
      </c>
      <c r="K1193" s="1" t="s">
        <v>34</v>
      </c>
      <c r="L1193" s="1" t="s">
        <v>35</v>
      </c>
      <c r="M1193" s="1" t="s">
        <v>36</v>
      </c>
      <c r="N1193" s="3" t="s">
        <v>37</v>
      </c>
    </row>
    <row r="1194" spans="1:14" ht="19.95" customHeight="1" x14ac:dyDescent="0.25">
      <c r="A1194" s="2">
        <v>180051</v>
      </c>
      <c r="B1194" s="1">
        <v>87</v>
      </c>
      <c r="C1194" s="1">
        <v>3.6438000000000001</v>
      </c>
      <c r="D1194" s="1">
        <v>6.3326000000000002</v>
      </c>
      <c r="E1194" s="1">
        <v>14.7433</v>
      </c>
      <c r="F1194" s="1">
        <v>27.380199999999999</v>
      </c>
      <c r="G1194" s="1" t="s">
        <v>14</v>
      </c>
      <c r="H1194" s="1" t="s">
        <v>22</v>
      </c>
      <c r="I1194" s="1" t="s">
        <v>23</v>
      </c>
      <c r="J1194" s="1" t="s">
        <v>24</v>
      </c>
      <c r="K1194" s="1" t="s">
        <v>25</v>
      </c>
      <c r="L1194" s="1" t="s">
        <v>26</v>
      </c>
      <c r="M1194" s="1" t="s">
        <v>27</v>
      </c>
      <c r="N1194" s="3" t="s">
        <v>28</v>
      </c>
    </row>
    <row r="1195" spans="1:14" ht="19.95" hidden="1" customHeight="1" x14ac:dyDescent="0.25">
      <c r="A1195" s="2">
        <v>180025</v>
      </c>
      <c r="B1195" s="1">
        <v>20</v>
      </c>
      <c r="C1195" s="1">
        <v>1.8633999999999999</v>
      </c>
      <c r="D1195" s="1">
        <v>4.6906999999999996</v>
      </c>
      <c r="E1195" s="1">
        <v>9.8917999999999999</v>
      </c>
      <c r="F1195" s="1">
        <v>17.793500000000002</v>
      </c>
      <c r="G1195" s="1" t="s">
        <v>38</v>
      </c>
      <c r="H1195" s="1" t="s">
        <v>31</v>
      </c>
      <c r="I1195" s="1" t="s">
        <v>32</v>
      </c>
      <c r="J1195" s="1" t="s">
        <v>33</v>
      </c>
      <c r="K1195" s="1" t="s">
        <v>34</v>
      </c>
      <c r="L1195" s="1" t="s">
        <v>35</v>
      </c>
      <c r="M1195" s="1" t="s">
        <v>36</v>
      </c>
      <c r="N1195" s="3" t="s">
        <v>37</v>
      </c>
    </row>
    <row r="1196" spans="1:14" ht="19.95" hidden="1" customHeight="1" x14ac:dyDescent="0.25">
      <c r="A1196" s="2">
        <v>180022</v>
      </c>
      <c r="B1196" s="1">
        <v>15</v>
      </c>
      <c r="C1196" s="1">
        <v>1.7065999999999999</v>
      </c>
      <c r="D1196" s="1">
        <v>4.0050999999999997</v>
      </c>
      <c r="E1196" s="1">
        <v>8.7306000000000008</v>
      </c>
      <c r="F1196" s="1">
        <v>19.564900000000002</v>
      </c>
      <c r="G1196" s="1" t="s">
        <v>38</v>
      </c>
      <c r="H1196" s="1" t="s">
        <v>31</v>
      </c>
      <c r="I1196" s="1" t="s">
        <v>32</v>
      </c>
      <c r="J1196" s="1" t="s">
        <v>33</v>
      </c>
      <c r="K1196" s="1" t="s">
        <v>34</v>
      </c>
      <c r="L1196" s="1" t="s">
        <v>35</v>
      </c>
      <c r="M1196" s="1" t="s">
        <v>36</v>
      </c>
      <c r="N1196" s="3" t="s">
        <v>37</v>
      </c>
    </row>
    <row r="1197" spans="1:14" ht="19.95" hidden="1" customHeight="1" x14ac:dyDescent="0.25">
      <c r="A1197" s="2">
        <v>180021</v>
      </c>
      <c r="B1197" s="1">
        <v>21</v>
      </c>
      <c r="C1197" s="1">
        <v>1.1504000000000001</v>
      </c>
      <c r="D1197" s="1">
        <v>4.5224000000000002</v>
      </c>
      <c r="E1197" s="1">
        <v>8.4640000000000004</v>
      </c>
      <c r="F1197" s="1">
        <v>16.172799999999999</v>
      </c>
      <c r="G1197" s="1" t="s">
        <v>38</v>
      </c>
      <c r="H1197" s="1" t="s">
        <v>31</v>
      </c>
      <c r="I1197" s="1" t="s">
        <v>32</v>
      </c>
      <c r="J1197" s="1" t="s">
        <v>33</v>
      </c>
      <c r="K1197" s="1" t="s">
        <v>34</v>
      </c>
      <c r="L1197" s="1" t="s">
        <v>35</v>
      </c>
      <c r="M1197" s="1" t="s">
        <v>36</v>
      </c>
      <c r="N1197" s="3" t="s">
        <v>37</v>
      </c>
    </row>
    <row r="1198" spans="1:14" ht="19.95" hidden="1" customHeight="1" x14ac:dyDescent="0.25">
      <c r="A1198" s="2">
        <v>180017</v>
      </c>
      <c r="B1198" s="1">
        <v>24</v>
      </c>
      <c r="C1198" s="1">
        <v>1.9903999999999999</v>
      </c>
      <c r="D1198" s="1">
        <v>4.5079000000000002</v>
      </c>
      <c r="E1198" s="1">
        <v>9.3036999999999992</v>
      </c>
      <c r="F1198" s="1">
        <v>16.0138</v>
      </c>
      <c r="G1198" s="1" t="s">
        <v>14</v>
      </c>
      <c r="H1198" s="1" t="s">
        <v>31</v>
      </c>
      <c r="I1198" s="1" t="s">
        <v>32</v>
      </c>
      <c r="J1198" s="1" t="s">
        <v>33</v>
      </c>
      <c r="K1198" s="1" t="s">
        <v>34</v>
      </c>
      <c r="L1198" s="1" t="s">
        <v>35</v>
      </c>
      <c r="M1198" s="1" t="s">
        <v>36</v>
      </c>
      <c r="N1198" s="3" t="s">
        <v>37</v>
      </c>
    </row>
    <row r="1199" spans="1:14" ht="19.95" hidden="1" customHeight="1" x14ac:dyDescent="0.25">
      <c r="A1199" s="2">
        <v>180012</v>
      </c>
      <c r="B1199" s="1">
        <v>24</v>
      </c>
      <c r="C1199" s="1">
        <v>1.5158</v>
      </c>
      <c r="D1199" s="1">
        <v>4.7038000000000002</v>
      </c>
      <c r="E1199" s="1">
        <v>9.0891000000000002</v>
      </c>
      <c r="F1199" s="1">
        <v>19.9129</v>
      </c>
      <c r="G1199" s="1" t="s">
        <v>38</v>
      </c>
      <c r="H1199" s="1" t="s">
        <v>31</v>
      </c>
      <c r="I1199" s="1" t="s">
        <v>32</v>
      </c>
      <c r="J1199" s="1" t="s">
        <v>33</v>
      </c>
      <c r="K1199" s="1" t="s">
        <v>34</v>
      </c>
      <c r="L1199" s="1" t="s">
        <v>35</v>
      </c>
      <c r="M1199" s="1" t="s">
        <v>36</v>
      </c>
      <c r="N1199" s="3" t="s">
        <v>37</v>
      </c>
    </row>
    <row r="1200" spans="1:14" ht="19.95" customHeight="1" x14ac:dyDescent="0.25">
      <c r="A1200" s="2">
        <v>179995</v>
      </c>
      <c r="B1200" s="1">
        <v>76</v>
      </c>
      <c r="C1200" s="1">
        <v>3.9842</v>
      </c>
      <c r="D1200" s="1">
        <v>6.3815999999999997</v>
      </c>
      <c r="E1200" s="1">
        <v>14.549799999999999</v>
      </c>
      <c r="F1200" s="1">
        <v>29.980599999999999</v>
      </c>
      <c r="G1200" s="1" t="s">
        <v>30</v>
      </c>
      <c r="H1200" s="1" t="s">
        <v>22</v>
      </c>
      <c r="I1200" s="1" t="s">
        <v>23</v>
      </c>
      <c r="J1200" s="1" t="s">
        <v>24</v>
      </c>
      <c r="K1200" s="1" t="s">
        <v>25</v>
      </c>
      <c r="L1200" s="1" t="s">
        <v>26</v>
      </c>
      <c r="M1200" s="1" t="s">
        <v>27</v>
      </c>
      <c r="N1200" s="3" t="s">
        <v>28</v>
      </c>
    </row>
    <row r="1201" spans="1:14" ht="19.95" hidden="1" customHeight="1" x14ac:dyDescent="0.25">
      <c r="A1201" s="2">
        <v>179979</v>
      </c>
      <c r="B1201" s="1">
        <v>43</v>
      </c>
      <c r="C1201" s="1">
        <v>2.6875</v>
      </c>
      <c r="D1201" s="1">
        <v>5.5632000000000001</v>
      </c>
      <c r="E1201" s="1">
        <v>10.5274</v>
      </c>
      <c r="F1201" s="1">
        <v>23.488199999999999</v>
      </c>
      <c r="G1201" s="1" t="s">
        <v>30</v>
      </c>
      <c r="H1201" s="1" t="s">
        <v>15</v>
      </c>
      <c r="I1201" s="1" t="s">
        <v>16</v>
      </c>
      <c r="J1201" s="1" t="s">
        <v>17</v>
      </c>
      <c r="K1201" s="1" t="s">
        <v>18</v>
      </c>
      <c r="L1201" s="1" t="s">
        <v>19</v>
      </c>
      <c r="M1201" s="1" t="s">
        <v>20</v>
      </c>
      <c r="N1201" s="3" t="s">
        <v>21</v>
      </c>
    </row>
    <row r="1202" spans="1:14" ht="19.95" hidden="1" customHeight="1" x14ac:dyDescent="0.25">
      <c r="A1202" s="2">
        <v>179970</v>
      </c>
      <c r="B1202" s="1">
        <v>13</v>
      </c>
      <c r="C1202" s="1">
        <v>1.5754999999999999</v>
      </c>
      <c r="D1202" s="1">
        <v>4.2443999999999997</v>
      </c>
      <c r="E1202" s="1">
        <v>9.0434999999999999</v>
      </c>
      <c r="F1202" s="1">
        <v>16.998899999999999</v>
      </c>
      <c r="G1202" s="1" t="s">
        <v>38</v>
      </c>
      <c r="H1202" s="1" t="s">
        <v>31</v>
      </c>
      <c r="I1202" s="1" t="s">
        <v>32</v>
      </c>
      <c r="J1202" s="1" t="s">
        <v>33</v>
      </c>
      <c r="K1202" s="1" t="s">
        <v>34</v>
      </c>
      <c r="L1202" s="1" t="s">
        <v>35</v>
      </c>
      <c r="M1202" s="1" t="s">
        <v>36</v>
      </c>
      <c r="N1202" s="3" t="s">
        <v>37</v>
      </c>
    </row>
    <row r="1203" spans="1:14" ht="19.95" customHeight="1" x14ac:dyDescent="0.25">
      <c r="A1203" s="2">
        <v>179933</v>
      </c>
      <c r="B1203" s="1">
        <v>67</v>
      </c>
      <c r="C1203" s="1">
        <v>3.6278999999999999</v>
      </c>
      <c r="D1203" s="1">
        <v>6.8360000000000003</v>
      </c>
      <c r="E1203" s="1">
        <v>14.701599999999999</v>
      </c>
      <c r="F1203" s="1">
        <v>27.471900000000002</v>
      </c>
      <c r="G1203" s="1" t="s">
        <v>14</v>
      </c>
      <c r="H1203" s="1" t="s">
        <v>22</v>
      </c>
      <c r="I1203" s="1" t="s">
        <v>23</v>
      </c>
      <c r="J1203" s="1" t="s">
        <v>24</v>
      </c>
      <c r="K1203" s="1" t="s">
        <v>25</v>
      </c>
      <c r="L1203" s="1" t="s">
        <v>26</v>
      </c>
      <c r="M1203" s="1" t="s">
        <v>27</v>
      </c>
      <c r="N1203" s="3" t="s">
        <v>28</v>
      </c>
    </row>
    <row r="1204" spans="1:14" ht="19.95" hidden="1" customHeight="1" x14ac:dyDescent="0.25">
      <c r="A1204" s="2">
        <v>179931</v>
      </c>
      <c r="B1204" s="1">
        <v>50</v>
      </c>
      <c r="C1204" s="1">
        <v>2.6880000000000002</v>
      </c>
      <c r="D1204" s="1">
        <v>5.5172999999999996</v>
      </c>
      <c r="E1204" s="1">
        <v>11.0876</v>
      </c>
      <c r="F1204" s="1">
        <v>24.7258</v>
      </c>
      <c r="G1204" s="1" t="s">
        <v>14</v>
      </c>
      <c r="H1204" s="1" t="s">
        <v>15</v>
      </c>
      <c r="I1204" s="1" t="s">
        <v>16</v>
      </c>
      <c r="J1204" s="1" t="s">
        <v>17</v>
      </c>
      <c r="K1204" s="1" t="s">
        <v>18</v>
      </c>
      <c r="L1204" s="1" t="s">
        <v>19</v>
      </c>
      <c r="M1204" s="1" t="s">
        <v>20</v>
      </c>
      <c r="N1204" s="3" t="s">
        <v>21</v>
      </c>
    </row>
    <row r="1205" spans="1:14" ht="19.95" hidden="1" customHeight="1" x14ac:dyDescent="0.25">
      <c r="A1205" s="2">
        <v>179908</v>
      </c>
      <c r="B1205" s="1">
        <v>22</v>
      </c>
      <c r="C1205" s="1">
        <v>1.8978999999999999</v>
      </c>
      <c r="D1205" s="1">
        <v>4.8418000000000001</v>
      </c>
      <c r="E1205" s="1">
        <v>9.0891000000000002</v>
      </c>
      <c r="F1205" s="1">
        <v>19.5825</v>
      </c>
      <c r="G1205" s="1" t="s">
        <v>30</v>
      </c>
      <c r="H1205" s="1" t="s">
        <v>31</v>
      </c>
      <c r="I1205" s="1" t="s">
        <v>32</v>
      </c>
      <c r="J1205" s="1" t="s">
        <v>33</v>
      </c>
      <c r="K1205" s="1" t="s">
        <v>34</v>
      </c>
      <c r="L1205" s="1" t="s">
        <v>35</v>
      </c>
      <c r="M1205" s="1" t="s">
        <v>36</v>
      </c>
      <c r="N1205" s="3" t="s">
        <v>37</v>
      </c>
    </row>
    <row r="1206" spans="1:14" ht="19.95" customHeight="1" x14ac:dyDescent="0.25">
      <c r="A1206" s="2">
        <v>179885</v>
      </c>
      <c r="B1206" s="1">
        <v>66</v>
      </c>
      <c r="C1206" s="1">
        <v>3.3714</v>
      </c>
      <c r="D1206" s="1">
        <v>6.3864999999999998</v>
      </c>
      <c r="E1206" s="1">
        <v>15.632899999999999</v>
      </c>
      <c r="F1206" s="1">
        <v>27.997699999999998</v>
      </c>
      <c r="G1206" s="1" t="s">
        <v>14</v>
      </c>
      <c r="H1206" s="1" t="s">
        <v>22</v>
      </c>
      <c r="I1206" s="1" t="s">
        <v>23</v>
      </c>
      <c r="J1206" s="1" t="s">
        <v>24</v>
      </c>
      <c r="K1206" s="1" t="s">
        <v>25</v>
      </c>
      <c r="L1206" s="1" t="s">
        <v>26</v>
      </c>
      <c r="M1206" s="1" t="s">
        <v>27</v>
      </c>
      <c r="N1206" s="3" t="s">
        <v>28</v>
      </c>
    </row>
    <row r="1207" spans="1:14" ht="19.95" customHeight="1" x14ac:dyDescent="0.25">
      <c r="A1207" s="2">
        <v>179868</v>
      </c>
      <c r="B1207" s="1">
        <v>90</v>
      </c>
      <c r="C1207" s="1">
        <v>3.7307000000000001</v>
      </c>
      <c r="D1207" s="1">
        <v>6.9775</v>
      </c>
      <c r="E1207" s="1">
        <v>14.3796</v>
      </c>
      <c r="F1207" s="1">
        <v>26.016999999999999</v>
      </c>
      <c r="G1207" s="1" t="s">
        <v>38</v>
      </c>
      <c r="H1207" s="1" t="s">
        <v>22</v>
      </c>
      <c r="I1207" s="1" t="s">
        <v>23</v>
      </c>
      <c r="J1207" s="1" t="s">
        <v>24</v>
      </c>
      <c r="K1207" s="1" t="s">
        <v>25</v>
      </c>
      <c r="L1207" s="1" t="s">
        <v>26</v>
      </c>
      <c r="M1207" s="1" t="s">
        <v>27</v>
      </c>
      <c r="N1207" s="3" t="s">
        <v>28</v>
      </c>
    </row>
    <row r="1208" spans="1:14" ht="19.95" customHeight="1" x14ac:dyDescent="0.25">
      <c r="A1208" s="2">
        <v>179863</v>
      </c>
      <c r="B1208" s="1">
        <v>79</v>
      </c>
      <c r="C1208" s="1">
        <v>3.5668000000000002</v>
      </c>
      <c r="D1208" s="1">
        <v>6.5205000000000002</v>
      </c>
      <c r="E1208" s="1">
        <v>15.7745</v>
      </c>
      <c r="F1208" s="1">
        <v>25.908200000000001</v>
      </c>
      <c r="G1208" s="1" t="s">
        <v>14</v>
      </c>
      <c r="H1208" s="1" t="s">
        <v>22</v>
      </c>
      <c r="I1208" s="1" t="s">
        <v>23</v>
      </c>
      <c r="J1208" s="1" t="s">
        <v>24</v>
      </c>
      <c r="K1208" s="1" t="s">
        <v>25</v>
      </c>
      <c r="L1208" s="1" t="s">
        <v>26</v>
      </c>
      <c r="M1208" s="1" t="s">
        <v>27</v>
      </c>
      <c r="N1208" s="3" t="s">
        <v>28</v>
      </c>
    </row>
    <row r="1209" spans="1:14" ht="19.95" hidden="1" customHeight="1" x14ac:dyDescent="0.25">
      <c r="A1209" s="2">
        <v>179827</v>
      </c>
      <c r="B1209" s="1">
        <v>47</v>
      </c>
      <c r="C1209" s="1">
        <v>2.6815000000000002</v>
      </c>
      <c r="D1209" s="1">
        <v>5.3616999999999999</v>
      </c>
      <c r="E1209" s="1">
        <v>10.550700000000001</v>
      </c>
      <c r="F1209" s="1">
        <v>21.327500000000001</v>
      </c>
      <c r="G1209" s="1" t="s">
        <v>29</v>
      </c>
      <c r="H1209" s="1" t="s">
        <v>15</v>
      </c>
      <c r="I1209" s="1" t="s">
        <v>16</v>
      </c>
      <c r="J1209" s="1" t="s">
        <v>17</v>
      </c>
      <c r="K1209" s="1" t="s">
        <v>18</v>
      </c>
      <c r="L1209" s="1" t="s">
        <v>19</v>
      </c>
      <c r="M1209" s="1" t="s">
        <v>20</v>
      </c>
      <c r="N1209" s="3" t="s">
        <v>21</v>
      </c>
    </row>
    <row r="1210" spans="1:14" ht="19.95" hidden="1" customHeight="1" x14ac:dyDescent="0.25">
      <c r="A1210" s="2">
        <v>179825</v>
      </c>
      <c r="B1210" s="1">
        <v>30</v>
      </c>
      <c r="C1210" s="1">
        <v>1.1163000000000001</v>
      </c>
      <c r="D1210" s="1">
        <v>4.4229000000000003</v>
      </c>
      <c r="E1210" s="1">
        <v>8.4618000000000002</v>
      </c>
      <c r="F1210" s="1">
        <v>19.238</v>
      </c>
      <c r="G1210" s="1" t="s">
        <v>29</v>
      </c>
      <c r="H1210" s="1" t="s">
        <v>31</v>
      </c>
      <c r="I1210" s="1" t="s">
        <v>32</v>
      </c>
      <c r="J1210" s="1" t="s">
        <v>33</v>
      </c>
      <c r="K1210" s="1" t="s">
        <v>34</v>
      </c>
      <c r="L1210" s="1" t="s">
        <v>35</v>
      </c>
      <c r="M1210" s="1" t="s">
        <v>36</v>
      </c>
      <c r="N1210" s="3" t="s">
        <v>37</v>
      </c>
    </row>
    <row r="1211" spans="1:14" ht="19.95" hidden="1" customHeight="1" x14ac:dyDescent="0.25">
      <c r="A1211" s="2">
        <v>179742</v>
      </c>
      <c r="B1211" s="1">
        <v>39</v>
      </c>
      <c r="C1211" s="1">
        <v>2.7002999999999999</v>
      </c>
      <c r="D1211" s="1">
        <v>5.1616</v>
      </c>
      <c r="E1211" s="1">
        <v>10.3406</v>
      </c>
      <c r="F1211" s="1">
        <v>22.633099999999999</v>
      </c>
      <c r="G1211" s="1" t="s">
        <v>14</v>
      </c>
      <c r="H1211" s="1" t="s">
        <v>15</v>
      </c>
      <c r="I1211" s="1" t="s">
        <v>16</v>
      </c>
      <c r="J1211" s="1" t="s">
        <v>17</v>
      </c>
      <c r="K1211" s="1" t="s">
        <v>18</v>
      </c>
      <c r="L1211" s="1" t="s">
        <v>19</v>
      </c>
      <c r="M1211" s="1" t="s">
        <v>20</v>
      </c>
      <c r="N1211" s="3" t="s">
        <v>21</v>
      </c>
    </row>
    <row r="1212" spans="1:14" ht="19.95" hidden="1" customHeight="1" x14ac:dyDescent="0.25">
      <c r="A1212" s="2">
        <v>179696</v>
      </c>
      <c r="B1212" s="1">
        <v>32</v>
      </c>
      <c r="C1212" s="1">
        <v>2.0257999999999998</v>
      </c>
      <c r="D1212" s="1">
        <v>5.5991999999999997</v>
      </c>
      <c r="E1212" s="1">
        <v>11.482200000000001</v>
      </c>
      <c r="F1212" s="1">
        <v>22.638999999999999</v>
      </c>
      <c r="G1212" s="1" t="s">
        <v>14</v>
      </c>
      <c r="H1212" s="1" t="s">
        <v>15</v>
      </c>
      <c r="I1212" s="1" t="s">
        <v>16</v>
      </c>
      <c r="J1212" s="1" t="s">
        <v>17</v>
      </c>
      <c r="K1212" s="1" t="s">
        <v>18</v>
      </c>
      <c r="L1212" s="1" t="s">
        <v>19</v>
      </c>
      <c r="M1212" s="1" t="s">
        <v>20</v>
      </c>
      <c r="N1212" s="3" t="s">
        <v>21</v>
      </c>
    </row>
    <row r="1213" spans="1:14" ht="19.95" hidden="1" customHeight="1" x14ac:dyDescent="0.25">
      <c r="A1213" s="2">
        <v>179670</v>
      </c>
      <c r="B1213" s="1">
        <v>48</v>
      </c>
      <c r="C1213" s="1">
        <v>2.2789000000000001</v>
      </c>
      <c r="D1213" s="1">
        <v>5.4846000000000004</v>
      </c>
      <c r="E1213" s="1">
        <v>10.6934</v>
      </c>
      <c r="F1213" s="1">
        <v>20.321999999999999</v>
      </c>
      <c r="G1213" s="1" t="s">
        <v>38</v>
      </c>
      <c r="H1213" s="1" t="s">
        <v>15</v>
      </c>
      <c r="I1213" s="1" t="s">
        <v>16</v>
      </c>
      <c r="J1213" s="1" t="s">
        <v>17</v>
      </c>
      <c r="K1213" s="1" t="s">
        <v>18</v>
      </c>
      <c r="L1213" s="1" t="s">
        <v>19</v>
      </c>
      <c r="M1213" s="1" t="s">
        <v>20</v>
      </c>
      <c r="N1213" s="3" t="s">
        <v>21</v>
      </c>
    </row>
    <row r="1214" spans="1:14" ht="19.95" hidden="1" customHeight="1" x14ac:dyDescent="0.25">
      <c r="A1214" s="2">
        <v>179664</v>
      </c>
      <c r="B1214" s="1">
        <v>38</v>
      </c>
      <c r="C1214" s="1">
        <v>2.3885000000000001</v>
      </c>
      <c r="D1214" s="1">
        <v>5.6242999999999999</v>
      </c>
      <c r="E1214" s="1">
        <v>11.3454</v>
      </c>
      <c r="F1214" s="1">
        <v>22.101900000000001</v>
      </c>
      <c r="G1214" s="1" t="s">
        <v>14</v>
      </c>
      <c r="H1214" s="1" t="s">
        <v>15</v>
      </c>
      <c r="I1214" s="1" t="s">
        <v>16</v>
      </c>
      <c r="J1214" s="1" t="s">
        <v>17</v>
      </c>
      <c r="K1214" s="1" t="s">
        <v>18</v>
      </c>
      <c r="L1214" s="1" t="s">
        <v>19</v>
      </c>
      <c r="M1214" s="1" t="s">
        <v>20</v>
      </c>
      <c r="N1214" s="3" t="s">
        <v>21</v>
      </c>
    </row>
    <row r="1215" spans="1:14" ht="19.95" hidden="1" customHeight="1" x14ac:dyDescent="0.25">
      <c r="A1215" s="2">
        <v>179641</v>
      </c>
      <c r="B1215" s="1">
        <v>34</v>
      </c>
      <c r="C1215" s="1">
        <v>2.6812</v>
      </c>
      <c r="D1215" s="1">
        <v>5.7309000000000001</v>
      </c>
      <c r="E1215" s="1">
        <v>10.1114</v>
      </c>
      <c r="F1215" s="1">
        <v>21.7758</v>
      </c>
      <c r="G1215" s="1" t="s">
        <v>14</v>
      </c>
      <c r="H1215" s="1" t="s">
        <v>15</v>
      </c>
      <c r="I1215" s="1" t="s">
        <v>16</v>
      </c>
      <c r="J1215" s="1" t="s">
        <v>17</v>
      </c>
      <c r="K1215" s="1" t="s">
        <v>18</v>
      </c>
      <c r="L1215" s="1" t="s">
        <v>19</v>
      </c>
      <c r="M1215" s="1" t="s">
        <v>20</v>
      </c>
      <c r="N1215" s="3" t="s">
        <v>21</v>
      </c>
    </row>
    <row r="1216" spans="1:14" ht="19.95" hidden="1" customHeight="1" x14ac:dyDescent="0.25">
      <c r="A1216" s="2">
        <v>179637</v>
      </c>
      <c r="B1216" s="1">
        <v>27</v>
      </c>
      <c r="C1216" s="1">
        <v>1.6996</v>
      </c>
      <c r="D1216" s="1">
        <v>4.3266999999999998</v>
      </c>
      <c r="E1216" s="1">
        <v>9.0860000000000003</v>
      </c>
      <c r="F1216" s="1">
        <v>16.142299999999999</v>
      </c>
      <c r="G1216" s="1" t="s">
        <v>38</v>
      </c>
      <c r="H1216" s="1" t="s">
        <v>31</v>
      </c>
      <c r="I1216" s="1" t="s">
        <v>32</v>
      </c>
      <c r="J1216" s="1" t="s">
        <v>33</v>
      </c>
      <c r="K1216" s="1" t="s">
        <v>34</v>
      </c>
      <c r="L1216" s="1" t="s">
        <v>35</v>
      </c>
      <c r="M1216" s="1" t="s">
        <v>36</v>
      </c>
      <c r="N1216" s="3" t="s">
        <v>37</v>
      </c>
    </row>
    <row r="1217" spans="1:14" ht="19.95" customHeight="1" x14ac:dyDescent="0.25">
      <c r="A1217" s="2">
        <v>179609</v>
      </c>
      <c r="B1217" s="1">
        <v>70</v>
      </c>
      <c r="C1217" s="1">
        <v>3.6244999999999998</v>
      </c>
      <c r="D1217" s="1">
        <v>6.3319999999999999</v>
      </c>
      <c r="E1217" s="1">
        <v>15.195600000000001</v>
      </c>
      <c r="F1217" s="1">
        <v>29.9071</v>
      </c>
      <c r="G1217" s="1" t="s">
        <v>38</v>
      </c>
      <c r="H1217" s="1" t="s">
        <v>22</v>
      </c>
      <c r="I1217" s="1" t="s">
        <v>23</v>
      </c>
      <c r="J1217" s="1" t="s">
        <v>24</v>
      </c>
      <c r="K1217" s="1" t="s">
        <v>25</v>
      </c>
      <c r="L1217" s="1" t="s">
        <v>26</v>
      </c>
      <c r="M1217" s="1" t="s">
        <v>27</v>
      </c>
      <c r="N1217" s="3" t="s">
        <v>28</v>
      </c>
    </row>
    <row r="1218" spans="1:14" ht="19.95" hidden="1" customHeight="1" x14ac:dyDescent="0.25">
      <c r="A1218" s="2">
        <v>179592</v>
      </c>
      <c r="B1218" s="1">
        <v>50</v>
      </c>
      <c r="C1218" s="1">
        <v>2.4333</v>
      </c>
      <c r="D1218" s="1">
        <v>5.7927999999999997</v>
      </c>
      <c r="E1218" s="1">
        <v>11.5688</v>
      </c>
      <c r="F1218" s="1">
        <v>23.6553</v>
      </c>
      <c r="G1218" s="1" t="s">
        <v>38</v>
      </c>
      <c r="H1218" s="1" t="s">
        <v>15</v>
      </c>
      <c r="I1218" s="1" t="s">
        <v>16</v>
      </c>
      <c r="J1218" s="1" t="s">
        <v>17</v>
      </c>
      <c r="K1218" s="1" t="s">
        <v>18</v>
      </c>
      <c r="L1218" s="1" t="s">
        <v>19</v>
      </c>
      <c r="M1218" s="1" t="s">
        <v>20</v>
      </c>
      <c r="N1218" s="3" t="s">
        <v>21</v>
      </c>
    </row>
    <row r="1219" spans="1:14" ht="19.95" hidden="1" customHeight="1" x14ac:dyDescent="0.25">
      <c r="A1219" s="2">
        <v>179558</v>
      </c>
      <c r="B1219" s="1">
        <v>54</v>
      </c>
      <c r="C1219" s="1">
        <v>2.1008</v>
      </c>
      <c r="D1219" s="1">
        <v>5.3188000000000004</v>
      </c>
      <c r="E1219" s="1">
        <v>11.0649</v>
      </c>
      <c r="F1219" s="1">
        <v>23.921800000000001</v>
      </c>
      <c r="G1219" s="1" t="s">
        <v>29</v>
      </c>
      <c r="H1219" s="1" t="s">
        <v>15</v>
      </c>
      <c r="I1219" s="1" t="s">
        <v>16</v>
      </c>
      <c r="J1219" s="1" t="s">
        <v>17</v>
      </c>
      <c r="K1219" s="1" t="s">
        <v>18</v>
      </c>
      <c r="L1219" s="1" t="s">
        <v>19</v>
      </c>
      <c r="M1219" s="1" t="s">
        <v>20</v>
      </c>
      <c r="N1219" s="3" t="s">
        <v>21</v>
      </c>
    </row>
    <row r="1220" spans="1:14" ht="19.95" hidden="1" customHeight="1" x14ac:dyDescent="0.25">
      <c r="A1220" s="2">
        <v>179541</v>
      </c>
      <c r="B1220" s="1">
        <v>14</v>
      </c>
      <c r="C1220" s="1">
        <v>1.6909000000000001</v>
      </c>
      <c r="D1220" s="1">
        <v>4.4654999999999996</v>
      </c>
      <c r="E1220" s="1">
        <v>8.2363</v>
      </c>
      <c r="F1220" s="1">
        <v>16.491900000000001</v>
      </c>
      <c r="G1220" s="1" t="s">
        <v>29</v>
      </c>
      <c r="H1220" s="1" t="s">
        <v>31</v>
      </c>
      <c r="I1220" s="1" t="s">
        <v>32</v>
      </c>
      <c r="J1220" s="1" t="s">
        <v>33</v>
      </c>
      <c r="K1220" s="1" t="s">
        <v>34</v>
      </c>
      <c r="L1220" s="1" t="s">
        <v>35</v>
      </c>
      <c r="M1220" s="1" t="s">
        <v>36</v>
      </c>
      <c r="N1220" s="3" t="s">
        <v>37</v>
      </c>
    </row>
    <row r="1221" spans="1:14" ht="19.95" hidden="1" customHeight="1" x14ac:dyDescent="0.25">
      <c r="A1221" s="2">
        <v>179517</v>
      </c>
      <c r="B1221" s="1">
        <v>26</v>
      </c>
      <c r="C1221" s="1">
        <v>1.8896999999999999</v>
      </c>
      <c r="D1221" s="1">
        <v>4.9047999999999998</v>
      </c>
      <c r="E1221" s="1">
        <v>8.7802000000000007</v>
      </c>
      <c r="F1221" s="1">
        <v>19.4895</v>
      </c>
      <c r="G1221" s="1" t="s">
        <v>38</v>
      </c>
      <c r="H1221" s="1" t="s">
        <v>31</v>
      </c>
      <c r="I1221" s="1" t="s">
        <v>32</v>
      </c>
      <c r="J1221" s="1" t="s">
        <v>33</v>
      </c>
      <c r="K1221" s="1" t="s">
        <v>34</v>
      </c>
      <c r="L1221" s="1" t="s">
        <v>35</v>
      </c>
      <c r="M1221" s="1" t="s">
        <v>36</v>
      </c>
      <c r="N1221" s="3" t="s">
        <v>37</v>
      </c>
    </row>
    <row r="1222" spans="1:14" ht="19.95" customHeight="1" x14ac:dyDescent="0.25">
      <c r="A1222" s="2">
        <v>179517</v>
      </c>
      <c r="B1222" s="1">
        <v>99</v>
      </c>
      <c r="C1222" s="1">
        <v>3.5219</v>
      </c>
      <c r="D1222" s="1">
        <v>6.7507000000000001</v>
      </c>
      <c r="E1222" s="1">
        <v>15.9558</v>
      </c>
      <c r="F1222" s="1">
        <v>29.700600000000001</v>
      </c>
      <c r="G1222" s="1" t="s">
        <v>38</v>
      </c>
      <c r="H1222" s="1" t="s">
        <v>22</v>
      </c>
      <c r="I1222" s="1" t="s">
        <v>23</v>
      </c>
      <c r="J1222" s="1" t="s">
        <v>24</v>
      </c>
      <c r="K1222" s="1" t="s">
        <v>25</v>
      </c>
      <c r="L1222" s="1" t="s">
        <v>26</v>
      </c>
      <c r="M1222" s="1" t="s">
        <v>27</v>
      </c>
      <c r="N1222" s="3" t="s">
        <v>28</v>
      </c>
    </row>
    <row r="1223" spans="1:14" ht="19.95" customHeight="1" x14ac:dyDescent="0.25">
      <c r="A1223" s="2">
        <v>179465</v>
      </c>
      <c r="B1223" s="1">
        <v>63</v>
      </c>
      <c r="C1223" s="1">
        <v>3.0150999999999999</v>
      </c>
      <c r="D1223" s="1">
        <v>6.1601999999999997</v>
      </c>
      <c r="E1223" s="1">
        <v>13.2196</v>
      </c>
      <c r="F1223" s="1">
        <v>29.39</v>
      </c>
      <c r="G1223" s="1" t="s">
        <v>14</v>
      </c>
      <c r="H1223" s="1" t="s">
        <v>22</v>
      </c>
      <c r="I1223" s="1" t="s">
        <v>23</v>
      </c>
      <c r="J1223" s="1" t="s">
        <v>24</v>
      </c>
      <c r="K1223" s="1" t="s">
        <v>25</v>
      </c>
      <c r="L1223" s="1" t="s">
        <v>26</v>
      </c>
      <c r="M1223" s="1" t="s">
        <v>27</v>
      </c>
      <c r="N1223" s="3" t="s">
        <v>28</v>
      </c>
    </row>
    <row r="1224" spans="1:14" ht="19.95" customHeight="1" x14ac:dyDescent="0.25">
      <c r="A1224" s="2">
        <v>179460</v>
      </c>
      <c r="B1224" s="1">
        <v>72</v>
      </c>
      <c r="C1224" s="1">
        <v>3.8843999999999999</v>
      </c>
      <c r="D1224" s="1">
        <v>6.5926999999999998</v>
      </c>
      <c r="E1224" s="1">
        <v>13.122199999999999</v>
      </c>
      <c r="F1224" s="1">
        <v>25.950299999999999</v>
      </c>
      <c r="G1224" s="1" t="s">
        <v>38</v>
      </c>
      <c r="H1224" s="1" t="s">
        <v>22</v>
      </c>
      <c r="I1224" s="1" t="s">
        <v>23</v>
      </c>
      <c r="J1224" s="1" t="s">
        <v>24</v>
      </c>
      <c r="K1224" s="1" t="s">
        <v>25</v>
      </c>
      <c r="L1224" s="1" t="s">
        <v>26</v>
      </c>
      <c r="M1224" s="1" t="s">
        <v>27</v>
      </c>
      <c r="N1224" s="3" t="s">
        <v>28</v>
      </c>
    </row>
    <row r="1225" spans="1:14" ht="19.95" customHeight="1" x14ac:dyDescent="0.25">
      <c r="A1225" s="2">
        <v>179378</v>
      </c>
      <c r="B1225" s="1">
        <v>78</v>
      </c>
      <c r="C1225" s="1">
        <v>3.7014999999999998</v>
      </c>
      <c r="D1225" s="1">
        <v>6.4508000000000001</v>
      </c>
      <c r="E1225" s="1">
        <v>13.110799999999999</v>
      </c>
      <c r="F1225" s="1">
        <v>29.447700000000001</v>
      </c>
      <c r="G1225" s="1" t="s">
        <v>29</v>
      </c>
      <c r="H1225" s="1" t="s">
        <v>22</v>
      </c>
      <c r="I1225" s="1" t="s">
        <v>23</v>
      </c>
      <c r="J1225" s="1" t="s">
        <v>24</v>
      </c>
      <c r="K1225" s="1" t="s">
        <v>25</v>
      </c>
      <c r="L1225" s="1" t="s">
        <v>26</v>
      </c>
      <c r="M1225" s="1" t="s">
        <v>27</v>
      </c>
      <c r="N1225" s="3" t="s">
        <v>28</v>
      </c>
    </row>
    <row r="1226" spans="1:14" ht="19.95" hidden="1" customHeight="1" x14ac:dyDescent="0.25">
      <c r="A1226" s="2">
        <v>179362</v>
      </c>
      <c r="B1226" s="1">
        <v>57</v>
      </c>
      <c r="C1226" s="1">
        <v>2.4971000000000001</v>
      </c>
      <c r="D1226" s="1">
        <v>5.3859000000000004</v>
      </c>
      <c r="E1226" s="1">
        <v>11.038399999999999</v>
      </c>
      <c r="F1226" s="1">
        <v>24.800799999999999</v>
      </c>
      <c r="G1226" s="1" t="s">
        <v>14</v>
      </c>
      <c r="H1226" s="1" t="s">
        <v>15</v>
      </c>
      <c r="I1226" s="1" t="s">
        <v>16</v>
      </c>
      <c r="J1226" s="1" t="s">
        <v>17</v>
      </c>
      <c r="K1226" s="1" t="s">
        <v>18</v>
      </c>
      <c r="L1226" s="1" t="s">
        <v>19</v>
      </c>
      <c r="M1226" s="1" t="s">
        <v>20</v>
      </c>
      <c r="N1226" s="3" t="s">
        <v>21</v>
      </c>
    </row>
    <row r="1227" spans="1:14" ht="19.95" hidden="1" customHeight="1" x14ac:dyDescent="0.25">
      <c r="A1227" s="2">
        <v>179335</v>
      </c>
      <c r="B1227" s="1">
        <v>27</v>
      </c>
      <c r="C1227" s="1">
        <v>1.8348</v>
      </c>
      <c r="D1227" s="1">
        <v>4.9740000000000002</v>
      </c>
      <c r="E1227" s="1">
        <v>8.1194000000000006</v>
      </c>
      <c r="F1227" s="1">
        <v>16.9665</v>
      </c>
      <c r="G1227" s="1" t="s">
        <v>30</v>
      </c>
      <c r="H1227" s="1" t="s">
        <v>31</v>
      </c>
      <c r="I1227" s="1" t="s">
        <v>32</v>
      </c>
      <c r="J1227" s="1" t="s">
        <v>33</v>
      </c>
      <c r="K1227" s="1" t="s">
        <v>34</v>
      </c>
      <c r="L1227" s="1" t="s">
        <v>35</v>
      </c>
      <c r="M1227" s="1" t="s">
        <v>36</v>
      </c>
      <c r="N1227" s="3" t="s">
        <v>37</v>
      </c>
    </row>
    <row r="1228" spans="1:14" ht="19.95" hidden="1" customHeight="1" x14ac:dyDescent="0.25">
      <c r="A1228" s="2">
        <v>179232</v>
      </c>
      <c r="B1228" s="1">
        <v>26</v>
      </c>
      <c r="C1228" s="1">
        <v>1.9019999999999999</v>
      </c>
      <c r="D1228" s="1">
        <v>4.3460000000000001</v>
      </c>
      <c r="E1228" s="1">
        <v>8.7372999999999994</v>
      </c>
      <c r="F1228" s="1">
        <v>16.1218</v>
      </c>
      <c r="G1228" s="1" t="s">
        <v>14</v>
      </c>
      <c r="H1228" s="1" t="s">
        <v>31</v>
      </c>
      <c r="I1228" s="1" t="s">
        <v>32</v>
      </c>
      <c r="J1228" s="1" t="s">
        <v>33</v>
      </c>
      <c r="K1228" s="1" t="s">
        <v>34</v>
      </c>
      <c r="L1228" s="1" t="s">
        <v>35</v>
      </c>
      <c r="M1228" s="1" t="s">
        <v>36</v>
      </c>
      <c r="N1228" s="3" t="s">
        <v>37</v>
      </c>
    </row>
    <row r="1229" spans="1:14" ht="19.95" hidden="1" customHeight="1" x14ac:dyDescent="0.25">
      <c r="A1229" s="2">
        <v>179229</v>
      </c>
      <c r="B1229" s="1">
        <v>19</v>
      </c>
      <c r="C1229" s="1">
        <v>1.1457999999999999</v>
      </c>
      <c r="D1229" s="1">
        <v>4.8853999999999997</v>
      </c>
      <c r="E1229" s="1">
        <v>8.6095000000000006</v>
      </c>
      <c r="F1229" s="1">
        <v>19.969799999999999</v>
      </c>
      <c r="G1229" s="1" t="s">
        <v>30</v>
      </c>
      <c r="H1229" s="1" t="s">
        <v>31</v>
      </c>
      <c r="I1229" s="1" t="s">
        <v>32</v>
      </c>
      <c r="J1229" s="1" t="s">
        <v>33</v>
      </c>
      <c r="K1229" s="1" t="s">
        <v>34</v>
      </c>
      <c r="L1229" s="1" t="s">
        <v>35</v>
      </c>
      <c r="M1229" s="1" t="s">
        <v>36</v>
      </c>
      <c r="N1229" s="3" t="s">
        <v>37</v>
      </c>
    </row>
    <row r="1230" spans="1:14" ht="19.95" hidden="1" customHeight="1" x14ac:dyDescent="0.25">
      <c r="A1230" s="2">
        <v>179220</v>
      </c>
      <c r="B1230" s="1">
        <v>15</v>
      </c>
      <c r="C1230" s="1">
        <v>1.4416</v>
      </c>
      <c r="D1230" s="1">
        <v>4.5419999999999998</v>
      </c>
      <c r="E1230" s="1">
        <v>8.9440000000000008</v>
      </c>
      <c r="F1230" s="1">
        <v>18.642299999999999</v>
      </c>
      <c r="G1230" s="1" t="s">
        <v>29</v>
      </c>
      <c r="H1230" s="1" t="s">
        <v>31</v>
      </c>
      <c r="I1230" s="1" t="s">
        <v>32</v>
      </c>
      <c r="J1230" s="1" t="s">
        <v>33</v>
      </c>
      <c r="K1230" s="1" t="s">
        <v>34</v>
      </c>
      <c r="L1230" s="1" t="s">
        <v>35</v>
      </c>
      <c r="M1230" s="1" t="s">
        <v>36</v>
      </c>
      <c r="N1230" s="3" t="s">
        <v>37</v>
      </c>
    </row>
    <row r="1231" spans="1:14" ht="19.95" hidden="1" customHeight="1" x14ac:dyDescent="0.25">
      <c r="A1231" s="2">
        <v>179220</v>
      </c>
      <c r="B1231" s="1">
        <v>16</v>
      </c>
      <c r="C1231" s="1">
        <v>1.3893</v>
      </c>
      <c r="D1231" s="1">
        <v>4.8825000000000003</v>
      </c>
      <c r="E1231" s="1">
        <v>9.7175999999999991</v>
      </c>
      <c r="F1231" s="1">
        <v>19.0166</v>
      </c>
      <c r="G1231" s="1" t="s">
        <v>30</v>
      </c>
      <c r="H1231" s="1" t="s">
        <v>31</v>
      </c>
      <c r="I1231" s="1" t="s">
        <v>32</v>
      </c>
      <c r="J1231" s="1" t="s">
        <v>33</v>
      </c>
      <c r="K1231" s="1" t="s">
        <v>34</v>
      </c>
      <c r="L1231" s="1" t="s">
        <v>35</v>
      </c>
      <c r="M1231" s="1" t="s">
        <v>36</v>
      </c>
      <c r="N1231" s="3" t="s">
        <v>37</v>
      </c>
    </row>
    <row r="1232" spans="1:14" ht="19.95" hidden="1" customHeight="1" x14ac:dyDescent="0.25">
      <c r="A1232" s="2">
        <v>179218</v>
      </c>
      <c r="B1232" s="1">
        <v>30</v>
      </c>
      <c r="C1232" s="1">
        <v>1.0389999999999999</v>
      </c>
      <c r="D1232" s="1">
        <v>4.8209999999999997</v>
      </c>
      <c r="E1232" s="1">
        <v>8.6959999999999997</v>
      </c>
      <c r="F1232" s="1">
        <v>16.023499999999999</v>
      </c>
      <c r="G1232" s="1" t="s">
        <v>29</v>
      </c>
      <c r="H1232" s="1" t="s">
        <v>31</v>
      </c>
      <c r="I1232" s="1" t="s">
        <v>32</v>
      </c>
      <c r="J1232" s="1" t="s">
        <v>33</v>
      </c>
      <c r="K1232" s="1" t="s">
        <v>34</v>
      </c>
      <c r="L1232" s="1" t="s">
        <v>35</v>
      </c>
      <c r="M1232" s="1" t="s">
        <v>36</v>
      </c>
      <c r="N1232" s="3" t="s">
        <v>37</v>
      </c>
    </row>
    <row r="1233" spans="1:14" ht="19.95" customHeight="1" x14ac:dyDescent="0.25">
      <c r="A1233" s="2">
        <v>179213</v>
      </c>
      <c r="B1233" s="1">
        <v>65</v>
      </c>
      <c r="C1233" s="1">
        <v>3.3089</v>
      </c>
      <c r="D1233" s="1">
        <v>6.4842000000000004</v>
      </c>
      <c r="E1233" s="1">
        <v>12.498699999999999</v>
      </c>
      <c r="F1233" s="1">
        <v>27.241499999999998</v>
      </c>
      <c r="G1233" s="1" t="s">
        <v>14</v>
      </c>
      <c r="H1233" s="1" t="s">
        <v>22</v>
      </c>
      <c r="I1233" s="1" t="s">
        <v>23</v>
      </c>
      <c r="J1233" s="1" t="s">
        <v>24</v>
      </c>
      <c r="K1233" s="1" t="s">
        <v>25</v>
      </c>
      <c r="L1233" s="1" t="s">
        <v>26</v>
      </c>
      <c r="M1233" s="1" t="s">
        <v>27</v>
      </c>
      <c r="N1233" s="3" t="s">
        <v>28</v>
      </c>
    </row>
    <row r="1234" spans="1:14" ht="19.95" hidden="1" customHeight="1" x14ac:dyDescent="0.25">
      <c r="A1234" s="2">
        <v>179196</v>
      </c>
      <c r="B1234" s="1">
        <v>16</v>
      </c>
      <c r="C1234" s="1">
        <v>1.2874000000000001</v>
      </c>
      <c r="D1234" s="1">
        <v>4.4602000000000004</v>
      </c>
      <c r="E1234" s="1">
        <v>9.0986999999999991</v>
      </c>
      <c r="F1234" s="1">
        <v>19.0623</v>
      </c>
      <c r="G1234" s="1" t="s">
        <v>29</v>
      </c>
      <c r="H1234" s="1" t="s">
        <v>31</v>
      </c>
      <c r="I1234" s="1" t="s">
        <v>32</v>
      </c>
      <c r="J1234" s="1" t="s">
        <v>33</v>
      </c>
      <c r="K1234" s="1" t="s">
        <v>34</v>
      </c>
      <c r="L1234" s="1" t="s">
        <v>35</v>
      </c>
      <c r="M1234" s="1" t="s">
        <v>36</v>
      </c>
      <c r="N1234" s="3" t="s">
        <v>37</v>
      </c>
    </row>
    <row r="1235" spans="1:14" ht="19.95" hidden="1" customHeight="1" x14ac:dyDescent="0.25">
      <c r="A1235" s="2">
        <v>179128</v>
      </c>
      <c r="B1235" s="1">
        <v>29</v>
      </c>
      <c r="C1235" s="1">
        <v>1.2767999999999999</v>
      </c>
      <c r="D1235" s="1">
        <v>4.0974000000000004</v>
      </c>
      <c r="E1235" s="1">
        <v>9.4512999999999998</v>
      </c>
      <c r="F1235" s="1">
        <v>18.409600000000001</v>
      </c>
      <c r="G1235" s="1" t="s">
        <v>29</v>
      </c>
      <c r="H1235" s="1" t="s">
        <v>31</v>
      </c>
      <c r="I1235" s="1" t="s">
        <v>32</v>
      </c>
      <c r="J1235" s="1" t="s">
        <v>33</v>
      </c>
      <c r="K1235" s="1" t="s">
        <v>34</v>
      </c>
      <c r="L1235" s="1" t="s">
        <v>35</v>
      </c>
      <c r="M1235" s="1" t="s">
        <v>36</v>
      </c>
      <c r="N1235" s="3" t="s">
        <v>37</v>
      </c>
    </row>
    <row r="1236" spans="1:14" ht="19.95" customHeight="1" x14ac:dyDescent="0.25">
      <c r="A1236" s="2">
        <v>179119</v>
      </c>
      <c r="B1236" s="1">
        <v>89</v>
      </c>
      <c r="C1236" s="1">
        <v>3.9258000000000002</v>
      </c>
      <c r="D1236" s="1">
        <v>6.6150000000000002</v>
      </c>
      <c r="E1236" s="1">
        <v>12.2493</v>
      </c>
      <c r="F1236" s="1">
        <v>26.105699999999999</v>
      </c>
      <c r="G1236" s="1" t="s">
        <v>29</v>
      </c>
      <c r="H1236" s="1" t="s">
        <v>22</v>
      </c>
      <c r="I1236" s="1" t="s">
        <v>23</v>
      </c>
      <c r="J1236" s="1" t="s">
        <v>24</v>
      </c>
      <c r="K1236" s="1" t="s">
        <v>25</v>
      </c>
      <c r="L1236" s="1" t="s">
        <v>26</v>
      </c>
      <c r="M1236" s="1" t="s">
        <v>27</v>
      </c>
      <c r="N1236" s="3" t="s">
        <v>28</v>
      </c>
    </row>
    <row r="1237" spans="1:14" ht="19.95" customHeight="1" x14ac:dyDescent="0.25">
      <c r="A1237" s="2">
        <v>179108</v>
      </c>
      <c r="B1237" s="1">
        <v>80</v>
      </c>
      <c r="C1237" s="1">
        <v>3.2035999999999998</v>
      </c>
      <c r="D1237" s="1">
        <v>6.9856999999999996</v>
      </c>
      <c r="E1237" s="1">
        <v>14.042299999999999</v>
      </c>
      <c r="F1237" s="1">
        <v>27.477499999999999</v>
      </c>
      <c r="G1237" s="1" t="s">
        <v>38</v>
      </c>
      <c r="H1237" s="1" t="s">
        <v>22</v>
      </c>
      <c r="I1237" s="1" t="s">
        <v>23</v>
      </c>
      <c r="J1237" s="1" t="s">
        <v>24</v>
      </c>
      <c r="K1237" s="1" t="s">
        <v>25</v>
      </c>
      <c r="L1237" s="1" t="s">
        <v>26</v>
      </c>
      <c r="M1237" s="1" t="s">
        <v>27</v>
      </c>
      <c r="N1237" s="3" t="s">
        <v>28</v>
      </c>
    </row>
    <row r="1238" spans="1:14" ht="19.95" hidden="1" customHeight="1" x14ac:dyDescent="0.25">
      <c r="A1238" s="2">
        <v>179019</v>
      </c>
      <c r="B1238" s="1">
        <v>13</v>
      </c>
      <c r="C1238" s="1">
        <v>1.4292</v>
      </c>
      <c r="D1238" s="1">
        <v>4.7298</v>
      </c>
      <c r="E1238" s="1">
        <v>9.0801999999999996</v>
      </c>
      <c r="F1238" s="1">
        <v>19.338799999999999</v>
      </c>
      <c r="G1238" s="1" t="s">
        <v>29</v>
      </c>
      <c r="H1238" s="1" t="s">
        <v>31</v>
      </c>
      <c r="I1238" s="1" t="s">
        <v>32</v>
      </c>
      <c r="J1238" s="1" t="s">
        <v>33</v>
      </c>
      <c r="K1238" s="1" t="s">
        <v>34</v>
      </c>
      <c r="L1238" s="1" t="s">
        <v>35</v>
      </c>
      <c r="M1238" s="1" t="s">
        <v>36</v>
      </c>
      <c r="N1238" s="3" t="s">
        <v>21</v>
      </c>
    </row>
    <row r="1239" spans="1:14" ht="19.95" hidden="1" customHeight="1" x14ac:dyDescent="0.25">
      <c r="A1239" s="2">
        <v>179000</v>
      </c>
      <c r="B1239" s="1">
        <v>48</v>
      </c>
      <c r="C1239" s="1">
        <v>2.4464999999999999</v>
      </c>
      <c r="D1239" s="1">
        <v>5.5435999999999996</v>
      </c>
      <c r="E1239" s="1">
        <v>11.8683</v>
      </c>
      <c r="F1239" s="1">
        <v>22.5307</v>
      </c>
      <c r="G1239" s="1" t="s">
        <v>29</v>
      </c>
      <c r="H1239" s="1" t="s">
        <v>15</v>
      </c>
      <c r="I1239" s="1" t="s">
        <v>16</v>
      </c>
      <c r="J1239" s="1" t="s">
        <v>17</v>
      </c>
      <c r="K1239" s="1" t="s">
        <v>18</v>
      </c>
      <c r="L1239" s="1" t="s">
        <v>19</v>
      </c>
      <c r="M1239" s="1" t="s">
        <v>20</v>
      </c>
      <c r="N1239" s="3" t="s">
        <v>21</v>
      </c>
    </row>
    <row r="1240" spans="1:14" ht="19.95" customHeight="1" x14ac:dyDescent="0.25">
      <c r="A1240" s="2">
        <v>178973</v>
      </c>
      <c r="B1240" s="1">
        <v>90</v>
      </c>
      <c r="C1240" s="1">
        <v>3.9565000000000001</v>
      </c>
      <c r="D1240" s="1">
        <v>6.6691000000000003</v>
      </c>
      <c r="E1240" s="1">
        <v>14.8698</v>
      </c>
      <c r="F1240" s="1">
        <v>27.703299999999999</v>
      </c>
      <c r="G1240" s="1" t="s">
        <v>38</v>
      </c>
      <c r="H1240" s="1" t="s">
        <v>22</v>
      </c>
      <c r="I1240" s="1" t="s">
        <v>23</v>
      </c>
      <c r="J1240" s="1" t="s">
        <v>24</v>
      </c>
      <c r="K1240" s="1" t="s">
        <v>25</v>
      </c>
      <c r="L1240" s="1" t="s">
        <v>26</v>
      </c>
      <c r="M1240" s="1" t="s">
        <v>27</v>
      </c>
      <c r="N1240" s="3" t="s">
        <v>28</v>
      </c>
    </row>
    <row r="1241" spans="1:14" ht="19.95" customHeight="1" x14ac:dyDescent="0.25">
      <c r="A1241" s="2">
        <v>178932</v>
      </c>
      <c r="B1241" s="1">
        <v>90</v>
      </c>
      <c r="C1241" s="1">
        <v>3.3919000000000001</v>
      </c>
      <c r="D1241" s="1">
        <v>6.6349</v>
      </c>
      <c r="E1241" s="1">
        <v>13.843500000000001</v>
      </c>
      <c r="F1241" s="1">
        <v>25.154800000000002</v>
      </c>
      <c r="G1241" s="1" t="s">
        <v>30</v>
      </c>
      <c r="H1241" s="1" t="s">
        <v>22</v>
      </c>
      <c r="I1241" s="1" t="s">
        <v>23</v>
      </c>
      <c r="J1241" s="1" t="s">
        <v>24</v>
      </c>
      <c r="K1241" s="1" t="s">
        <v>25</v>
      </c>
      <c r="L1241" s="1" t="s">
        <v>26</v>
      </c>
      <c r="M1241" s="1" t="s">
        <v>27</v>
      </c>
      <c r="N1241" s="3" t="s">
        <v>28</v>
      </c>
    </row>
    <row r="1242" spans="1:14" ht="19.95" hidden="1" customHeight="1" x14ac:dyDescent="0.25">
      <c r="A1242" s="2">
        <v>178925</v>
      </c>
      <c r="B1242" s="1">
        <v>29</v>
      </c>
      <c r="C1242" s="1">
        <v>1.1475</v>
      </c>
      <c r="D1242" s="1">
        <v>4.2351999999999999</v>
      </c>
      <c r="E1242" s="1">
        <v>8.0420999999999996</v>
      </c>
      <c r="F1242" s="1">
        <v>16.144300000000001</v>
      </c>
      <c r="G1242" s="1" t="s">
        <v>29</v>
      </c>
      <c r="H1242" s="1" t="s">
        <v>31</v>
      </c>
      <c r="I1242" s="1" t="s">
        <v>32</v>
      </c>
      <c r="J1242" s="1" t="s">
        <v>33</v>
      </c>
      <c r="K1242" s="1" t="s">
        <v>34</v>
      </c>
      <c r="L1242" s="1" t="s">
        <v>35</v>
      </c>
      <c r="M1242" s="1" t="s">
        <v>36</v>
      </c>
      <c r="N1242" s="3" t="s">
        <v>37</v>
      </c>
    </row>
    <row r="1243" spans="1:14" ht="19.95" hidden="1" customHeight="1" x14ac:dyDescent="0.25">
      <c r="A1243" s="2">
        <v>178913</v>
      </c>
      <c r="B1243" s="1">
        <v>50</v>
      </c>
      <c r="C1243" s="1">
        <v>2.0842000000000001</v>
      </c>
      <c r="D1243" s="1">
        <v>5.5113000000000003</v>
      </c>
      <c r="E1243" s="1">
        <v>10.8391</v>
      </c>
      <c r="F1243" s="1">
        <v>21.1296</v>
      </c>
      <c r="G1243" s="1" t="s">
        <v>14</v>
      </c>
      <c r="H1243" s="1" t="s">
        <v>15</v>
      </c>
      <c r="I1243" s="1" t="s">
        <v>16</v>
      </c>
      <c r="J1243" s="1" t="s">
        <v>17</v>
      </c>
      <c r="K1243" s="1" t="s">
        <v>18</v>
      </c>
      <c r="L1243" s="1" t="s">
        <v>19</v>
      </c>
      <c r="M1243" s="1" t="s">
        <v>20</v>
      </c>
      <c r="N1243" s="3" t="s">
        <v>21</v>
      </c>
    </row>
    <row r="1244" spans="1:14" ht="19.95" hidden="1" customHeight="1" x14ac:dyDescent="0.25">
      <c r="A1244" s="2">
        <v>178896</v>
      </c>
      <c r="B1244" s="1">
        <v>19</v>
      </c>
      <c r="C1244" s="1">
        <v>1.2022999999999999</v>
      </c>
      <c r="D1244" s="1">
        <v>4.0217000000000001</v>
      </c>
      <c r="E1244" s="1">
        <v>8.3341999999999992</v>
      </c>
      <c r="F1244" s="1">
        <v>17.4816</v>
      </c>
      <c r="G1244" s="1" t="s">
        <v>29</v>
      </c>
      <c r="H1244" s="1" t="s">
        <v>31</v>
      </c>
      <c r="I1244" s="1" t="s">
        <v>32</v>
      </c>
      <c r="J1244" s="1" t="s">
        <v>33</v>
      </c>
      <c r="K1244" s="1" t="s">
        <v>34</v>
      </c>
      <c r="L1244" s="1" t="s">
        <v>35</v>
      </c>
      <c r="M1244" s="1" t="s">
        <v>36</v>
      </c>
      <c r="N1244" s="3" t="s">
        <v>37</v>
      </c>
    </row>
    <row r="1245" spans="1:14" ht="19.95" customHeight="1" x14ac:dyDescent="0.25">
      <c r="A1245" s="2">
        <v>178868</v>
      </c>
      <c r="B1245" s="1">
        <v>91</v>
      </c>
      <c r="C1245" s="1">
        <v>3.4916999999999998</v>
      </c>
      <c r="D1245" s="1">
        <v>6.6397000000000004</v>
      </c>
      <c r="E1245" s="1">
        <v>14.117900000000001</v>
      </c>
      <c r="F1245" s="1">
        <v>26.803999999999998</v>
      </c>
      <c r="G1245" s="1" t="s">
        <v>14</v>
      </c>
      <c r="H1245" s="1" t="s">
        <v>22</v>
      </c>
      <c r="I1245" s="1" t="s">
        <v>23</v>
      </c>
      <c r="J1245" s="1" t="s">
        <v>24</v>
      </c>
      <c r="K1245" s="1" t="s">
        <v>25</v>
      </c>
      <c r="L1245" s="1" t="s">
        <v>26</v>
      </c>
      <c r="M1245" s="1" t="s">
        <v>27</v>
      </c>
      <c r="N1245" s="3" t="s">
        <v>28</v>
      </c>
    </row>
    <row r="1246" spans="1:14" ht="19.95" hidden="1" customHeight="1" x14ac:dyDescent="0.25">
      <c r="A1246" s="2">
        <v>178857</v>
      </c>
      <c r="B1246" s="1">
        <v>20</v>
      </c>
      <c r="C1246" s="1">
        <v>1.0425</v>
      </c>
      <c r="D1246" s="1">
        <v>4.6113</v>
      </c>
      <c r="E1246" s="1">
        <v>9.3940999999999999</v>
      </c>
      <c r="F1246" s="1">
        <v>17.201899999999998</v>
      </c>
      <c r="G1246" s="1" t="s">
        <v>30</v>
      </c>
      <c r="H1246" s="1" t="s">
        <v>31</v>
      </c>
      <c r="I1246" s="1" t="s">
        <v>32</v>
      </c>
      <c r="J1246" s="1" t="s">
        <v>33</v>
      </c>
      <c r="K1246" s="1" t="s">
        <v>34</v>
      </c>
      <c r="L1246" s="1" t="s">
        <v>35</v>
      </c>
      <c r="M1246" s="1" t="s">
        <v>36</v>
      </c>
      <c r="N1246" s="3" t="s">
        <v>37</v>
      </c>
    </row>
    <row r="1247" spans="1:14" ht="19.95" hidden="1" customHeight="1" x14ac:dyDescent="0.25">
      <c r="A1247" s="2">
        <v>178800</v>
      </c>
      <c r="B1247" s="1">
        <v>28</v>
      </c>
      <c r="C1247" s="1">
        <v>1.1095999999999999</v>
      </c>
      <c r="D1247" s="1">
        <v>4.7203999999999997</v>
      </c>
      <c r="E1247" s="1">
        <v>8.2377000000000002</v>
      </c>
      <c r="F1247" s="1">
        <v>16.357900000000001</v>
      </c>
      <c r="G1247" s="1" t="s">
        <v>29</v>
      </c>
      <c r="H1247" s="1" t="s">
        <v>31</v>
      </c>
      <c r="I1247" s="1" t="s">
        <v>32</v>
      </c>
      <c r="J1247" s="1" t="s">
        <v>33</v>
      </c>
      <c r="K1247" s="1" t="s">
        <v>34</v>
      </c>
      <c r="L1247" s="1" t="s">
        <v>35</v>
      </c>
      <c r="M1247" s="1" t="s">
        <v>36</v>
      </c>
      <c r="N1247" s="3" t="s">
        <v>37</v>
      </c>
    </row>
    <row r="1248" spans="1:14" ht="19.95" hidden="1" customHeight="1" x14ac:dyDescent="0.25">
      <c r="A1248" s="2">
        <v>178783</v>
      </c>
      <c r="B1248" s="1">
        <v>39</v>
      </c>
      <c r="C1248" s="1">
        <v>2.5087000000000002</v>
      </c>
      <c r="D1248" s="1">
        <v>5.4417999999999997</v>
      </c>
      <c r="E1248" s="1">
        <v>10.0997</v>
      </c>
      <c r="F1248" s="1">
        <v>23.3048</v>
      </c>
      <c r="G1248" s="1" t="s">
        <v>30</v>
      </c>
      <c r="H1248" s="1" t="s">
        <v>15</v>
      </c>
      <c r="I1248" s="1" t="s">
        <v>16</v>
      </c>
      <c r="J1248" s="1" t="s">
        <v>17</v>
      </c>
      <c r="K1248" s="1" t="s">
        <v>18</v>
      </c>
      <c r="L1248" s="1" t="s">
        <v>19</v>
      </c>
      <c r="M1248" s="1" t="s">
        <v>20</v>
      </c>
      <c r="N1248" s="3" t="s">
        <v>21</v>
      </c>
    </row>
    <row r="1249" spans="1:14" ht="19.95" hidden="1" customHeight="1" x14ac:dyDescent="0.25">
      <c r="A1249" s="2">
        <v>178772</v>
      </c>
      <c r="B1249" s="1">
        <v>16</v>
      </c>
      <c r="C1249" s="1">
        <v>1.4034</v>
      </c>
      <c r="D1249" s="1">
        <v>4.4591000000000003</v>
      </c>
      <c r="E1249" s="1">
        <v>8.9639000000000006</v>
      </c>
      <c r="F1249" s="1">
        <v>19.103100000000001</v>
      </c>
      <c r="G1249" s="1" t="s">
        <v>30</v>
      </c>
      <c r="H1249" s="1" t="s">
        <v>31</v>
      </c>
      <c r="I1249" s="1" t="s">
        <v>32</v>
      </c>
      <c r="J1249" s="1" t="s">
        <v>33</v>
      </c>
      <c r="K1249" s="1" t="s">
        <v>34</v>
      </c>
      <c r="L1249" s="1" t="s">
        <v>35</v>
      </c>
      <c r="M1249" s="1" t="s">
        <v>36</v>
      </c>
      <c r="N1249" s="3" t="s">
        <v>37</v>
      </c>
    </row>
    <row r="1250" spans="1:14" ht="19.95" hidden="1" customHeight="1" x14ac:dyDescent="0.25">
      <c r="A1250" s="2">
        <v>178754</v>
      </c>
      <c r="B1250" s="1">
        <v>10</v>
      </c>
      <c r="C1250" s="1">
        <v>1.0049999999999999</v>
      </c>
      <c r="D1250" s="1">
        <v>4.2420999999999998</v>
      </c>
      <c r="E1250" s="1">
        <v>9.9847999999999999</v>
      </c>
      <c r="F1250" s="1">
        <v>19.502300000000002</v>
      </c>
      <c r="G1250" s="1" t="s">
        <v>14</v>
      </c>
      <c r="H1250" s="1" t="s">
        <v>31</v>
      </c>
      <c r="I1250" s="1" t="s">
        <v>32</v>
      </c>
      <c r="J1250" s="1" t="s">
        <v>33</v>
      </c>
      <c r="K1250" s="1" t="s">
        <v>34</v>
      </c>
      <c r="L1250" s="1" t="s">
        <v>35</v>
      </c>
      <c r="M1250" s="1" t="s">
        <v>36</v>
      </c>
      <c r="N1250" s="3" t="s">
        <v>37</v>
      </c>
    </row>
    <row r="1251" spans="1:14" ht="19.95" customHeight="1" x14ac:dyDescent="0.25">
      <c r="A1251" s="2">
        <v>178674</v>
      </c>
      <c r="B1251" s="1">
        <v>90</v>
      </c>
      <c r="C1251" s="1">
        <v>3.4485999999999999</v>
      </c>
      <c r="D1251" s="1">
        <v>6.3982999999999999</v>
      </c>
      <c r="E1251" s="1">
        <v>12.7522</v>
      </c>
      <c r="F1251" s="1">
        <v>28.583500000000001</v>
      </c>
      <c r="G1251" s="1" t="s">
        <v>29</v>
      </c>
      <c r="H1251" s="1" t="s">
        <v>22</v>
      </c>
      <c r="I1251" s="1" t="s">
        <v>23</v>
      </c>
      <c r="J1251" s="1" t="s">
        <v>24</v>
      </c>
      <c r="K1251" s="1" t="s">
        <v>25</v>
      </c>
      <c r="L1251" s="1" t="s">
        <v>26</v>
      </c>
      <c r="M1251" s="1" t="s">
        <v>27</v>
      </c>
      <c r="N1251" s="3" t="s">
        <v>28</v>
      </c>
    </row>
    <row r="1252" spans="1:14" ht="19.95" hidden="1" customHeight="1" x14ac:dyDescent="0.25">
      <c r="A1252" s="2">
        <v>178649</v>
      </c>
      <c r="B1252" s="1">
        <v>41</v>
      </c>
      <c r="C1252" s="1">
        <v>2.3704999999999998</v>
      </c>
      <c r="D1252" s="1">
        <v>5.2895000000000003</v>
      </c>
      <c r="E1252" s="1">
        <v>11.0571</v>
      </c>
      <c r="F1252" s="1">
        <v>24.1266</v>
      </c>
      <c r="G1252" s="1" t="s">
        <v>38</v>
      </c>
      <c r="H1252" s="1" t="s">
        <v>15</v>
      </c>
      <c r="I1252" s="1" t="s">
        <v>16</v>
      </c>
      <c r="J1252" s="1" t="s">
        <v>17</v>
      </c>
      <c r="K1252" s="1" t="s">
        <v>18</v>
      </c>
      <c r="L1252" s="1" t="s">
        <v>19</v>
      </c>
      <c r="M1252" s="1" t="s">
        <v>20</v>
      </c>
      <c r="N1252" s="3" t="s">
        <v>21</v>
      </c>
    </row>
    <row r="1253" spans="1:14" ht="19.95" customHeight="1" x14ac:dyDescent="0.25">
      <c r="A1253" s="2">
        <v>178620</v>
      </c>
      <c r="B1253" s="1">
        <v>90</v>
      </c>
      <c r="C1253" s="1">
        <v>3.0964999999999998</v>
      </c>
      <c r="D1253" s="1">
        <v>6.5940000000000003</v>
      </c>
      <c r="E1253" s="1">
        <v>15.435</v>
      </c>
      <c r="F1253" s="1">
        <v>25.092500000000001</v>
      </c>
      <c r="G1253" s="1" t="s">
        <v>29</v>
      </c>
      <c r="H1253" s="1" t="s">
        <v>22</v>
      </c>
      <c r="I1253" s="1" t="s">
        <v>23</v>
      </c>
      <c r="J1253" s="1" t="s">
        <v>24</v>
      </c>
      <c r="K1253" s="1" t="s">
        <v>25</v>
      </c>
      <c r="L1253" s="1" t="s">
        <v>26</v>
      </c>
      <c r="M1253" s="1" t="s">
        <v>27</v>
      </c>
      <c r="N1253" s="3" t="s">
        <v>28</v>
      </c>
    </row>
    <row r="1254" spans="1:14" ht="19.95" customHeight="1" x14ac:dyDescent="0.25">
      <c r="A1254" s="2">
        <v>178580</v>
      </c>
      <c r="B1254" s="1">
        <v>74</v>
      </c>
      <c r="C1254" s="1">
        <v>3.7199</v>
      </c>
      <c r="D1254" s="1">
        <v>6.8352000000000004</v>
      </c>
      <c r="E1254" s="1">
        <v>14.3324</v>
      </c>
      <c r="F1254" s="1">
        <v>28.118099999999998</v>
      </c>
      <c r="G1254" s="1" t="s">
        <v>38</v>
      </c>
      <c r="H1254" s="1" t="s">
        <v>22</v>
      </c>
      <c r="I1254" s="1" t="s">
        <v>23</v>
      </c>
      <c r="J1254" s="1" t="s">
        <v>24</v>
      </c>
      <c r="K1254" s="1" t="s">
        <v>25</v>
      </c>
      <c r="L1254" s="1" t="s">
        <v>26</v>
      </c>
      <c r="M1254" s="1" t="s">
        <v>27</v>
      </c>
      <c r="N1254" s="3" t="s">
        <v>28</v>
      </c>
    </row>
    <row r="1255" spans="1:14" ht="19.95" customHeight="1" x14ac:dyDescent="0.25">
      <c r="A1255" s="2">
        <v>178527</v>
      </c>
      <c r="B1255" s="1">
        <v>70</v>
      </c>
      <c r="C1255" s="1">
        <v>3.431</v>
      </c>
      <c r="D1255" s="1">
        <v>6.6773999999999996</v>
      </c>
      <c r="E1255" s="1">
        <v>15.4099</v>
      </c>
      <c r="F1255" s="1">
        <v>26.4163</v>
      </c>
      <c r="G1255" s="1" t="s">
        <v>38</v>
      </c>
      <c r="H1255" s="1" t="s">
        <v>22</v>
      </c>
      <c r="I1255" s="1" t="s">
        <v>23</v>
      </c>
      <c r="J1255" s="1" t="s">
        <v>24</v>
      </c>
      <c r="K1255" s="1" t="s">
        <v>25</v>
      </c>
      <c r="L1255" s="1" t="s">
        <v>26</v>
      </c>
      <c r="M1255" s="1" t="s">
        <v>27</v>
      </c>
      <c r="N1255" s="3" t="s">
        <v>28</v>
      </c>
    </row>
    <row r="1256" spans="1:14" ht="19.95" hidden="1" customHeight="1" x14ac:dyDescent="0.25">
      <c r="A1256" s="2">
        <v>178515</v>
      </c>
      <c r="B1256" s="1">
        <v>58</v>
      </c>
      <c r="C1256" s="1">
        <v>2.4285999999999999</v>
      </c>
      <c r="D1256" s="1">
        <v>5.6097999999999999</v>
      </c>
      <c r="E1256" s="1">
        <v>11.278</v>
      </c>
      <c r="F1256" s="1">
        <v>24.513999999999999</v>
      </c>
      <c r="G1256" s="1" t="s">
        <v>30</v>
      </c>
      <c r="H1256" s="1" t="s">
        <v>15</v>
      </c>
      <c r="I1256" s="1" t="s">
        <v>16</v>
      </c>
      <c r="J1256" s="1" t="s">
        <v>17</v>
      </c>
      <c r="K1256" s="1" t="s">
        <v>18</v>
      </c>
      <c r="L1256" s="1" t="s">
        <v>19</v>
      </c>
      <c r="M1256" s="1" t="s">
        <v>20</v>
      </c>
      <c r="N1256" s="3" t="s">
        <v>21</v>
      </c>
    </row>
    <row r="1257" spans="1:14" ht="19.95" customHeight="1" x14ac:dyDescent="0.25">
      <c r="A1257" s="2">
        <v>178490</v>
      </c>
      <c r="B1257" s="1">
        <v>63</v>
      </c>
      <c r="C1257" s="1">
        <v>3.3351000000000002</v>
      </c>
      <c r="D1257" s="1">
        <v>6.9185999999999996</v>
      </c>
      <c r="E1257" s="1">
        <v>15.1149</v>
      </c>
      <c r="F1257" s="1">
        <v>28.3507</v>
      </c>
      <c r="G1257" s="1" t="s">
        <v>38</v>
      </c>
      <c r="H1257" s="1" t="s">
        <v>22</v>
      </c>
      <c r="I1257" s="1" t="s">
        <v>23</v>
      </c>
      <c r="J1257" s="1" t="s">
        <v>24</v>
      </c>
      <c r="K1257" s="1" t="s">
        <v>25</v>
      </c>
      <c r="L1257" s="1" t="s">
        <v>26</v>
      </c>
      <c r="M1257" s="1" t="s">
        <v>27</v>
      </c>
      <c r="N1257" s="3" t="s">
        <v>28</v>
      </c>
    </row>
    <row r="1258" spans="1:14" ht="19.95" hidden="1" customHeight="1" x14ac:dyDescent="0.25">
      <c r="A1258" s="2">
        <v>178485</v>
      </c>
      <c r="B1258" s="1">
        <v>59</v>
      </c>
      <c r="C1258" s="1">
        <v>2.3879999999999999</v>
      </c>
      <c r="D1258" s="1">
        <v>5.4904000000000002</v>
      </c>
      <c r="E1258" s="1">
        <v>11.7911</v>
      </c>
      <c r="F1258" s="1">
        <v>23.1877</v>
      </c>
      <c r="G1258" s="1" t="s">
        <v>38</v>
      </c>
      <c r="H1258" s="1" t="s">
        <v>15</v>
      </c>
      <c r="I1258" s="1" t="s">
        <v>16</v>
      </c>
      <c r="J1258" s="1" t="s">
        <v>17</v>
      </c>
      <c r="K1258" s="1" t="s">
        <v>18</v>
      </c>
      <c r="L1258" s="1" t="s">
        <v>19</v>
      </c>
      <c r="M1258" s="1" t="s">
        <v>20</v>
      </c>
      <c r="N1258" s="3" t="s">
        <v>21</v>
      </c>
    </row>
    <row r="1259" spans="1:14" ht="19.95" customHeight="1" x14ac:dyDescent="0.25">
      <c r="A1259" s="2">
        <v>178463</v>
      </c>
      <c r="B1259" s="1">
        <v>75</v>
      </c>
      <c r="C1259" s="1">
        <v>3.6259000000000001</v>
      </c>
      <c r="D1259" s="1">
        <v>6.77</v>
      </c>
      <c r="E1259" s="1">
        <v>15.440799999999999</v>
      </c>
      <c r="F1259" s="1">
        <v>25.7058</v>
      </c>
      <c r="G1259" s="1" t="s">
        <v>38</v>
      </c>
      <c r="H1259" s="1" t="s">
        <v>22</v>
      </c>
      <c r="I1259" s="1" t="s">
        <v>23</v>
      </c>
      <c r="J1259" s="1" t="s">
        <v>24</v>
      </c>
      <c r="K1259" s="1" t="s">
        <v>25</v>
      </c>
      <c r="L1259" s="1" t="s">
        <v>26</v>
      </c>
      <c r="M1259" s="1" t="s">
        <v>27</v>
      </c>
      <c r="N1259" s="3" t="s">
        <v>28</v>
      </c>
    </row>
    <row r="1260" spans="1:14" ht="19.95" customHeight="1" x14ac:dyDescent="0.25">
      <c r="A1260" s="2">
        <v>178456</v>
      </c>
      <c r="B1260" s="1">
        <v>90</v>
      </c>
      <c r="C1260" s="1">
        <v>3.0337999999999998</v>
      </c>
      <c r="D1260" s="1">
        <v>6.7294999999999998</v>
      </c>
      <c r="E1260" s="1">
        <v>14.4139</v>
      </c>
      <c r="F1260" s="1">
        <v>27.135300000000001</v>
      </c>
      <c r="G1260" s="1" t="s">
        <v>38</v>
      </c>
      <c r="H1260" s="1" t="s">
        <v>22</v>
      </c>
      <c r="I1260" s="1" t="s">
        <v>23</v>
      </c>
      <c r="J1260" s="1" t="s">
        <v>24</v>
      </c>
      <c r="K1260" s="1" t="s">
        <v>25</v>
      </c>
      <c r="L1260" s="1" t="s">
        <v>26</v>
      </c>
      <c r="M1260" s="1" t="s">
        <v>27</v>
      </c>
      <c r="N1260" s="3" t="s">
        <v>28</v>
      </c>
    </row>
    <row r="1261" spans="1:14" ht="19.95" hidden="1" customHeight="1" x14ac:dyDescent="0.25">
      <c r="A1261" s="2">
        <v>178442</v>
      </c>
      <c r="B1261" s="1">
        <v>48</v>
      </c>
      <c r="C1261" s="1">
        <v>2.5446</v>
      </c>
      <c r="D1261" s="1">
        <v>5.8815999999999997</v>
      </c>
      <c r="E1261" s="1">
        <v>10.518000000000001</v>
      </c>
      <c r="F1261" s="1">
        <v>22.9588</v>
      </c>
      <c r="G1261" s="1" t="s">
        <v>30</v>
      </c>
      <c r="H1261" s="1" t="s">
        <v>15</v>
      </c>
      <c r="I1261" s="1" t="s">
        <v>16</v>
      </c>
      <c r="J1261" s="1" t="s">
        <v>17</v>
      </c>
      <c r="K1261" s="1" t="s">
        <v>18</v>
      </c>
      <c r="L1261" s="1" t="s">
        <v>19</v>
      </c>
      <c r="M1261" s="1" t="s">
        <v>20</v>
      </c>
      <c r="N1261" s="3" t="s">
        <v>21</v>
      </c>
    </row>
    <row r="1262" spans="1:14" ht="19.95" hidden="1" customHeight="1" x14ac:dyDescent="0.25">
      <c r="A1262" s="2">
        <v>178412</v>
      </c>
      <c r="B1262" s="1">
        <v>58</v>
      </c>
      <c r="C1262" s="1">
        <v>2.2879</v>
      </c>
      <c r="D1262" s="1">
        <v>5.9518000000000004</v>
      </c>
      <c r="E1262" s="1">
        <v>10.7501</v>
      </c>
      <c r="F1262" s="1">
        <v>23.541699999999999</v>
      </c>
      <c r="G1262" s="1" t="s">
        <v>29</v>
      </c>
      <c r="H1262" s="1" t="s">
        <v>15</v>
      </c>
      <c r="I1262" s="1" t="s">
        <v>16</v>
      </c>
      <c r="J1262" s="1" t="s">
        <v>17</v>
      </c>
      <c r="K1262" s="1" t="s">
        <v>18</v>
      </c>
      <c r="L1262" s="1" t="s">
        <v>19</v>
      </c>
      <c r="M1262" s="1" t="s">
        <v>20</v>
      </c>
      <c r="N1262" s="3" t="s">
        <v>21</v>
      </c>
    </row>
    <row r="1263" spans="1:14" ht="19.95" customHeight="1" x14ac:dyDescent="0.25">
      <c r="A1263" s="2">
        <v>178345</v>
      </c>
      <c r="B1263" s="1">
        <v>85</v>
      </c>
      <c r="C1263" s="1">
        <v>3.5560999999999998</v>
      </c>
      <c r="D1263" s="1">
        <v>6.0831</v>
      </c>
      <c r="E1263" s="1">
        <v>13.7379</v>
      </c>
      <c r="F1263" s="1">
        <v>28.1784</v>
      </c>
      <c r="G1263" s="1" t="s">
        <v>38</v>
      </c>
      <c r="H1263" s="1" t="s">
        <v>22</v>
      </c>
      <c r="I1263" s="1" t="s">
        <v>23</v>
      </c>
      <c r="J1263" s="1" t="s">
        <v>24</v>
      </c>
      <c r="K1263" s="1" t="s">
        <v>25</v>
      </c>
      <c r="L1263" s="1" t="s">
        <v>26</v>
      </c>
      <c r="M1263" s="1" t="s">
        <v>27</v>
      </c>
      <c r="N1263" s="3" t="s">
        <v>28</v>
      </c>
    </row>
    <row r="1264" spans="1:14" ht="19.95" hidden="1" customHeight="1" x14ac:dyDescent="0.25">
      <c r="A1264" s="2">
        <v>178343</v>
      </c>
      <c r="B1264" s="1">
        <v>20</v>
      </c>
      <c r="C1264" s="1">
        <v>1.2386999999999999</v>
      </c>
      <c r="D1264" s="1">
        <v>4.9016999999999999</v>
      </c>
      <c r="E1264" s="1">
        <v>9.5614000000000008</v>
      </c>
      <c r="F1264" s="1">
        <v>19.011299999999999</v>
      </c>
      <c r="G1264" s="1" t="s">
        <v>38</v>
      </c>
      <c r="H1264" s="1" t="s">
        <v>31</v>
      </c>
      <c r="I1264" s="1" t="s">
        <v>32</v>
      </c>
      <c r="J1264" s="1" t="s">
        <v>33</v>
      </c>
      <c r="K1264" s="1" t="s">
        <v>34</v>
      </c>
      <c r="L1264" s="1" t="s">
        <v>35</v>
      </c>
      <c r="M1264" s="1" t="s">
        <v>36</v>
      </c>
      <c r="N1264" s="3" t="s">
        <v>37</v>
      </c>
    </row>
    <row r="1265" spans="1:14" ht="19.95" hidden="1" customHeight="1" x14ac:dyDescent="0.25">
      <c r="A1265" s="2">
        <v>178337</v>
      </c>
      <c r="B1265" s="1">
        <v>28</v>
      </c>
      <c r="C1265" s="1">
        <v>1.5699000000000001</v>
      </c>
      <c r="D1265" s="1">
        <v>4.1353</v>
      </c>
      <c r="E1265" s="1">
        <v>9.9848999999999997</v>
      </c>
      <c r="F1265" s="1">
        <v>17.1419</v>
      </c>
      <c r="G1265" s="1" t="s">
        <v>14</v>
      </c>
      <c r="H1265" s="1" t="s">
        <v>31</v>
      </c>
      <c r="I1265" s="1" t="s">
        <v>32</v>
      </c>
      <c r="J1265" s="1" t="s">
        <v>33</v>
      </c>
      <c r="K1265" s="1" t="s">
        <v>34</v>
      </c>
      <c r="L1265" s="1" t="s">
        <v>35</v>
      </c>
      <c r="M1265" s="1" t="s">
        <v>36</v>
      </c>
      <c r="N1265" s="3" t="s">
        <v>37</v>
      </c>
    </row>
    <row r="1266" spans="1:14" ht="19.95" hidden="1" customHeight="1" x14ac:dyDescent="0.25">
      <c r="A1266" s="2">
        <v>178308</v>
      </c>
      <c r="B1266" s="1">
        <v>19</v>
      </c>
      <c r="C1266" s="1">
        <v>1.5345</v>
      </c>
      <c r="D1266" s="1">
        <v>4.4622999999999999</v>
      </c>
      <c r="E1266" s="1">
        <v>9.3673000000000002</v>
      </c>
      <c r="F1266" s="1">
        <v>17.788399999999999</v>
      </c>
      <c r="G1266" s="1" t="s">
        <v>38</v>
      </c>
      <c r="H1266" s="1" t="s">
        <v>31</v>
      </c>
      <c r="I1266" s="1" t="s">
        <v>32</v>
      </c>
      <c r="J1266" s="1" t="s">
        <v>33</v>
      </c>
      <c r="K1266" s="1" t="s">
        <v>34</v>
      </c>
      <c r="L1266" s="1" t="s">
        <v>35</v>
      </c>
      <c r="M1266" s="1" t="s">
        <v>36</v>
      </c>
      <c r="N1266" s="3" t="s">
        <v>37</v>
      </c>
    </row>
    <row r="1267" spans="1:14" ht="19.95" customHeight="1" x14ac:dyDescent="0.25">
      <c r="A1267" s="2">
        <v>178300</v>
      </c>
      <c r="B1267" s="1">
        <v>85</v>
      </c>
      <c r="C1267" s="1">
        <v>3.9009999999999998</v>
      </c>
      <c r="D1267" s="1">
        <v>6.3244999999999996</v>
      </c>
      <c r="E1267" s="1">
        <v>14.068</v>
      </c>
      <c r="F1267" s="1">
        <v>27.825500000000002</v>
      </c>
      <c r="G1267" s="1" t="s">
        <v>30</v>
      </c>
      <c r="H1267" s="1" t="s">
        <v>22</v>
      </c>
      <c r="I1267" s="1" t="s">
        <v>23</v>
      </c>
      <c r="J1267" s="1" t="s">
        <v>24</v>
      </c>
      <c r="K1267" s="1" t="s">
        <v>25</v>
      </c>
      <c r="L1267" s="1" t="s">
        <v>26</v>
      </c>
      <c r="M1267" s="1" t="s">
        <v>27</v>
      </c>
      <c r="N1267" s="3" t="s">
        <v>28</v>
      </c>
    </row>
    <row r="1268" spans="1:14" ht="19.95" hidden="1" customHeight="1" x14ac:dyDescent="0.25">
      <c r="A1268" s="2">
        <v>178283</v>
      </c>
      <c r="B1268" s="1">
        <v>46</v>
      </c>
      <c r="C1268" s="1">
        <v>2.0285000000000002</v>
      </c>
      <c r="D1268" s="1">
        <v>5.6604999999999999</v>
      </c>
      <c r="E1268" s="1">
        <v>11.0131</v>
      </c>
      <c r="F1268" s="1">
        <v>22.310400000000001</v>
      </c>
      <c r="G1268" s="1" t="s">
        <v>38</v>
      </c>
      <c r="H1268" s="1" t="s">
        <v>15</v>
      </c>
      <c r="I1268" s="1" t="s">
        <v>16</v>
      </c>
      <c r="J1268" s="1" t="s">
        <v>17</v>
      </c>
      <c r="K1268" s="1" t="s">
        <v>18</v>
      </c>
      <c r="L1268" s="1" t="s">
        <v>19</v>
      </c>
      <c r="M1268" s="1" t="s">
        <v>20</v>
      </c>
      <c r="N1268" s="3" t="s">
        <v>21</v>
      </c>
    </row>
    <row r="1269" spans="1:14" ht="19.95" hidden="1" customHeight="1" x14ac:dyDescent="0.25">
      <c r="A1269" s="2">
        <v>178228</v>
      </c>
      <c r="B1269" s="1">
        <v>15</v>
      </c>
      <c r="C1269" s="1">
        <v>1.4491000000000001</v>
      </c>
      <c r="D1269" s="1">
        <v>4.6574999999999998</v>
      </c>
      <c r="E1269" s="1">
        <v>8.5949000000000009</v>
      </c>
      <c r="F1269" s="1">
        <v>18.459700000000002</v>
      </c>
      <c r="G1269" s="1" t="s">
        <v>29</v>
      </c>
      <c r="H1269" s="1" t="s">
        <v>31</v>
      </c>
      <c r="I1269" s="1" t="s">
        <v>32</v>
      </c>
      <c r="J1269" s="1" t="s">
        <v>33</v>
      </c>
      <c r="K1269" s="1" t="s">
        <v>34</v>
      </c>
      <c r="L1269" s="1" t="s">
        <v>35</v>
      </c>
      <c r="M1269" s="1" t="s">
        <v>36</v>
      </c>
      <c r="N1269" s="3" t="s">
        <v>37</v>
      </c>
    </row>
    <row r="1270" spans="1:14" ht="19.95" customHeight="1" x14ac:dyDescent="0.25">
      <c r="A1270" s="2">
        <v>178144</v>
      </c>
      <c r="B1270" s="1">
        <v>91</v>
      </c>
      <c r="C1270" s="1">
        <v>3.3348</v>
      </c>
      <c r="D1270" s="1">
        <v>6.8083999999999998</v>
      </c>
      <c r="E1270" s="1">
        <v>12.0123</v>
      </c>
      <c r="F1270" s="1">
        <v>28.726800000000001</v>
      </c>
      <c r="G1270" s="1" t="s">
        <v>38</v>
      </c>
      <c r="H1270" s="1" t="s">
        <v>22</v>
      </c>
      <c r="I1270" s="1" t="s">
        <v>23</v>
      </c>
      <c r="J1270" s="1" t="s">
        <v>24</v>
      </c>
      <c r="K1270" s="1" t="s">
        <v>25</v>
      </c>
      <c r="L1270" s="1" t="s">
        <v>26</v>
      </c>
      <c r="M1270" s="1" t="s">
        <v>27</v>
      </c>
      <c r="N1270" s="3" t="s">
        <v>28</v>
      </c>
    </row>
    <row r="1271" spans="1:14" ht="19.95" customHeight="1" x14ac:dyDescent="0.25">
      <c r="A1271" s="2">
        <v>178126</v>
      </c>
      <c r="B1271" s="1">
        <v>74</v>
      </c>
      <c r="C1271" s="1">
        <v>3.0324</v>
      </c>
      <c r="D1271" s="1">
        <v>6.6334</v>
      </c>
      <c r="E1271" s="1">
        <v>13.0741</v>
      </c>
      <c r="F1271" s="1">
        <v>29.012599999999999</v>
      </c>
      <c r="G1271" s="1" t="s">
        <v>14</v>
      </c>
      <c r="H1271" s="1" t="s">
        <v>22</v>
      </c>
      <c r="I1271" s="1" t="s">
        <v>23</v>
      </c>
      <c r="J1271" s="1" t="s">
        <v>24</v>
      </c>
      <c r="K1271" s="1" t="s">
        <v>25</v>
      </c>
      <c r="L1271" s="1" t="s">
        <v>26</v>
      </c>
      <c r="M1271" s="1" t="s">
        <v>27</v>
      </c>
      <c r="N1271" s="3" t="s">
        <v>28</v>
      </c>
    </row>
    <row r="1272" spans="1:14" ht="19.95" hidden="1" customHeight="1" x14ac:dyDescent="0.25">
      <c r="A1272" s="2">
        <v>178122</v>
      </c>
      <c r="B1272" s="1">
        <v>19</v>
      </c>
      <c r="C1272" s="1">
        <v>1.0629</v>
      </c>
      <c r="D1272" s="1">
        <v>4.2239000000000004</v>
      </c>
      <c r="E1272" s="1">
        <v>9.0421999999999993</v>
      </c>
      <c r="F1272" s="1">
        <v>16.814399999999999</v>
      </c>
      <c r="G1272" s="1" t="s">
        <v>38</v>
      </c>
      <c r="H1272" s="1" t="s">
        <v>31</v>
      </c>
      <c r="I1272" s="1" t="s">
        <v>32</v>
      </c>
      <c r="J1272" s="1" t="s">
        <v>33</v>
      </c>
      <c r="K1272" s="1" t="s">
        <v>34</v>
      </c>
      <c r="L1272" s="1" t="s">
        <v>35</v>
      </c>
      <c r="M1272" s="1" t="s">
        <v>36</v>
      </c>
      <c r="N1272" s="3" t="s">
        <v>37</v>
      </c>
    </row>
    <row r="1273" spans="1:14" ht="19.95" hidden="1" customHeight="1" x14ac:dyDescent="0.25">
      <c r="A1273" s="2">
        <v>178095</v>
      </c>
      <c r="B1273" s="1">
        <v>22</v>
      </c>
      <c r="C1273" s="1">
        <v>1.4561999999999999</v>
      </c>
      <c r="D1273" s="1">
        <v>4.3567999999999998</v>
      </c>
      <c r="E1273" s="1">
        <v>8.4740000000000002</v>
      </c>
      <c r="F1273" s="1">
        <v>17.296500000000002</v>
      </c>
      <c r="G1273" s="1" t="s">
        <v>29</v>
      </c>
      <c r="H1273" s="1" t="s">
        <v>31</v>
      </c>
      <c r="I1273" s="1" t="s">
        <v>32</v>
      </c>
      <c r="J1273" s="1" t="s">
        <v>33</v>
      </c>
      <c r="K1273" s="1" t="s">
        <v>34</v>
      </c>
      <c r="L1273" s="1" t="s">
        <v>35</v>
      </c>
      <c r="M1273" s="1" t="s">
        <v>36</v>
      </c>
      <c r="N1273" s="3" t="s">
        <v>37</v>
      </c>
    </row>
    <row r="1274" spans="1:14" ht="19.95" hidden="1" customHeight="1" x14ac:dyDescent="0.25">
      <c r="A1274" s="2">
        <v>178094</v>
      </c>
      <c r="B1274" s="1">
        <v>14</v>
      </c>
      <c r="C1274" s="1">
        <v>1.8645</v>
      </c>
      <c r="D1274" s="1">
        <v>4.2495000000000003</v>
      </c>
      <c r="E1274" s="1">
        <v>9.1844000000000001</v>
      </c>
      <c r="F1274" s="1">
        <v>17.327200000000001</v>
      </c>
      <c r="G1274" s="1" t="s">
        <v>38</v>
      </c>
      <c r="H1274" s="1" t="s">
        <v>31</v>
      </c>
      <c r="I1274" s="1" t="s">
        <v>32</v>
      </c>
      <c r="J1274" s="1" t="s">
        <v>33</v>
      </c>
      <c r="K1274" s="1" t="s">
        <v>34</v>
      </c>
      <c r="L1274" s="1" t="s">
        <v>35</v>
      </c>
      <c r="M1274" s="1" t="s">
        <v>36</v>
      </c>
      <c r="N1274" s="3" t="s">
        <v>37</v>
      </c>
    </row>
    <row r="1275" spans="1:14" ht="19.95" hidden="1" customHeight="1" x14ac:dyDescent="0.25">
      <c r="A1275" s="2">
        <v>178060</v>
      </c>
      <c r="B1275" s="1">
        <v>40</v>
      </c>
      <c r="C1275" s="1">
        <v>2.6055999999999999</v>
      </c>
      <c r="D1275" s="1">
        <v>5.4875999999999996</v>
      </c>
      <c r="E1275" s="1">
        <v>11.9773</v>
      </c>
      <c r="F1275" s="1">
        <v>21.268899999999999</v>
      </c>
      <c r="G1275" s="1" t="s">
        <v>29</v>
      </c>
      <c r="H1275" s="1" t="s">
        <v>15</v>
      </c>
      <c r="I1275" s="1" t="s">
        <v>16</v>
      </c>
      <c r="J1275" s="1" t="s">
        <v>17</v>
      </c>
      <c r="K1275" s="1" t="s">
        <v>18</v>
      </c>
      <c r="L1275" s="1" t="s">
        <v>19</v>
      </c>
      <c r="M1275" s="1" t="s">
        <v>20</v>
      </c>
      <c r="N1275" s="3" t="s">
        <v>21</v>
      </c>
    </row>
    <row r="1276" spans="1:14" ht="19.95" customHeight="1" x14ac:dyDescent="0.25">
      <c r="A1276" s="2">
        <v>178055</v>
      </c>
      <c r="B1276" s="1">
        <v>89</v>
      </c>
      <c r="C1276" s="1">
        <v>3.9394999999999998</v>
      </c>
      <c r="D1276" s="1">
        <v>6.1536999999999997</v>
      </c>
      <c r="E1276" s="1">
        <v>12.0588</v>
      </c>
      <c r="F1276" s="1">
        <v>29.341799999999999</v>
      </c>
      <c r="G1276" s="1" t="s">
        <v>29</v>
      </c>
      <c r="H1276" s="1" t="s">
        <v>22</v>
      </c>
      <c r="I1276" s="1" t="s">
        <v>23</v>
      </c>
      <c r="J1276" s="1" t="s">
        <v>24</v>
      </c>
      <c r="K1276" s="1" t="s">
        <v>25</v>
      </c>
      <c r="L1276" s="1" t="s">
        <v>26</v>
      </c>
      <c r="M1276" s="1" t="s">
        <v>27</v>
      </c>
      <c r="N1276" s="3" t="s">
        <v>28</v>
      </c>
    </row>
    <row r="1277" spans="1:14" ht="19.95" hidden="1" customHeight="1" x14ac:dyDescent="0.25">
      <c r="A1277" s="2">
        <v>178042</v>
      </c>
      <c r="B1277" s="1">
        <v>16</v>
      </c>
      <c r="C1277" s="1">
        <v>1.3875</v>
      </c>
      <c r="D1277" s="1">
        <v>4.2893999999999997</v>
      </c>
      <c r="E1277" s="1">
        <v>9.3071000000000002</v>
      </c>
      <c r="F1277" s="1">
        <v>18.7483</v>
      </c>
      <c r="G1277" s="1" t="s">
        <v>14</v>
      </c>
      <c r="H1277" s="1" t="s">
        <v>31</v>
      </c>
      <c r="I1277" s="1" t="s">
        <v>32</v>
      </c>
      <c r="J1277" s="1" t="s">
        <v>33</v>
      </c>
      <c r="K1277" s="1" t="s">
        <v>34</v>
      </c>
      <c r="L1277" s="1" t="s">
        <v>35</v>
      </c>
      <c r="M1277" s="1" t="s">
        <v>36</v>
      </c>
      <c r="N1277" s="3" t="s">
        <v>37</v>
      </c>
    </row>
    <row r="1278" spans="1:14" ht="19.95" hidden="1" customHeight="1" x14ac:dyDescent="0.25">
      <c r="A1278" s="2">
        <v>178037</v>
      </c>
      <c r="B1278" s="1">
        <v>53</v>
      </c>
      <c r="C1278" s="1">
        <v>2.3938999999999999</v>
      </c>
      <c r="D1278" s="1">
        <v>5.1357999999999997</v>
      </c>
      <c r="E1278" s="1">
        <v>10.7796</v>
      </c>
      <c r="F1278" s="1">
        <v>24.694500000000001</v>
      </c>
      <c r="G1278" s="1" t="s">
        <v>29</v>
      </c>
      <c r="H1278" s="1" t="s">
        <v>15</v>
      </c>
      <c r="I1278" s="1" t="s">
        <v>16</v>
      </c>
      <c r="J1278" s="1" t="s">
        <v>17</v>
      </c>
      <c r="K1278" s="1" t="s">
        <v>18</v>
      </c>
      <c r="L1278" s="1" t="s">
        <v>19</v>
      </c>
      <c r="M1278" s="1" t="s">
        <v>20</v>
      </c>
      <c r="N1278" s="3" t="s">
        <v>21</v>
      </c>
    </row>
    <row r="1279" spans="1:14" ht="19.95" hidden="1" customHeight="1" x14ac:dyDescent="0.25">
      <c r="A1279" s="2">
        <v>178023</v>
      </c>
      <c r="B1279" s="1">
        <v>19</v>
      </c>
      <c r="C1279" s="1">
        <v>1.6244000000000001</v>
      </c>
      <c r="D1279" s="1">
        <v>4.7579000000000002</v>
      </c>
      <c r="E1279" s="1">
        <v>9.9921000000000006</v>
      </c>
      <c r="F1279" s="1">
        <v>19.931899999999999</v>
      </c>
      <c r="G1279" s="1" t="s">
        <v>14</v>
      </c>
      <c r="H1279" s="1" t="s">
        <v>31</v>
      </c>
      <c r="I1279" s="1" t="s">
        <v>32</v>
      </c>
      <c r="J1279" s="1" t="s">
        <v>33</v>
      </c>
      <c r="K1279" s="1" t="s">
        <v>34</v>
      </c>
      <c r="L1279" s="1" t="s">
        <v>35</v>
      </c>
      <c r="M1279" s="1" t="s">
        <v>36</v>
      </c>
      <c r="N1279" s="3" t="s">
        <v>37</v>
      </c>
    </row>
    <row r="1280" spans="1:14" ht="19.95" hidden="1" customHeight="1" x14ac:dyDescent="0.25">
      <c r="A1280" s="2">
        <v>177926</v>
      </c>
      <c r="B1280" s="1">
        <v>18</v>
      </c>
      <c r="C1280" s="1">
        <v>1.1169</v>
      </c>
      <c r="D1280" s="1">
        <v>4.9840999999999998</v>
      </c>
      <c r="E1280" s="1">
        <v>8.5343999999999998</v>
      </c>
      <c r="F1280" s="1">
        <v>18.854099999999999</v>
      </c>
      <c r="G1280" s="1" t="s">
        <v>38</v>
      </c>
      <c r="H1280" s="1" t="s">
        <v>31</v>
      </c>
      <c r="I1280" s="1" t="s">
        <v>32</v>
      </c>
      <c r="J1280" s="1" t="s">
        <v>33</v>
      </c>
      <c r="K1280" s="1" t="s">
        <v>34</v>
      </c>
      <c r="L1280" s="1" t="s">
        <v>35</v>
      </c>
      <c r="M1280" s="1" t="s">
        <v>36</v>
      </c>
      <c r="N1280" s="3" t="s">
        <v>37</v>
      </c>
    </row>
    <row r="1281" spans="1:14" ht="19.95" hidden="1" customHeight="1" x14ac:dyDescent="0.25">
      <c r="A1281" s="2">
        <v>177855</v>
      </c>
      <c r="B1281" s="1">
        <v>40</v>
      </c>
      <c r="C1281" s="1">
        <v>2.9211</v>
      </c>
      <c r="D1281" s="1">
        <v>5.7603999999999997</v>
      </c>
      <c r="E1281" s="1">
        <v>11.278600000000001</v>
      </c>
      <c r="F1281" s="1">
        <v>24.226500000000001</v>
      </c>
      <c r="G1281" s="1" t="s">
        <v>14</v>
      </c>
      <c r="H1281" s="1" t="s">
        <v>15</v>
      </c>
      <c r="I1281" s="1" t="s">
        <v>16</v>
      </c>
      <c r="J1281" s="1" t="s">
        <v>17</v>
      </c>
      <c r="K1281" s="1" t="s">
        <v>18</v>
      </c>
      <c r="L1281" s="1" t="s">
        <v>19</v>
      </c>
      <c r="M1281" s="1" t="s">
        <v>20</v>
      </c>
      <c r="N1281" s="3" t="s">
        <v>21</v>
      </c>
    </row>
    <row r="1282" spans="1:14" ht="19.95" hidden="1" customHeight="1" x14ac:dyDescent="0.25">
      <c r="A1282" s="2">
        <v>177830</v>
      </c>
      <c r="B1282" s="1">
        <v>30</v>
      </c>
      <c r="C1282" s="1">
        <v>1.8182</v>
      </c>
      <c r="D1282" s="1">
        <v>4.9751000000000003</v>
      </c>
      <c r="E1282" s="1">
        <v>9.5485000000000007</v>
      </c>
      <c r="F1282" s="1">
        <v>16.828600000000002</v>
      </c>
      <c r="G1282" s="1" t="s">
        <v>30</v>
      </c>
      <c r="H1282" s="1" t="s">
        <v>31</v>
      </c>
      <c r="I1282" s="1" t="s">
        <v>32</v>
      </c>
      <c r="J1282" s="1" t="s">
        <v>33</v>
      </c>
      <c r="K1282" s="1" t="s">
        <v>34</v>
      </c>
      <c r="L1282" s="1" t="s">
        <v>35</v>
      </c>
      <c r="M1282" s="1" t="s">
        <v>36</v>
      </c>
      <c r="N1282" s="3" t="s">
        <v>37</v>
      </c>
    </row>
    <row r="1283" spans="1:14" ht="19.95" hidden="1" customHeight="1" x14ac:dyDescent="0.25">
      <c r="A1283" s="2">
        <v>177818</v>
      </c>
      <c r="B1283" s="1">
        <v>10</v>
      </c>
      <c r="C1283" s="1">
        <v>1.08</v>
      </c>
      <c r="D1283" s="1">
        <v>4.5126999999999997</v>
      </c>
      <c r="E1283" s="1">
        <v>9.4270999999999994</v>
      </c>
      <c r="F1283" s="1">
        <v>19.590800000000002</v>
      </c>
      <c r="G1283" s="1" t="s">
        <v>30</v>
      </c>
      <c r="H1283" s="1" t="s">
        <v>31</v>
      </c>
      <c r="I1283" s="1" t="s">
        <v>32</v>
      </c>
      <c r="J1283" s="1" t="s">
        <v>33</v>
      </c>
      <c r="K1283" s="1" t="s">
        <v>34</v>
      </c>
      <c r="L1283" s="1" t="s">
        <v>35</v>
      </c>
      <c r="M1283" s="1" t="s">
        <v>36</v>
      </c>
      <c r="N1283" s="3" t="s">
        <v>37</v>
      </c>
    </row>
    <row r="1284" spans="1:14" ht="19.95" hidden="1" customHeight="1" x14ac:dyDescent="0.25">
      <c r="A1284" s="2">
        <v>177743</v>
      </c>
      <c r="B1284" s="1">
        <v>22</v>
      </c>
      <c r="C1284" s="1">
        <v>1.8037000000000001</v>
      </c>
      <c r="D1284" s="1">
        <v>4.3882000000000003</v>
      </c>
      <c r="E1284" s="1">
        <v>9.8534000000000006</v>
      </c>
      <c r="F1284" s="1">
        <v>18.858499999999999</v>
      </c>
      <c r="G1284" s="1" t="s">
        <v>29</v>
      </c>
      <c r="H1284" s="1" t="s">
        <v>31</v>
      </c>
      <c r="I1284" s="1" t="s">
        <v>32</v>
      </c>
      <c r="J1284" s="1" t="s">
        <v>33</v>
      </c>
      <c r="K1284" s="1" t="s">
        <v>34</v>
      </c>
      <c r="L1284" s="1" t="s">
        <v>35</v>
      </c>
      <c r="M1284" s="1" t="s">
        <v>36</v>
      </c>
      <c r="N1284" s="3" t="s">
        <v>37</v>
      </c>
    </row>
    <row r="1285" spans="1:14" ht="19.95" hidden="1" customHeight="1" x14ac:dyDescent="0.25">
      <c r="A1285" s="2">
        <v>177731</v>
      </c>
      <c r="B1285" s="1">
        <v>31</v>
      </c>
      <c r="C1285" s="1">
        <v>2.3593000000000002</v>
      </c>
      <c r="D1285" s="1">
        <v>5.4737</v>
      </c>
      <c r="E1285" s="1">
        <v>10.770200000000001</v>
      </c>
      <c r="F1285" s="1">
        <v>21.007899999999999</v>
      </c>
      <c r="G1285" s="1" t="s">
        <v>14</v>
      </c>
      <c r="H1285" s="1" t="s">
        <v>15</v>
      </c>
      <c r="I1285" s="1" t="s">
        <v>16</v>
      </c>
      <c r="J1285" s="1" t="s">
        <v>17</v>
      </c>
      <c r="K1285" s="1" t="s">
        <v>18</v>
      </c>
      <c r="L1285" s="1" t="s">
        <v>19</v>
      </c>
      <c r="M1285" s="1" t="s">
        <v>20</v>
      </c>
      <c r="N1285" s="3" t="s">
        <v>21</v>
      </c>
    </row>
    <row r="1286" spans="1:14" ht="19.95" hidden="1" customHeight="1" x14ac:dyDescent="0.25">
      <c r="A1286" s="2">
        <v>177728</v>
      </c>
      <c r="B1286" s="1">
        <v>11</v>
      </c>
      <c r="C1286" s="1">
        <v>1.0025999999999999</v>
      </c>
      <c r="D1286" s="1">
        <v>4.0876000000000001</v>
      </c>
      <c r="E1286" s="1">
        <v>9.3059999999999992</v>
      </c>
      <c r="F1286" s="1">
        <v>18.981999999999999</v>
      </c>
      <c r="G1286" s="1" t="s">
        <v>14</v>
      </c>
      <c r="H1286" s="1" t="s">
        <v>31</v>
      </c>
      <c r="I1286" s="1" t="s">
        <v>32</v>
      </c>
      <c r="J1286" s="1" t="s">
        <v>33</v>
      </c>
      <c r="K1286" s="1" t="s">
        <v>34</v>
      </c>
      <c r="L1286" s="1" t="s">
        <v>35</v>
      </c>
      <c r="M1286" s="1" t="s">
        <v>36</v>
      </c>
      <c r="N1286" s="3" t="s">
        <v>37</v>
      </c>
    </row>
    <row r="1287" spans="1:14" ht="19.95" customHeight="1" x14ac:dyDescent="0.25">
      <c r="A1287" s="2">
        <v>177728</v>
      </c>
      <c r="B1287" s="1">
        <v>93</v>
      </c>
      <c r="C1287" s="1">
        <v>3.0081000000000002</v>
      </c>
      <c r="D1287" s="1">
        <v>6.0334000000000003</v>
      </c>
      <c r="E1287" s="1">
        <v>15.454000000000001</v>
      </c>
      <c r="F1287" s="1">
        <v>28.941400000000002</v>
      </c>
      <c r="G1287" s="1" t="s">
        <v>30</v>
      </c>
      <c r="H1287" s="1" t="s">
        <v>22</v>
      </c>
      <c r="I1287" s="1" t="s">
        <v>23</v>
      </c>
      <c r="J1287" s="1" t="s">
        <v>24</v>
      </c>
      <c r="K1287" s="1" t="s">
        <v>25</v>
      </c>
      <c r="L1287" s="1" t="s">
        <v>26</v>
      </c>
      <c r="M1287" s="1" t="s">
        <v>27</v>
      </c>
      <c r="N1287" s="3" t="s">
        <v>28</v>
      </c>
    </row>
    <row r="1288" spans="1:14" ht="19.95" customHeight="1" x14ac:dyDescent="0.25">
      <c r="A1288" s="2">
        <v>177685</v>
      </c>
      <c r="B1288" s="1">
        <v>98</v>
      </c>
      <c r="C1288" s="1">
        <v>3.4794999999999998</v>
      </c>
      <c r="D1288" s="1">
        <v>6.8570000000000002</v>
      </c>
      <c r="E1288" s="1">
        <v>14.361700000000001</v>
      </c>
      <c r="F1288" s="1">
        <v>25.583600000000001</v>
      </c>
      <c r="G1288" s="1" t="s">
        <v>29</v>
      </c>
      <c r="H1288" s="1" t="s">
        <v>22</v>
      </c>
      <c r="I1288" s="1" t="s">
        <v>23</v>
      </c>
      <c r="J1288" s="1" t="s">
        <v>24</v>
      </c>
      <c r="K1288" s="1" t="s">
        <v>25</v>
      </c>
      <c r="L1288" s="1" t="s">
        <v>26</v>
      </c>
      <c r="M1288" s="1" t="s">
        <v>27</v>
      </c>
      <c r="N1288" s="3" t="s">
        <v>28</v>
      </c>
    </row>
    <row r="1289" spans="1:14" ht="19.95" hidden="1" customHeight="1" x14ac:dyDescent="0.25">
      <c r="A1289" s="2">
        <v>177666</v>
      </c>
      <c r="B1289" s="1">
        <v>18</v>
      </c>
      <c r="C1289" s="1">
        <v>1.4452</v>
      </c>
      <c r="D1289" s="1">
        <v>4.5994000000000002</v>
      </c>
      <c r="E1289" s="1">
        <v>8.2888999999999999</v>
      </c>
      <c r="F1289" s="1">
        <v>16.507100000000001</v>
      </c>
      <c r="G1289" s="1" t="s">
        <v>29</v>
      </c>
      <c r="H1289" s="1" t="s">
        <v>31</v>
      </c>
      <c r="I1289" s="1" t="s">
        <v>32</v>
      </c>
      <c r="J1289" s="1" t="s">
        <v>33</v>
      </c>
      <c r="K1289" s="1" t="s">
        <v>34</v>
      </c>
      <c r="L1289" s="1" t="s">
        <v>35</v>
      </c>
      <c r="M1289" s="1" t="s">
        <v>36</v>
      </c>
      <c r="N1289" s="3" t="s">
        <v>37</v>
      </c>
    </row>
    <row r="1290" spans="1:14" ht="19.95" customHeight="1" x14ac:dyDescent="0.25">
      <c r="A1290" s="2">
        <v>177652</v>
      </c>
      <c r="B1290" s="1">
        <v>98</v>
      </c>
      <c r="C1290" s="1">
        <v>3.4458000000000002</v>
      </c>
      <c r="D1290" s="1">
        <v>6.7196999999999996</v>
      </c>
      <c r="E1290" s="1">
        <v>12.7112</v>
      </c>
      <c r="F1290" s="1">
        <v>25.391200000000001</v>
      </c>
      <c r="G1290" s="1" t="s">
        <v>29</v>
      </c>
      <c r="H1290" s="1" t="s">
        <v>22</v>
      </c>
      <c r="I1290" s="1" t="s">
        <v>23</v>
      </c>
      <c r="J1290" s="1" t="s">
        <v>24</v>
      </c>
      <c r="K1290" s="1" t="s">
        <v>25</v>
      </c>
      <c r="L1290" s="1" t="s">
        <v>26</v>
      </c>
      <c r="M1290" s="1" t="s">
        <v>27</v>
      </c>
      <c r="N1290" s="3" t="s">
        <v>28</v>
      </c>
    </row>
    <row r="1291" spans="1:14" ht="19.95" hidden="1" customHeight="1" x14ac:dyDescent="0.25">
      <c r="A1291" s="2">
        <v>177642</v>
      </c>
      <c r="B1291" s="1">
        <v>29</v>
      </c>
      <c r="C1291" s="1">
        <v>1.6248</v>
      </c>
      <c r="D1291" s="1">
        <v>4.6795</v>
      </c>
      <c r="E1291" s="1">
        <v>9.5563000000000002</v>
      </c>
      <c r="F1291" s="1">
        <v>16.745999999999999</v>
      </c>
      <c r="G1291" s="1" t="s">
        <v>14</v>
      </c>
      <c r="H1291" s="1" t="s">
        <v>31</v>
      </c>
      <c r="I1291" s="1" t="s">
        <v>32</v>
      </c>
      <c r="J1291" s="1" t="s">
        <v>33</v>
      </c>
      <c r="K1291" s="1" t="s">
        <v>34</v>
      </c>
      <c r="L1291" s="1" t="s">
        <v>35</v>
      </c>
      <c r="M1291" s="1" t="s">
        <v>36</v>
      </c>
      <c r="N1291" s="3" t="s">
        <v>37</v>
      </c>
    </row>
    <row r="1292" spans="1:14" ht="19.95" hidden="1" customHeight="1" x14ac:dyDescent="0.25">
      <c r="A1292" s="2">
        <v>177637</v>
      </c>
      <c r="B1292" s="1">
        <v>18</v>
      </c>
      <c r="C1292" s="1">
        <v>1.4533</v>
      </c>
      <c r="D1292" s="1">
        <v>4.7272999999999996</v>
      </c>
      <c r="E1292" s="1">
        <v>9.0390999999999995</v>
      </c>
      <c r="F1292" s="1">
        <v>19.765799999999999</v>
      </c>
      <c r="G1292" s="1" t="s">
        <v>30</v>
      </c>
      <c r="H1292" s="1" t="s">
        <v>31</v>
      </c>
      <c r="I1292" s="1" t="s">
        <v>32</v>
      </c>
      <c r="J1292" s="1" t="s">
        <v>33</v>
      </c>
      <c r="K1292" s="1" t="s">
        <v>34</v>
      </c>
      <c r="L1292" s="1" t="s">
        <v>35</v>
      </c>
      <c r="M1292" s="1" t="s">
        <v>36</v>
      </c>
      <c r="N1292" s="3" t="s">
        <v>37</v>
      </c>
    </row>
    <row r="1293" spans="1:14" ht="19.95" hidden="1" customHeight="1" x14ac:dyDescent="0.25">
      <c r="A1293" s="2">
        <v>177616</v>
      </c>
      <c r="B1293" s="1">
        <v>19</v>
      </c>
      <c r="C1293" s="1">
        <v>1.3512</v>
      </c>
      <c r="D1293" s="1">
        <v>4.0355999999999996</v>
      </c>
      <c r="E1293" s="1">
        <v>9.4496000000000002</v>
      </c>
      <c r="F1293" s="1">
        <v>17.619499999999999</v>
      </c>
      <c r="G1293" s="1" t="s">
        <v>30</v>
      </c>
      <c r="H1293" s="1" t="s">
        <v>31</v>
      </c>
      <c r="I1293" s="1" t="s">
        <v>32</v>
      </c>
      <c r="J1293" s="1" t="s">
        <v>33</v>
      </c>
      <c r="K1293" s="1" t="s">
        <v>34</v>
      </c>
      <c r="L1293" s="1" t="s">
        <v>35</v>
      </c>
      <c r="M1293" s="1" t="s">
        <v>36</v>
      </c>
      <c r="N1293" s="3" t="s">
        <v>37</v>
      </c>
    </row>
    <row r="1294" spans="1:14" ht="19.95" hidden="1" customHeight="1" x14ac:dyDescent="0.25">
      <c r="A1294" s="2">
        <v>177586</v>
      </c>
      <c r="B1294" s="1">
        <v>30</v>
      </c>
      <c r="C1294" s="1">
        <v>1.202</v>
      </c>
      <c r="D1294" s="1">
        <v>4.3948</v>
      </c>
      <c r="E1294" s="1">
        <v>8.9008000000000003</v>
      </c>
      <c r="F1294" s="1">
        <v>17.474599999999999</v>
      </c>
      <c r="G1294" s="1" t="s">
        <v>14</v>
      </c>
      <c r="H1294" s="1" t="s">
        <v>31</v>
      </c>
      <c r="I1294" s="1" t="s">
        <v>32</v>
      </c>
      <c r="J1294" s="1" t="s">
        <v>33</v>
      </c>
      <c r="K1294" s="1" t="s">
        <v>34</v>
      </c>
      <c r="L1294" s="1" t="s">
        <v>35</v>
      </c>
      <c r="M1294" s="1" t="s">
        <v>36</v>
      </c>
      <c r="N1294" s="3" t="s">
        <v>37</v>
      </c>
    </row>
    <row r="1295" spans="1:14" ht="19.95" hidden="1" customHeight="1" x14ac:dyDescent="0.25">
      <c r="A1295" s="2">
        <v>177583</v>
      </c>
      <c r="B1295" s="1">
        <v>30</v>
      </c>
      <c r="C1295" s="1">
        <v>1.3707</v>
      </c>
      <c r="D1295" s="1">
        <v>4.077</v>
      </c>
      <c r="E1295" s="1">
        <v>9.6395999999999997</v>
      </c>
      <c r="F1295" s="1">
        <v>19.537700000000001</v>
      </c>
      <c r="G1295" s="1" t="s">
        <v>14</v>
      </c>
      <c r="H1295" s="1" t="s">
        <v>31</v>
      </c>
      <c r="I1295" s="1" t="s">
        <v>32</v>
      </c>
      <c r="J1295" s="1" t="s">
        <v>33</v>
      </c>
      <c r="K1295" s="1" t="s">
        <v>34</v>
      </c>
      <c r="L1295" s="1" t="s">
        <v>35</v>
      </c>
      <c r="M1295" s="1" t="s">
        <v>36</v>
      </c>
      <c r="N1295" s="3" t="s">
        <v>37</v>
      </c>
    </row>
    <row r="1296" spans="1:14" ht="19.95" customHeight="1" x14ac:dyDescent="0.25">
      <c r="A1296" s="2">
        <v>177569</v>
      </c>
      <c r="B1296" s="1">
        <v>89</v>
      </c>
      <c r="C1296" s="1">
        <v>3.2418</v>
      </c>
      <c r="D1296" s="1">
        <v>6.7154999999999996</v>
      </c>
      <c r="E1296" s="1">
        <v>13.0595</v>
      </c>
      <c r="F1296" s="1">
        <v>29.2195</v>
      </c>
      <c r="G1296" s="1" t="s">
        <v>38</v>
      </c>
      <c r="H1296" s="1" t="s">
        <v>22</v>
      </c>
      <c r="I1296" s="1" t="s">
        <v>23</v>
      </c>
      <c r="J1296" s="1" t="s">
        <v>24</v>
      </c>
      <c r="K1296" s="1" t="s">
        <v>25</v>
      </c>
      <c r="L1296" s="1" t="s">
        <v>26</v>
      </c>
      <c r="M1296" s="1" t="s">
        <v>27</v>
      </c>
      <c r="N1296" s="3" t="s">
        <v>28</v>
      </c>
    </row>
    <row r="1297" spans="1:14" ht="19.95" hidden="1" customHeight="1" x14ac:dyDescent="0.25">
      <c r="A1297" s="2">
        <v>177568</v>
      </c>
      <c r="B1297" s="1">
        <v>56</v>
      </c>
      <c r="C1297" s="1">
        <v>2.3151999999999999</v>
      </c>
      <c r="D1297" s="1">
        <v>5.0837000000000003</v>
      </c>
      <c r="E1297" s="1">
        <v>10.812200000000001</v>
      </c>
      <c r="F1297" s="1">
        <v>20.9284</v>
      </c>
      <c r="G1297" s="1" t="s">
        <v>14</v>
      </c>
      <c r="H1297" s="1" t="s">
        <v>15</v>
      </c>
      <c r="I1297" s="1" t="s">
        <v>16</v>
      </c>
      <c r="J1297" s="1" t="s">
        <v>17</v>
      </c>
      <c r="K1297" s="1" t="s">
        <v>18</v>
      </c>
      <c r="L1297" s="1" t="s">
        <v>19</v>
      </c>
      <c r="M1297" s="1" t="s">
        <v>20</v>
      </c>
      <c r="N1297" s="3" t="s">
        <v>21</v>
      </c>
    </row>
    <row r="1298" spans="1:14" ht="19.95" customHeight="1" x14ac:dyDescent="0.25">
      <c r="A1298" s="2">
        <v>177568</v>
      </c>
      <c r="B1298" s="1">
        <v>97</v>
      </c>
      <c r="C1298" s="1">
        <v>3.0876000000000001</v>
      </c>
      <c r="D1298" s="1">
        <v>6.2003000000000004</v>
      </c>
      <c r="E1298" s="1">
        <v>12.082700000000001</v>
      </c>
      <c r="F1298" s="1">
        <v>27.330300000000001</v>
      </c>
      <c r="G1298" s="1" t="s">
        <v>14</v>
      </c>
      <c r="H1298" s="1" t="s">
        <v>22</v>
      </c>
      <c r="I1298" s="1" t="s">
        <v>23</v>
      </c>
      <c r="J1298" s="1" t="s">
        <v>24</v>
      </c>
      <c r="K1298" s="1" t="s">
        <v>25</v>
      </c>
      <c r="L1298" s="1" t="s">
        <v>26</v>
      </c>
      <c r="M1298" s="1" t="s">
        <v>27</v>
      </c>
      <c r="N1298" s="3" t="s">
        <v>28</v>
      </c>
    </row>
    <row r="1299" spans="1:14" ht="19.95" customHeight="1" x14ac:dyDescent="0.25">
      <c r="A1299" s="2">
        <v>177525</v>
      </c>
      <c r="B1299" s="1">
        <v>88</v>
      </c>
      <c r="C1299" s="1">
        <v>3.3380999999999998</v>
      </c>
      <c r="D1299" s="1">
        <v>6.2462</v>
      </c>
      <c r="E1299" s="1">
        <v>12.9222</v>
      </c>
      <c r="F1299" s="1">
        <v>27.6998</v>
      </c>
      <c r="G1299" s="1" t="s">
        <v>38</v>
      </c>
      <c r="H1299" s="1" t="s">
        <v>22</v>
      </c>
      <c r="I1299" s="1" t="s">
        <v>23</v>
      </c>
      <c r="J1299" s="1" t="s">
        <v>24</v>
      </c>
      <c r="K1299" s="1" t="s">
        <v>25</v>
      </c>
      <c r="L1299" s="1" t="s">
        <v>26</v>
      </c>
      <c r="M1299" s="1" t="s">
        <v>27</v>
      </c>
      <c r="N1299" s="3" t="s">
        <v>28</v>
      </c>
    </row>
    <row r="1300" spans="1:14" ht="19.95" hidden="1" customHeight="1" x14ac:dyDescent="0.25">
      <c r="A1300" s="2">
        <v>177501</v>
      </c>
      <c r="B1300" s="1">
        <v>13</v>
      </c>
      <c r="C1300" s="1">
        <v>1.3787</v>
      </c>
      <c r="D1300" s="1">
        <v>4.6908000000000003</v>
      </c>
      <c r="E1300" s="1">
        <v>8.8148</v>
      </c>
      <c r="F1300" s="1">
        <v>17.7502</v>
      </c>
      <c r="G1300" s="1" t="s">
        <v>29</v>
      </c>
      <c r="H1300" s="1" t="s">
        <v>31</v>
      </c>
      <c r="I1300" s="1" t="s">
        <v>32</v>
      </c>
      <c r="J1300" s="1" t="s">
        <v>33</v>
      </c>
      <c r="K1300" s="1" t="s">
        <v>34</v>
      </c>
      <c r="L1300" s="1" t="s">
        <v>35</v>
      </c>
      <c r="M1300" s="1" t="s">
        <v>36</v>
      </c>
      <c r="N1300" s="3" t="s">
        <v>37</v>
      </c>
    </row>
    <row r="1301" spans="1:14" ht="19.95" customHeight="1" x14ac:dyDescent="0.25">
      <c r="A1301" s="2">
        <v>177459</v>
      </c>
      <c r="B1301" s="1">
        <v>91</v>
      </c>
      <c r="C1301" s="1">
        <v>3.645</v>
      </c>
      <c r="D1301" s="1">
        <v>6.2670000000000003</v>
      </c>
      <c r="E1301" s="1">
        <v>14.1812</v>
      </c>
      <c r="F1301" s="1">
        <v>27.2501</v>
      </c>
      <c r="G1301" s="1" t="s">
        <v>29</v>
      </c>
      <c r="H1301" s="1" t="s">
        <v>22</v>
      </c>
      <c r="I1301" s="1" t="s">
        <v>23</v>
      </c>
      <c r="J1301" s="1" t="s">
        <v>24</v>
      </c>
      <c r="K1301" s="1" t="s">
        <v>25</v>
      </c>
      <c r="L1301" s="1" t="s">
        <v>26</v>
      </c>
      <c r="M1301" s="1" t="s">
        <v>27</v>
      </c>
      <c r="N1301" s="3" t="s">
        <v>28</v>
      </c>
    </row>
    <row r="1302" spans="1:14" ht="19.95" hidden="1" customHeight="1" x14ac:dyDescent="0.25">
      <c r="A1302" s="2">
        <v>177424</v>
      </c>
      <c r="B1302" s="1">
        <v>33</v>
      </c>
      <c r="C1302" s="1">
        <v>2.8776000000000002</v>
      </c>
      <c r="D1302" s="1">
        <v>5.4947999999999997</v>
      </c>
      <c r="E1302" s="1">
        <v>10.603</v>
      </c>
      <c r="F1302" s="1">
        <v>21.635400000000001</v>
      </c>
      <c r="G1302" s="1" t="s">
        <v>30</v>
      </c>
      <c r="H1302" s="1" t="s">
        <v>15</v>
      </c>
      <c r="I1302" s="1" t="s">
        <v>16</v>
      </c>
      <c r="J1302" s="1" t="s">
        <v>17</v>
      </c>
      <c r="K1302" s="1" t="s">
        <v>18</v>
      </c>
      <c r="L1302" s="1" t="s">
        <v>19</v>
      </c>
      <c r="M1302" s="1" t="s">
        <v>20</v>
      </c>
      <c r="N1302" s="3" t="s">
        <v>21</v>
      </c>
    </row>
    <row r="1303" spans="1:14" ht="19.95" hidden="1" customHeight="1" x14ac:dyDescent="0.25">
      <c r="A1303" s="2">
        <v>177397</v>
      </c>
      <c r="B1303" s="1">
        <v>33</v>
      </c>
      <c r="C1303" s="1">
        <v>2.0497999999999998</v>
      </c>
      <c r="D1303" s="1">
        <v>5.2089999999999996</v>
      </c>
      <c r="E1303" s="1">
        <v>11.264799999999999</v>
      </c>
      <c r="F1303" s="1">
        <v>22.876799999999999</v>
      </c>
      <c r="G1303" s="1" t="s">
        <v>38</v>
      </c>
      <c r="H1303" s="1" t="s">
        <v>15</v>
      </c>
      <c r="I1303" s="1" t="s">
        <v>16</v>
      </c>
      <c r="J1303" s="1" t="s">
        <v>17</v>
      </c>
      <c r="K1303" s="1" t="s">
        <v>18</v>
      </c>
      <c r="L1303" s="1" t="s">
        <v>19</v>
      </c>
      <c r="M1303" s="1" t="s">
        <v>20</v>
      </c>
      <c r="N1303" s="3" t="s">
        <v>21</v>
      </c>
    </row>
    <row r="1304" spans="1:14" ht="19.95" hidden="1" customHeight="1" x14ac:dyDescent="0.25">
      <c r="A1304" s="2">
        <v>177352</v>
      </c>
      <c r="B1304" s="1">
        <v>55</v>
      </c>
      <c r="C1304" s="1">
        <v>2.512</v>
      </c>
      <c r="D1304" s="1">
        <v>5.9225000000000003</v>
      </c>
      <c r="E1304" s="1">
        <v>11.3421</v>
      </c>
      <c r="F1304" s="1">
        <v>21.009499999999999</v>
      </c>
      <c r="G1304" s="1" t="s">
        <v>29</v>
      </c>
      <c r="H1304" s="1" t="s">
        <v>15</v>
      </c>
      <c r="I1304" s="1" t="s">
        <v>16</v>
      </c>
      <c r="J1304" s="1" t="s">
        <v>17</v>
      </c>
      <c r="K1304" s="1" t="s">
        <v>18</v>
      </c>
      <c r="L1304" s="1" t="s">
        <v>19</v>
      </c>
      <c r="M1304" s="1" t="s">
        <v>20</v>
      </c>
      <c r="N1304" s="3" t="s">
        <v>21</v>
      </c>
    </row>
    <row r="1305" spans="1:14" ht="19.95" customHeight="1" x14ac:dyDescent="0.25">
      <c r="A1305" s="2">
        <v>177297</v>
      </c>
      <c r="B1305" s="1">
        <v>95</v>
      </c>
      <c r="C1305" s="1">
        <v>3.3010000000000002</v>
      </c>
      <c r="D1305" s="1">
        <v>6.6847000000000003</v>
      </c>
      <c r="E1305" s="1">
        <v>14.228400000000001</v>
      </c>
      <c r="F1305" s="1">
        <v>25.595400000000001</v>
      </c>
      <c r="G1305" s="1" t="s">
        <v>29</v>
      </c>
      <c r="H1305" s="1" t="s">
        <v>22</v>
      </c>
      <c r="I1305" s="1" t="s">
        <v>23</v>
      </c>
      <c r="J1305" s="1" t="s">
        <v>24</v>
      </c>
      <c r="K1305" s="1" t="s">
        <v>25</v>
      </c>
      <c r="L1305" s="1" t="s">
        <v>26</v>
      </c>
      <c r="M1305" s="1" t="s">
        <v>27</v>
      </c>
      <c r="N1305" s="3" t="s">
        <v>28</v>
      </c>
    </row>
    <row r="1306" spans="1:14" ht="19.95" customHeight="1" x14ac:dyDescent="0.25">
      <c r="A1306" s="2">
        <v>177267</v>
      </c>
      <c r="B1306" s="1">
        <v>83</v>
      </c>
      <c r="C1306" s="1">
        <v>3.4820000000000002</v>
      </c>
      <c r="D1306" s="1">
        <v>6.8586999999999998</v>
      </c>
      <c r="E1306" s="1">
        <v>12.478</v>
      </c>
      <c r="F1306" s="1">
        <v>27.490500000000001</v>
      </c>
      <c r="G1306" s="1" t="s">
        <v>30</v>
      </c>
      <c r="H1306" s="1" t="s">
        <v>22</v>
      </c>
      <c r="I1306" s="1" t="s">
        <v>23</v>
      </c>
      <c r="J1306" s="1" t="s">
        <v>24</v>
      </c>
      <c r="K1306" s="1" t="s">
        <v>25</v>
      </c>
      <c r="L1306" s="1" t="s">
        <v>26</v>
      </c>
      <c r="M1306" s="1" t="s">
        <v>27</v>
      </c>
      <c r="N1306" s="3" t="s">
        <v>28</v>
      </c>
    </row>
    <row r="1307" spans="1:14" ht="19.95" hidden="1" customHeight="1" x14ac:dyDescent="0.25">
      <c r="A1307" s="2">
        <v>177266</v>
      </c>
      <c r="B1307" s="1">
        <v>42</v>
      </c>
      <c r="C1307" s="1">
        <v>2.5735000000000001</v>
      </c>
      <c r="D1307" s="1">
        <v>5.4040999999999997</v>
      </c>
      <c r="E1307" s="1">
        <v>11.390700000000001</v>
      </c>
      <c r="F1307" s="1">
        <v>24.3369</v>
      </c>
      <c r="G1307" s="1" t="s">
        <v>30</v>
      </c>
      <c r="H1307" s="1" t="s">
        <v>15</v>
      </c>
      <c r="I1307" s="1" t="s">
        <v>16</v>
      </c>
      <c r="J1307" s="1" t="s">
        <v>17</v>
      </c>
      <c r="K1307" s="1" t="s">
        <v>18</v>
      </c>
      <c r="L1307" s="1" t="s">
        <v>19</v>
      </c>
      <c r="M1307" s="1" t="s">
        <v>20</v>
      </c>
      <c r="N1307" s="3" t="s">
        <v>21</v>
      </c>
    </row>
    <row r="1308" spans="1:14" ht="19.95" hidden="1" customHeight="1" x14ac:dyDescent="0.25">
      <c r="A1308" s="2">
        <v>177199</v>
      </c>
      <c r="B1308" s="1">
        <v>23</v>
      </c>
      <c r="C1308" s="1">
        <v>1.0562</v>
      </c>
      <c r="D1308" s="1">
        <v>4.9093</v>
      </c>
      <c r="E1308" s="1">
        <v>8.1478000000000002</v>
      </c>
      <c r="F1308" s="1">
        <v>17.745000000000001</v>
      </c>
      <c r="G1308" s="1" t="s">
        <v>14</v>
      </c>
      <c r="H1308" s="1" t="s">
        <v>31</v>
      </c>
      <c r="I1308" s="1" t="s">
        <v>32</v>
      </c>
      <c r="J1308" s="1" t="s">
        <v>33</v>
      </c>
      <c r="K1308" s="1" t="s">
        <v>34</v>
      </c>
      <c r="L1308" s="1" t="s">
        <v>35</v>
      </c>
      <c r="M1308" s="1" t="s">
        <v>36</v>
      </c>
      <c r="N1308" s="3" t="s">
        <v>37</v>
      </c>
    </row>
    <row r="1309" spans="1:14" ht="19.95" customHeight="1" x14ac:dyDescent="0.25">
      <c r="A1309" s="2">
        <v>177181</v>
      </c>
      <c r="B1309" s="1">
        <v>76</v>
      </c>
      <c r="C1309" s="1">
        <v>3.4527000000000001</v>
      </c>
      <c r="D1309" s="1">
        <v>6.6403999999999996</v>
      </c>
      <c r="E1309" s="1">
        <v>12.068099999999999</v>
      </c>
      <c r="F1309" s="1">
        <v>29.726900000000001</v>
      </c>
      <c r="G1309" s="1" t="s">
        <v>14</v>
      </c>
      <c r="H1309" s="1" t="s">
        <v>22</v>
      </c>
      <c r="I1309" s="1" t="s">
        <v>23</v>
      </c>
      <c r="J1309" s="1" t="s">
        <v>24</v>
      </c>
      <c r="K1309" s="1" t="s">
        <v>25</v>
      </c>
      <c r="L1309" s="1" t="s">
        <v>26</v>
      </c>
      <c r="M1309" s="1" t="s">
        <v>27</v>
      </c>
      <c r="N1309" s="3" t="s">
        <v>28</v>
      </c>
    </row>
    <row r="1310" spans="1:14" ht="19.95" hidden="1" customHeight="1" x14ac:dyDescent="0.25">
      <c r="A1310" s="2">
        <v>177171</v>
      </c>
      <c r="B1310" s="1">
        <v>17</v>
      </c>
      <c r="C1310" s="1">
        <v>1.9435</v>
      </c>
      <c r="D1310" s="1">
        <v>4.0667999999999997</v>
      </c>
      <c r="E1310" s="1">
        <v>8.9656000000000002</v>
      </c>
      <c r="F1310" s="1">
        <v>17.289300000000001</v>
      </c>
      <c r="G1310" s="1" t="s">
        <v>14</v>
      </c>
      <c r="H1310" s="1" t="s">
        <v>31</v>
      </c>
      <c r="I1310" s="1" t="s">
        <v>32</v>
      </c>
      <c r="J1310" s="1" t="s">
        <v>33</v>
      </c>
      <c r="K1310" s="1" t="s">
        <v>34</v>
      </c>
      <c r="L1310" s="1" t="s">
        <v>35</v>
      </c>
      <c r="M1310" s="1" t="s">
        <v>36</v>
      </c>
      <c r="N1310" s="3" t="s">
        <v>37</v>
      </c>
    </row>
    <row r="1311" spans="1:14" ht="19.95" customHeight="1" x14ac:dyDescent="0.25">
      <c r="A1311" s="2">
        <v>177160</v>
      </c>
      <c r="B1311" s="1">
        <v>82</v>
      </c>
      <c r="C1311" s="1">
        <v>3.3199000000000001</v>
      </c>
      <c r="D1311" s="1">
        <v>6.5140000000000002</v>
      </c>
      <c r="E1311" s="1">
        <v>14.403</v>
      </c>
      <c r="F1311" s="1">
        <v>25.914999999999999</v>
      </c>
      <c r="G1311" s="1" t="s">
        <v>38</v>
      </c>
      <c r="H1311" s="1" t="s">
        <v>22</v>
      </c>
      <c r="I1311" s="1" t="s">
        <v>23</v>
      </c>
      <c r="J1311" s="1" t="s">
        <v>24</v>
      </c>
      <c r="K1311" s="1" t="s">
        <v>25</v>
      </c>
      <c r="L1311" s="1" t="s">
        <v>26</v>
      </c>
      <c r="M1311" s="1" t="s">
        <v>27</v>
      </c>
      <c r="N1311" s="3" t="s">
        <v>28</v>
      </c>
    </row>
    <row r="1312" spans="1:14" ht="19.95" hidden="1" customHeight="1" x14ac:dyDescent="0.25">
      <c r="A1312" s="2">
        <v>177131</v>
      </c>
      <c r="B1312" s="1">
        <v>12</v>
      </c>
      <c r="C1312" s="1">
        <v>1.2285999999999999</v>
      </c>
      <c r="D1312" s="1">
        <v>4.9062000000000001</v>
      </c>
      <c r="E1312" s="1">
        <v>8.3376999999999999</v>
      </c>
      <c r="F1312" s="1">
        <v>18.705100000000002</v>
      </c>
      <c r="G1312" s="1" t="s">
        <v>30</v>
      </c>
      <c r="H1312" s="1" t="s">
        <v>31</v>
      </c>
      <c r="I1312" s="1" t="s">
        <v>32</v>
      </c>
      <c r="J1312" s="1" t="s">
        <v>33</v>
      </c>
      <c r="K1312" s="1" t="s">
        <v>34</v>
      </c>
      <c r="L1312" s="1" t="s">
        <v>35</v>
      </c>
      <c r="M1312" s="1" t="s">
        <v>36</v>
      </c>
      <c r="N1312" s="3" t="s">
        <v>37</v>
      </c>
    </row>
    <row r="1313" spans="1:14" ht="19.95" hidden="1" customHeight="1" x14ac:dyDescent="0.25">
      <c r="A1313" s="2">
        <v>177085</v>
      </c>
      <c r="B1313" s="1">
        <v>13</v>
      </c>
      <c r="C1313" s="1">
        <v>1.7528999999999999</v>
      </c>
      <c r="D1313" s="1">
        <v>4.5312999999999999</v>
      </c>
      <c r="E1313" s="1">
        <v>9.4695999999999998</v>
      </c>
      <c r="F1313" s="1">
        <v>17.860900000000001</v>
      </c>
      <c r="G1313" s="1" t="s">
        <v>38</v>
      </c>
      <c r="H1313" s="1" t="s">
        <v>31</v>
      </c>
      <c r="I1313" s="1" t="s">
        <v>32</v>
      </c>
      <c r="J1313" s="1" t="s">
        <v>33</v>
      </c>
      <c r="K1313" s="1" t="s">
        <v>34</v>
      </c>
      <c r="L1313" s="1" t="s">
        <v>35</v>
      </c>
      <c r="M1313" s="1" t="s">
        <v>36</v>
      </c>
      <c r="N1313" s="3" t="s">
        <v>37</v>
      </c>
    </row>
    <row r="1314" spans="1:14" ht="19.95" hidden="1" customHeight="1" x14ac:dyDescent="0.25">
      <c r="A1314" s="2">
        <v>177060</v>
      </c>
      <c r="B1314" s="1">
        <v>26</v>
      </c>
      <c r="C1314" s="1">
        <v>1.6033999999999999</v>
      </c>
      <c r="D1314" s="1">
        <v>4.2846000000000002</v>
      </c>
      <c r="E1314" s="1">
        <v>9.9902999999999995</v>
      </c>
      <c r="F1314" s="1">
        <v>16.802</v>
      </c>
      <c r="G1314" s="1" t="s">
        <v>30</v>
      </c>
      <c r="H1314" s="1" t="s">
        <v>31</v>
      </c>
      <c r="I1314" s="1" t="s">
        <v>32</v>
      </c>
      <c r="J1314" s="1" t="s">
        <v>33</v>
      </c>
      <c r="K1314" s="1" t="s">
        <v>34</v>
      </c>
      <c r="L1314" s="1" t="s">
        <v>35</v>
      </c>
      <c r="M1314" s="1" t="s">
        <v>36</v>
      </c>
      <c r="N1314" s="3" t="s">
        <v>37</v>
      </c>
    </row>
    <row r="1315" spans="1:14" ht="19.95" hidden="1" customHeight="1" x14ac:dyDescent="0.25">
      <c r="A1315" s="2">
        <v>177052</v>
      </c>
      <c r="B1315" s="1">
        <v>11</v>
      </c>
      <c r="C1315" s="1">
        <v>1.3709</v>
      </c>
      <c r="D1315" s="1">
        <v>4.4901</v>
      </c>
      <c r="E1315" s="1">
        <v>9.5366</v>
      </c>
      <c r="F1315" s="1">
        <v>18.664899999999999</v>
      </c>
      <c r="G1315" s="1" t="s">
        <v>38</v>
      </c>
      <c r="H1315" s="1" t="s">
        <v>31</v>
      </c>
      <c r="I1315" s="1" t="s">
        <v>32</v>
      </c>
      <c r="J1315" s="1" t="s">
        <v>33</v>
      </c>
      <c r="K1315" s="1" t="s">
        <v>34</v>
      </c>
      <c r="L1315" s="1" t="s">
        <v>35</v>
      </c>
      <c r="M1315" s="1" t="s">
        <v>36</v>
      </c>
      <c r="N1315" s="3" t="s">
        <v>37</v>
      </c>
    </row>
    <row r="1316" spans="1:14" ht="19.95" hidden="1" customHeight="1" x14ac:dyDescent="0.25">
      <c r="A1316" s="2">
        <v>177051</v>
      </c>
      <c r="B1316" s="1">
        <v>16</v>
      </c>
      <c r="C1316" s="1">
        <v>1.2107000000000001</v>
      </c>
      <c r="D1316" s="1">
        <v>4.1654</v>
      </c>
      <c r="E1316" s="1">
        <v>9.9209999999999994</v>
      </c>
      <c r="F1316" s="1">
        <v>18.001300000000001</v>
      </c>
      <c r="G1316" s="1" t="s">
        <v>29</v>
      </c>
      <c r="H1316" s="1" t="s">
        <v>31</v>
      </c>
      <c r="I1316" s="1" t="s">
        <v>32</v>
      </c>
      <c r="J1316" s="1" t="s">
        <v>33</v>
      </c>
      <c r="K1316" s="1" t="s">
        <v>34</v>
      </c>
      <c r="L1316" s="1" t="s">
        <v>35</v>
      </c>
      <c r="M1316" s="1" t="s">
        <v>36</v>
      </c>
      <c r="N1316" s="3" t="s">
        <v>37</v>
      </c>
    </row>
    <row r="1317" spans="1:14" ht="19.95" customHeight="1" x14ac:dyDescent="0.25">
      <c r="A1317" s="2">
        <v>176964</v>
      </c>
      <c r="B1317" s="1">
        <v>93</v>
      </c>
      <c r="C1317" s="1">
        <v>3.2766000000000002</v>
      </c>
      <c r="D1317" s="1">
        <v>6.1230000000000002</v>
      </c>
      <c r="E1317" s="1">
        <v>13.9206</v>
      </c>
      <c r="F1317" s="1">
        <v>29.731100000000001</v>
      </c>
      <c r="G1317" s="1" t="s">
        <v>30</v>
      </c>
      <c r="H1317" s="1" t="s">
        <v>22</v>
      </c>
      <c r="I1317" s="1" t="s">
        <v>23</v>
      </c>
      <c r="J1317" s="1" t="s">
        <v>24</v>
      </c>
      <c r="K1317" s="1" t="s">
        <v>25</v>
      </c>
      <c r="L1317" s="1" t="s">
        <v>26</v>
      </c>
      <c r="M1317" s="1" t="s">
        <v>27</v>
      </c>
      <c r="N1317" s="3" t="s">
        <v>28</v>
      </c>
    </row>
    <row r="1318" spans="1:14" ht="19.95" hidden="1" customHeight="1" x14ac:dyDescent="0.25">
      <c r="A1318" s="2">
        <v>176900</v>
      </c>
      <c r="B1318" s="1">
        <v>60</v>
      </c>
      <c r="C1318" s="1">
        <v>2.6221999999999999</v>
      </c>
      <c r="D1318" s="1">
        <v>5.5365000000000002</v>
      </c>
      <c r="E1318" s="1">
        <v>11.2301</v>
      </c>
      <c r="F1318" s="1">
        <v>20.729299999999999</v>
      </c>
      <c r="G1318" s="1" t="s">
        <v>14</v>
      </c>
      <c r="H1318" s="1" t="s">
        <v>15</v>
      </c>
      <c r="I1318" s="1" t="s">
        <v>16</v>
      </c>
      <c r="J1318" s="1" t="s">
        <v>17</v>
      </c>
      <c r="K1318" s="1" t="s">
        <v>18</v>
      </c>
      <c r="L1318" s="1" t="s">
        <v>19</v>
      </c>
      <c r="M1318" s="1" t="s">
        <v>20</v>
      </c>
      <c r="N1318" s="3" t="s">
        <v>21</v>
      </c>
    </row>
    <row r="1319" spans="1:14" ht="19.95" customHeight="1" x14ac:dyDescent="0.25">
      <c r="A1319" s="2">
        <v>176873</v>
      </c>
      <c r="B1319" s="1">
        <v>77</v>
      </c>
      <c r="C1319" s="1">
        <v>3.6760000000000002</v>
      </c>
      <c r="D1319" s="1">
        <v>6.6554000000000002</v>
      </c>
      <c r="E1319" s="1">
        <v>14.938499999999999</v>
      </c>
      <c r="F1319" s="1">
        <v>26.377099999999999</v>
      </c>
      <c r="G1319" s="1" t="s">
        <v>38</v>
      </c>
      <c r="H1319" s="1" t="s">
        <v>22</v>
      </c>
      <c r="I1319" s="1" t="s">
        <v>23</v>
      </c>
      <c r="J1319" s="1" t="s">
        <v>24</v>
      </c>
      <c r="K1319" s="1" t="s">
        <v>25</v>
      </c>
      <c r="L1319" s="1" t="s">
        <v>26</v>
      </c>
      <c r="M1319" s="1" t="s">
        <v>27</v>
      </c>
      <c r="N1319" s="3" t="s">
        <v>28</v>
      </c>
    </row>
    <row r="1320" spans="1:14" ht="19.95" customHeight="1" x14ac:dyDescent="0.25">
      <c r="A1320" s="2">
        <v>176867</v>
      </c>
      <c r="B1320" s="1">
        <v>85</v>
      </c>
      <c r="C1320" s="1">
        <v>3.5964</v>
      </c>
      <c r="D1320" s="1">
        <v>6.5429000000000004</v>
      </c>
      <c r="E1320" s="1">
        <v>13.849</v>
      </c>
      <c r="F1320" s="1">
        <v>25.3492</v>
      </c>
      <c r="G1320" s="1" t="s">
        <v>38</v>
      </c>
      <c r="H1320" s="1" t="s">
        <v>22</v>
      </c>
      <c r="I1320" s="1" t="s">
        <v>23</v>
      </c>
      <c r="J1320" s="1" t="s">
        <v>24</v>
      </c>
      <c r="K1320" s="1" t="s">
        <v>25</v>
      </c>
      <c r="L1320" s="1" t="s">
        <v>26</v>
      </c>
      <c r="M1320" s="1" t="s">
        <v>27</v>
      </c>
      <c r="N1320" s="3" t="s">
        <v>28</v>
      </c>
    </row>
    <row r="1321" spans="1:14" ht="19.95" customHeight="1" x14ac:dyDescent="0.25">
      <c r="A1321" s="2">
        <v>176858</v>
      </c>
      <c r="B1321" s="1">
        <v>89</v>
      </c>
      <c r="C1321" s="1">
        <v>3.4123999999999999</v>
      </c>
      <c r="D1321" s="1">
        <v>6.2355</v>
      </c>
      <c r="E1321" s="1">
        <v>12.914199999999999</v>
      </c>
      <c r="F1321" s="1">
        <v>26.9695</v>
      </c>
      <c r="G1321" s="1" t="s">
        <v>14</v>
      </c>
      <c r="H1321" s="1" t="s">
        <v>22</v>
      </c>
      <c r="I1321" s="1" t="s">
        <v>23</v>
      </c>
      <c r="J1321" s="1" t="s">
        <v>24</v>
      </c>
      <c r="K1321" s="1" t="s">
        <v>25</v>
      </c>
      <c r="L1321" s="1" t="s">
        <v>26</v>
      </c>
      <c r="M1321" s="1" t="s">
        <v>27</v>
      </c>
      <c r="N1321" s="3" t="s">
        <v>28</v>
      </c>
    </row>
    <row r="1322" spans="1:14" ht="19.95" hidden="1" customHeight="1" x14ac:dyDescent="0.25">
      <c r="A1322" s="2">
        <v>176856</v>
      </c>
      <c r="B1322" s="1">
        <v>14</v>
      </c>
      <c r="C1322" s="1">
        <v>1.7703</v>
      </c>
      <c r="D1322" s="1">
        <v>4.9336000000000002</v>
      </c>
      <c r="E1322" s="1">
        <v>8.7745999999999995</v>
      </c>
      <c r="F1322" s="1">
        <v>19.2761</v>
      </c>
      <c r="G1322" s="1" t="s">
        <v>38</v>
      </c>
      <c r="H1322" s="1" t="s">
        <v>31</v>
      </c>
      <c r="I1322" s="1" t="s">
        <v>32</v>
      </c>
      <c r="J1322" s="1" t="s">
        <v>33</v>
      </c>
      <c r="K1322" s="1" t="s">
        <v>34</v>
      </c>
      <c r="L1322" s="1" t="s">
        <v>35</v>
      </c>
      <c r="M1322" s="1" t="s">
        <v>36</v>
      </c>
      <c r="N1322" s="3" t="s">
        <v>37</v>
      </c>
    </row>
    <row r="1323" spans="1:14" ht="19.95" hidden="1" customHeight="1" x14ac:dyDescent="0.25">
      <c r="A1323" s="2">
        <v>176804</v>
      </c>
      <c r="B1323" s="1">
        <v>45</v>
      </c>
      <c r="C1323" s="1">
        <v>2.2946</v>
      </c>
      <c r="D1323" s="1">
        <v>5.7393000000000001</v>
      </c>
      <c r="E1323" s="1">
        <v>10.864800000000001</v>
      </c>
      <c r="F1323" s="1">
        <v>24.964500000000001</v>
      </c>
      <c r="G1323" s="1" t="s">
        <v>38</v>
      </c>
      <c r="H1323" s="1" t="s">
        <v>15</v>
      </c>
      <c r="I1323" s="1" t="s">
        <v>16</v>
      </c>
      <c r="J1323" s="1" t="s">
        <v>17</v>
      </c>
      <c r="K1323" s="1" t="s">
        <v>18</v>
      </c>
      <c r="L1323" s="1" t="s">
        <v>19</v>
      </c>
      <c r="M1323" s="1" t="s">
        <v>20</v>
      </c>
      <c r="N1323" s="3" t="s">
        <v>21</v>
      </c>
    </row>
    <row r="1324" spans="1:14" ht="19.95" hidden="1" customHeight="1" x14ac:dyDescent="0.25">
      <c r="A1324" s="2">
        <v>176800</v>
      </c>
      <c r="B1324" s="1">
        <v>21</v>
      </c>
      <c r="C1324" s="1">
        <v>1.5913999999999999</v>
      </c>
      <c r="D1324" s="1">
        <v>4.2610999999999999</v>
      </c>
      <c r="E1324" s="1">
        <v>8.4353999999999996</v>
      </c>
      <c r="F1324" s="1">
        <v>18.392900000000001</v>
      </c>
      <c r="G1324" s="1" t="s">
        <v>29</v>
      </c>
      <c r="H1324" s="1" t="s">
        <v>31</v>
      </c>
      <c r="I1324" s="1" t="s">
        <v>32</v>
      </c>
      <c r="J1324" s="1" t="s">
        <v>33</v>
      </c>
      <c r="K1324" s="1" t="s">
        <v>34</v>
      </c>
      <c r="L1324" s="1" t="s">
        <v>35</v>
      </c>
      <c r="M1324" s="1" t="s">
        <v>36</v>
      </c>
      <c r="N1324" s="3" t="s">
        <v>37</v>
      </c>
    </row>
    <row r="1325" spans="1:14" ht="19.95" hidden="1" customHeight="1" x14ac:dyDescent="0.25">
      <c r="A1325" s="2">
        <v>176799</v>
      </c>
      <c r="B1325" s="1">
        <v>53</v>
      </c>
      <c r="C1325" s="1">
        <v>2.3851</v>
      </c>
      <c r="D1325" s="1">
        <v>5.5679999999999996</v>
      </c>
      <c r="E1325" s="1">
        <v>11.0143</v>
      </c>
      <c r="F1325" s="1">
        <v>20.2758</v>
      </c>
      <c r="G1325" s="1" t="s">
        <v>14</v>
      </c>
      <c r="H1325" s="1" t="s">
        <v>15</v>
      </c>
      <c r="I1325" s="1" t="s">
        <v>16</v>
      </c>
      <c r="J1325" s="1" t="s">
        <v>17</v>
      </c>
      <c r="K1325" s="1" t="s">
        <v>18</v>
      </c>
      <c r="L1325" s="1" t="s">
        <v>19</v>
      </c>
      <c r="M1325" s="1" t="s">
        <v>20</v>
      </c>
      <c r="N1325" s="3" t="s">
        <v>21</v>
      </c>
    </row>
    <row r="1326" spans="1:14" ht="19.95" hidden="1" customHeight="1" x14ac:dyDescent="0.25">
      <c r="A1326" s="2">
        <v>176777</v>
      </c>
      <c r="B1326" s="1">
        <v>49</v>
      </c>
      <c r="C1326" s="1">
        <v>2.5251000000000001</v>
      </c>
      <c r="D1326" s="1">
        <v>5.7454999999999998</v>
      </c>
      <c r="E1326" s="1">
        <v>11.8864</v>
      </c>
      <c r="F1326" s="1">
        <v>22.136099999999999</v>
      </c>
      <c r="G1326" s="1" t="s">
        <v>14</v>
      </c>
      <c r="H1326" s="1" t="s">
        <v>15</v>
      </c>
      <c r="I1326" s="1" t="s">
        <v>16</v>
      </c>
      <c r="J1326" s="1" t="s">
        <v>17</v>
      </c>
      <c r="K1326" s="1" t="s">
        <v>18</v>
      </c>
      <c r="L1326" s="1" t="s">
        <v>19</v>
      </c>
      <c r="M1326" s="1" t="s">
        <v>20</v>
      </c>
      <c r="N1326" s="3" t="s">
        <v>21</v>
      </c>
    </row>
    <row r="1327" spans="1:14" ht="19.95" customHeight="1" x14ac:dyDescent="0.25">
      <c r="A1327" s="2">
        <v>176721</v>
      </c>
      <c r="B1327" s="1">
        <v>65</v>
      </c>
      <c r="C1327" s="1">
        <v>3.3948999999999998</v>
      </c>
      <c r="D1327" s="1">
        <v>6.5861999999999998</v>
      </c>
      <c r="E1327" s="1">
        <v>12.9162</v>
      </c>
      <c r="F1327" s="1">
        <v>29.92</v>
      </c>
      <c r="G1327" s="1" t="s">
        <v>14</v>
      </c>
      <c r="H1327" s="1" t="s">
        <v>22</v>
      </c>
      <c r="I1327" s="1" t="s">
        <v>23</v>
      </c>
      <c r="J1327" s="1" t="s">
        <v>24</v>
      </c>
      <c r="K1327" s="1" t="s">
        <v>25</v>
      </c>
      <c r="L1327" s="1" t="s">
        <v>26</v>
      </c>
      <c r="M1327" s="1" t="s">
        <v>27</v>
      </c>
      <c r="N1327" s="3" t="s">
        <v>28</v>
      </c>
    </row>
    <row r="1328" spans="1:14" ht="19.95" customHeight="1" x14ac:dyDescent="0.25">
      <c r="A1328" s="2">
        <v>176714</v>
      </c>
      <c r="B1328" s="1">
        <v>66</v>
      </c>
      <c r="C1328" s="1">
        <v>3.7953000000000001</v>
      </c>
      <c r="D1328" s="1">
        <v>6.0252999999999997</v>
      </c>
      <c r="E1328" s="1">
        <v>14.292199999999999</v>
      </c>
      <c r="F1328" s="1">
        <v>29.473800000000001</v>
      </c>
      <c r="G1328" s="1" t="s">
        <v>38</v>
      </c>
      <c r="H1328" s="1" t="s">
        <v>22</v>
      </c>
      <c r="I1328" s="1" t="s">
        <v>23</v>
      </c>
      <c r="J1328" s="1" t="s">
        <v>24</v>
      </c>
      <c r="K1328" s="1" t="s">
        <v>25</v>
      </c>
      <c r="L1328" s="1" t="s">
        <v>26</v>
      </c>
      <c r="M1328" s="1" t="s">
        <v>27</v>
      </c>
      <c r="N1328" s="3" t="s">
        <v>28</v>
      </c>
    </row>
    <row r="1329" spans="1:14" ht="19.95" hidden="1" customHeight="1" x14ac:dyDescent="0.25">
      <c r="A1329" s="2">
        <v>176654</v>
      </c>
      <c r="B1329" s="1">
        <v>29</v>
      </c>
      <c r="C1329" s="1">
        <v>1.4849000000000001</v>
      </c>
      <c r="D1329" s="1">
        <v>4.9234999999999998</v>
      </c>
      <c r="E1329" s="1">
        <v>9.8838000000000008</v>
      </c>
      <c r="F1329" s="1">
        <v>19.966699999999999</v>
      </c>
      <c r="G1329" s="1" t="s">
        <v>30</v>
      </c>
      <c r="H1329" s="1" t="s">
        <v>31</v>
      </c>
      <c r="I1329" s="1" t="s">
        <v>32</v>
      </c>
      <c r="J1329" s="1" t="s">
        <v>33</v>
      </c>
      <c r="K1329" s="1" t="s">
        <v>34</v>
      </c>
      <c r="L1329" s="1" t="s">
        <v>35</v>
      </c>
      <c r="M1329" s="1" t="s">
        <v>36</v>
      </c>
      <c r="N1329" s="3" t="s">
        <v>37</v>
      </c>
    </row>
    <row r="1330" spans="1:14" ht="19.95" hidden="1" customHeight="1" x14ac:dyDescent="0.25">
      <c r="A1330" s="2">
        <v>176642</v>
      </c>
      <c r="B1330" s="1">
        <v>21</v>
      </c>
      <c r="C1330" s="1">
        <v>1.8976</v>
      </c>
      <c r="D1330" s="1">
        <v>4.4584999999999999</v>
      </c>
      <c r="E1330" s="1">
        <v>8.3673000000000002</v>
      </c>
      <c r="F1330" s="1">
        <v>17.665099999999999</v>
      </c>
      <c r="G1330" s="1" t="s">
        <v>38</v>
      </c>
      <c r="H1330" s="1" t="s">
        <v>31</v>
      </c>
      <c r="I1330" s="1" t="s">
        <v>32</v>
      </c>
      <c r="J1330" s="1" t="s">
        <v>33</v>
      </c>
      <c r="K1330" s="1" t="s">
        <v>34</v>
      </c>
      <c r="L1330" s="1" t="s">
        <v>35</v>
      </c>
      <c r="M1330" s="1" t="s">
        <v>36</v>
      </c>
      <c r="N1330" s="3" t="s">
        <v>37</v>
      </c>
    </row>
    <row r="1331" spans="1:14" ht="19.95" customHeight="1" x14ac:dyDescent="0.25">
      <c r="A1331" s="2">
        <v>176571</v>
      </c>
      <c r="B1331" s="1">
        <v>66</v>
      </c>
      <c r="C1331" s="1">
        <v>3.0190999999999999</v>
      </c>
      <c r="D1331" s="1">
        <v>6.9880000000000004</v>
      </c>
      <c r="E1331" s="1">
        <v>12.670199999999999</v>
      </c>
      <c r="F1331" s="1">
        <v>28.854299999999999</v>
      </c>
      <c r="G1331" s="1" t="s">
        <v>14</v>
      </c>
      <c r="H1331" s="1" t="s">
        <v>22</v>
      </c>
      <c r="I1331" s="1" t="s">
        <v>23</v>
      </c>
      <c r="J1331" s="1" t="s">
        <v>24</v>
      </c>
      <c r="K1331" s="1" t="s">
        <v>25</v>
      </c>
      <c r="L1331" s="1" t="s">
        <v>26</v>
      </c>
      <c r="M1331" s="1" t="s">
        <v>27</v>
      </c>
      <c r="N1331" s="3" t="s">
        <v>28</v>
      </c>
    </row>
    <row r="1332" spans="1:14" ht="19.95" customHeight="1" x14ac:dyDescent="0.25">
      <c r="A1332" s="2">
        <v>176568</v>
      </c>
      <c r="B1332" s="1">
        <v>62</v>
      </c>
      <c r="C1332" s="1">
        <v>3.9108000000000001</v>
      </c>
      <c r="D1332" s="1">
        <v>6.3148999999999997</v>
      </c>
      <c r="E1332" s="1">
        <v>14.0634</v>
      </c>
      <c r="F1332" s="1">
        <v>26.370699999999999</v>
      </c>
      <c r="G1332" s="1" t="s">
        <v>30</v>
      </c>
      <c r="H1332" s="1" t="s">
        <v>22</v>
      </c>
      <c r="I1332" s="1" t="s">
        <v>23</v>
      </c>
      <c r="J1332" s="1" t="s">
        <v>24</v>
      </c>
      <c r="K1332" s="1" t="s">
        <v>25</v>
      </c>
      <c r="L1332" s="1" t="s">
        <v>26</v>
      </c>
      <c r="M1332" s="1" t="s">
        <v>27</v>
      </c>
      <c r="N1332" s="3" t="s">
        <v>28</v>
      </c>
    </row>
    <row r="1333" spans="1:14" ht="19.95" hidden="1" customHeight="1" x14ac:dyDescent="0.25">
      <c r="A1333" s="2">
        <v>176533</v>
      </c>
      <c r="B1333" s="1">
        <v>30</v>
      </c>
      <c r="C1333" s="1">
        <v>1.2413000000000001</v>
      </c>
      <c r="D1333" s="1">
        <v>4.5242000000000004</v>
      </c>
      <c r="E1333" s="1">
        <v>9.4717000000000002</v>
      </c>
      <c r="F1333" s="1">
        <v>18.6738</v>
      </c>
      <c r="G1333" s="1" t="s">
        <v>14</v>
      </c>
      <c r="H1333" s="1" t="s">
        <v>31</v>
      </c>
      <c r="I1333" s="1" t="s">
        <v>32</v>
      </c>
      <c r="J1333" s="1" t="s">
        <v>33</v>
      </c>
      <c r="K1333" s="1" t="s">
        <v>34</v>
      </c>
      <c r="L1333" s="1" t="s">
        <v>35</v>
      </c>
      <c r="M1333" s="1" t="s">
        <v>36</v>
      </c>
      <c r="N1333" s="3" t="s">
        <v>37</v>
      </c>
    </row>
    <row r="1334" spans="1:14" ht="19.95" customHeight="1" x14ac:dyDescent="0.25">
      <c r="A1334" s="2">
        <v>176500</v>
      </c>
      <c r="B1334" s="1">
        <v>69</v>
      </c>
      <c r="C1334" s="1">
        <v>3.8479000000000001</v>
      </c>
      <c r="D1334" s="1">
        <v>6.2812000000000001</v>
      </c>
      <c r="E1334" s="1">
        <v>13.818199999999999</v>
      </c>
      <c r="F1334" s="1">
        <v>28.016500000000001</v>
      </c>
      <c r="G1334" s="1" t="s">
        <v>38</v>
      </c>
      <c r="H1334" s="1" t="s">
        <v>22</v>
      </c>
      <c r="I1334" s="1" t="s">
        <v>23</v>
      </c>
      <c r="J1334" s="1" t="s">
        <v>24</v>
      </c>
      <c r="K1334" s="1" t="s">
        <v>25</v>
      </c>
      <c r="L1334" s="1" t="s">
        <v>26</v>
      </c>
      <c r="M1334" s="1" t="s">
        <v>27</v>
      </c>
      <c r="N1334" s="3" t="s">
        <v>28</v>
      </c>
    </row>
    <row r="1335" spans="1:14" ht="19.95" hidden="1" customHeight="1" x14ac:dyDescent="0.25">
      <c r="A1335" s="2">
        <v>176492</v>
      </c>
      <c r="B1335" s="1">
        <v>56</v>
      </c>
      <c r="C1335" s="1">
        <v>2.3433999999999999</v>
      </c>
      <c r="D1335" s="1">
        <v>5.7667999999999999</v>
      </c>
      <c r="E1335" s="1">
        <v>11.699</v>
      </c>
      <c r="F1335" s="1">
        <v>21.8477</v>
      </c>
      <c r="G1335" s="1" t="s">
        <v>38</v>
      </c>
      <c r="H1335" s="1" t="s">
        <v>15</v>
      </c>
      <c r="I1335" s="1" t="s">
        <v>16</v>
      </c>
      <c r="J1335" s="1" t="s">
        <v>17</v>
      </c>
      <c r="K1335" s="1" t="s">
        <v>18</v>
      </c>
      <c r="L1335" s="1" t="s">
        <v>19</v>
      </c>
      <c r="M1335" s="1" t="s">
        <v>20</v>
      </c>
      <c r="N1335" s="3" t="s">
        <v>21</v>
      </c>
    </row>
    <row r="1336" spans="1:14" ht="19.95" customHeight="1" x14ac:dyDescent="0.25">
      <c r="A1336" s="2">
        <v>176453</v>
      </c>
      <c r="B1336" s="1">
        <v>94</v>
      </c>
      <c r="C1336" s="1">
        <v>3.7816000000000001</v>
      </c>
      <c r="D1336" s="1">
        <v>6.8800999999999997</v>
      </c>
      <c r="E1336" s="1">
        <v>15.951700000000001</v>
      </c>
      <c r="F1336" s="1">
        <v>29.6662</v>
      </c>
      <c r="G1336" s="1" t="s">
        <v>29</v>
      </c>
      <c r="H1336" s="1" t="s">
        <v>22</v>
      </c>
      <c r="I1336" s="1" t="s">
        <v>23</v>
      </c>
      <c r="J1336" s="1" t="s">
        <v>24</v>
      </c>
      <c r="K1336" s="1" t="s">
        <v>25</v>
      </c>
      <c r="L1336" s="1" t="s">
        <v>26</v>
      </c>
      <c r="M1336" s="1" t="s">
        <v>27</v>
      </c>
      <c r="N1336" s="3" t="s">
        <v>28</v>
      </c>
    </row>
    <row r="1337" spans="1:14" ht="19.95" hidden="1" customHeight="1" x14ac:dyDescent="0.25">
      <c r="A1337" s="2">
        <v>176444</v>
      </c>
      <c r="B1337" s="1">
        <v>51</v>
      </c>
      <c r="C1337" s="1">
        <v>2.7970000000000002</v>
      </c>
      <c r="D1337" s="1">
        <v>5.1992000000000003</v>
      </c>
      <c r="E1337" s="1">
        <v>10.528600000000001</v>
      </c>
      <c r="F1337" s="1">
        <v>21.831700000000001</v>
      </c>
      <c r="G1337" s="1" t="s">
        <v>29</v>
      </c>
      <c r="H1337" s="1" t="s">
        <v>15</v>
      </c>
      <c r="I1337" s="1" t="s">
        <v>16</v>
      </c>
      <c r="J1337" s="1" t="s">
        <v>17</v>
      </c>
      <c r="K1337" s="1" t="s">
        <v>18</v>
      </c>
      <c r="L1337" s="1" t="s">
        <v>19</v>
      </c>
      <c r="M1337" s="1" t="s">
        <v>20</v>
      </c>
      <c r="N1337" s="3" t="s">
        <v>21</v>
      </c>
    </row>
    <row r="1338" spans="1:14" ht="19.95" hidden="1" customHeight="1" x14ac:dyDescent="0.25">
      <c r="A1338" s="2">
        <v>176387</v>
      </c>
      <c r="B1338" s="1">
        <v>29</v>
      </c>
      <c r="C1338" s="1">
        <v>1.288</v>
      </c>
      <c r="D1338" s="1">
        <v>4.2625000000000002</v>
      </c>
      <c r="E1338" s="1">
        <v>8.2196999999999996</v>
      </c>
      <c r="F1338" s="1">
        <v>19.4209</v>
      </c>
      <c r="G1338" s="1" t="s">
        <v>14</v>
      </c>
      <c r="H1338" s="1" t="s">
        <v>31</v>
      </c>
      <c r="I1338" s="1" t="s">
        <v>32</v>
      </c>
      <c r="J1338" s="1" t="s">
        <v>33</v>
      </c>
      <c r="K1338" s="1" t="s">
        <v>34</v>
      </c>
      <c r="L1338" s="1" t="s">
        <v>35</v>
      </c>
      <c r="M1338" s="1" t="s">
        <v>36</v>
      </c>
      <c r="N1338" s="3" t="s">
        <v>37</v>
      </c>
    </row>
    <row r="1339" spans="1:14" ht="19.95" customHeight="1" x14ac:dyDescent="0.25">
      <c r="A1339" s="2">
        <v>176318</v>
      </c>
      <c r="B1339" s="1">
        <v>70</v>
      </c>
      <c r="C1339" s="1">
        <v>3.2667999999999999</v>
      </c>
      <c r="D1339" s="1">
        <v>6.9821</v>
      </c>
      <c r="E1339" s="1">
        <v>15.152799999999999</v>
      </c>
      <c r="F1339" s="1">
        <v>28.005500000000001</v>
      </c>
      <c r="G1339" s="1" t="s">
        <v>38</v>
      </c>
      <c r="H1339" s="1" t="s">
        <v>22</v>
      </c>
      <c r="I1339" s="1" t="s">
        <v>23</v>
      </c>
      <c r="J1339" s="1" t="s">
        <v>24</v>
      </c>
      <c r="K1339" s="1" t="s">
        <v>25</v>
      </c>
      <c r="L1339" s="1" t="s">
        <v>26</v>
      </c>
      <c r="M1339" s="1" t="s">
        <v>27</v>
      </c>
      <c r="N1339" s="3" t="s">
        <v>28</v>
      </c>
    </row>
    <row r="1340" spans="1:14" ht="19.95" hidden="1" customHeight="1" x14ac:dyDescent="0.25">
      <c r="A1340" s="2">
        <v>176273</v>
      </c>
      <c r="B1340" s="1">
        <v>12</v>
      </c>
      <c r="C1340" s="1">
        <v>1.3544</v>
      </c>
      <c r="D1340" s="1">
        <v>4.3404999999999996</v>
      </c>
      <c r="E1340" s="1">
        <v>8.1260999999999992</v>
      </c>
      <c r="F1340" s="1">
        <v>18.979600000000001</v>
      </c>
      <c r="G1340" s="1" t="s">
        <v>38</v>
      </c>
      <c r="H1340" s="1" t="s">
        <v>31</v>
      </c>
      <c r="I1340" s="1" t="s">
        <v>32</v>
      </c>
      <c r="J1340" s="1" t="s">
        <v>33</v>
      </c>
      <c r="K1340" s="1" t="s">
        <v>34</v>
      </c>
      <c r="L1340" s="1" t="s">
        <v>35</v>
      </c>
      <c r="M1340" s="1" t="s">
        <v>36</v>
      </c>
      <c r="N1340" s="3" t="s">
        <v>37</v>
      </c>
    </row>
    <row r="1341" spans="1:14" ht="19.95" hidden="1" customHeight="1" x14ac:dyDescent="0.25">
      <c r="A1341" s="2">
        <v>176271</v>
      </c>
      <c r="B1341" s="1">
        <v>28</v>
      </c>
      <c r="C1341" s="1">
        <v>1.6867000000000001</v>
      </c>
      <c r="D1341" s="1">
        <v>4.7906000000000004</v>
      </c>
      <c r="E1341" s="1">
        <v>9.9733999999999998</v>
      </c>
      <c r="F1341" s="1">
        <v>19.8353</v>
      </c>
      <c r="G1341" s="1" t="s">
        <v>29</v>
      </c>
      <c r="H1341" s="1" t="s">
        <v>31</v>
      </c>
      <c r="I1341" s="1" t="s">
        <v>32</v>
      </c>
      <c r="J1341" s="1" t="s">
        <v>33</v>
      </c>
      <c r="K1341" s="1" t="s">
        <v>34</v>
      </c>
      <c r="L1341" s="1" t="s">
        <v>35</v>
      </c>
      <c r="M1341" s="1" t="s">
        <v>36</v>
      </c>
      <c r="N1341" s="3" t="s">
        <v>37</v>
      </c>
    </row>
    <row r="1342" spans="1:14" ht="19.95" customHeight="1" x14ac:dyDescent="0.25">
      <c r="A1342" s="2">
        <v>176195</v>
      </c>
      <c r="B1342" s="1">
        <v>77</v>
      </c>
      <c r="C1342" s="1">
        <v>3.7664</v>
      </c>
      <c r="D1342" s="1">
        <v>6.7263999999999999</v>
      </c>
      <c r="E1342" s="1">
        <v>14.608499999999999</v>
      </c>
      <c r="F1342" s="1">
        <v>29.5932</v>
      </c>
      <c r="G1342" s="1" t="s">
        <v>14</v>
      </c>
      <c r="H1342" s="1" t="s">
        <v>22</v>
      </c>
      <c r="I1342" s="1" t="s">
        <v>23</v>
      </c>
      <c r="J1342" s="1" t="s">
        <v>24</v>
      </c>
      <c r="K1342" s="1" t="s">
        <v>25</v>
      </c>
      <c r="L1342" s="1" t="s">
        <v>26</v>
      </c>
      <c r="M1342" s="1" t="s">
        <v>27</v>
      </c>
      <c r="N1342" s="3" t="s">
        <v>28</v>
      </c>
    </row>
    <row r="1343" spans="1:14" ht="19.95" customHeight="1" x14ac:dyDescent="0.25">
      <c r="A1343" s="2">
        <v>176172</v>
      </c>
      <c r="B1343" s="1">
        <v>90</v>
      </c>
      <c r="C1343" s="1">
        <v>3.9744999999999999</v>
      </c>
      <c r="D1343" s="1">
        <v>6.4016999999999999</v>
      </c>
      <c r="E1343" s="1">
        <v>12.542400000000001</v>
      </c>
      <c r="F1343" s="1">
        <v>27.573899999999998</v>
      </c>
      <c r="G1343" s="1" t="s">
        <v>38</v>
      </c>
      <c r="H1343" s="1" t="s">
        <v>22</v>
      </c>
      <c r="I1343" s="1" t="s">
        <v>23</v>
      </c>
      <c r="J1343" s="1" t="s">
        <v>24</v>
      </c>
      <c r="K1343" s="1" t="s">
        <v>25</v>
      </c>
      <c r="L1343" s="1" t="s">
        <v>26</v>
      </c>
      <c r="M1343" s="1" t="s">
        <v>27</v>
      </c>
      <c r="N1343" s="3" t="s">
        <v>28</v>
      </c>
    </row>
    <row r="1344" spans="1:14" ht="19.95" hidden="1" customHeight="1" x14ac:dyDescent="0.25">
      <c r="A1344" s="2">
        <v>176162</v>
      </c>
      <c r="B1344" s="1">
        <v>54</v>
      </c>
      <c r="C1344" s="1">
        <v>2.1171000000000002</v>
      </c>
      <c r="D1344" s="1">
        <v>5.3551000000000002</v>
      </c>
      <c r="E1344" s="1">
        <v>10.509399999999999</v>
      </c>
      <c r="F1344" s="1">
        <v>24.909099999999999</v>
      </c>
      <c r="G1344" s="1" t="s">
        <v>14</v>
      </c>
      <c r="H1344" s="1" t="s">
        <v>15</v>
      </c>
      <c r="I1344" s="1" t="s">
        <v>16</v>
      </c>
      <c r="J1344" s="1" t="s">
        <v>17</v>
      </c>
      <c r="K1344" s="1" t="s">
        <v>18</v>
      </c>
      <c r="L1344" s="1" t="s">
        <v>19</v>
      </c>
      <c r="M1344" s="1" t="s">
        <v>20</v>
      </c>
      <c r="N1344" s="3" t="s">
        <v>21</v>
      </c>
    </row>
    <row r="1345" spans="1:14" ht="19.95" hidden="1" customHeight="1" x14ac:dyDescent="0.25">
      <c r="A1345" s="2">
        <v>176109</v>
      </c>
      <c r="B1345" s="1">
        <v>50</v>
      </c>
      <c r="C1345" s="1">
        <v>2.2427000000000001</v>
      </c>
      <c r="D1345" s="1">
        <v>5.6005000000000003</v>
      </c>
      <c r="E1345" s="1">
        <v>11.3376</v>
      </c>
      <c r="F1345" s="1">
        <v>20.4846</v>
      </c>
      <c r="G1345" s="1" t="s">
        <v>29</v>
      </c>
      <c r="H1345" s="1" t="s">
        <v>15</v>
      </c>
      <c r="I1345" s="1" t="s">
        <v>16</v>
      </c>
      <c r="J1345" s="1" t="s">
        <v>17</v>
      </c>
      <c r="K1345" s="1" t="s">
        <v>18</v>
      </c>
      <c r="L1345" s="1" t="s">
        <v>19</v>
      </c>
      <c r="M1345" s="1" t="s">
        <v>20</v>
      </c>
      <c r="N1345" s="3" t="s">
        <v>21</v>
      </c>
    </row>
    <row r="1346" spans="1:14" ht="19.95" hidden="1" customHeight="1" x14ac:dyDescent="0.25">
      <c r="A1346" s="2">
        <v>176093</v>
      </c>
      <c r="B1346" s="1">
        <v>39</v>
      </c>
      <c r="C1346" s="1">
        <v>2.3807999999999998</v>
      </c>
      <c r="D1346" s="1">
        <v>5.8250999999999999</v>
      </c>
      <c r="E1346" s="1">
        <v>11.430400000000001</v>
      </c>
      <c r="F1346" s="1">
        <v>22.922599999999999</v>
      </c>
      <c r="G1346" s="1" t="s">
        <v>14</v>
      </c>
      <c r="H1346" s="1" t="s">
        <v>15</v>
      </c>
      <c r="I1346" s="1" t="s">
        <v>16</v>
      </c>
      <c r="J1346" s="1" t="s">
        <v>17</v>
      </c>
      <c r="K1346" s="1" t="s">
        <v>18</v>
      </c>
      <c r="L1346" s="1" t="s">
        <v>19</v>
      </c>
      <c r="M1346" s="1" t="s">
        <v>20</v>
      </c>
      <c r="N1346" s="3" t="s">
        <v>21</v>
      </c>
    </row>
    <row r="1347" spans="1:14" ht="19.95" customHeight="1" x14ac:dyDescent="0.25">
      <c r="A1347" s="2">
        <v>176088</v>
      </c>
      <c r="B1347" s="1">
        <v>73</v>
      </c>
      <c r="C1347" s="1">
        <v>3.8113000000000001</v>
      </c>
      <c r="D1347" s="1">
        <v>6.3063000000000002</v>
      </c>
      <c r="E1347" s="1">
        <v>12.4773</v>
      </c>
      <c r="F1347" s="1">
        <v>29.497800000000002</v>
      </c>
      <c r="G1347" s="1" t="s">
        <v>29</v>
      </c>
      <c r="H1347" s="1" t="s">
        <v>22</v>
      </c>
      <c r="I1347" s="1" t="s">
        <v>23</v>
      </c>
      <c r="J1347" s="1" t="s">
        <v>24</v>
      </c>
      <c r="K1347" s="1" t="s">
        <v>25</v>
      </c>
      <c r="L1347" s="1" t="s">
        <v>26</v>
      </c>
      <c r="M1347" s="1" t="s">
        <v>27</v>
      </c>
      <c r="N1347" s="3" t="s">
        <v>28</v>
      </c>
    </row>
    <row r="1348" spans="1:14" ht="19.95" hidden="1" customHeight="1" x14ac:dyDescent="0.25">
      <c r="A1348" s="2">
        <v>176020</v>
      </c>
      <c r="B1348" s="1">
        <v>36</v>
      </c>
      <c r="C1348" s="1">
        <v>2.1903999999999999</v>
      </c>
      <c r="D1348" s="1">
        <v>5.2008999999999999</v>
      </c>
      <c r="E1348" s="1">
        <v>10.476699999999999</v>
      </c>
      <c r="F1348" s="1">
        <v>24.158000000000001</v>
      </c>
      <c r="G1348" s="1" t="s">
        <v>29</v>
      </c>
      <c r="H1348" s="1" t="s">
        <v>15</v>
      </c>
      <c r="I1348" s="1" t="s">
        <v>16</v>
      </c>
      <c r="J1348" s="1" t="s">
        <v>17</v>
      </c>
      <c r="K1348" s="1" t="s">
        <v>18</v>
      </c>
      <c r="L1348" s="1" t="s">
        <v>19</v>
      </c>
      <c r="M1348" s="1" t="s">
        <v>20</v>
      </c>
      <c r="N1348" s="3" t="s">
        <v>21</v>
      </c>
    </row>
    <row r="1349" spans="1:14" ht="19.95" hidden="1" customHeight="1" x14ac:dyDescent="0.25">
      <c r="A1349" s="2">
        <v>175998</v>
      </c>
      <c r="B1349" s="1">
        <v>43</v>
      </c>
      <c r="C1349" s="1">
        <v>2.5167000000000002</v>
      </c>
      <c r="D1349" s="1">
        <v>5.1135000000000002</v>
      </c>
      <c r="E1349" s="1">
        <v>11.0672</v>
      </c>
      <c r="F1349" s="1">
        <v>23.465499999999999</v>
      </c>
      <c r="G1349" s="1" t="s">
        <v>30</v>
      </c>
      <c r="H1349" s="1" t="s">
        <v>15</v>
      </c>
      <c r="I1349" s="1" t="s">
        <v>16</v>
      </c>
      <c r="J1349" s="1" t="s">
        <v>17</v>
      </c>
      <c r="K1349" s="1" t="s">
        <v>18</v>
      </c>
      <c r="L1349" s="1" t="s">
        <v>19</v>
      </c>
      <c r="M1349" s="1" t="s">
        <v>20</v>
      </c>
      <c r="N1349" s="3" t="s">
        <v>21</v>
      </c>
    </row>
    <row r="1350" spans="1:14" ht="19.95" hidden="1" customHeight="1" x14ac:dyDescent="0.25">
      <c r="A1350" s="2">
        <v>175965</v>
      </c>
      <c r="B1350" s="1">
        <v>13</v>
      </c>
      <c r="C1350" s="1">
        <v>1.3645</v>
      </c>
      <c r="D1350" s="1">
        <v>4.9733999999999998</v>
      </c>
      <c r="E1350" s="1">
        <v>9.0311000000000003</v>
      </c>
      <c r="F1350" s="1">
        <v>19.54</v>
      </c>
      <c r="G1350" s="1" t="s">
        <v>38</v>
      </c>
      <c r="H1350" s="1" t="s">
        <v>31</v>
      </c>
      <c r="I1350" s="1" t="s">
        <v>32</v>
      </c>
      <c r="J1350" s="1" t="s">
        <v>33</v>
      </c>
      <c r="K1350" s="1" t="s">
        <v>34</v>
      </c>
      <c r="L1350" s="1" t="s">
        <v>35</v>
      </c>
      <c r="M1350" s="1" t="s">
        <v>36</v>
      </c>
      <c r="N1350" s="3" t="s">
        <v>37</v>
      </c>
    </row>
    <row r="1351" spans="1:14" ht="19.95" hidden="1" customHeight="1" x14ac:dyDescent="0.25">
      <c r="A1351" s="2">
        <v>175949</v>
      </c>
      <c r="B1351" s="1">
        <v>12</v>
      </c>
      <c r="C1351" s="1">
        <v>1.8427</v>
      </c>
      <c r="D1351" s="1">
        <v>4.7614000000000001</v>
      </c>
      <c r="E1351" s="1">
        <v>9.7475000000000005</v>
      </c>
      <c r="F1351" s="1">
        <v>19.425799999999999</v>
      </c>
      <c r="G1351" s="1" t="s">
        <v>38</v>
      </c>
      <c r="H1351" s="1" t="s">
        <v>31</v>
      </c>
      <c r="I1351" s="1" t="s">
        <v>32</v>
      </c>
      <c r="J1351" s="1" t="s">
        <v>33</v>
      </c>
      <c r="K1351" s="1" t="s">
        <v>34</v>
      </c>
      <c r="L1351" s="1" t="s">
        <v>35</v>
      </c>
      <c r="M1351" s="1" t="s">
        <v>36</v>
      </c>
      <c r="N1351" s="3" t="s">
        <v>37</v>
      </c>
    </row>
    <row r="1352" spans="1:14" ht="19.95" hidden="1" customHeight="1" x14ac:dyDescent="0.25">
      <c r="A1352" s="2">
        <v>175945</v>
      </c>
      <c r="B1352" s="1">
        <v>23</v>
      </c>
      <c r="C1352" s="1">
        <v>1.7597</v>
      </c>
      <c r="D1352" s="1">
        <v>4.6542000000000003</v>
      </c>
      <c r="E1352" s="1">
        <v>8.6664999999999992</v>
      </c>
      <c r="F1352" s="1">
        <v>17.115500000000001</v>
      </c>
      <c r="G1352" s="1" t="s">
        <v>38</v>
      </c>
      <c r="H1352" s="1" t="s">
        <v>31</v>
      </c>
      <c r="I1352" s="1" t="s">
        <v>32</v>
      </c>
      <c r="J1352" s="1" t="s">
        <v>33</v>
      </c>
      <c r="K1352" s="1" t="s">
        <v>34</v>
      </c>
      <c r="L1352" s="1" t="s">
        <v>35</v>
      </c>
      <c r="M1352" s="1" t="s">
        <v>36</v>
      </c>
      <c r="N1352" s="3" t="s">
        <v>37</v>
      </c>
    </row>
    <row r="1353" spans="1:14" ht="19.95" hidden="1" customHeight="1" x14ac:dyDescent="0.25">
      <c r="A1353" s="2">
        <v>175917</v>
      </c>
      <c r="B1353" s="1">
        <v>15</v>
      </c>
      <c r="C1353" s="1">
        <v>1.4875</v>
      </c>
      <c r="D1353" s="1">
        <v>4.9721000000000002</v>
      </c>
      <c r="E1353" s="1">
        <v>9.5106000000000002</v>
      </c>
      <c r="F1353" s="1">
        <v>17.198699999999999</v>
      </c>
      <c r="G1353" s="1" t="s">
        <v>29</v>
      </c>
      <c r="H1353" s="1" t="s">
        <v>31</v>
      </c>
      <c r="I1353" s="1" t="s">
        <v>32</v>
      </c>
      <c r="J1353" s="1" t="s">
        <v>33</v>
      </c>
      <c r="K1353" s="1" t="s">
        <v>34</v>
      </c>
      <c r="L1353" s="1" t="s">
        <v>35</v>
      </c>
      <c r="M1353" s="1" t="s">
        <v>36</v>
      </c>
      <c r="N1353" s="3" t="s">
        <v>37</v>
      </c>
    </row>
    <row r="1354" spans="1:14" ht="19.95" hidden="1" customHeight="1" x14ac:dyDescent="0.25">
      <c r="A1354" s="2">
        <v>175897</v>
      </c>
      <c r="B1354" s="1">
        <v>44</v>
      </c>
      <c r="C1354" s="1">
        <v>2.0335999999999999</v>
      </c>
      <c r="D1354" s="1">
        <v>5.9101999999999997</v>
      </c>
      <c r="E1354" s="1">
        <v>11.6623</v>
      </c>
      <c r="F1354" s="1">
        <v>20.446300000000001</v>
      </c>
      <c r="G1354" s="1" t="s">
        <v>14</v>
      </c>
      <c r="H1354" s="1" t="s">
        <v>15</v>
      </c>
      <c r="I1354" s="1" t="s">
        <v>16</v>
      </c>
      <c r="J1354" s="1" t="s">
        <v>17</v>
      </c>
      <c r="K1354" s="1" t="s">
        <v>18</v>
      </c>
      <c r="L1354" s="1" t="s">
        <v>19</v>
      </c>
      <c r="M1354" s="1" t="s">
        <v>20</v>
      </c>
      <c r="N1354" s="3" t="s">
        <v>21</v>
      </c>
    </row>
    <row r="1355" spans="1:14" ht="19.95" customHeight="1" x14ac:dyDescent="0.25">
      <c r="A1355" s="2">
        <v>175827</v>
      </c>
      <c r="B1355" s="1">
        <v>63</v>
      </c>
      <c r="C1355" s="1">
        <v>3.5007000000000001</v>
      </c>
      <c r="D1355" s="1">
        <v>6.9192999999999998</v>
      </c>
      <c r="E1355" s="1">
        <v>12.269299999999999</v>
      </c>
      <c r="F1355" s="1">
        <v>29.887799999999999</v>
      </c>
      <c r="G1355" s="1" t="s">
        <v>29</v>
      </c>
      <c r="H1355" s="1" t="s">
        <v>22</v>
      </c>
      <c r="I1355" s="1" t="s">
        <v>23</v>
      </c>
      <c r="J1355" s="1" t="s">
        <v>24</v>
      </c>
      <c r="K1355" s="1" t="s">
        <v>25</v>
      </c>
      <c r="L1355" s="1" t="s">
        <v>26</v>
      </c>
      <c r="M1355" s="1" t="s">
        <v>27</v>
      </c>
      <c r="N1355" s="3" t="s">
        <v>28</v>
      </c>
    </row>
    <row r="1356" spans="1:14" ht="19.95" customHeight="1" x14ac:dyDescent="0.25">
      <c r="A1356" s="2">
        <v>175797</v>
      </c>
      <c r="B1356" s="1">
        <v>92</v>
      </c>
      <c r="C1356" s="1">
        <v>3.3331</v>
      </c>
      <c r="D1356" s="1">
        <v>6.1630000000000003</v>
      </c>
      <c r="E1356" s="1">
        <v>13.0779</v>
      </c>
      <c r="F1356" s="1">
        <v>29.005299999999998</v>
      </c>
      <c r="G1356" s="1" t="s">
        <v>38</v>
      </c>
      <c r="H1356" s="1" t="s">
        <v>22</v>
      </c>
      <c r="I1356" s="1" t="s">
        <v>23</v>
      </c>
      <c r="J1356" s="1" t="s">
        <v>24</v>
      </c>
      <c r="K1356" s="1" t="s">
        <v>25</v>
      </c>
      <c r="L1356" s="1" t="s">
        <v>26</v>
      </c>
      <c r="M1356" s="1" t="s">
        <v>27</v>
      </c>
      <c r="N1356" s="3" t="s">
        <v>28</v>
      </c>
    </row>
    <row r="1357" spans="1:14" ht="19.95" hidden="1" customHeight="1" x14ac:dyDescent="0.25">
      <c r="A1357" s="2">
        <v>175789</v>
      </c>
      <c r="B1357" s="1">
        <v>29</v>
      </c>
      <c r="C1357" s="1">
        <v>1.7650999999999999</v>
      </c>
      <c r="D1357" s="1">
        <v>4.7244000000000002</v>
      </c>
      <c r="E1357" s="1">
        <v>8.7220999999999993</v>
      </c>
      <c r="F1357" s="1">
        <v>19.031600000000001</v>
      </c>
      <c r="G1357" s="1" t="s">
        <v>30</v>
      </c>
      <c r="H1357" s="1" t="s">
        <v>31</v>
      </c>
      <c r="I1357" s="1" t="s">
        <v>32</v>
      </c>
      <c r="J1357" s="1" t="s">
        <v>33</v>
      </c>
      <c r="K1357" s="1" t="s">
        <v>34</v>
      </c>
      <c r="L1357" s="1" t="s">
        <v>35</v>
      </c>
      <c r="M1357" s="1" t="s">
        <v>36</v>
      </c>
      <c r="N1357" s="3" t="s">
        <v>37</v>
      </c>
    </row>
    <row r="1358" spans="1:14" ht="19.95" hidden="1" customHeight="1" x14ac:dyDescent="0.25">
      <c r="A1358" s="2">
        <v>175724</v>
      </c>
      <c r="B1358" s="1">
        <v>33</v>
      </c>
      <c r="C1358" s="1">
        <v>2.7199</v>
      </c>
      <c r="D1358" s="1">
        <v>5.3864999999999998</v>
      </c>
      <c r="E1358" s="1">
        <v>10.098100000000001</v>
      </c>
      <c r="F1358" s="1">
        <v>20.575600000000001</v>
      </c>
      <c r="G1358" s="1" t="s">
        <v>30</v>
      </c>
      <c r="H1358" s="1" t="s">
        <v>15</v>
      </c>
      <c r="I1358" s="1" t="s">
        <v>16</v>
      </c>
      <c r="J1358" s="1" t="s">
        <v>17</v>
      </c>
      <c r="K1358" s="1" t="s">
        <v>18</v>
      </c>
      <c r="L1358" s="1" t="s">
        <v>19</v>
      </c>
      <c r="M1358" s="1" t="s">
        <v>20</v>
      </c>
      <c r="N1358" s="3" t="s">
        <v>21</v>
      </c>
    </row>
    <row r="1359" spans="1:14" ht="19.95" hidden="1" customHeight="1" x14ac:dyDescent="0.25">
      <c r="A1359" s="2">
        <v>175723</v>
      </c>
      <c r="B1359" s="1">
        <v>20</v>
      </c>
      <c r="C1359" s="1">
        <v>1.5503</v>
      </c>
      <c r="D1359" s="1">
        <v>4.1085000000000003</v>
      </c>
      <c r="E1359" s="1">
        <v>9.9454999999999991</v>
      </c>
      <c r="F1359" s="1">
        <v>16.292300000000001</v>
      </c>
      <c r="G1359" s="1" t="s">
        <v>29</v>
      </c>
      <c r="H1359" s="1" t="s">
        <v>31</v>
      </c>
      <c r="I1359" s="1" t="s">
        <v>32</v>
      </c>
      <c r="J1359" s="1" t="s">
        <v>33</v>
      </c>
      <c r="K1359" s="1" t="s">
        <v>34</v>
      </c>
      <c r="L1359" s="1" t="s">
        <v>35</v>
      </c>
      <c r="M1359" s="1" t="s">
        <v>36</v>
      </c>
      <c r="N1359" s="3" t="s">
        <v>37</v>
      </c>
    </row>
    <row r="1360" spans="1:14" ht="19.95" hidden="1" customHeight="1" x14ac:dyDescent="0.25">
      <c r="A1360" s="2">
        <v>175668</v>
      </c>
      <c r="B1360" s="1">
        <v>13</v>
      </c>
      <c r="C1360" s="1">
        <v>1.4999</v>
      </c>
      <c r="D1360" s="1">
        <v>4.8531000000000004</v>
      </c>
      <c r="E1360" s="1">
        <v>8.8684999999999992</v>
      </c>
      <c r="F1360" s="1">
        <v>17.840599999999998</v>
      </c>
      <c r="G1360" s="1" t="s">
        <v>29</v>
      </c>
      <c r="H1360" s="1" t="s">
        <v>31</v>
      </c>
      <c r="I1360" s="1" t="s">
        <v>32</v>
      </c>
      <c r="J1360" s="1" t="s">
        <v>33</v>
      </c>
      <c r="K1360" s="1" t="s">
        <v>34</v>
      </c>
      <c r="L1360" s="1" t="s">
        <v>35</v>
      </c>
      <c r="M1360" s="1" t="s">
        <v>36</v>
      </c>
      <c r="N1360" s="3" t="s">
        <v>37</v>
      </c>
    </row>
    <row r="1361" spans="1:14" ht="19.95" customHeight="1" x14ac:dyDescent="0.25">
      <c r="A1361" s="2">
        <v>175614</v>
      </c>
      <c r="B1361" s="1">
        <v>72</v>
      </c>
      <c r="C1361" s="1">
        <v>3.1124999999999998</v>
      </c>
      <c r="D1361" s="1">
        <v>6.1990999999999996</v>
      </c>
      <c r="E1361" s="1">
        <v>14.2136</v>
      </c>
      <c r="F1361" s="1">
        <v>26.719899999999999</v>
      </c>
      <c r="G1361" s="1" t="s">
        <v>29</v>
      </c>
      <c r="H1361" s="1" t="s">
        <v>22</v>
      </c>
      <c r="I1361" s="1" t="s">
        <v>23</v>
      </c>
      <c r="J1361" s="1" t="s">
        <v>24</v>
      </c>
      <c r="K1361" s="1" t="s">
        <v>25</v>
      </c>
      <c r="L1361" s="1" t="s">
        <v>26</v>
      </c>
      <c r="M1361" s="1" t="s">
        <v>27</v>
      </c>
      <c r="N1361" s="3" t="s">
        <v>28</v>
      </c>
    </row>
    <row r="1362" spans="1:14" ht="19.95" hidden="1" customHeight="1" x14ac:dyDescent="0.25">
      <c r="A1362" s="2">
        <v>175539</v>
      </c>
      <c r="B1362" s="1">
        <v>33</v>
      </c>
      <c r="C1362" s="1">
        <v>2.0571000000000002</v>
      </c>
      <c r="D1362" s="1">
        <v>5.7861000000000002</v>
      </c>
      <c r="E1362" s="1">
        <v>10.055300000000001</v>
      </c>
      <c r="F1362" s="1">
        <v>20.714099999999998</v>
      </c>
      <c r="G1362" s="1" t="s">
        <v>38</v>
      </c>
      <c r="H1362" s="1" t="s">
        <v>15</v>
      </c>
      <c r="I1362" s="1" t="s">
        <v>16</v>
      </c>
      <c r="J1362" s="1" t="s">
        <v>17</v>
      </c>
      <c r="K1362" s="1" t="s">
        <v>18</v>
      </c>
      <c r="L1362" s="1" t="s">
        <v>19</v>
      </c>
      <c r="M1362" s="1" t="s">
        <v>20</v>
      </c>
      <c r="N1362" s="3" t="s">
        <v>21</v>
      </c>
    </row>
    <row r="1363" spans="1:14" ht="19.95" hidden="1" customHeight="1" x14ac:dyDescent="0.25">
      <c r="A1363" s="2">
        <v>175512</v>
      </c>
      <c r="B1363" s="1">
        <v>44</v>
      </c>
      <c r="C1363" s="1">
        <v>2.5632999999999999</v>
      </c>
      <c r="D1363" s="1">
        <v>5.4421999999999997</v>
      </c>
      <c r="E1363" s="1">
        <v>10.116400000000001</v>
      </c>
      <c r="F1363" s="1">
        <v>21.489899999999999</v>
      </c>
      <c r="G1363" s="1" t="s">
        <v>38</v>
      </c>
      <c r="H1363" s="1" t="s">
        <v>15</v>
      </c>
      <c r="I1363" s="1" t="s">
        <v>16</v>
      </c>
      <c r="J1363" s="1" t="s">
        <v>17</v>
      </c>
      <c r="K1363" s="1" t="s">
        <v>18</v>
      </c>
      <c r="L1363" s="1" t="s">
        <v>19</v>
      </c>
      <c r="M1363" s="1" t="s">
        <v>20</v>
      </c>
      <c r="N1363" s="3" t="s">
        <v>21</v>
      </c>
    </row>
    <row r="1364" spans="1:14" ht="19.95" hidden="1" customHeight="1" x14ac:dyDescent="0.25">
      <c r="A1364" s="2">
        <v>175453</v>
      </c>
      <c r="B1364" s="1">
        <v>28</v>
      </c>
      <c r="C1364" s="1">
        <v>1.9351</v>
      </c>
      <c r="D1364" s="1">
        <v>4.9047000000000001</v>
      </c>
      <c r="E1364" s="1">
        <v>9.1582000000000008</v>
      </c>
      <c r="F1364" s="1">
        <v>18.452400000000001</v>
      </c>
      <c r="G1364" s="1" t="s">
        <v>38</v>
      </c>
      <c r="H1364" s="1" t="s">
        <v>31</v>
      </c>
      <c r="I1364" s="1" t="s">
        <v>32</v>
      </c>
      <c r="J1364" s="1" t="s">
        <v>33</v>
      </c>
      <c r="K1364" s="1" t="s">
        <v>34</v>
      </c>
      <c r="L1364" s="1" t="s">
        <v>35</v>
      </c>
      <c r="M1364" s="1" t="s">
        <v>36</v>
      </c>
      <c r="N1364" s="3" t="s">
        <v>37</v>
      </c>
    </row>
    <row r="1365" spans="1:14" ht="19.95" customHeight="1" x14ac:dyDescent="0.25">
      <c r="A1365" s="2">
        <v>175446</v>
      </c>
      <c r="B1365" s="1">
        <v>66</v>
      </c>
      <c r="C1365" s="1">
        <v>3.1049000000000002</v>
      </c>
      <c r="D1365" s="1">
        <v>6.0461999999999998</v>
      </c>
      <c r="E1365" s="1">
        <v>14.117900000000001</v>
      </c>
      <c r="F1365" s="1">
        <v>28.654599999999999</v>
      </c>
      <c r="G1365" s="1" t="s">
        <v>30</v>
      </c>
      <c r="H1365" s="1" t="s">
        <v>22</v>
      </c>
      <c r="I1365" s="1" t="s">
        <v>23</v>
      </c>
      <c r="J1365" s="1" t="s">
        <v>24</v>
      </c>
      <c r="K1365" s="1" t="s">
        <v>25</v>
      </c>
      <c r="L1365" s="1" t="s">
        <v>26</v>
      </c>
      <c r="M1365" s="1" t="s">
        <v>27</v>
      </c>
      <c r="N1365" s="3" t="s">
        <v>28</v>
      </c>
    </row>
    <row r="1366" spans="1:14" ht="19.95" hidden="1" customHeight="1" x14ac:dyDescent="0.25">
      <c r="A1366" s="2">
        <v>175403</v>
      </c>
      <c r="B1366" s="1">
        <v>26</v>
      </c>
      <c r="C1366" s="1">
        <v>1.0076000000000001</v>
      </c>
      <c r="D1366" s="1">
        <v>4.3097000000000003</v>
      </c>
      <c r="E1366" s="1">
        <v>8.4984999999999999</v>
      </c>
      <c r="F1366" s="1">
        <v>17.440799999999999</v>
      </c>
      <c r="G1366" s="1" t="s">
        <v>30</v>
      </c>
      <c r="H1366" s="1" t="s">
        <v>31</v>
      </c>
      <c r="I1366" s="1" t="s">
        <v>32</v>
      </c>
      <c r="J1366" s="1" t="s">
        <v>33</v>
      </c>
      <c r="K1366" s="1" t="s">
        <v>34</v>
      </c>
      <c r="L1366" s="1" t="s">
        <v>35</v>
      </c>
      <c r="M1366" s="1" t="s">
        <v>36</v>
      </c>
      <c r="N1366" s="3" t="s">
        <v>37</v>
      </c>
    </row>
    <row r="1367" spans="1:14" ht="19.95" hidden="1" customHeight="1" x14ac:dyDescent="0.25">
      <c r="A1367" s="2">
        <v>175376</v>
      </c>
      <c r="B1367" s="1">
        <v>10</v>
      </c>
      <c r="C1367" s="1">
        <v>1.5309999999999999</v>
      </c>
      <c r="D1367" s="1">
        <v>4.2408999999999999</v>
      </c>
      <c r="E1367" s="1">
        <v>8.8412000000000006</v>
      </c>
      <c r="F1367" s="1">
        <v>16.971800000000002</v>
      </c>
      <c r="G1367" s="1" t="s">
        <v>29</v>
      </c>
      <c r="H1367" s="1" t="s">
        <v>31</v>
      </c>
      <c r="I1367" s="1" t="s">
        <v>32</v>
      </c>
      <c r="J1367" s="1" t="s">
        <v>33</v>
      </c>
      <c r="K1367" s="1" t="s">
        <v>34</v>
      </c>
      <c r="L1367" s="1" t="s">
        <v>35</v>
      </c>
      <c r="M1367" s="1" t="s">
        <v>36</v>
      </c>
      <c r="N1367" s="3" t="s">
        <v>37</v>
      </c>
    </row>
    <row r="1368" spans="1:14" ht="19.95" hidden="1" customHeight="1" x14ac:dyDescent="0.25">
      <c r="A1368" s="2">
        <v>175366</v>
      </c>
      <c r="B1368" s="1">
        <v>37</v>
      </c>
      <c r="C1368" s="1">
        <v>2.4445000000000001</v>
      </c>
      <c r="D1368" s="1">
        <v>5.8855000000000004</v>
      </c>
      <c r="E1368" s="1">
        <v>11.814500000000001</v>
      </c>
      <c r="F1368" s="1">
        <v>23.9543</v>
      </c>
      <c r="G1368" s="1" t="s">
        <v>14</v>
      </c>
      <c r="H1368" s="1" t="s">
        <v>15</v>
      </c>
      <c r="I1368" s="1" t="s">
        <v>16</v>
      </c>
      <c r="J1368" s="1" t="s">
        <v>17</v>
      </c>
      <c r="K1368" s="1" t="s">
        <v>18</v>
      </c>
      <c r="L1368" s="1" t="s">
        <v>19</v>
      </c>
      <c r="M1368" s="1" t="s">
        <v>20</v>
      </c>
      <c r="N1368" s="3" t="s">
        <v>21</v>
      </c>
    </row>
    <row r="1369" spans="1:14" ht="19.95" hidden="1" customHeight="1" x14ac:dyDescent="0.25">
      <c r="A1369" s="2">
        <v>175290</v>
      </c>
      <c r="B1369" s="1">
        <v>25</v>
      </c>
      <c r="C1369" s="1">
        <v>1.4533</v>
      </c>
      <c r="D1369" s="1">
        <v>4.3997000000000002</v>
      </c>
      <c r="E1369" s="1">
        <v>9.6004000000000005</v>
      </c>
      <c r="F1369" s="1">
        <v>19.386900000000001</v>
      </c>
      <c r="G1369" s="1" t="s">
        <v>30</v>
      </c>
      <c r="H1369" s="1" t="s">
        <v>31</v>
      </c>
      <c r="I1369" s="1" t="s">
        <v>32</v>
      </c>
      <c r="J1369" s="1" t="s">
        <v>33</v>
      </c>
      <c r="K1369" s="1" t="s">
        <v>34</v>
      </c>
      <c r="L1369" s="1" t="s">
        <v>35</v>
      </c>
      <c r="M1369" s="1" t="s">
        <v>36</v>
      </c>
      <c r="N1369" s="3" t="s">
        <v>37</v>
      </c>
    </row>
    <row r="1370" spans="1:14" ht="19.95" customHeight="1" x14ac:dyDescent="0.25">
      <c r="A1370" s="2">
        <v>175243</v>
      </c>
      <c r="B1370" s="1">
        <v>61</v>
      </c>
      <c r="C1370" s="1">
        <v>3.0834000000000001</v>
      </c>
      <c r="D1370" s="1">
        <v>6.5742000000000003</v>
      </c>
      <c r="E1370" s="1">
        <v>15.5106</v>
      </c>
      <c r="F1370" s="1">
        <v>26.334099999999999</v>
      </c>
      <c r="G1370" s="1" t="s">
        <v>30</v>
      </c>
      <c r="H1370" s="1" t="s">
        <v>22</v>
      </c>
      <c r="I1370" s="1" t="s">
        <v>23</v>
      </c>
      <c r="J1370" s="1" t="s">
        <v>24</v>
      </c>
      <c r="K1370" s="1" t="s">
        <v>25</v>
      </c>
      <c r="L1370" s="1" t="s">
        <v>26</v>
      </c>
      <c r="M1370" s="1" t="s">
        <v>27</v>
      </c>
      <c r="N1370" s="3" t="s">
        <v>28</v>
      </c>
    </row>
    <row r="1371" spans="1:14" ht="19.95" hidden="1" customHeight="1" x14ac:dyDescent="0.25">
      <c r="A1371" s="2">
        <v>175236</v>
      </c>
      <c r="B1371" s="1">
        <v>26</v>
      </c>
      <c r="C1371" s="1">
        <v>1.4581999999999999</v>
      </c>
      <c r="D1371" s="1">
        <v>4.4084000000000003</v>
      </c>
      <c r="E1371" s="1">
        <v>8.5539000000000005</v>
      </c>
      <c r="F1371" s="1">
        <v>18.229800000000001</v>
      </c>
      <c r="G1371" s="1" t="s">
        <v>14</v>
      </c>
      <c r="H1371" s="1" t="s">
        <v>31</v>
      </c>
      <c r="I1371" s="1" t="s">
        <v>32</v>
      </c>
      <c r="J1371" s="1" t="s">
        <v>33</v>
      </c>
      <c r="K1371" s="1" t="s">
        <v>34</v>
      </c>
      <c r="L1371" s="1" t="s">
        <v>35</v>
      </c>
      <c r="M1371" s="1" t="s">
        <v>36</v>
      </c>
      <c r="N1371" s="3" t="s">
        <v>37</v>
      </c>
    </row>
    <row r="1372" spans="1:14" ht="19.95" hidden="1" customHeight="1" x14ac:dyDescent="0.25">
      <c r="A1372" s="2">
        <v>175225</v>
      </c>
      <c r="B1372" s="1">
        <v>10</v>
      </c>
      <c r="C1372" s="1">
        <v>1.2604</v>
      </c>
      <c r="D1372" s="1">
        <v>4.0620000000000003</v>
      </c>
      <c r="E1372" s="1">
        <v>8.8315999999999999</v>
      </c>
      <c r="F1372" s="1">
        <v>18.759</v>
      </c>
      <c r="G1372" s="1" t="s">
        <v>14</v>
      </c>
      <c r="H1372" s="1" t="s">
        <v>31</v>
      </c>
      <c r="I1372" s="1" t="s">
        <v>32</v>
      </c>
      <c r="J1372" s="1" t="s">
        <v>33</v>
      </c>
      <c r="K1372" s="1" t="s">
        <v>34</v>
      </c>
      <c r="L1372" s="1" t="s">
        <v>35</v>
      </c>
      <c r="M1372" s="1" t="s">
        <v>36</v>
      </c>
      <c r="N1372" s="3" t="s">
        <v>37</v>
      </c>
    </row>
    <row r="1373" spans="1:14" ht="19.95" customHeight="1" x14ac:dyDescent="0.25">
      <c r="A1373" s="2">
        <v>175035</v>
      </c>
      <c r="B1373" s="1">
        <v>66</v>
      </c>
      <c r="C1373" s="1">
        <v>3.4390999999999998</v>
      </c>
      <c r="D1373" s="1">
        <v>6.6615000000000002</v>
      </c>
      <c r="E1373" s="1">
        <v>15.7041</v>
      </c>
      <c r="F1373" s="1">
        <v>26.615600000000001</v>
      </c>
      <c r="G1373" s="1" t="s">
        <v>14</v>
      </c>
      <c r="H1373" s="1" t="s">
        <v>22</v>
      </c>
      <c r="I1373" s="1" t="s">
        <v>23</v>
      </c>
      <c r="J1373" s="1" t="s">
        <v>24</v>
      </c>
      <c r="K1373" s="1" t="s">
        <v>25</v>
      </c>
      <c r="L1373" s="1" t="s">
        <v>26</v>
      </c>
      <c r="M1373" s="1" t="s">
        <v>27</v>
      </c>
      <c r="N1373" s="3" t="s">
        <v>28</v>
      </c>
    </row>
    <row r="1374" spans="1:14" ht="19.95" hidden="1" customHeight="1" x14ac:dyDescent="0.25">
      <c r="A1374" s="2">
        <v>174892</v>
      </c>
      <c r="B1374" s="1">
        <v>22</v>
      </c>
      <c r="C1374" s="1">
        <v>1.2020999999999999</v>
      </c>
      <c r="D1374" s="1">
        <v>4.4461000000000004</v>
      </c>
      <c r="E1374" s="1">
        <v>8.8676999999999992</v>
      </c>
      <c r="F1374" s="1">
        <v>18.8491</v>
      </c>
      <c r="G1374" s="1" t="s">
        <v>29</v>
      </c>
      <c r="H1374" s="1" t="s">
        <v>31</v>
      </c>
      <c r="I1374" s="1" t="s">
        <v>32</v>
      </c>
      <c r="J1374" s="1" t="s">
        <v>33</v>
      </c>
      <c r="K1374" s="1" t="s">
        <v>34</v>
      </c>
      <c r="L1374" s="1" t="s">
        <v>35</v>
      </c>
      <c r="M1374" s="1" t="s">
        <v>36</v>
      </c>
      <c r="N1374" s="3" t="s">
        <v>37</v>
      </c>
    </row>
    <row r="1375" spans="1:14" ht="19.95" customHeight="1" x14ac:dyDescent="0.25">
      <c r="A1375" s="2">
        <v>174716</v>
      </c>
      <c r="B1375" s="1">
        <v>67</v>
      </c>
      <c r="C1375" s="1">
        <v>3.8235000000000001</v>
      </c>
      <c r="D1375" s="1">
        <v>6.83</v>
      </c>
      <c r="E1375" s="1">
        <v>12.857900000000001</v>
      </c>
      <c r="F1375" s="1">
        <v>26.534500000000001</v>
      </c>
      <c r="G1375" s="1" t="s">
        <v>14</v>
      </c>
      <c r="H1375" s="1" t="s">
        <v>22</v>
      </c>
      <c r="I1375" s="1" t="s">
        <v>23</v>
      </c>
      <c r="J1375" s="1" t="s">
        <v>24</v>
      </c>
      <c r="K1375" s="1" t="s">
        <v>25</v>
      </c>
      <c r="L1375" s="1" t="s">
        <v>26</v>
      </c>
      <c r="M1375" s="1" t="s">
        <v>27</v>
      </c>
      <c r="N1375" s="3" t="s">
        <v>28</v>
      </c>
    </row>
    <row r="1376" spans="1:14" ht="19.95" hidden="1" customHeight="1" x14ac:dyDescent="0.25">
      <c r="A1376" s="2">
        <v>174706</v>
      </c>
      <c r="B1376" s="1">
        <v>21</v>
      </c>
      <c r="C1376" s="1">
        <v>1.8867</v>
      </c>
      <c r="D1376" s="1">
        <v>4.3760000000000003</v>
      </c>
      <c r="E1376" s="1">
        <v>8.1599000000000004</v>
      </c>
      <c r="F1376" s="1">
        <v>17.9236</v>
      </c>
      <c r="G1376" s="1" t="s">
        <v>14</v>
      </c>
      <c r="H1376" s="1" t="s">
        <v>31</v>
      </c>
      <c r="I1376" s="1" t="s">
        <v>32</v>
      </c>
      <c r="J1376" s="1" t="s">
        <v>33</v>
      </c>
      <c r="K1376" s="1" t="s">
        <v>34</v>
      </c>
      <c r="L1376" s="1" t="s">
        <v>35</v>
      </c>
      <c r="M1376" s="1" t="s">
        <v>36</v>
      </c>
      <c r="N1376" s="3" t="s">
        <v>37</v>
      </c>
    </row>
    <row r="1377" spans="1:14" ht="19.95" hidden="1" customHeight="1" x14ac:dyDescent="0.25">
      <c r="A1377" s="2">
        <v>174666</v>
      </c>
      <c r="B1377" s="1">
        <v>21</v>
      </c>
      <c r="C1377" s="1">
        <v>1.7998000000000001</v>
      </c>
      <c r="D1377" s="1">
        <v>4.5949</v>
      </c>
      <c r="E1377" s="1">
        <v>8.3301999999999996</v>
      </c>
      <c r="F1377" s="1">
        <v>19.215299999999999</v>
      </c>
      <c r="G1377" s="1" t="s">
        <v>38</v>
      </c>
      <c r="H1377" s="1" t="s">
        <v>31</v>
      </c>
      <c r="I1377" s="1" t="s">
        <v>32</v>
      </c>
      <c r="J1377" s="1" t="s">
        <v>33</v>
      </c>
      <c r="K1377" s="1" t="s">
        <v>34</v>
      </c>
      <c r="L1377" s="1" t="s">
        <v>35</v>
      </c>
      <c r="M1377" s="1" t="s">
        <v>36</v>
      </c>
      <c r="N1377" s="3" t="s">
        <v>37</v>
      </c>
    </row>
    <row r="1378" spans="1:14" ht="19.95" hidden="1" customHeight="1" x14ac:dyDescent="0.25">
      <c r="A1378" s="2">
        <v>174661</v>
      </c>
      <c r="B1378" s="1">
        <v>60</v>
      </c>
      <c r="C1378" s="1">
        <v>2.1511</v>
      </c>
      <c r="D1378" s="1">
        <v>5.9332000000000003</v>
      </c>
      <c r="E1378" s="1">
        <v>10.9618</v>
      </c>
      <c r="F1378" s="1">
        <v>22.713200000000001</v>
      </c>
      <c r="G1378" s="1" t="s">
        <v>38</v>
      </c>
      <c r="H1378" s="1" t="s">
        <v>15</v>
      </c>
      <c r="I1378" s="1" t="s">
        <v>16</v>
      </c>
      <c r="J1378" s="1" t="s">
        <v>17</v>
      </c>
      <c r="K1378" s="1" t="s">
        <v>18</v>
      </c>
      <c r="L1378" s="1" t="s">
        <v>19</v>
      </c>
      <c r="M1378" s="1" t="s">
        <v>20</v>
      </c>
      <c r="N1378" s="3" t="s">
        <v>21</v>
      </c>
    </row>
    <row r="1379" spans="1:14" ht="19.95" hidden="1" customHeight="1" x14ac:dyDescent="0.25">
      <c r="A1379" s="2">
        <v>174652</v>
      </c>
      <c r="B1379" s="1">
        <v>23</v>
      </c>
      <c r="C1379" s="1">
        <v>1.4664999999999999</v>
      </c>
      <c r="D1379" s="1">
        <v>4.3918999999999997</v>
      </c>
      <c r="E1379" s="1">
        <v>9.3665000000000003</v>
      </c>
      <c r="F1379" s="1">
        <v>16.293900000000001</v>
      </c>
      <c r="G1379" s="1" t="s">
        <v>29</v>
      </c>
      <c r="H1379" s="1" t="s">
        <v>31</v>
      </c>
      <c r="I1379" s="1" t="s">
        <v>32</v>
      </c>
      <c r="J1379" s="1" t="s">
        <v>33</v>
      </c>
      <c r="K1379" s="1" t="s">
        <v>34</v>
      </c>
      <c r="L1379" s="1" t="s">
        <v>35</v>
      </c>
      <c r="M1379" s="1" t="s">
        <v>36</v>
      </c>
      <c r="N1379" s="3" t="s">
        <v>37</v>
      </c>
    </row>
    <row r="1380" spans="1:14" ht="19.95" hidden="1" customHeight="1" x14ac:dyDescent="0.25">
      <c r="A1380" s="2">
        <v>174631</v>
      </c>
      <c r="B1380" s="1">
        <v>26</v>
      </c>
      <c r="C1380" s="1">
        <v>1.6888000000000001</v>
      </c>
      <c r="D1380" s="1">
        <v>4.3536999999999999</v>
      </c>
      <c r="E1380" s="1">
        <v>8.5213999999999999</v>
      </c>
      <c r="F1380" s="1">
        <v>16.525300000000001</v>
      </c>
      <c r="G1380" s="1" t="s">
        <v>14</v>
      </c>
      <c r="H1380" s="1" t="s">
        <v>31</v>
      </c>
      <c r="I1380" s="1" t="s">
        <v>32</v>
      </c>
      <c r="J1380" s="1" t="s">
        <v>33</v>
      </c>
      <c r="K1380" s="1" t="s">
        <v>34</v>
      </c>
      <c r="L1380" s="1" t="s">
        <v>35</v>
      </c>
      <c r="M1380" s="1" t="s">
        <v>36</v>
      </c>
      <c r="N1380" s="3" t="s">
        <v>37</v>
      </c>
    </row>
    <row r="1381" spans="1:14" ht="19.95" hidden="1" customHeight="1" x14ac:dyDescent="0.25">
      <c r="A1381" s="2">
        <v>174611</v>
      </c>
      <c r="B1381" s="1">
        <v>51</v>
      </c>
      <c r="C1381" s="1">
        <v>2.2204000000000002</v>
      </c>
      <c r="D1381" s="1">
        <v>5.0277000000000003</v>
      </c>
      <c r="E1381" s="1">
        <v>10.425800000000001</v>
      </c>
      <c r="F1381" s="1">
        <v>21.692399999999999</v>
      </c>
      <c r="G1381" s="1" t="s">
        <v>30</v>
      </c>
      <c r="H1381" s="1" t="s">
        <v>15</v>
      </c>
      <c r="I1381" s="1" t="s">
        <v>16</v>
      </c>
      <c r="J1381" s="1" t="s">
        <v>17</v>
      </c>
      <c r="K1381" s="1" t="s">
        <v>18</v>
      </c>
      <c r="L1381" s="1" t="s">
        <v>19</v>
      </c>
      <c r="M1381" s="1" t="s">
        <v>20</v>
      </c>
      <c r="N1381" s="3" t="s">
        <v>21</v>
      </c>
    </row>
    <row r="1382" spans="1:14" ht="19.95" hidden="1" customHeight="1" x14ac:dyDescent="0.25">
      <c r="A1382" s="2">
        <v>174592</v>
      </c>
      <c r="B1382" s="1">
        <v>44</v>
      </c>
      <c r="C1382" s="1">
        <v>2.8132999999999999</v>
      </c>
      <c r="D1382" s="1">
        <v>5.86</v>
      </c>
      <c r="E1382" s="1">
        <v>10.2059</v>
      </c>
      <c r="F1382" s="1">
        <v>24.671399999999998</v>
      </c>
      <c r="G1382" s="1" t="s">
        <v>14</v>
      </c>
      <c r="H1382" s="1" t="s">
        <v>15</v>
      </c>
      <c r="I1382" s="1" t="s">
        <v>16</v>
      </c>
      <c r="J1382" s="1" t="s">
        <v>17</v>
      </c>
      <c r="K1382" s="1" t="s">
        <v>18</v>
      </c>
      <c r="L1382" s="1" t="s">
        <v>19</v>
      </c>
      <c r="M1382" s="1" t="s">
        <v>20</v>
      </c>
      <c r="N1382" s="3" t="s">
        <v>21</v>
      </c>
    </row>
    <row r="1383" spans="1:14" ht="19.95" hidden="1" customHeight="1" x14ac:dyDescent="0.25">
      <c r="A1383" s="2">
        <v>174563</v>
      </c>
      <c r="B1383" s="1">
        <v>23</v>
      </c>
      <c r="C1383" s="1">
        <v>1.1639999999999999</v>
      </c>
      <c r="D1383" s="1">
        <v>4.4358000000000004</v>
      </c>
      <c r="E1383" s="1">
        <v>8.8736999999999995</v>
      </c>
      <c r="F1383" s="1">
        <v>17.424700000000001</v>
      </c>
      <c r="G1383" s="1" t="s">
        <v>14</v>
      </c>
      <c r="H1383" s="1" t="s">
        <v>31</v>
      </c>
      <c r="I1383" s="1" t="s">
        <v>32</v>
      </c>
      <c r="J1383" s="1" t="s">
        <v>33</v>
      </c>
      <c r="K1383" s="1" t="s">
        <v>34</v>
      </c>
      <c r="L1383" s="1" t="s">
        <v>35</v>
      </c>
      <c r="M1383" s="1" t="s">
        <v>36</v>
      </c>
      <c r="N1383" s="3" t="s">
        <v>37</v>
      </c>
    </row>
    <row r="1384" spans="1:14" ht="19.95" hidden="1" customHeight="1" x14ac:dyDescent="0.25">
      <c r="A1384" s="2">
        <v>174490</v>
      </c>
      <c r="B1384" s="1">
        <v>25</v>
      </c>
      <c r="C1384" s="1">
        <v>1.5336000000000001</v>
      </c>
      <c r="D1384" s="1">
        <v>4.7918000000000003</v>
      </c>
      <c r="E1384" s="1">
        <v>9.7542000000000009</v>
      </c>
      <c r="F1384" s="1">
        <v>16.0776</v>
      </c>
      <c r="G1384" s="1" t="s">
        <v>30</v>
      </c>
      <c r="H1384" s="1" t="s">
        <v>31</v>
      </c>
      <c r="I1384" s="1" t="s">
        <v>32</v>
      </c>
      <c r="J1384" s="1" t="s">
        <v>33</v>
      </c>
      <c r="K1384" s="1" t="s">
        <v>34</v>
      </c>
      <c r="L1384" s="1" t="s">
        <v>35</v>
      </c>
      <c r="M1384" s="1" t="s">
        <v>36</v>
      </c>
      <c r="N1384" s="3" t="s">
        <v>37</v>
      </c>
    </row>
    <row r="1385" spans="1:14" ht="19.95" customHeight="1" x14ac:dyDescent="0.25">
      <c r="A1385" s="2">
        <v>174476</v>
      </c>
      <c r="B1385" s="1">
        <v>98</v>
      </c>
      <c r="C1385" s="1">
        <v>3.2717000000000001</v>
      </c>
      <c r="D1385" s="1">
        <v>6.9126000000000003</v>
      </c>
      <c r="E1385" s="1">
        <v>12.983599999999999</v>
      </c>
      <c r="F1385" s="1">
        <v>25.6843</v>
      </c>
      <c r="G1385" s="1" t="s">
        <v>30</v>
      </c>
      <c r="H1385" s="1" t="s">
        <v>22</v>
      </c>
      <c r="I1385" s="1" t="s">
        <v>23</v>
      </c>
      <c r="J1385" s="1" t="s">
        <v>24</v>
      </c>
      <c r="K1385" s="1" t="s">
        <v>25</v>
      </c>
      <c r="L1385" s="1" t="s">
        <v>26</v>
      </c>
      <c r="M1385" s="1" t="s">
        <v>27</v>
      </c>
      <c r="N1385" s="3" t="s">
        <v>28</v>
      </c>
    </row>
    <row r="1386" spans="1:14" ht="19.95" hidden="1" customHeight="1" x14ac:dyDescent="0.25">
      <c r="A1386" s="2">
        <v>174418</v>
      </c>
      <c r="B1386" s="1">
        <v>49</v>
      </c>
      <c r="C1386" s="1">
        <v>2.1701999999999999</v>
      </c>
      <c r="D1386" s="1">
        <v>5.4732000000000003</v>
      </c>
      <c r="E1386" s="1">
        <v>11.5587</v>
      </c>
      <c r="F1386" s="1">
        <v>23.488199999999999</v>
      </c>
      <c r="G1386" s="1" t="s">
        <v>14</v>
      </c>
      <c r="H1386" s="1" t="s">
        <v>15</v>
      </c>
      <c r="I1386" s="1" t="s">
        <v>16</v>
      </c>
      <c r="J1386" s="1" t="s">
        <v>17</v>
      </c>
      <c r="K1386" s="1" t="s">
        <v>18</v>
      </c>
      <c r="L1386" s="1" t="s">
        <v>19</v>
      </c>
      <c r="M1386" s="1" t="s">
        <v>20</v>
      </c>
      <c r="N1386" s="3" t="s">
        <v>21</v>
      </c>
    </row>
    <row r="1387" spans="1:14" ht="19.95" hidden="1" customHeight="1" x14ac:dyDescent="0.25">
      <c r="A1387" s="2">
        <v>174409</v>
      </c>
      <c r="B1387" s="1">
        <v>17</v>
      </c>
      <c r="C1387" s="1">
        <v>1.0234000000000001</v>
      </c>
      <c r="D1387" s="1">
        <v>4.9023000000000003</v>
      </c>
      <c r="E1387" s="1">
        <v>8.3737999999999992</v>
      </c>
      <c r="F1387" s="1">
        <v>18.976500000000001</v>
      </c>
      <c r="G1387" s="1" t="s">
        <v>29</v>
      </c>
      <c r="H1387" s="1" t="s">
        <v>31</v>
      </c>
      <c r="I1387" s="1" t="s">
        <v>32</v>
      </c>
      <c r="J1387" s="1" t="s">
        <v>33</v>
      </c>
      <c r="K1387" s="1" t="s">
        <v>34</v>
      </c>
      <c r="L1387" s="1" t="s">
        <v>35</v>
      </c>
      <c r="M1387" s="1" t="s">
        <v>36</v>
      </c>
      <c r="N1387" s="3" t="s">
        <v>37</v>
      </c>
    </row>
    <row r="1388" spans="1:14" ht="19.95" hidden="1" customHeight="1" x14ac:dyDescent="0.25">
      <c r="A1388" s="2">
        <v>174385</v>
      </c>
      <c r="B1388" s="1">
        <v>18</v>
      </c>
      <c r="C1388" s="1">
        <v>1.3583000000000001</v>
      </c>
      <c r="D1388" s="1">
        <v>4.9477000000000002</v>
      </c>
      <c r="E1388" s="1">
        <v>9.7698999999999998</v>
      </c>
      <c r="F1388" s="1">
        <v>19.201699999999999</v>
      </c>
      <c r="G1388" s="1" t="s">
        <v>30</v>
      </c>
      <c r="H1388" s="1" t="s">
        <v>31</v>
      </c>
      <c r="I1388" s="1" t="s">
        <v>32</v>
      </c>
      <c r="J1388" s="1" t="s">
        <v>33</v>
      </c>
      <c r="K1388" s="1" t="s">
        <v>34</v>
      </c>
      <c r="L1388" s="1" t="s">
        <v>35</v>
      </c>
      <c r="M1388" s="1" t="s">
        <v>36</v>
      </c>
      <c r="N1388" s="3" t="s">
        <v>37</v>
      </c>
    </row>
    <row r="1389" spans="1:14" ht="19.95" hidden="1" customHeight="1" x14ac:dyDescent="0.25">
      <c r="A1389" s="2">
        <v>174275</v>
      </c>
      <c r="B1389" s="1">
        <v>10</v>
      </c>
      <c r="C1389" s="1">
        <v>1.9581</v>
      </c>
      <c r="D1389" s="1">
        <v>4.5919999999999996</v>
      </c>
      <c r="E1389" s="1">
        <v>9.6362000000000005</v>
      </c>
      <c r="F1389" s="1">
        <v>16.812000000000001</v>
      </c>
      <c r="G1389" s="1" t="s">
        <v>38</v>
      </c>
      <c r="H1389" s="1" t="s">
        <v>31</v>
      </c>
      <c r="I1389" s="1" t="s">
        <v>32</v>
      </c>
      <c r="J1389" s="1" t="s">
        <v>33</v>
      </c>
      <c r="K1389" s="1" t="s">
        <v>34</v>
      </c>
      <c r="L1389" s="1" t="s">
        <v>35</v>
      </c>
      <c r="M1389" s="1" t="s">
        <v>36</v>
      </c>
      <c r="N1389" s="3" t="s">
        <v>37</v>
      </c>
    </row>
    <row r="1390" spans="1:14" ht="19.95" hidden="1" customHeight="1" x14ac:dyDescent="0.25">
      <c r="A1390" s="2">
        <v>174266</v>
      </c>
      <c r="B1390" s="1">
        <v>40</v>
      </c>
      <c r="C1390" s="1">
        <v>2.2587000000000002</v>
      </c>
      <c r="D1390" s="1">
        <v>5.7813999999999997</v>
      </c>
      <c r="E1390" s="1">
        <v>10.0512</v>
      </c>
      <c r="F1390" s="1">
        <v>20.1919</v>
      </c>
      <c r="G1390" s="1" t="s">
        <v>38</v>
      </c>
      <c r="H1390" s="1" t="s">
        <v>15</v>
      </c>
      <c r="I1390" s="1" t="s">
        <v>16</v>
      </c>
      <c r="J1390" s="1" t="s">
        <v>17</v>
      </c>
      <c r="K1390" s="1" t="s">
        <v>18</v>
      </c>
      <c r="L1390" s="1" t="s">
        <v>19</v>
      </c>
      <c r="M1390" s="1" t="s">
        <v>20</v>
      </c>
      <c r="N1390" s="3" t="s">
        <v>21</v>
      </c>
    </row>
    <row r="1391" spans="1:14" ht="19.95" hidden="1" customHeight="1" x14ac:dyDescent="0.25">
      <c r="A1391" s="2">
        <v>174261</v>
      </c>
      <c r="B1391" s="1">
        <v>28</v>
      </c>
      <c r="C1391" s="1">
        <v>1.1584000000000001</v>
      </c>
      <c r="D1391" s="1">
        <v>4.0560999999999998</v>
      </c>
      <c r="E1391" s="1">
        <v>8.2494999999999994</v>
      </c>
      <c r="F1391" s="1">
        <v>18.976900000000001</v>
      </c>
      <c r="G1391" s="1" t="s">
        <v>14</v>
      </c>
      <c r="H1391" s="1" t="s">
        <v>31</v>
      </c>
      <c r="I1391" s="1" t="s">
        <v>32</v>
      </c>
      <c r="J1391" s="1" t="s">
        <v>33</v>
      </c>
      <c r="K1391" s="1" t="s">
        <v>34</v>
      </c>
      <c r="L1391" s="1" t="s">
        <v>35</v>
      </c>
      <c r="M1391" s="1" t="s">
        <v>36</v>
      </c>
      <c r="N1391" s="3" t="s">
        <v>37</v>
      </c>
    </row>
    <row r="1392" spans="1:14" ht="19.95" customHeight="1" x14ac:dyDescent="0.25">
      <c r="A1392" s="2">
        <v>174258</v>
      </c>
      <c r="B1392" s="1">
        <v>64</v>
      </c>
      <c r="C1392" s="1">
        <v>3.3298999999999999</v>
      </c>
      <c r="D1392" s="1">
        <v>6.3789999999999996</v>
      </c>
      <c r="E1392" s="1">
        <v>12.2941</v>
      </c>
      <c r="F1392" s="1">
        <v>26.424099999999999</v>
      </c>
      <c r="G1392" s="1" t="s">
        <v>29</v>
      </c>
      <c r="H1392" s="1" t="s">
        <v>22</v>
      </c>
      <c r="I1392" s="1" t="s">
        <v>23</v>
      </c>
      <c r="J1392" s="1" t="s">
        <v>24</v>
      </c>
      <c r="K1392" s="1" t="s">
        <v>25</v>
      </c>
      <c r="L1392" s="1" t="s">
        <v>26</v>
      </c>
      <c r="M1392" s="1" t="s">
        <v>27</v>
      </c>
      <c r="N1392" s="3" t="s">
        <v>28</v>
      </c>
    </row>
    <row r="1393" spans="1:14" ht="19.95" hidden="1" customHeight="1" x14ac:dyDescent="0.25">
      <c r="A1393" s="2">
        <v>174247</v>
      </c>
      <c r="B1393" s="1">
        <v>41</v>
      </c>
      <c r="C1393" s="1">
        <v>2.7618999999999998</v>
      </c>
      <c r="D1393" s="1">
        <v>5.9448999999999996</v>
      </c>
      <c r="E1393" s="1">
        <v>10.629200000000001</v>
      </c>
      <c r="F1393" s="1">
        <v>23.3474</v>
      </c>
      <c r="G1393" s="1" t="s">
        <v>38</v>
      </c>
      <c r="H1393" s="1" t="s">
        <v>15</v>
      </c>
      <c r="I1393" s="1" t="s">
        <v>16</v>
      </c>
      <c r="J1393" s="1" t="s">
        <v>17</v>
      </c>
      <c r="K1393" s="1" t="s">
        <v>18</v>
      </c>
      <c r="L1393" s="1" t="s">
        <v>19</v>
      </c>
      <c r="M1393" s="1" t="s">
        <v>20</v>
      </c>
      <c r="N1393" s="3" t="s">
        <v>21</v>
      </c>
    </row>
    <row r="1394" spans="1:14" ht="19.95" customHeight="1" x14ac:dyDescent="0.25">
      <c r="A1394" s="2">
        <v>174199</v>
      </c>
      <c r="B1394" s="1">
        <v>89</v>
      </c>
      <c r="C1394" s="1">
        <v>3.9474</v>
      </c>
      <c r="D1394" s="1">
        <v>6.1458000000000004</v>
      </c>
      <c r="E1394" s="1">
        <v>13.369899999999999</v>
      </c>
      <c r="F1394" s="1">
        <v>28.9924</v>
      </c>
      <c r="G1394" s="1" t="s">
        <v>30</v>
      </c>
      <c r="H1394" s="1" t="s">
        <v>22</v>
      </c>
      <c r="I1394" s="1" t="s">
        <v>23</v>
      </c>
      <c r="J1394" s="1" t="s">
        <v>24</v>
      </c>
      <c r="K1394" s="1" t="s">
        <v>25</v>
      </c>
      <c r="L1394" s="1" t="s">
        <v>26</v>
      </c>
      <c r="M1394" s="1" t="s">
        <v>27</v>
      </c>
      <c r="N1394" s="3" t="s">
        <v>28</v>
      </c>
    </row>
    <row r="1395" spans="1:14" ht="19.95" customHeight="1" x14ac:dyDescent="0.25">
      <c r="A1395" s="2">
        <v>174143</v>
      </c>
      <c r="B1395" s="1">
        <v>76</v>
      </c>
      <c r="C1395" s="1">
        <v>3.1076999999999999</v>
      </c>
      <c r="D1395" s="1">
        <v>6.2403000000000004</v>
      </c>
      <c r="E1395" s="1">
        <v>14.824199999999999</v>
      </c>
      <c r="F1395" s="1">
        <v>28.689499999999999</v>
      </c>
      <c r="G1395" s="1" t="s">
        <v>30</v>
      </c>
      <c r="H1395" s="1" t="s">
        <v>22</v>
      </c>
      <c r="I1395" s="1" t="s">
        <v>23</v>
      </c>
      <c r="J1395" s="1" t="s">
        <v>24</v>
      </c>
      <c r="K1395" s="1" t="s">
        <v>25</v>
      </c>
      <c r="L1395" s="1" t="s">
        <v>26</v>
      </c>
      <c r="M1395" s="1" t="s">
        <v>27</v>
      </c>
      <c r="N1395" s="3" t="s">
        <v>28</v>
      </c>
    </row>
    <row r="1396" spans="1:14" ht="19.95" customHeight="1" x14ac:dyDescent="0.25">
      <c r="A1396" s="2">
        <v>174125</v>
      </c>
      <c r="B1396" s="1">
        <v>66</v>
      </c>
      <c r="C1396" s="1">
        <v>3.9525000000000001</v>
      </c>
      <c r="D1396" s="1">
        <v>6.2069999999999999</v>
      </c>
      <c r="E1396" s="1">
        <v>15.300700000000001</v>
      </c>
      <c r="F1396" s="1">
        <v>28.862400000000001</v>
      </c>
      <c r="G1396" s="1" t="s">
        <v>29</v>
      </c>
      <c r="H1396" s="1" t="s">
        <v>22</v>
      </c>
      <c r="I1396" s="1" t="s">
        <v>23</v>
      </c>
      <c r="J1396" s="1" t="s">
        <v>24</v>
      </c>
      <c r="K1396" s="1" t="s">
        <v>25</v>
      </c>
      <c r="L1396" s="1" t="s">
        <v>26</v>
      </c>
      <c r="M1396" s="1" t="s">
        <v>27</v>
      </c>
      <c r="N1396" s="3" t="s">
        <v>28</v>
      </c>
    </row>
    <row r="1397" spans="1:14" ht="19.95" hidden="1" customHeight="1" x14ac:dyDescent="0.25">
      <c r="A1397" s="2">
        <v>174109</v>
      </c>
      <c r="B1397" s="1">
        <v>46</v>
      </c>
      <c r="C1397" s="1">
        <v>2.7936000000000001</v>
      </c>
      <c r="D1397" s="1">
        <v>5.5106999999999999</v>
      </c>
      <c r="E1397" s="1">
        <v>10.758699999999999</v>
      </c>
      <c r="F1397" s="1">
        <v>23.0684</v>
      </c>
      <c r="G1397" s="1" t="s">
        <v>38</v>
      </c>
      <c r="H1397" s="1" t="s">
        <v>15</v>
      </c>
      <c r="I1397" s="1" t="s">
        <v>16</v>
      </c>
      <c r="J1397" s="1" t="s">
        <v>17</v>
      </c>
      <c r="K1397" s="1" t="s">
        <v>18</v>
      </c>
      <c r="L1397" s="1" t="s">
        <v>19</v>
      </c>
      <c r="M1397" s="1" t="s">
        <v>20</v>
      </c>
      <c r="N1397" s="3" t="s">
        <v>21</v>
      </c>
    </row>
    <row r="1398" spans="1:14" ht="19.95" hidden="1" customHeight="1" x14ac:dyDescent="0.25">
      <c r="A1398" s="2">
        <v>174102</v>
      </c>
      <c r="B1398" s="1">
        <v>13</v>
      </c>
      <c r="C1398" s="1">
        <v>1.3609</v>
      </c>
      <c r="D1398" s="1">
        <v>4.04</v>
      </c>
      <c r="E1398" s="1">
        <v>9.4961000000000002</v>
      </c>
      <c r="F1398" s="1">
        <v>17.640599999999999</v>
      </c>
      <c r="G1398" s="1" t="s">
        <v>38</v>
      </c>
      <c r="H1398" s="1" t="s">
        <v>31</v>
      </c>
      <c r="I1398" s="1" t="s">
        <v>32</v>
      </c>
      <c r="J1398" s="1" t="s">
        <v>33</v>
      </c>
      <c r="K1398" s="1" t="s">
        <v>34</v>
      </c>
      <c r="L1398" s="1" t="s">
        <v>35</v>
      </c>
      <c r="M1398" s="1" t="s">
        <v>36</v>
      </c>
      <c r="N1398" s="3" t="s">
        <v>37</v>
      </c>
    </row>
    <row r="1399" spans="1:14" ht="19.95" hidden="1" customHeight="1" x14ac:dyDescent="0.25">
      <c r="A1399" s="2">
        <v>174088</v>
      </c>
      <c r="B1399" s="1">
        <v>57</v>
      </c>
      <c r="C1399" s="1">
        <v>2.0709</v>
      </c>
      <c r="D1399" s="1">
        <v>5.6180000000000003</v>
      </c>
      <c r="E1399" s="1">
        <v>10.295500000000001</v>
      </c>
      <c r="F1399" s="1">
        <v>21.021999999999998</v>
      </c>
      <c r="G1399" s="1" t="s">
        <v>29</v>
      </c>
      <c r="H1399" s="1" t="s">
        <v>15</v>
      </c>
      <c r="I1399" s="1" t="s">
        <v>16</v>
      </c>
      <c r="J1399" s="1" t="s">
        <v>17</v>
      </c>
      <c r="K1399" s="1" t="s">
        <v>18</v>
      </c>
      <c r="L1399" s="1" t="s">
        <v>19</v>
      </c>
      <c r="M1399" s="1" t="s">
        <v>20</v>
      </c>
      <c r="N1399" s="3" t="s">
        <v>21</v>
      </c>
    </row>
    <row r="1400" spans="1:14" ht="19.95" hidden="1" customHeight="1" x14ac:dyDescent="0.25">
      <c r="A1400" s="2">
        <v>174069</v>
      </c>
      <c r="B1400" s="1">
        <v>28</v>
      </c>
      <c r="C1400" s="1">
        <v>1.9925999999999999</v>
      </c>
      <c r="D1400" s="1">
        <v>4.8010999999999999</v>
      </c>
      <c r="E1400" s="1">
        <v>9.0296000000000003</v>
      </c>
      <c r="F1400" s="1">
        <v>19.307300000000001</v>
      </c>
      <c r="G1400" s="1" t="s">
        <v>29</v>
      </c>
      <c r="H1400" s="1" t="s">
        <v>31</v>
      </c>
      <c r="I1400" s="1" t="s">
        <v>32</v>
      </c>
      <c r="J1400" s="1" t="s">
        <v>33</v>
      </c>
      <c r="K1400" s="1" t="s">
        <v>34</v>
      </c>
      <c r="L1400" s="1" t="s">
        <v>35</v>
      </c>
      <c r="M1400" s="1" t="s">
        <v>36</v>
      </c>
      <c r="N1400" s="3" t="s">
        <v>37</v>
      </c>
    </row>
    <row r="1401" spans="1:14" ht="19.95" customHeight="1" x14ac:dyDescent="0.25">
      <c r="A1401" s="2">
        <v>174048</v>
      </c>
      <c r="B1401" s="1">
        <v>19</v>
      </c>
      <c r="C1401" s="1">
        <v>1.8191999999999999</v>
      </c>
      <c r="D1401" s="1">
        <v>4.0772000000000004</v>
      </c>
      <c r="E1401" s="1">
        <v>9.8823000000000008</v>
      </c>
      <c r="F1401" s="1">
        <v>16.075700000000001</v>
      </c>
      <c r="G1401" s="1" t="s">
        <v>38</v>
      </c>
      <c r="H1401" s="1" t="s">
        <v>31</v>
      </c>
      <c r="I1401" s="1" t="s">
        <v>32</v>
      </c>
      <c r="J1401" s="1" t="s">
        <v>33</v>
      </c>
      <c r="K1401" s="1" t="s">
        <v>34</v>
      </c>
      <c r="L1401" s="1" t="s">
        <v>35</v>
      </c>
      <c r="M1401" s="1" t="s">
        <v>36</v>
      </c>
      <c r="N1401" s="3" t="s">
        <v>28</v>
      </c>
    </row>
    <row r="1402" spans="1:14" ht="19.95" hidden="1" customHeight="1" x14ac:dyDescent="0.25">
      <c r="A1402" s="2">
        <v>174012</v>
      </c>
      <c r="B1402" s="1">
        <v>12</v>
      </c>
      <c r="C1402" s="1">
        <v>1.3344</v>
      </c>
      <c r="D1402" s="1">
        <v>4.1059999999999999</v>
      </c>
      <c r="E1402" s="1">
        <v>9.5548999999999999</v>
      </c>
      <c r="F1402" s="1">
        <v>19.837900000000001</v>
      </c>
      <c r="G1402" s="1" t="s">
        <v>29</v>
      </c>
      <c r="H1402" s="1" t="s">
        <v>31</v>
      </c>
      <c r="I1402" s="1" t="s">
        <v>32</v>
      </c>
      <c r="J1402" s="1" t="s">
        <v>33</v>
      </c>
      <c r="K1402" s="1" t="s">
        <v>34</v>
      </c>
      <c r="L1402" s="1" t="s">
        <v>35</v>
      </c>
      <c r="M1402" s="1" t="s">
        <v>36</v>
      </c>
      <c r="N1402" s="3" t="s">
        <v>37</v>
      </c>
    </row>
    <row r="1403" spans="1:14" ht="19.95" hidden="1" customHeight="1" x14ac:dyDescent="0.25">
      <c r="A1403" s="2">
        <v>173944</v>
      </c>
      <c r="B1403" s="1">
        <v>55</v>
      </c>
      <c r="C1403" s="1">
        <v>2.7372999999999998</v>
      </c>
      <c r="D1403" s="1">
        <v>5.4267000000000003</v>
      </c>
      <c r="E1403" s="1">
        <v>10.264200000000001</v>
      </c>
      <c r="F1403" s="1">
        <v>20.083600000000001</v>
      </c>
      <c r="G1403" s="1" t="s">
        <v>38</v>
      </c>
      <c r="H1403" s="1" t="s">
        <v>15</v>
      </c>
      <c r="I1403" s="1" t="s">
        <v>16</v>
      </c>
      <c r="J1403" s="1" t="s">
        <v>17</v>
      </c>
      <c r="K1403" s="1" t="s">
        <v>18</v>
      </c>
      <c r="L1403" s="1" t="s">
        <v>19</v>
      </c>
      <c r="M1403" s="1" t="s">
        <v>20</v>
      </c>
      <c r="N1403" s="3" t="s">
        <v>21</v>
      </c>
    </row>
    <row r="1404" spans="1:14" ht="19.95" hidden="1" customHeight="1" x14ac:dyDescent="0.25">
      <c r="A1404" s="2">
        <v>173928</v>
      </c>
      <c r="B1404" s="1">
        <v>41</v>
      </c>
      <c r="C1404" s="1">
        <v>2.3399000000000001</v>
      </c>
      <c r="D1404" s="1">
        <v>5.6085000000000003</v>
      </c>
      <c r="E1404" s="1">
        <v>10.729100000000001</v>
      </c>
      <c r="F1404" s="1">
        <v>22.056899999999999</v>
      </c>
      <c r="G1404" s="1" t="s">
        <v>14</v>
      </c>
      <c r="H1404" s="1" t="s">
        <v>15</v>
      </c>
      <c r="I1404" s="1" t="s">
        <v>16</v>
      </c>
      <c r="J1404" s="1" t="s">
        <v>17</v>
      </c>
      <c r="K1404" s="1" t="s">
        <v>18</v>
      </c>
      <c r="L1404" s="1" t="s">
        <v>19</v>
      </c>
      <c r="M1404" s="1" t="s">
        <v>20</v>
      </c>
      <c r="N1404" s="3" t="s">
        <v>21</v>
      </c>
    </row>
    <row r="1405" spans="1:14" ht="19.95" hidden="1" customHeight="1" x14ac:dyDescent="0.25">
      <c r="A1405" s="2">
        <v>173883</v>
      </c>
      <c r="B1405" s="1">
        <v>29</v>
      </c>
      <c r="C1405" s="1">
        <v>1.3818999999999999</v>
      </c>
      <c r="D1405" s="1">
        <v>4.7347000000000001</v>
      </c>
      <c r="E1405" s="1">
        <v>9.5754000000000001</v>
      </c>
      <c r="F1405" s="1">
        <v>18.241099999999999</v>
      </c>
      <c r="G1405" s="1" t="s">
        <v>30</v>
      </c>
      <c r="H1405" s="1" t="s">
        <v>31</v>
      </c>
      <c r="I1405" s="1" t="s">
        <v>32</v>
      </c>
      <c r="J1405" s="1" t="s">
        <v>33</v>
      </c>
      <c r="K1405" s="1" t="s">
        <v>34</v>
      </c>
      <c r="L1405" s="1" t="s">
        <v>35</v>
      </c>
      <c r="M1405" s="1" t="s">
        <v>36</v>
      </c>
      <c r="N1405" s="3" t="s">
        <v>37</v>
      </c>
    </row>
    <row r="1406" spans="1:14" ht="19.95" customHeight="1" x14ac:dyDescent="0.25">
      <c r="A1406" s="2">
        <v>173883</v>
      </c>
      <c r="B1406" s="1">
        <v>62</v>
      </c>
      <c r="C1406" s="1">
        <v>3.8401999999999998</v>
      </c>
      <c r="D1406" s="1">
        <v>6.2660999999999998</v>
      </c>
      <c r="E1406" s="1">
        <v>14.6732</v>
      </c>
      <c r="F1406" s="1">
        <v>27.9054</v>
      </c>
      <c r="G1406" s="1" t="s">
        <v>14</v>
      </c>
      <c r="H1406" s="1" t="s">
        <v>22</v>
      </c>
      <c r="I1406" s="1" t="s">
        <v>23</v>
      </c>
      <c r="J1406" s="1" t="s">
        <v>24</v>
      </c>
      <c r="K1406" s="1" t="s">
        <v>25</v>
      </c>
      <c r="L1406" s="1" t="s">
        <v>26</v>
      </c>
      <c r="M1406" s="1" t="s">
        <v>27</v>
      </c>
      <c r="N1406" s="3" t="s">
        <v>28</v>
      </c>
    </row>
    <row r="1407" spans="1:14" ht="19.95" hidden="1" customHeight="1" x14ac:dyDescent="0.25">
      <c r="A1407" s="2">
        <v>173859</v>
      </c>
      <c r="B1407" s="1">
        <v>19</v>
      </c>
      <c r="C1407" s="1">
        <v>1.4201999999999999</v>
      </c>
      <c r="D1407" s="1">
        <v>4.0960999999999999</v>
      </c>
      <c r="E1407" s="1">
        <v>9.9963999999999995</v>
      </c>
      <c r="F1407" s="1">
        <v>19.378699999999998</v>
      </c>
      <c r="G1407" s="1" t="s">
        <v>14</v>
      </c>
      <c r="H1407" s="1" t="s">
        <v>31</v>
      </c>
      <c r="I1407" s="1" t="s">
        <v>32</v>
      </c>
      <c r="J1407" s="1" t="s">
        <v>33</v>
      </c>
      <c r="K1407" s="1" t="s">
        <v>34</v>
      </c>
      <c r="L1407" s="1" t="s">
        <v>35</v>
      </c>
      <c r="M1407" s="1" t="s">
        <v>36</v>
      </c>
      <c r="N1407" s="3" t="s">
        <v>37</v>
      </c>
    </row>
    <row r="1408" spans="1:14" ht="19.95" hidden="1" customHeight="1" x14ac:dyDescent="0.25">
      <c r="A1408" s="2">
        <v>173858</v>
      </c>
      <c r="B1408" s="1">
        <v>36</v>
      </c>
      <c r="C1408" s="1">
        <v>2.3075000000000001</v>
      </c>
      <c r="D1408" s="1">
        <v>5.4218000000000002</v>
      </c>
      <c r="E1408" s="1">
        <v>10.2186</v>
      </c>
      <c r="F1408" s="1">
        <v>22.188600000000001</v>
      </c>
      <c r="G1408" s="1" t="s">
        <v>29</v>
      </c>
      <c r="H1408" s="1" t="s">
        <v>15</v>
      </c>
      <c r="I1408" s="1" t="s">
        <v>16</v>
      </c>
      <c r="J1408" s="1" t="s">
        <v>17</v>
      </c>
      <c r="K1408" s="1" t="s">
        <v>18</v>
      </c>
      <c r="L1408" s="1" t="s">
        <v>19</v>
      </c>
      <c r="M1408" s="1" t="s">
        <v>20</v>
      </c>
      <c r="N1408" s="3" t="s">
        <v>21</v>
      </c>
    </row>
    <row r="1409" spans="1:14" ht="19.95" hidden="1" customHeight="1" x14ac:dyDescent="0.25">
      <c r="A1409" s="2">
        <v>173841</v>
      </c>
      <c r="B1409" s="1">
        <v>17</v>
      </c>
      <c r="C1409" s="1">
        <v>1.1572</v>
      </c>
      <c r="D1409" s="1">
        <v>4.4795999999999996</v>
      </c>
      <c r="E1409" s="1">
        <v>8.1542999999999992</v>
      </c>
      <c r="F1409" s="1">
        <v>19.312100000000001</v>
      </c>
      <c r="G1409" s="1" t="s">
        <v>29</v>
      </c>
      <c r="H1409" s="1" t="s">
        <v>31</v>
      </c>
      <c r="I1409" s="1" t="s">
        <v>32</v>
      </c>
      <c r="J1409" s="1" t="s">
        <v>33</v>
      </c>
      <c r="K1409" s="1" t="s">
        <v>34</v>
      </c>
      <c r="L1409" s="1" t="s">
        <v>35</v>
      </c>
      <c r="M1409" s="1" t="s">
        <v>36</v>
      </c>
      <c r="N1409" s="3" t="s">
        <v>37</v>
      </c>
    </row>
    <row r="1410" spans="1:14" ht="19.95" hidden="1" customHeight="1" x14ac:dyDescent="0.25">
      <c r="A1410" s="2">
        <v>173798</v>
      </c>
      <c r="B1410" s="1">
        <v>51</v>
      </c>
      <c r="C1410" s="1">
        <v>2.6749000000000001</v>
      </c>
      <c r="D1410" s="1">
        <v>5.8715000000000002</v>
      </c>
      <c r="E1410" s="1">
        <v>10.485300000000001</v>
      </c>
      <c r="F1410" s="1">
        <v>22.9405</v>
      </c>
      <c r="G1410" s="1" t="s">
        <v>30</v>
      </c>
      <c r="H1410" s="1" t="s">
        <v>15</v>
      </c>
      <c r="I1410" s="1" t="s">
        <v>16</v>
      </c>
      <c r="J1410" s="1" t="s">
        <v>17</v>
      </c>
      <c r="K1410" s="1" t="s">
        <v>18</v>
      </c>
      <c r="L1410" s="1" t="s">
        <v>19</v>
      </c>
      <c r="M1410" s="1" t="s">
        <v>20</v>
      </c>
      <c r="N1410" s="3" t="s">
        <v>21</v>
      </c>
    </row>
    <row r="1411" spans="1:14" ht="19.95" hidden="1" customHeight="1" x14ac:dyDescent="0.25">
      <c r="A1411" s="2">
        <v>173791</v>
      </c>
      <c r="B1411" s="1">
        <v>20</v>
      </c>
      <c r="C1411" s="1">
        <v>1.6220000000000001</v>
      </c>
      <c r="D1411" s="1">
        <v>4.4154</v>
      </c>
      <c r="E1411" s="1">
        <v>8.5283999999999995</v>
      </c>
      <c r="F1411" s="1">
        <v>19.706399999999999</v>
      </c>
      <c r="G1411" s="1" t="s">
        <v>38</v>
      </c>
      <c r="H1411" s="1" t="s">
        <v>31</v>
      </c>
      <c r="I1411" s="1" t="s">
        <v>32</v>
      </c>
      <c r="J1411" s="1" t="s">
        <v>33</v>
      </c>
      <c r="K1411" s="1" t="s">
        <v>34</v>
      </c>
      <c r="L1411" s="1" t="s">
        <v>35</v>
      </c>
      <c r="M1411" s="1" t="s">
        <v>36</v>
      </c>
      <c r="N1411" s="3" t="s">
        <v>37</v>
      </c>
    </row>
    <row r="1412" spans="1:14" ht="19.95" customHeight="1" x14ac:dyDescent="0.25">
      <c r="A1412" s="2">
        <v>173770</v>
      </c>
      <c r="B1412" s="1">
        <v>85</v>
      </c>
      <c r="C1412" s="1">
        <v>3.9256000000000002</v>
      </c>
      <c r="D1412" s="1">
        <v>6.6535000000000002</v>
      </c>
      <c r="E1412" s="1">
        <v>15.2263</v>
      </c>
      <c r="F1412" s="1">
        <v>29.901</v>
      </c>
      <c r="G1412" s="1" t="s">
        <v>38</v>
      </c>
      <c r="H1412" s="1" t="s">
        <v>22</v>
      </c>
      <c r="I1412" s="1" t="s">
        <v>23</v>
      </c>
      <c r="J1412" s="1" t="s">
        <v>24</v>
      </c>
      <c r="K1412" s="1" t="s">
        <v>25</v>
      </c>
      <c r="L1412" s="1" t="s">
        <v>26</v>
      </c>
      <c r="M1412" s="1" t="s">
        <v>27</v>
      </c>
      <c r="N1412" s="3" t="s">
        <v>28</v>
      </c>
    </row>
    <row r="1413" spans="1:14" ht="19.95" hidden="1" customHeight="1" x14ac:dyDescent="0.25">
      <c r="A1413" s="2">
        <v>173768</v>
      </c>
      <c r="B1413" s="1">
        <v>15</v>
      </c>
      <c r="C1413" s="1">
        <v>1.7921</v>
      </c>
      <c r="D1413" s="1">
        <v>4.6909999999999998</v>
      </c>
      <c r="E1413" s="1">
        <v>8.4819999999999993</v>
      </c>
      <c r="F1413" s="1">
        <v>18.858499999999999</v>
      </c>
      <c r="G1413" s="1" t="s">
        <v>38</v>
      </c>
      <c r="H1413" s="1" t="s">
        <v>31</v>
      </c>
      <c r="I1413" s="1" t="s">
        <v>32</v>
      </c>
      <c r="J1413" s="1" t="s">
        <v>33</v>
      </c>
      <c r="K1413" s="1" t="s">
        <v>34</v>
      </c>
      <c r="L1413" s="1" t="s">
        <v>35</v>
      </c>
      <c r="M1413" s="1" t="s">
        <v>36</v>
      </c>
      <c r="N1413" s="3" t="s">
        <v>37</v>
      </c>
    </row>
    <row r="1414" spans="1:14" ht="19.95" hidden="1" customHeight="1" x14ac:dyDescent="0.25">
      <c r="A1414" s="2">
        <v>173758</v>
      </c>
      <c r="B1414" s="1">
        <v>29</v>
      </c>
      <c r="C1414" s="1">
        <v>1.954</v>
      </c>
      <c r="D1414" s="1">
        <v>4.7713000000000001</v>
      </c>
      <c r="E1414" s="1">
        <v>8.2728000000000002</v>
      </c>
      <c r="F1414" s="1">
        <v>16.298100000000002</v>
      </c>
      <c r="G1414" s="1" t="s">
        <v>38</v>
      </c>
      <c r="H1414" s="1" t="s">
        <v>31</v>
      </c>
      <c r="I1414" s="1" t="s">
        <v>32</v>
      </c>
      <c r="J1414" s="1" t="s">
        <v>33</v>
      </c>
      <c r="K1414" s="1" t="s">
        <v>34</v>
      </c>
      <c r="L1414" s="1" t="s">
        <v>35</v>
      </c>
      <c r="M1414" s="1" t="s">
        <v>36</v>
      </c>
      <c r="N1414" s="3" t="s">
        <v>37</v>
      </c>
    </row>
    <row r="1415" spans="1:14" ht="19.95" hidden="1" customHeight="1" x14ac:dyDescent="0.25">
      <c r="A1415" s="2">
        <v>173734</v>
      </c>
      <c r="B1415" s="1">
        <v>36</v>
      </c>
      <c r="C1415" s="1">
        <v>2.5531000000000001</v>
      </c>
      <c r="D1415" s="1">
        <v>5.8108000000000004</v>
      </c>
      <c r="E1415" s="1">
        <v>11.618600000000001</v>
      </c>
      <c r="F1415" s="1">
        <v>23.9283</v>
      </c>
      <c r="G1415" s="1" t="s">
        <v>14</v>
      </c>
      <c r="H1415" s="1" t="s">
        <v>15</v>
      </c>
      <c r="I1415" s="1" t="s">
        <v>16</v>
      </c>
      <c r="J1415" s="1" t="s">
        <v>17</v>
      </c>
      <c r="K1415" s="1" t="s">
        <v>18</v>
      </c>
      <c r="L1415" s="1" t="s">
        <v>19</v>
      </c>
      <c r="M1415" s="1" t="s">
        <v>20</v>
      </c>
      <c r="N1415" s="3" t="s">
        <v>21</v>
      </c>
    </row>
    <row r="1416" spans="1:14" ht="19.95" hidden="1" customHeight="1" x14ac:dyDescent="0.25">
      <c r="A1416" s="2">
        <v>173652</v>
      </c>
      <c r="B1416" s="1">
        <v>49</v>
      </c>
      <c r="C1416" s="1">
        <v>2.3751000000000002</v>
      </c>
      <c r="D1416" s="1">
        <v>5.3532999999999999</v>
      </c>
      <c r="E1416" s="1">
        <v>11.110099999999999</v>
      </c>
      <c r="F1416" s="1">
        <v>23.119199999999999</v>
      </c>
      <c r="G1416" s="1" t="s">
        <v>14</v>
      </c>
      <c r="H1416" s="1" t="s">
        <v>15</v>
      </c>
      <c r="I1416" s="1" t="s">
        <v>16</v>
      </c>
      <c r="J1416" s="1" t="s">
        <v>17</v>
      </c>
      <c r="K1416" s="1" t="s">
        <v>18</v>
      </c>
      <c r="L1416" s="1" t="s">
        <v>19</v>
      </c>
      <c r="M1416" s="1" t="s">
        <v>20</v>
      </c>
      <c r="N1416" s="3" t="s">
        <v>21</v>
      </c>
    </row>
    <row r="1417" spans="1:14" ht="19.95" customHeight="1" x14ac:dyDescent="0.25">
      <c r="A1417" s="2">
        <v>173605</v>
      </c>
      <c r="B1417" s="1">
        <v>75</v>
      </c>
      <c r="C1417" s="1">
        <v>3.5792000000000002</v>
      </c>
      <c r="D1417" s="1">
        <v>6.0667</v>
      </c>
      <c r="E1417" s="1">
        <v>12.5024</v>
      </c>
      <c r="F1417" s="1">
        <v>29.893899999999999</v>
      </c>
      <c r="G1417" s="1" t="s">
        <v>30</v>
      </c>
      <c r="H1417" s="1" t="s">
        <v>22</v>
      </c>
      <c r="I1417" s="1" t="s">
        <v>23</v>
      </c>
      <c r="J1417" s="1" t="s">
        <v>24</v>
      </c>
      <c r="K1417" s="1" t="s">
        <v>25</v>
      </c>
      <c r="L1417" s="1" t="s">
        <v>26</v>
      </c>
      <c r="M1417" s="1" t="s">
        <v>27</v>
      </c>
      <c r="N1417" s="3" t="s">
        <v>28</v>
      </c>
    </row>
    <row r="1418" spans="1:14" ht="19.95" hidden="1" customHeight="1" x14ac:dyDescent="0.25">
      <c r="A1418" s="2">
        <v>173578</v>
      </c>
      <c r="B1418" s="1">
        <v>14</v>
      </c>
      <c r="C1418" s="1">
        <v>1.075</v>
      </c>
      <c r="D1418" s="1">
        <v>4.3514999999999997</v>
      </c>
      <c r="E1418" s="1">
        <v>8.0992999999999995</v>
      </c>
      <c r="F1418" s="1">
        <v>17.146000000000001</v>
      </c>
      <c r="G1418" s="1" t="s">
        <v>29</v>
      </c>
      <c r="H1418" s="1" t="s">
        <v>31</v>
      </c>
      <c r="I1418" s="1" t="s">
        <v>32</v>
      </c>
      <c r="J1418" s="1" t="s">
        <v>33</v>
      </c>
      <c r="K1418" s="1" t="s">
        <v>34</v>
      </c>
      <c r="L1418" s="1" t="s">
        <v>35</v>
      </c>
      <c r="M1418" s="1" t="s">
        <v>36</v>
      </c>
      <c r="N1418" s="3" t="s">
        <v>37</v>
      </c>
    </row>
    <row r="1419" spans="1:14" ht="19.95" customHeight="1" x14ac:dyDescent="0.25">
      <c r="A1419" s="2">
        <v>173498</v>
      </c>
      <c r="B1419" s="1">
        <v>92</v>
      </c>
      <c r="C1419" s="1">
        <v>3.3433000000000002</v>
      </c>
      <c r="D1419" s="1">
        <v>6.0121000000000002</v>
      </c>
      <c r="E1419" s="1">
        <v>15.1685</v>
      </c>
      <c r="F1419" s="1">
        <v>25.533799999999999</v>
      </c>
      <c r="G1419" s="1" t="s">
        <v>29</v>
      </c>
      <c r="H1419" s="1" t="s">
        <v>22</v>
      </c>
      <c r="I1419" s="1" t="s">
        <v>23</v>
      </c>
      <c r="J1419" s="1" t="s">
        <v>24</v>
      </c>
      <c r="K1419" s="1" t="s">
        <v>25</v>
      </c>
      <c r="L1419" s="1" t="s">
        <v>26</v>
      </c>
      <c r="M1419" s="1" t="s">
        <v>27</v>
      </c>
      <c r="N1419" s="3" t="s">
        <v>28</v>
      </c>
    </row>
    <row r="1420" spans="1:14" ht="19.95" hidden="1" customHeight="1" x14ac:dyDescent="0.25">
      <c r="A1420" s="2">
        <v>173423</v>
      </c>
      <c r="B1420" s="1">
        <v>12</v>
      </c>
      <c r="C1420" s="1">
        <v>1.7291000000000001</v>
      </c>
      <c r="D1420" s="1">
        <v>4.7096999999999998</v>
      </c>
      <c r="E1420" s="1">
        <v>9.8744999999999994</v>
      </c>
      <c r="F1420" s="1">
        <v>16.1494</v>
      </c>
      <c r="G1420" s="1" t="s">
        <v>30</v>
      </c>
      <c r="H1420" s="1" t="s">
        <v>31</v>
      </c>
      <c r="I1420" s="1" t="s">
        <v>32</v>
      </c>
      <c r="J1420" s="1" t="s">
        <v>33</v>
      </c>
      <c r="K1420" s="1" t="s">
        <v>34</v>
      </c>
      <c r="L1420" s="1" t="s">
        <v>35</v>
      </c>
      <c r="M1420" s="1" t="s">
        <v>36</v>
      </c>
      <c r="N1420" s="3" t="s">
        <v>37</v>
      </c>
    </row>
    <row r="1421" spans="1:14" ht="19.95" customHeight="1" x14ac:dyDescent="0.25">
      <c r="A1421" s="2">
        <v>173369</v>
      </c>
      <c r="B1421" s="1">
        <v>62</v>
      </c>
      <c r="C1421" s="1">
        <v>3.9013</v>
      </c>
      <c r="D1421" s="1">
        <v>6.2356999999999996</v>
      </c>
      <c r="E1421" s="1">
        <v>12.5692</v>
      </c>
      <c r="F1421" s="1">
        <v>27.3996</v>
      </c>
      <c r="G1421" s="1" t="s">
        <v>14</v>
      </c>
      <c r="H1421" s="1" t="s">
        <v>22</v>
      </c>
      <c r="I1421" s="1" t="s">
        <v>23</v>
      </c>
      <c r="J1421" s="1" t="s">
        <v>24</v>
      </c>
      <c r="K1421" s="1" t="s">
        <v>25</v>
      </c>
      <c r="L1421" s="1" t="s">
        <v>26</v>
      </c>
      <c r="M1421" s="1" t="s">
        <v>27</v>
      </c>
      <c r="N1421" s="3" t="s">
        <v>28</v>
      </c>
    </row>
    <row r="1422" spans="1:14" ht="19.95" customHeight="1" x14ac:dyDescent="0.25">
      <c r="A1422" s="2">
        <v>173367</v>
      </c>
      <c r="B1422" s="1">
        <v>62</v>
      </c>
      <c r="C1422" s="1">
        <v>3.1410999999999998</v>
      </c>
      <c r="D1422" s="1">
        <v>6.6273999999999997</v>
      </c>
      <c r="E1422" s="1">
        <v>14.7995</v>
      </c>
      <c r="F1422" s="1">
        <v>28.269400000000001</v>
      </c>
      <c r="G1422" s="1" t="s">
        <v>29</v>
      </c>
      <c r="H1422" s="1" t="s">
        <v>22</v>
      </c>
      <c r="I1422" s="1" t="s">
        <v>23</v>
      </c>
      <c r="J1422" s="1" t="s">
        <v>24</v>
      </c>
      <c r="K1422" s="1" t="s">
        <v>25</v>
      </c>
      <c r="L1422" s="1" t="s">
        <v>26</v>
      </c>
      <c r="M1422" s="1" t="s">
        <v>27</v>
      </c>
      <c r="N1422" s="3" t="s">
        <v>28</v>
      </c>
    </row>
    <row r="1423" spans="1:14" ht="19.95" hidden="1" customHeight="1" x14ac:dyDescent="0.25">
      <c r="A1423" s="2">
        <v>173358</v>
      </c>
      <c r="B1423" s="1">
        <v>28</v>
      </c>
      <c r="C1423" s="1">
        <v>1.9504999999999999</v>
      </c>
      <c r="D1423" s="1">
        <v>4.3909000000000002</v>
      </c>
      <c r="E1423" s="1">
        <v>9.2981999999999996</v>
      </c>
      <c r="F1423" s="1">
        <v>19.526800000000001</v>
      </c>
      <c r="G1423" s="1" t="s">
        <v>38</v>
      </c>
      <c r="H1423" s="1" t="s">
        <v>31</v>
      </c>
      <c r="I1423" s="1" t="s">
        <v>32</v>
      </c>
      <c r="J1423" s="1" t="s">
        <v>33</v>
      </c>
      <c r="K1423" s="1" t="s">
        <v>34</v>
      </c>
      <c r="L1423" s="1" t="s">
        <v>35</v>
      </c>
      <c r="M1423" s="1" t="s">
        <v>36</v>
      </c>
      <c r="N1423" s="3" t="s">
        <v>37</v>
      </c>
    </row>
    <row r="1424" spans="1:14" ht="19.95" hidden="1" customHeight="1" x14ac:dyDescent="0.25">
      <c r="A1424" s="2">
        <v>173341</v>
      </c>
      <c r="B1424" s="1">
        <v>14</v>
      </c>
      <c r="C1424" s="1">
        <v>1.3844000000000001</v>
      </c>
      <c r="D1424" s="1">
        <v>4.6840999999999999</v>
      </c>
      <c r="E1424" s="1">
        <v>9.0416000000000007</v>
      </c>
      <c r="F1424" s="1">
        <v>18.988099999999999</v>
      </c>
      <c r="G1424" s="1" t="s">
        <v>29</v>
      </c>
      <c r="H1424" s="1" t="s">
        <v>31</v>
      </c>
      <c r="I1424" s="1" t="s">
        <v>32</v>
      </c>
      <c r="J1424" s="1" t="s">
        <v>33</v>
      </c>
      <c r="K1424" s="1" t="s">
        <v>34</v>
      </c>
      <c r="L1424" s="1" t="s">
        <v>35</v>
      </c>
      <c r="M1424" s="1" t="s">
        <v>36</v>
      </c>
      <c r="N1424" s="3" t="s">
        <v>37</v>
      </c>
    </row>
    <row r="1425" spans="1:14" ht="19.95" customHeight="1" x14ac:dyDescent="0.25">
      <c r="A1425" s="2">
        <v>173339</v>
      </c>
      <c r="B1425" s="1">
        <v>78</v>
      </c>
      <c r="C1425" s="1">
        <v>3.62</v>
      </c>
      <c r="D1425" s="1">
        <v>6.3825000000000003</v>
      </c>
      <c r="E1425" s="1">
        <v>13.481199999999999</v>
      </c>
      <c r="F1425" s="1">
        <v>28.723600000000001</v>
      </c>
      <c r="G1425" s="1" t="s">
        <v>30</v>
      </c>
      <c r="H1425" s="1" t="s">
        <v>22</v>
      </c>
      <c r="I1425" s="1" t="s">
        <v>23</v>
      </c>
      <c r="J1425" s="1" t="s">
        <v>24</v>
      </c>
      <c r="K1425" s="1" t="s">
        <v>25</v>
      </c>
      <c r="L1425" s="1" t="s">
        <v>26</v>
      </c>
      <c r="M1425" s="1" t="s">
        <v>27</v>
      </c>
      <c r="N1425" s="3" t="s">
        <v>28</v>
      </c>
    </row>
    <row r="1426" spans="1:14" ht="19.95" hidden="1" customHeight="1" x14ac:dyDescent="0.25">
      <c r="A1426" s="2">
        <v>173304</v>
      </c>
      <c r="B1426" s="1">
        <v>60</v>
      </c>
      <c r="C1426" s="1">
        <v>2.2645</v>
      </c>
      <c r="D1426" s="1">
        <v>5.7885</v>
      </c>
      <c r="E1426" s="1">
        <v>11.703900000000001</v>
      </c>
      <c r="F1426" s="1">
        <v>23.064399999999999</v>
      </c>
      <c r="G1426" s="1" t="s">
        <v>38</v>
      </c>
      <c r="H1426" s="1" t="s">
        <v>15</v>
      </c>
      <c r="I1426" s="1" t="s">
        <v>16</v>
      </c>
      <c r="J1426" s="1" t="s">
        <v>17</v>
      </c>
      <c r="K1426" s="1" t="s">
        <v>18</v>
      </c>
      <c r="L1426" s="1" t="s">
        <v>19</v>
      </c>
      <c r="M1426" s="1" t="s">
        <v>20</v>
      </c>
      <c r="N1426" s="3" t="s">
        <v>21</v>
      </c>
    </row>
    <row r="1427" spans="1:14" ht="19.95" hidden="1" customHeight="1" x14ac:dyDescent="0.25">
      <c r="A1427" s="2">
        <v>173277</v>
      </c>
      <c r="B1427" s="1">
        <v>43</v>
      </c>
      <c r="C1427" s="1">
        <v>2.2111999999999998</v>
      </c>
      <c r="D1427" s="1">
        <v>5.5425000000000004</v>
      </c>
      <c r="E1427" s="1">
        <v>10.4407</v>
      </c>
      <c r="F1427" s="1">
        <v>24.5321</v>
      </c>
      <c r="G1427" s="1" t="s">
        <v>38</v>
      </c>
      <c r="H1427" s="1" t="s">
        <v>15</v>
      </c>
      <c r="I1427" s="1" t="s">
        <v>16</v>
      </c>
      <c r="J1427" s="1" t="s">
        <v>17</v>
      </c>
      <c r="K1427" s="1" t="s">
        <v>18</v>
      </c>
      <c r="L1427" s="1" t="s">
        <v>19</v>
      </c>
      <c r="M1427" s="1" t="s">
        <v>20</v>
      </c>
      <c r="N1427" s="3" t="s">
        <v>21</v>
      </c>
    </row>
    <row r="1428" spans="1:14" ht="19.95" hidden="1" customHeight="1" x14ac:dyDescent="0.25">
      <c r="A1428" s="2">
        <v>173274</v>
      </c>
      <c r="B1428" s="1">
        <v>16</v>
      </c>
      <c r="C1428" s="1">
        <v>1.1537999999999999</v>
      </c>
      <c r="D1428" s="1">
        <v>4.5048000000000004</v>
      </c>
      <c r="E1428" s="1">
        <v>9.2931000000000008</v>
      </c>
      <c r="F1428" s="1">
        <v>18.595199999999998</v>
      </c>
      <c r="G1428" s="1" t="s">
        <v>30</v>
      </c>
      <c r="H1428" s="1" t="s">
        <v>31</v>
      </c>
      <c r="I1428" s="1" t="s">
        <v>32</v>
      </c>
      <c r="J1428" s="1" t="s">
        <v>33</v>
      </c>
      <c r="K1428" s="1" t="s">
        <v>34</v>
      </c>
      <c r="L1428" s="1" t="s">
        <v>35</v>
      </c>
      <c r="M1428" s="1" t="s">
        <v>36</v>
      </c>
      <c r="N1428" s="3" t="s">
        <v>37</v>
      </c>
    </row>
    <row r="1429" spans="1:14" ht="19.95" hidden="1" customHeight="1" x14ac:dyDescent="0.25">
      <c r="A1429" s="2">
        <v>173261</v>
      </c>
      <c r="B1429" s="1">
        <v>22</v>
      </c>
      <c r="C1429" s="1">
        <v>1.8226</v>
      </c>
      <c r="D1429" s="1">
        <v>4.6485000000000003</v>
      </c>
      <c r="E1429" s="1">
        <v>8.2736000000000001</v>
      </c>
      <c r="F1429" s="1">
        <v>19.6571</v>
      </c>
      <c r="G1429" s="1" t="s">
        <v>38</v>
      </c>
      <c r="H1429" s="1" t="s">
        <v>31</v>
      </c>
      <c r="I1429" s="1" t="s">
        <v>32</v>
      </c>
      <c r="J1429" s="1" t="s">
        <v>33</v>
      </c>
      <c r="K1429" s="1" t="s">
        <v>34</v>
      </c>
      <c r="L1429" s="1" t="s">
        <v>35</v>
      </c>
      <c r="M1429" s="1" t="s">
        <v>36</v>
      </c>
      <c r="N1429" s="3" t="s">
        <v>37</v>
      </c>
    </row>
    <row r="1430" spans="1:14" ht="19.95" hidden="1" customHeight="1" x14ac:dyDescent="0.25">
      <c r="A1430" s="2">
        <v>173238</v>
      </c>
      <c r="B1430" s="1">
        <v>37</v>
      </c>
      <c r="C1430" s="1">
        <v>2.6884999999999999</v>
      </c>
      <c r="D1430" s="1">
        <v>5.8357999999999999</v>
      </c>
      <c r="E1430" s="1">
        <v>10.947699999999999</v>
      </c>
      <c r="F1430" s="1">
        <v>20.101700000000001</v>
      </c>
      <c r="G1430" s="1" t="s">
        <v>38</v>
      </c>
      <c r="H1430" s="1" t="s">
        <v>15</v>
      </c>
      <c r="I1430" s="1" t="s">
        <v>16</v>
      </c>
      <c r="J1430" s="1" t="s">
        <v>17</v>
      </c>
      <c r="K1430" s="1" t="s">
        <v>18</v>
      </c>
      <c r="L1430" s="1" t="s">
        <v>19</v>
      </c>
      <c r="M1430" s="1" t="s">
        <v>20</v>
      </c>
      <c r="N1430" s="3" t="s">
        <v>21</v>
      </c>
    </row>
    <row r="1431" spans="1:14" ht="19.95" hidden="1" customHeight="1" x14ac:dyDescent="0.25">
      <c r="A1431" s="2">
        <v>173235</v>
      </c>
      <c r="B1431" s="1">
        <v>26</v>
      </c>
      <c r="C1431" s="1">
        <v>1.7513000000000001</v>
      </c>
      <c r="D1431" s="1">
        <v>4.9010999999999996</v>
      </c>
      <c r="E1431" s="1">
        <v>8.8531999999999993</v>
      </c>
      <c r="F1431" s="1">
        <v>17.181799999999999</v>
      </c>
      <c r="G1431" s="1" t="s">
        <v>29</v>
      </c>
      <c r="H1431" s="1" t="s">
        <v>31</v>
      </c>
      <c r="I1431" s="1" t="s">
        <v>32</v>
      </c>
      <c r="J1431" s="1" t="s">
        <v>33</v>
      </c>
      <c r="K1431" s="1" t="s">
        <v>34</v>
      </c>
      <c r="L1431" s="1" t="s">
        <v>35</v>
      </c>
      <c r="M1431" s="1" t="s">
        <v>36</v>
      </c>
      <c r="N1431" s="3" t="s">
        <v>37</v>
      </c>
    </row>
    <row r="1432" spans="1:14" ht="19.95" hidden="1" customHeight="1" x14ac:dyDescent="0.25">
      <c r="A1432" s="2">
        <v>173216</v>
      </c>
      <c r="B1432" s="1">
        <v>19</v>
      </c>
      <c r="C1432" s="1">
        <v>1.3097000000000001</v>
      </c>
      <c r="D1432" s="1">
        <v>4.2157999999999998</v>
      </c>
      <c r="E1432" s="1">
        <v>8.1770999999999994</v>
      </c>
      <c r="F1432" s="1">
        <v>18.648199999999999</v>
      </c>
      <c r="G1432" s="1" t="s">
        <v>29</v>
      </c>
      <c r="H1432" s="1" t="s">
        <v>31</v>
      </c>
      <c r="I1432" s="1" t="s">
        <v>32</v>
      </c>
      <c r="J1432" s="1" t="s">
        <v>33</v>
      </c>
      <c r="K1432" s="1" t="s">
        <v>34</v>
      </c>
      <c r="L1432" s="1" t="s">
        <v>35</v>
      </c>
      <c r="M1432" s="1" t="s">
        <v>36</v>
      </c>
      <c r="N1432" s="3" t="s">
        <v>37</v>
      </c>
    </row>
    <row r="1433" spans="1:14" ht="19.95" hidden="1" customHeight="1" x14ac:dyDescent="0.25">
      <c r="A1433" s="2">
        <v>173159</v>
      </c>
      <c r="B1433" s="1">
        <v>37</v>
      </c>
      <c r="C1433" s="1">
        <v>2.7357999999999998</v>
      </c>
      <c r="D1433" s="1">
        <v>5.5202999999999998</v>
      </c>
      <c r="E1433" s="1">
        <v>11.882199999999999</v>
      </c>
      <c r="F1433" s="1">
        <v>23.0121</v>
      </c>
      <c r="G1433" s="1" t="s">
        <v>29</v>
      </c>
      <c r="H1433" s="1" t="s">
        <v>15</v>
      </c>
      <c r="I1433" s="1" t="s">
        <v>16</v>
      </c>
      <c r="J1433" s="1" t="s">
        <v>17</v>
      </c>
      <c r="K1433" s="1" t="s">
        <v>18</v>
      </c>
      <c r="L1433" s="1" t="s">
        <v>19</v>
      </c>
      <c r="M1433" s="1" t="s">
        <v>20</v>
      </c>
      <c r="N1433" s="3" t="s">
        <v>21</v>
      </c>
    </row>
    <row r="1434" spans="1:14" ht="19.95" hidden="1" customHeight="1" x14ac:dyDescent="0.25">
      <c r="A1434" s="2">
        <v>173145</v>
      </c>
      <c r="B1434" s="1">
        <v>60</v>
      </c>
      <c r="C1434" s="1">
        <v>2.1858</v>
      </c>
      <c r="D1434" s="1">
        <v>5.9092000000000002</v>
      </c>
      <c r="E1434" s="1">
        <v>11.2875</v>
      </c>
      <c r="F1434" s="1">
        <v>22.997699999999998</v>
      </c>
      <c r="G1434" s="1" t="s">
        <v>38</v>
      </c>
      <c r="H1434" s="1" t="s">
        <v>15</v>
      </c>
      <c r="I1434" s="1" t="s">
        <v>16</v>
      </c>
      <c r="J1434" s="1" t="s">
        <v>17</v>
      </c>
      <c r="K1434" s="1" t="s">
        <v>18</v>
      </c>
      <c r="L1434" s="1" t="s">
        <v>19</v>
      </c>
      <c r="M1434" s="1" t="s">
        <v>20</v>
      </c>
      <c r="N1434" s="3" t="s">
        <v>21</v>
      </c>
    </row>
    <row r="1435" spans="1:14" ht="19.95" hidden="1" customHeight="1" x14ac:dyDescent="0.25">
      <c r="A1435" s="2">
        <v>173126</v>
      </c>
      <c r="B1435" s="1">
        <v>36</v>
      </c>
      <c r="C1435" s="1">
        <v>2.5137999999999998</v>
      </c>
      <c r="D1435" s="1">
        <v>5.9970999999999997</v>
      </c>
      <c r="E1435" s="1">
        <v>10.3444</v>
      </c>
      <c r="F1435" s="1">
        <v>24.5488</v>
      </c>
      <c r="G1435" s="1" t="s">
        <v>29</v>
      </c>
      <c r="H1435" s="1" t="s">
        <v>15</v>
      </c>
      <c r="I1435" s="1" t="s">
        <v>16</v>
      </c>
      <c r="J1435" s="1" t="s">
        <v>17</v>
      </c>
      <c r="K1435" s="1" t="s">
        <v>18</v>
      </c>
      <c r="L1435" s="1" t="s">
        <v>19</v>
      </c>
      <c r="M1435" s="1" t="s">
        <v>20</v>
      </c>
      <c r="N1435" s="3" t="s">
        <v>21</v>
      </c>
    </row>
    <row r="1436" spans="1:14" ht="19.95" hidden="1" customHeight="1" x14ac:dyDescent="0.25">
      <c r="A1436" s="2">
        <v>173108</v>
      </c>
      <c r="B1436" s="1">
        <v>36</v>
      </c>
      <c r="C1436" s="1">
        <v>2.2263999999999999</v>
      </c>
      <c r="D1436" s="1">
        <v>5.2130000000000001</v>
      </c>
      <c r="E1436" s="1">
        <v>10.902799999999999</v>
      </c>
      <c r="F1436" s="1">
        <v>21.277100000000001</v>
      </c>
      <c r="G1436" s="1" t="s">
        <v>38</v>
      </c>
      <c r="H1436" s="1" t="s">
        <v>15</v>
      </c>
      <c r="I1436" s="1" t="s">
        <v>16</v>
      </c>
      <c r="J1436" s="1" t="s">
        <v>17</v>
      </c>
      <c r="K1436" s="1" t="s">
        <v>18</v>
      </c>
      <c r="L1436" s="1" t="s">
        <v>19</v>
      </c>
      <c r="M1436" s="1" t="s">
        <v>20</v>
      </c>
      <c r="N1436" s="3" t="s">
        <v>21</v>
      </c>
    </row>
    <row r="1437" spans="1:14" ht="19.95" customHeight="1" x14ac:dyDescent="0.25">
      <c r="A1437" s="2">
        <v>173081</v>
      </c>
      <c r="B1437" s="1">
        <v>63</v>
      </c>
      <c r="C1437" s="1">
        <v>3.0758999999999999</v>
      </c>
      <c r="D1437" s="1">
        <v>6.2419000000000002</v>
      </c>
      <c r="E1437" s="1">
        <v>14.723599999999999</v>
      </c>
      <c r="F1437" s="1">
        <v>29.465299999999999</v>
      </c>
      <c r="G1437" s="1" t="s">
        <v>14</v>
      </c>
      <c r="H1437" s="1" t="s">
        <v>22</v>
      </c>
      <c r="I1437" s="1" t="s">
        <v>23</v>
      </c>
      <c r="J1437" s="1" t="s">
        <v>24</v>
      </c>
      <c r="K1437" s="1" t="s">
        <v>25</v>
      </c>
      <c r="L1437" s="1" t="s">
        <v>26</v>
      </c>
      <c r="M1437" s="1" t="s">
        <v>27</v>
      </c>
      <c r="N1437" s="3" t="s">
        <v>28</v>
      </c>
    </row>
    <row r="1438" spans="1:14" ht="19.95" hidden="1" customHeight="1" x14ac:dyDescent="0.25">
      <c r="A1438" s="2">
        <v>173080</v>
      </c>
      <c r="B1438" s="1">
        <v>26</v>
      </c>
      <c r="C1438" s="1">
        <v>1.3289</v>
      </c>
      <c r="D1438" s="1">
        <v>4.3419999999999996</v>
      </c>
      <c r="E1438" s="1">
        <v>8.1265999999999998</v>
      </c>
      <c r="F1438" s="1">
        <v>16.349499999999999</v>
      </c>
      <c r="G1438" s="1" t="s">
        <v>38</v>
      </c>
      <c r="H1438" s="1" t="s">
        <v>31</v>
      </c>
      <c r="I1438" s="1" t="s">
        <v>32</v>
      </c>
      <c r="J1438" s="1" t="s">
        <v>33</v>
      </c>
      <c r="K1438" s="1" t="s">
        <v>34</v>
      </c>
      <c r="L1438" s="1" t="s">
        <v>35</v>
      </c>
      <c r="M1438" s="1" t="s">
        <v>36</v>
      </c>
      <c r="N1438" s="3" t="s">
        <v>37</v>
      </c>
    </row>
    <row r="1439" spans="1:14" ht="19.95" customHeight="1" x14ac:dyDescent="0.25">
      <c r="A1439" s="2">
        <v>173075</v>
      </c>
      <c r="B1439" s="1">
        <v>76</v>
      </c>
      <c r="C1439" s="1">
        <v>3.2042999999999999</v>
      </c>
      <c r="D1439" s="1">
        <v>6.4195000000000002</v>
      </c>
      <c r="E1439" s="1">
        <v>12.894399999999999</v>
      </c>
      <c r="F1439" s="1">
        <v>27.283200000000001</v>
      </c>
      <c r="G1439" s="1" t="s">
        <v>14</v>
      </c>
      <c r="H1439" s="1" t="s">
        <v>22</v>
      </c>
      <c r="I1439" s="1" t="s">
        <v>23</v>
      </c>
      <c r="J1439" s="1" t="s">
        <v>24</v>
      </c>
      <c r="K1439" s="1" t="s">
        <v>25</v>
      </c>
      <c r="L1439" s="1" t="s">
        <v>26</v>
      </c>
      <c r="M1439" s="1" t="s">
        <v>27</v>
      </c>
      <c r="N1439" s="3" t="s">
        <v>28</v>
      </c>
    </row>
    <row r="1440" spans="1:14" ht="19.95" hidden="1" customHeight="1" x14ac:dyDescent="0.25">
      <c r="A1440" s="2">
        <v>173070</v>
      </c>
      <c r="B1440" s="1">
        <v>14</v>
      </c>
      <c r="C1440" s="1">
        <v>1.2071000000000001</v>
      </c>
      <c r="D1440" s="1">
        <v>4.8909000000000002</v>
      </c>
      <c r="E1440" s="1">
        <v>9.3292000000000002</v>
      </c>
      <c r="F1440" s="1">
        <v>16.879899999999999</v>
      </c>
      <c r="G1440" s="1" t="s">
        <v>38</v>
      </c>
      <c r="H1440" s="1" t="s">
        <v>31</v>
      </c>
      <c r="I1440" s="1" t="s">
        <v>32</v>
      </c>
      <c r="J1440" s="1" t="s">
        <v>33</v>
      </c>
      <c r="K1440" s="1" t="s">
        <v>34</v>
      </c>
      <c r="L1440" s="1" t="s">
        <v>35</v>
      </c>
      <c r="M1440" s="1" t="s">
        <v>36</v>
      </c>
      <c r="N1440" s="3" t="s">
        <v>37</v>
      </c>
    </row>
    <row r="1441" spans="1:14" ht="19.95" hidden="1" customHeight="1" x14ac:dyDescent="0.25">
      <c r="A1441" s="2">
        <v>172935</v>
      </c>
      <c r="B1441" s="1">
        <v>44</v>
      </c>
      <c r="C1441" s="1">
        <v>2.2517999999999998</v>
      </c>
      <c r="D1441" s="1">
        <v>5.3441999999999998</v>
      </c>
      <c r="E1441" s="1">
        <v>10.673999999999999</v>
      </c>
      <c r="F1441" s="1">
        <v>20.709299999999999</v>
      </c>
      <c r="G1441" s="1" t="s">
        <v>38</v>
      </c>
      <c r="H1441" s="1" t="s">
        <v>15</v>
      </c>
      <c r="I1441" s="1" t="s">
        <v>16</v>
      </c>
      <c r="J1441" s="1" t="s">
        <v>17</v>
      </c>
      <c r="K1441" s="1" t="s">
        <v>18</v>
      </c>
      <c r="L1441" s="1" t="s">
        <v>19</v>
      </c>
      <c r="M1441" s="1" t="s">
        <v>20</v>
      </c>
      <c r="N1441" s="3" t="s">
        <v>21</v>
      </c>
    </row>
    <row r="1442" spans="1:14" ht="19.95" customHeight="1" x14ac:dyDescent="0.25">
      <c r="A1442" s="2">
        <v>172928</v>
      </c>
      <c r="B1442" s="1">
        <v>65</v>
      </c>
      <c r="C1442" s="1">
        <v>3.2168000000000001</v>
      </c>
      <c r="D1442" s="1">
        <v>6.8056000000000001</v>
      </c>
      <c r="E1442" s="1">
        <v>12.4574</v>
      </c>
      <c r="F1442" s="1">
        <v>27.747299999999999</v>
      </c>
      <c r="G1442" s="1" t="s">
        <v>29</v>
      </c>
      <c r="H1442" s="1" t="s">
        <v>22</v>
      </c>
      <c r="I1442" s="1" t="s">
        <v>23</v>
      </c>
      <c r="J1442" s="1" t="s">
        <v>24</v>
      </c>
      <c r="K1442" s="1" t="s">
        <v>25</v>
      </c>
      <c r="L1442" s="1" t="s">
        <v>26</v>
      </c>
      <c r="M1442" s="1" t="s">
        <v>27</v>
      </c>
      <c r="N1442" s="3" t="s">
        <v>28</v>
      </c>
    </row>
    <row r="1443" spans="1:14" ht="19.95" customHeight="1" x14ac:dyDescent="0.25">
      <c r="A1443" s="2">
        <v>172884</v>
      </c>
      <c r="B1443" s="1">
        <v>61</v>
      </c>
      <c r="C1443" s="1">
        <v>3.6911</v>
      </c>
      <c r="D1443" s="1">
        <v>6.0949</v>
      </c>
      <c r="E1443" s="1">
        <v>12.1149</v>
      </c>
      <c r="F1443" s="1">
        <v>28.914100000000001</v>
      </c>
      <c r="G1443" s="1" t="s">
        <v>38</v>
      </c>
      <c r="H1443" s="1" t="s">
        <v>22</v>
      </c>
      <c r="I1443" s="1" t="s">
        <v>23</v>
      </c>
      <c r="J1443" s="1" t="s">
        <v>24</v>
      </c>
      <c r="K1443" s="1" t="s">
        <v>25</v>
      </c>
      <c r="L1443" s="1" t="s">
        <v>26</v>
      </c>
      <c r="M1443" s="1" t="s">
        <v>27</v>
      </c>
      <c r="N1443" s="3" t="s">
        <v>28</v>
      </c>
    </row>
    <row r="1444" spans="1:14" ht="19.95" hidden="1" customHeight="1" x14ac:dyDescent="0.25">
      <c r="A1444" s="2">
        <v>172875</v>
      </c>
      <c r="B1444" s="1">
        <v>34</v>
      </c>
      <c r="C1444" s="1">
        <v>2.4030999999999998</v>
      </c>
      <c r="D1444" s="1">
        <v>5.1132</v>
      </c>
      <c r="E1444" s="1">
        <v>10.9023</v>
      </c>
      <c r="F1444" s="1">
        <v>22.013999999999999</v>
      </c>
      <c r="G1444" s="1" t="s">
        <v>30</v>
      </c>
      <c r="H1444" s="1" t="s">
        <v>15</v>
      </c>
      <c r="I1444" s="1" t="s">
        <v>16</v>
      </c>
      <c r="J1444" s="1" t="s">
        <v>17</v>
      </c>
      <c r="K1444" s="1" t="s">
        <v>18</v>
      </c>
      <c r="L1444" s="1" t="s">
        <v>19</v>
      </c>
      <c r="M1444" s="1" t="s">
        <v>20</v>
      </c>
      <c r="N1444" s="3" t="s">
        <v>21</v>
      </c>
    </row>
    <row r="1445" spans="1:14" ht="19.95" customHeight="1" x14ac:dyDescent="0.25">
      <c r="A1445" s="2">
        <v>172867</v>
      </c>
      <c r="B1445" s="1">
        <v>67</v>
      </c>
      <c r="C1445" s="1">
        <v>3.6486000000000001</v>
      </c>
      <c r="D1445" s="1">
        <v>6.5438999999999998</v>
      </c>
      <c r="E1445" s="1">
        <v>15.770200000000001</v>
      </c>
      <c r="F1445" s="1">
        <v>27.3123</v>
      </c>
      <c r="G1445" s="1" t="s">
        <v>38</v>
      </c>
      <c r="H1445" s="1" t="s">
        <v>22</v>
      </c>
      <c r="I1445" s="1" t="s">
        <v>23</v>
      </c>
      <c r="J1445" s="1" t="s">
        <v>24</v>
      </c>
      <c r="K1445" s="1" t="s">
        <v>25</v>
      </c>
      <c r="L1445" s="1" t="s">
        <v>26</v>
      </c>
      <c r="M1445" s="1" t="s">
        <v>27</v>
      </c>
      <c r="N1445" s="3" t="s">
        <v>28</v>
      </c>
    </row>
    <row r="1446" spans="1:14" ht="19.95" hidden="1" customHeight="1" x14ac:dyDescent="0.25">
      <c r="A1446" s="2">
        <v>172851</v>
      </c>
      <c r="B1446" s="1">
        <v>20</v>
      </c>
      <c r="C1446" s="1">
        <v>1.9830000000000001</v>
      </c>
      <c r="D1446" s="1">
        <v>4.1702000000000004</v>
      </c>
      <c r="E1446" s="1">
        <v>8.6835000000000004</v>
      </c>
      <c r="F1446" s="1">
        <v>17.435099999999998</v>
      </c>
      <c r="G1446" s="1" t="s">
        <v>14</v>
      </c>
      <c r="H1446" s="1" t="s">
        <v>31</v>
      </c>
      <c r="I1446" s="1" t="s">
        <v>32</v>
      </c>
      <c r="J1446" s="1" t="s">
        <v>33</v>
      </c>
      <c r="K1446" s="1" t="s">
        <v>34</v>
      </c>
      <c r="L1446" s="1" t="s">
        <v>35</v>
      </c>
      <c r="M1446" s="1" t="s">
        <v>36</v>
      </c>
      <c r="N1446" s="3" t="s">
        <v>37</v>
      </c>
    </row>
    <row r="1447" spans="1:14" ht="19.95" hidden="1" customHeight="1" x14ac:dyDescent="0.25">
      <c r="A1447" s="2">
        <v>172735</v>
      </c>
      <c r="B1447" s="1">
        <v>34</v>
      </c>
      <c r="C1447" s="1">
        <v>2.2951000000000001</v>
      </c>
      <c r="D1447" s="1">
        <v>5.2259000000000002</v>
      </c>
      <c r="E1447" s="1">
        <v>11.6607</v>
      </c>
      <c r="F1447" s="1">
        <v>22.8581</v>
      </c>
      <c r="G1447" s="1" t="s">
        <v>29</v>
      </c>
      <c r="H1447" s="1" t="s">
        <v>15</v>
      </c>
      <c r="I1447" s="1" t="s">
        <v>16</v>
      </c>
      <c r="J1447" s="1" t="s">
        <v>17</v>
      </c>
      <c r="K1447" s="1" t="s">
        <v>18</v>
      </c>
      <c r="L1447" s="1" t="s">
        <v>19</v>
      </c>
      <c r="M1447" s="1" t="s">
        <v>20</v>
      </c>
      <c r="N1447" s="3" t="s">
        <v>21</v>
      </c>
    </row>
    <row r="1448" spans="1:14" ht="19.95" hidden="1" customHeight="1" x14ac:dyDescent="0.25">
      <c r="A1448" s="2">
        <v>172716</v>
      </c>
      <c r="B1448" s="1">
        <v>49</v>
      </c>
      <c r="C1448" s="1">
        <v>2.3660000000000001</v>
      </c>
      <c r="D1448" s="1">
        <v>5.0664999999999996</v>
      </c>
      <c r="E1448" s="1">
        <v>10.0113</v>
      </c>
      <c r="F1448" s="1">
        <v>21.925899999999999</v>
      </c>
      <c r="G1448" s="1" t="s">
        <v>29</v>
      </c>
      <c r="H1448" s="1" t="s">
        <v>15</v>
      </c>
      <c r="I1448" s="1" t="s">
        <v>16</v>
      </c>
      <c r="J1448" s="1" t="s">
        <v>17</v>
      </c>
      <c r="K1448" s="1" t="s">
        <v>18</v>
      </c>
      <c r="L1448" s="1" t="s">
        <v>19</v>
      </c>
      <c r="M1448" s="1" t="s">
        <v>20</v>
      </c>
      <c r="N1448" s="3" t="s">
        <v>21</v>
      </c>
    </row>
    <row r="1449" spans="1:14" ht="19.95" customHeight="1" x14ac:dyDescent="0.25">
      <c r="A1449" s="2">
        <v>172714</v>
      </c>
      <c r="B1449" s="1">
        <v>65</v>
      </c>
      <c r="C1449" s="1">
        <v>3.254</v>
      </c>
      <c r="D1449" s="1">
        <v>6.3494999999999999</v>
      </c>
      <c r="E1449" s="1">
        <v>13.6435</v>
      </c>
      <c r="F1449" s="1">
        <v>28.872800000000002</v>
      </c>
      <c r="G1449" s="1" t="s">
        <v>30</v>
      </c>
      <c r="H1449" s="1" t="s">
        <v>22</v>
      </c>
      <c r="I1449" s="1" t="s">
        <v>23</v>
      </c>
      <c r="J1449" s="1" t="s">
        <v>24</v>
      </c>
      <c r="K1449" s="1" t="s">
        <v>25</v>
      </c>
      <c r="L1449" s="1" t="s">
        <v>26</v>
      </c>
      <c r="M1449" s="1" t="s">
        <v>27</v>
      </c>
      <c r="N1449" s="3" t="s">
        <v>28</v>
      </c>
    </row>
    <row r="1450" spans="1:14" ht="19.95" hidden="1" customHeight="1" x14ac:dyDescent="0.25">
      <c r="A1450" s="2">
        <v>172711</v>
      </c>
      <c r="B1450" s="1">
        <v>37</v>
      </c>
      <c r="C1450" s="1">
        <v>2.0301</v>
      </c>
      <c r="D1450" s="1">
        <v>5.9173</v>
      </c>
      <c r="E1450" s="1">
        <v>11.128</v>
      </c>
      <c r="F1450" s="1">
        <v>24.4833</v>
      </c>
      <c r="G1450" s="1" t="s">
        <v>38</v>
      </c>
      <c r="H1450" s="1" t="s">
        <v>15</v>
      </c>
      <c r="I1450" s="1" t="s">
        <v>16</v>
      </c>
      <c r="J1450" s="1" t="s">
        <v>17</v>
      </c>
      <c r="K1450" s="1" t="s">
        <v>18</v>
      </c>
      <c r="L1450" s="1" t="s">
        <v>19</v>
      </c>
      <c r="M1450" s="1" t="s">
        <v>20</v>
      </c>
      <c r="N1450" s="3" t="s">
        <v>21</v>
      </c>
    </row>
    <row r="1451" spans="1:14" ht="19.95" hidden="1" customHeight="1" x14ac:dyDescent="0.25">
      <c r="A1451" s="2">
        <v>172661</v>
      </c>
      <c r="B1451" s="1">
        <v>37</v>
      </c>
      <c r="C1451" s="1">
        <v>2.5754999999999999</v>
      </c>
      <c r="D1451" s="1">
        <v>5.0149999999999997</v>
      </c>
      <c r="E1451" s="1">
        <v>10.7532</v>
      </c>
      <c r="F1451" s="1">
        <v>21.357199999999999</v>
      </c>
      <c r="G1451" s="1" t="s">
        <v>30</v>
      </c>
      <c r="H1451" s="1" t="s">
        <v>15</v>
      </c>
      <c r="I1451" s="1" t="s">
        <v>16</v>
      </c>
      <c r="J1451" s="1" t="s">
        <v>17</v>
      </c>
      <c r="K1451" s="1" t="s">
        <v>18</v>
      </c>
      <c r="L1451" s="1" t="s">
        <v>19</v>
      </c>
      <c r="M1451" s="1" t="s">
        <v>20</v>
      </c>
      <c r="N1451" s="3" t="s">
        <v>21</v>
      </c>
    </row>
    <row r="1452" spans="1:14" ht="19.95" customHeight="1" x14ac:dyDescent="0.25">
      <c r="A1452" s="2">
        <v>172602</v>
      </c>
      <c r="B1452" s="1">
        <v>100</v>
      </c>
      <c r="C1452" s="1">
        <v>3.2965</v>
      </c>
      <c r="D1452" s="1">
        <v>6.0087999999999999</v>
      </c>
      <c r="E1452" s="1">
        <v>14.8125</v>
      </c>
      <c r="F1452" s="1">
        <v>28.132000000000001</v>
      </c>
      <c r="G1452" s="1" t="s">
        <v>30</v>
      </c>
      <c r="H1452" s="1" t="s">
        <v>22</v>
      </c>
      <c r="I1452" s="1" t="s">
        <v>23</v>
      </c>
      <c r="J1452" s="1" t="s">
        <v>24</v>
      </c>
      <c r="K1452" s="1" t="s">
        <v>25</v>
      </c>
      <c r="L1452" s="1" t="s">
        <v>26</v>
      </c>
      <c r="M1452" s="1" t="s">
        <v>27</v>
      </c>
      <c r="N1452" s="3" t="s">
        <v>28</v>
      </c>
    </row>
    <row r="1453" spans="1:14" ht="19.95" hidden="1" customHeight="1" x14ac:dyDescent="0.25">
      <c r="A1453" s="2">
        <v>172564</v>
      </c>
      <c r="B1453" s="1">
        <v>12</v>
      </c>
      <c r="C1453" s="1">
        <v>1.3106</v>
      </c>
      <c r="D1453" s="1">
        <v>4.2865000000000002</v>
      </c>
      <c r="E1453" s="1">
        <v>8.4807000000000006</v>
      </c>
      <c r="F1453" s="1">
        <v>18.168399999999998</v>
      </c>
      <c r="G1453" s="1" t="s">
        <v>30</v>
      </c>
      <c r="H1453" s="1" t="s">
        <v>31</v>
      </c>
      <c r="I1453" s="1" t="s">
        <v>32</v>
      </c>
      <c r="J1453" s="1" t="s">
        <v>33</v>
      </c>
      <c r="K1453" s="1" t="s">
        <v>34</v>
      </c>
      <c r="L1453" s="1" t="s">
        <v>35</v>
      </c>
      <c r="M1453" s="1" t="s">
        <v>36</v>
      </c>
      <c r="N1453" s="3" t="s">
        <v>37</v>
      </c>
    </row>
    <row r="1454" spans="1:14" ht="19.95" hidden="1" customHeight="1" x14ac:dyDescent="0.25">
      <c r="A1454" s="2">
        <v>172542</v>
      </c>
      <c r="B1454" s="1">
        <v>26</v>
      </c>
      <c r="C1454" s="1">
        <v>1.2866</v>
      </c>
      <c r="D1454" s="1">
        <v>4.8080999999999996</v>
      </c>
      <c r="E1454" s="1">
        <v>9.4778000000000002</v>
      </c>
      <c r="F1454" s="1">
        <v>18.4803</v>
      </c>
      <c r="G1454" s="1" t="s">
        <v>14</v>
      </c>
      <c r="H1454" s="1" t="s">
        <v>31</v>
      </c>
      <c r="I1454" s="1" t="s">
        <v>32</v>
      </c>
      <c r="J1454" s="1" t="s">
        <v>33</v>
      </c>
      <c r="K1454" s="1" t="s">
        <v>34</v>
      </c>
      <c r="L1454" s="1" t="s">
        <v>35</v>
      </c>
      <c r="M1454" s="1" t="s">
        <v>36</v>
      </c>
      <c r="N1454" s="3" t="s">
        <v>37</v>
      </c>
    </row>
    <row r="1455" spans="1:14" ht="19.95" hidden="1" customHeight="1" x14ac:dyDescent="0.25">
      <c r="A1455" s="2">
        <v>172522</v>
      </c>
      <c r="B1455" s="1">
        <v>56</v>
      </c>
      <c r="C1455" s="1">
        <v>2.1229</v>
      </c>
      <c r="D1455" s="1">
        <v>5.5686</v>
      </c>
      <c r="E1455" s="1">
        <v>10.0845</v>
      </c>
      <c r="F1455" s="1">
        <v>24.302700000000002</v>
      </c>
      <c r="G1455" s="1" t="s">
        <v>14</v>
      </c>
      <c r="H1455" s="1" t="s">
        <v>15</v>
      </c>
      <c r="I1455" s="1" t="s">
        <v>16</v>
      </c>
      <c r="J1455" s="1" t="s">
        <v>17</v>
      </c>
      <c r="K1455" s="1" t="s">
        <v>18</v>
      </c>
      <c r="L1455" s="1" t="s">
        <v>19</v>
      </c>
      <c r="M1455" s="1" t="s">
        <v>20</v>
      </c>
      <c r="N1455" s="3" t="s">
        <v>21</v>
      </c>
    </row>
    <row r="1456" spans="1:14" ht="19.95" hidden="1" customHeight="1" x14ac:dyDescent="0.25">
      <c r="A1456" s="2">
        <v>172484</v>
      </c>
      <c r="B1456" s="1">
        <v>25</v>
      </c>
      <c r="C1456" s="1">
        <v>1.0386</v>
      </c>
      <c r="D1456" s="1">
        <v>4.8696000000000002</v>
      </c>
      <c r="E1456" s="1">
        <v>9.0709999999999997</v>
      </c>
      <c r="F1456" s="1">
        <v>18.123699999999999</v>
      </c>
      <c r="G1456" s="1" t="s">
        <v>38</v>
      </c>
      <c r="H1456" s="1" t="s">
        <v>31</v>
      </c>
      <c r="I1456" s="1" t="s">
        <v>32</v>
      </c>
      <c r="J1456" s="1" t="s">
        <v>33</v>
      </c>
      <c r="K1456" s="1" t="s">
        <v>34</v>
      </c>
      <c r="L1456" s="1" t="s">
        <v>35</v>
      </c>
      <c r="M1456" s="1" t="s">
        <v>36</v>
      </c>
      <c r="N1456" s="3" t="s">
        <v>37</v>
      </c>
    </row>
    <row r="1457" spans="1:14" ht="19.95" hidden="1" customHeight="1" x14ac:dyDescent="0.25">
      <c r="A1457" s="2">
        <v>172468</v>
      </c>
      <c r="B1457" s="1">
        <v>20</v>
      </c>
      <c r="C1457" s="1">
        <v>1.6639999999999999</v>
      </c>
      <c r="D1457" s="1">
        <v>4.6425999999999998</v>
      </c>
      <c r="E1457" s="1">
        <v>8.8019999999999996</v>
      </c>
      <c r="F1457" s="1">
        <v>17.273</v>
      </c>
      <c r="G1457" s="1" t="s">
        <v>14</v>
      </c>
      <c r="H1457" s="1" t="s">
        <v>31</v>
      </c>
      <c r="I1457" s="1" t="s">
        <v>32</v>
      </c>
      <c r="J1457" s="1" t="s">
        <v>33</v>
      </c>
      <c r="K1457" s="1" t="s">
        <v>34</v>
      </c>
      <c r="L1457" s="1" t="s">
        <v>35</v>
      </c>
      <c r="M1457" s="1" t="s">
        <v>36</v>
      </c>
      <c r="N1457" s="3" t="s">
        <v>37</v>
      </c>
    </row>
    <row r="1458" spans="1:14" ht="19.95" customHeight="1" x14ac:dyDescent="0.25">
      <c r="A1458" s="2">
        <v>172457</v>
      </c>
      <c r="B1458" s="1">
        <v>45</v>
      </c>
      <c r="C1458" s="1">
        <v>2.629</v>
      </c>
      <c r="D1458" s="1">
        <v>5.9196999999999997</v>
      </c>
      <c r="E1458" s="1">
        <v>11.133100000000001</v>
      </c>
      <c r="F1458" s="1">
        <v>24.604099999999999</v>
      </c>
      <c r="G1458" s="1" t="s">
        <v>29</v>
      </c>
      <c r="H1458" s="1" t="s">
        <v>15</v>
      </c>
      <c r="I1458" s="1" t="s">
        <v>16</v>
      </c>
      <c r="J1458" s="1" t="s">
        <v>17</v>
      </c>
      <c r="K1458" s="1" t="s">
        <v>18</v>
      </c>
      <c r="L1458" s="1" t="s">
        <v>19</v>
      </c>
      <c r="M1458" s="1" t="s">
        <v>20</v>
      </c>
      <c r="N1458" s="3" t="s">
        <v>28</v>
      </c>
    </row>
    <row r="1459" spans="1:14" ht="19.95" hidden="1" customHeight="1" x14ac:dyDescent="0.25">
      <c r="A1459" s="2">
        <v>172430</v>
      </c>
      <c r="B1459" s="1">
        <v>57</v>
      </c>
      <c r="C1459" s="1">
        <v>2.6334</v>
      </c>
      <c r="D1459" s="1">
        <v>5.7573999999999996</v>
      </c>
      <c r="E1459" s="1">
        <v>11.498799999999999</v>
      </c>
      <c r="F1459" s="1">
        <v>21.631799999999998</v>
      </c>
      <c r="G1459" s="1" t="s">
        <v>30</v>
      </c>
      <c r="H1459" s="1" t="s">
        <v>15</v>
      </c>
      <c r="I1459" s="1" t="s">
        <v>16</v>
      </c>
      <c r="J1459" s="1" t="s">
        <v>17</v>
      </c>
      <c r="K1459" s="1" t="s">
        <v>18</v>
      </c>
      <c r="L1459" s="1" t="s">
        <v>19</v>
      </c>
      <c r="M1459" s="1" t="s">
        <v>20</v>
      </c>
      <c r="N1459" s="3" t="s">
        <v>21</v>
      </c>
    </row>
    <row r="1460" spans="1:14" ht="19.95" hidden="1" customHeight="1" x14ac:dyDescent="0.25">
      <c r="A1460" s="2">
        <v>172428</v>
      </c>
      <c r="B1460" s="1">
        <v>59</v>
      </c>
      <c r="C1460" s="1">
        <v>2.6147</v>
      </c>
      <c r="D1460" s="1">
        <v>5.3841000000000001</v>
      </c>
      <c r="E1460" s="1">
        <v>11.152100000000001</v>
      </c>
      <c r="F1460" s="1">
        <v>20.803100000000001</v>
      </c>
      <c r="G1460" s="1" t="s">
        <v>30</v>
      </c>
      <c r="H1460" s="1" t="s">
        <v>15</v>
      </c>
      <c r="I1460" s="1" t="s">
        <v>16</v>
      </c>
      <c r="J1460" s="1" t="s">
        <v>17</v>
      </c>
      <c r="K1460" s="1" t="s">
        <v>18</v>
      </c>
      <c r="L1460" s="1" t="s">
        <v>19</v>
      </c>
      <c r="M1460" s="1" t="s">
        <v>20</v>
      </c>
      <c r="N1460" s="3" t="s">
        <v>21</v>
      </c>
    </row>
    <row r="1461" spans="1:14" ht="19.95" hidden="1" customHeight="1" x14ac:dyDescent="0.25">
      <c r="A1461" s="2">
        <v>172427</v>
      </c>
      <c r="B1461" s="1">
        <v>23</v>
      </c>
      <c r="C1461" s="1">
        <v>1.2402</v>
      </c>
      <c r="D1461" s="1">
        <v>4.2904</v>
      </c>
      <c r="E1461" s="1">
        <v>8.5030999999999999</v>
      </c>
      <c r="F1461" s="1">
        <v>18.3492</v>
      </c>
      <c r="G1461" s="1" t="s">
        <v>38</v>
      </c>
      <c r="H1461" s="1" t="s">
        <v>31</v>
      </c>
      <c r="I1461" s="1" t="s">
        <v>32</v>
      </c>
      <c r="J1461" s="1" t="s">
        <v>33</v>
      </c>
      <c r="K1461" s="1" t="s">
        <v>34</v>
      </c>
      <c r="L1461" s="1" t="s">
        <v>35</v>
      </c>
      <c r="M1461" s="1" t="s">
        <v>36</v>
      </c>
      <c r="N1461" s="3" t="s">
        <v>37</v>
      </c>
    </row>
    <row r="1462" spans="1:14" ht="19.95" hidden="1" customHeight="1" x14ac:dyDescent="0.25">
      <c r="A1462" s="2">
        <v>172375</v>
      </c>
      <c r="B1462" s="1">
        <v>47</v>
      </c>
      <c r="C1462" s="1">
        <v>2.5623</v>
      </c>
      <c r="D1462" s="1">
        <v>5.3952</v>
      </c>
      <c r="E1462" s="1">
        <v>10.2585</v>
      </c>
      <c r="F1462" s="1">
        <v>21.706600000000002</v>
      </c>
      <c r="G1462" s="1" t="s">
        <v>29</v>
      </c>
      <c r="H1462" s="1" t="s">
        <v>15</v>
      </c>
      <c r="I1462" s="1" t="s">
        <v>16</v>
      </c>
      <c r="J1462" s="1" t="s">
        <v>17</v>
      </c>
      <c r="K1462" s="1" t="s">
        <v>18</v>
      </c>
      <c r="L1462" s="1" t="s">
        <v>19</v>
      </c>
      <c r="M1462" s="1" t="s">
        <v>20</v>
      </c>
      <c r="N1462" s="3" t="s">
        <v>21</v>
      </c>
    </row>
    <row r="1463" spans="1:14" ht="19.95" hidden="1" customHeight="1" x14ac:dyDescent="0.25">
      <c r="A1463" s="2">
        <v>172372</v>
      </c>
      <c r="B1463" s="1">
        <v>60</v>
      </c>
      <c r="C1463" s="1">
        <v>2.1897000000000002</v>
      </c>
      <c r="D1463" s="1">
        <v>5.4664999999999999</v>
      </c>
      <c r="E1463" s="1">
        <v>10.164099999999999</v>
      </c>
      <c r="F1463" s="1">
        <v>20.6904</v>
      </c>
      <c r="G1463" s="1" t="s">
        <v>29</v>
      </c>
      <c r="H1463" s="1" t="s">
        <v>15</v>
      </c>
      <c r="I1463" s="1" t="s">
        <v>16</v>
      </c>
      <c r="J1463" s="1" t="s">
        <v>17</v>
      </c>
      <c r="K1463" s="1" t="s">
        <v>18</v>
      </c>
      <c r="L1463" s="1" t="s">
        <v>19</v>
      </c>
      <c r="M1463" s="1" t="s">
        <v>20</v>
      </c>
      <c r="N1463" s="3" t="s">
        <v>21</v>
      </c>
    </row>
    <row r="1464" spans="1:14" ht="19.95" customHeight="1" x14ac:dyDescent="0.25">
      <c r="A1464" s="2">
        <v>172341</v>
      </c>
      <c r="B1464" s="1">
        <v>87</v>
      </c>
      <c r="C1464" s="1">
        <v>3.867</v>
      </c>
      <c r="D1464" s="1">
        <v>6.3095999999999997</v>
      </c>
      <c r="E1464" s="1">
        <v>13.039899999999999</v>
      </c>
      <c r="F1464" s="1">
        <v>27.336600000000001</v>
      </c>
      <c r="G1464" s="1" t="s">
        <v>30</v>
      </c>
      <c r="H1464" s="1" t="s">
        <v>22</v>
      </c>
      <c r="I1464" s="1" t="s">
        <v>23</v>
      </c>
      <c r="J1464" s="1" t="s">
        <v>24</v>
      </c>
      <c r="K1464" s="1" t="s">
        <v>25</v>
      </c>
      <c r="L1464" s="1" t="s">
        <v>26</v>
      </c>
      <c r="M1464" s="1" t="s">
        <v>27</v>
      </c>
      <c r="N1464" s="3" t="s">
        <v>28</v>
      </c>
    </row>
    <row r="1465" spans="1:14" ht="19.95" hidden="1" customHeight="1" x14ac:dyDescent="0.25">
      <c r="A1465" s="2">
        <v>172228</v>
      </c>
      <c r="B1465" s="1">
        <v>31</v>
      </c>
      <c r="C1465" s="1">
        <v>2.8782999999999999</v>
      </c>
      <c r="D1465" s="1">
        <v>5.7325999999999997</v>
      </c>
      <c r="E1465" s="1">
        <v>11.3537</v>
      </c>
      <c r="F1465" s="1">
        <v>20.5962</v>
      </c>
      <c r="G1465" s="1" t="s">
        <v>38</v>
      </c>
      <c r="H1465" s="1" t="s">
        <v>15</v>
      </c>
      <c r="I1465" s="1" t="s">
        <v>16</v>
      </c>
      <c r="J1465" s="1" t="s">
        <v>17</v>
      </c>
      <c r="K1465" s="1" t="s">
        <v>18</v>
      </c>
      <c r="L1465" s="1" t="s">
        <v>19</v>
      </c>
      <c r="M1465" s="1" t="s">
        <v>20</v>
      </c>
      <c r="N1465" s="3" t="s">
        <v>21</v>
      </c>
    </row>
    <row r="1466" spans="1:14" ht="19.95" hidden="1" customHeight="1" x14ac:dyDescent="0.25">
      <c r="A1466" s="2">
        <v>172182</v>
      </c>
      <c r="B1466" s="1">
        <v>47</v>
      </c>
      <c r="C1466" s="1">
        <v>2.5051999999999999</v>
      </c>
      <c r="D1466" s="1">
        <v>5.0648</v>
      </c>
      <c r="E1466" s="1">
        <v>11.119300000000001</v>
      </c>
      <c r="F1466" s="1">
        <v>24.457000000000001</v>
      </c>
      <c r="G1466" s="1" t="s">
        <v>30</v>
      </c>
      <c r="H1466" s="1" t="s">
        <v>15</v>
      </c>
      <c r="I1466" s="1" t="s">
        <v>16</v>
      </c>
      <c r="J1466" s="1" t="s">
        <v>17</v>
      </c>
      <c r="K1466" s="1" t="s">
        <v>18</v>
      </c>
      <c r="L1466" s="1" t="s">
        <v>19</v>
      </c>
      <c r="M1466" s="1" t="s">
        <v>20</v>
      </c>
      <c r="N1466" s="3" t="s">
        <v>21</v>
      </c>
    </row>
    <row r="1467" spans="1:14" ht="19.95" hidden="1" customHeight="1" x14ac:dyDescent="0.25">
      <c r="A1467" s="2">
        <v>172146</v>
      </c>
      <c r="B1467" s="1">
        <v>60</v>
      </c>
      <c r="C1467" s="1">
        <v>2.1076000000000001</v>
      </c>
      <c r="D1467" s="1">
        <v>5.5031999999999996</v>
      </c>
      <c r="E1467" s="1">
        <v>10.551600000000001</v>
      </c>
      <c r="F1467" s="1">
        <v>23.689299999999999</v>
      </c>
      <c r="G1467" s="1" t="s">
        <v>38</v>
      </c>
      <c r="H1467" s="1" t="s">
        <v>15</v>
      </c>
      <c r="I1467" s="1" t="s">
        <v>16</v>
      </c>
      <c r="J1467" s="1" t="s">
        <v>17</v>
      </c>
      <c r="K1467" s="1" t="s">
        <v>18</v>
      </c>
      <c r="L1467" s="1" t="s">
        <v>19</v>
      </c>
      <c r="M1467" s="1" t="s">
        <v>20</v>
      </c>
      <c r="N1467" s="3" t="s">
        <v>21</v>
      </c>
    </row>
    <row r="1468" spans="1:14" ht="19.95" customHeight="1" x14ac:dyDescent="0.25">
      <c r="A1468" s="2">
        <v>172113</v>
      </c>
      <c r="B1468" s="1">
        <v>66</v>
      </c>
      <c r="C1468" s="1">
        <v>3.5840000000000001</v>
      </c>
      <c r="D1468" s="1">
        <v>6.8727</v>
      </c>
      <c r="E1468" s="1">
        <v>14.9117</v>
      </c>
      <c r="F1468" s="1">
        <v>29.986000000000001</v>
      </c>
      <c r="G1468" s="1" t="s">
        <v>14</v>
      </c>
      <c r="H1468" s="1" t="s">
        <v>22</v>
      </c>
      <c r="I1468" s="1" t="s">
        <v>23</v>
      </c>
      <c r="J1468" s="1" t="s">
        <v>24</v>
      </c>
      <c r="K1468" s="1" t="s">
        <v>25</v>
      </c>
      <c r="L1468" s="1" t="s">
        <v>26</v>
      </c>
      <c r="M1468" s="1" t="s">
        <v>27</v>
      </c>
      <c r="N1468" s="3" t="s">
        <v>28</v>
      </c>
    </row>
    <row r="1469" spans="1:14" ht="19.95" hidden="1" customHeight="1" x14ac:dyDescent="0.25">
      <c r="A1469" s="2">
        <v>172111</v>
      </c>
      <c r="B1469" s="1">
        <v>21</v>
      </c>
      <c r="C1469" s="1">
        <v>1.2503</v>
      </c>
      <c r="D1469" s="1">
        <v>4.5364000000000004</v>
      </c>
      <c r="E1469" s="1">
        <v>9.2096999999999998</v>
      </c>
      <c r="F1469" s="1">
        <v>18.883099999999999</v>
      </c>
      <c r="G1469" s="1" t="s">
        <v>38</v>
      </c>
      <c r="H1469" s="1" t="s">
        <v>31</v>
      </c>
      <c r="I1469" s="1" t="s">
        <v>32</v>
      </c>
      <c r="J1469" s="1" t="s">
        <v>33</v>
      </c>
      <c r="K1469" s="1" t="s">
        <v>34</v>
      </c>
      <c r="L1469" s="1" t="s">
        <v>35</v>
      </c>
      <c r="M1469" s="1" t="s">
        <v>36</v>
      </c>
      <c r="N1469" s="3" t="s">
        <v>37</v>
      </c>
    </row>
    <row r="1470" spans="1:14" ht="19.95" customHeight="1" x14ac:dyDescent="0.25">
      <c r="A1470" s="2">
        <v>172097</v>
      </c>
      <c r="B1470" s="1">
        <v>89</v>
      </c>
      <c r="C1470" s="1">
        <v>3.9834000000000001</v>
      </c>
      <c r="D1470" s="1">
        <v>6.8423999999999996</v>
      </c>
      <c r="E1470" s="1">
        <v>15.283200000000001</v>
      </c>
      <c r="F1470" s="1">
        <v>25.715699999999998</v>
      </c>
      <c r="G1470" s="1" t="s">
        <v>14</v>
      </c>
      <c r="H1470" s="1" t="s">
        <v>22</v>
      </c>
      <c r="I1470" s="1" t="s">
        <v>23</v>
      </c>
      <c r="J1470" s="1" t="s">
        <v>24</v>
      </c>
      <c r="K1470" s="1" t="s">
        <v>25</v>
      </c>
      <c r="L1470" s="1" t="s">
        <v>26</v>
      </c>
      <c r="M1470" s="1" t="s">
        <v>27</v>
      </c>
      <c r="N1470" s="3" t="s">
        <v>28</v>
      </c>
    </row>
    <row r="1471" spans="1:14" ht="19.95" hidden="1" customHeight="1" x14ac:dyDescent="0.25">
      <c r="A1471" s="2">
        <v>172093</v>
      </c>
      <c r="B1471" s="1">
        <v>44</v>
      </c>
      <c r="C1471" s="1">
        <v>2.5160999999999998</v>
      </c>
      <c r="D1471" s="1">
        <v>5.7743000000000002</v>
      </c>
      <c r="E1471" s="1">
        <v>11.2971</v>
      </c>
      <c r="F1471" s="1">
        <v>23.902000000000001</v>
      </c>
      <c r="G1471" s="1" t="s">
        <v>14</v>
      </c>
      <c r="H1471" s="1" t="s">
        <v>15</v>
      </c>
      <c r="I1471" s="1" t="s">
        <v>16</v>
      </c>
      <c r="J1471" s="1" t="s">
        <v>17</v>
      </c>
      <c r="K1471" s="1" t="s">
        <v>18</v>
      </c>
      <c r="L1471" s="1" t="s">
        <v>19</v>
      </c>
      <c r="M1471" s="1" t="s">
        <v>20</v>
      </c>
      <c r="N1471" s="3" t="s">
        <v>21</v>
      </c>
    </row>
    <row r="1472" spans="1:14" ht="19.95" customHeight="1" x14ac:dyDescent="0.25">
      <c r="A1472" s="2">
        <v>172016</v>
      </c>
      <c r="B1472" s="1">
        <v>73</v>
      </c>
      <c r="C1472" s="1">
        <v>3.5072999999999999</v>
      </c>
      <c r="D1472" s="1">
        <v>6.0815000000000001</v>
      </c>
      <c r="E1472" s="1">
        <v>13.762499999999999</v>
      </c>
      <c r="F1472" s="1">
        <v>25.120699999999999</v>
      </c>
      <c r="G1472" s="1" t="s">
        <v>14</v>
      </c>
      <c r="H1472" s="1" t="s">
        <v>22</v>
      </c>
      <c r="I1472" s="1" t="s">
        <v>23</v>
      </c>
      <c r="J1472" s="1" t="s">
        <v>24</v>
      </c>
      <c r="K1472" s="1" t="s">
        <v>25</v>
      </c>
      <c r="L1472" s="1" t="s">
        <v>26</v>
      </c>
      <c r="M1472" s="1" t="s">
        <v>27</v>
      </c>
      <c r="N1472" s="3" t="s">
        <v>28</v>
      </c>
    </row>
    <row r="1473" spans="1:14" ht="19.95" hidden="1" customHeight="1" x14ac:dyDescent="0.25">
      <c r="A1473" s="2">
        <v>171984</v>
      </c>
      <c r="B1473" s="1">
        <v>19</v>
      </c>
      <c r="C1473" s="1">
        <v>1.5150999999999999</v>
      </c>
      <c r="D1473" s="1">
        <v>4.7960000000000003</v>
      </c>
      <c r="E1473" s="1">
        <v>9.7649000000000008</v>
      </c>
      <c r="F1473" s="1">
        <v>19.500800000000002</v>
      </c>
      <c r="G1473" s="1" t="s">
        <v>30</v>
      </c>
      <c r="H1473" s="1" t="s">
        <v>31</v>
      </c>
      <c r="I1473" s="1" t="s">
        <v>32</v>
      </c>
      <c r="J1473" s="1" t="s">
        <v>33</v>
      </c>
      <c r="K1473" s="1" t="s">
        <v>34</v>
      </c>
      <c r="L1473" s="1" t="s">
        <v>35</v>
      </c>
      <c r="M1473" s="1" t="s">
        <v>36</v>
      </c>
      <c r="N1473" s="3" t="s">
        <v>37</v>
      </c>
    </row>
    <row r="1474" spans="1:14" ht="19.95" customHeight="1" x14ac:dyDescent="0.25">
      <c r="A1474" s="2">
        <v>171918</v>
      </c>
      <c r="B1474" s="1">
        <v>85</v>
      </c>
      <c r="C1474" s="1">
        <v>3.5129999999999999</v>
      </c>
      <c r="D1474" s="1">
        <v>6.5042</v>
      </c>
      <c r="E1474" s="1">
        <v>14.7338</v>
      </c>
      <c r="F1474" s="1">
        <v>26.4176</v>
      </c>
      <c r="G1474" s="1" t="s">
        <v>38</v>
      </c>
      <c r="H1474" s="1" t="s">
        <v>22</v>
      </c>
      <c r="I1474" s="1" t="s">
        <v>23</v>
      </c>
      <c r="J1474" s="1" t="s">
        <v>24</v>
      </c>
      <c r="K1474" s="1" t="s">
        <v>25</v>
      </c>
      <c r="L1474" s="1" t="s">
        <v>26</v>
      </c>
      <c r="M1474" s="1" t="s">
        <v>27</v>
      </c>
      <c r="N1474" s="3" t="s">
        <v>28</v>
      </c>
    </row>
    <row r="1475" spans="1:14" ht="19.95" hidden="1" customHeight="1" x14ac:dyDescent="0.25">
      <c r="A1475" s="2">
        <v>171871</v>
      </c>
      <c r="B1475" s="1">
        <v>34</v>
      </c>
      <c r="C1475" s="1">
        <v>2.9115000000000002</v>
      </c>
      <c r="D1475" s="1">
        <v>5.6955</v>
      </c>
      <c r="E1475" s="1">
        <v>11.817399999999999</v>
      </c>
      <c r="F1475" s="1">
        <v>23.9849</v>
      </c>
      <c r="G1475" s="1" t="s">
        <v>14</v>
      </c>
      <c r="H1475" s="1" t="s">
        <v>15</v>
      </c>
      <c r="I1475" s="1" t="s">
        <v>16</v>
      </c>
      <c r="J1475" s="1" t="s">
        <v>17</v>
      </c>
      <c r="K1475" s="1" t="s">
        <v>18</v>
      </c>
      <c r="L1475" s="1" t="s">
        <v>19</v>
      </c>
      <c r="M1475" s="1" t="s">
        <v>20</v>
      </c>
      <c r="N1475" s="3" t="s">
        <v>21</v>
      </c>
    </row>
    <row r="1476" spans="1:14" ht="19.95" hidden="1" customHeight="1" x14ac:dyDescent="0.25">
      <c r="A1476" s="2">
        <v>171856</v>
      </c>
      <c r="B1476" s="1">
        <v>23</v>
      </c>
      <c r="C1476" s="1">
        <v>1.4811000000000001</v>
      </c>
      <c r="D1476" s="1">
        <v>4.2854000000000001</v>
      </c>
      <c r="E1476" s="1">
        <v>9.734</v>
      </c>
      <c r="F1476" s="1">
        <v>19.131599999999999</v>
      </c>
      <c r="G1476" s="1" t="s">
        <v>38</v>
      </c>
      <c r="H1476" s="1" t="s">
        <v>31</v>
      </c>
      <c r="I1476" s="1" t="s">
        <v>32</v>
      </c>
      <c r="J1476" s="1" t="s">
        <v>33</v>
      </c>
      <c r="K1476" s="1" t="s">
        <v>34</v>
      </c>
      <c r="L1476" s="1" t="s">
        <v>35</v>
      </c>
      <c r="M1476" s="1" t="s">
        <v>36</v>
      </c>
      <c r="N1476" s="3" t="s">
        <v>21</v>
      </c>
    </row>
    <row r="1477" spans="1:14" ht="19.95" hidden="1" customHeight="1" x14ac:dyDescent="0.25">
      <c r="A1477" s="2">
        <v>171840</v>
      </c>
      <c r="B1477" s="1">
        <v>12</v>
      </c>
      <c r="C1477" s="1">
        <v>1.2225999999999999</v>
      </c>
      <c r="D1477" s="1">
        <v>4.7355999999999998</v>
      </c>
      <c r="E1477" s="1">
        <v>9.6700999999999997</v>
      </c>
      <c r="F1477" s="1">
        <v>16.736899999999999</v>
      </c>
      <c r="G1477" s="1" t="s">
        <v>30</v>
      </c>
      <c r="H1477" s="1" t="s">
        <v>31</v>
      </c>
      <c r="I1477" s="1" t="s">
        <v>32</v>
      </c>
      <c r="J1477" s="1" t="s">
        <v>33</v>
      </c>
      <c r="K1477" s="1" t="s">
        <v>34</v>
      </c>
      <c r="L1477" s="1" t="s">
        <v>35</v>
      </c>
      <c r="M1477" s="1" t="s">
        <v>36</v>
      </c>
      <c r="N1477" s="3" t="s">
        <v>37</v>
      </c>
    </row>
    <row r="1478" spans="1:14" ht="19.95" customHeight="1" x14ac:dyDescent="0.25">
      <c r="A1478" s="2">
        <v>171807</v>
      </c>
      <c r="B1478" s="1">
        <v>66</v>
      </c>
      <c r="C1478" s="1">
        <v>3.5265</v>
      </c>
      <c r="D1478" s="1">
        <v>6.8460999999999999</v>
      </c>
      <c r="E1478" s="1">
        <v>13.6427</v>
      </c>
      <c r="F1478" s="1">
        <v>28.659199999999998</v>
      </c>
      <c r="G1478" s="1" t="s">
        <v>14</v>
      </c>
      <c r="H1478" s="1" t="s">
        <v>22</v>
      </c>
      <c r="I1478" s="1" t="s">
        <v>23</v>
      </c>
      <c r="J1478" s="1" t="s">
        <v>24</v>
      </c>
      <c r="K1478" s="1" t="s">
        <v>25</v>
      </c>
      <c r="L1478" s="1" t="s">
        <v>26</v>
      </c>
      <c r="M1478" s="1" t="s">
        <v>27</v>
      </c>
      <c r="N1478" s="3" t="s">
        <v>28</v>
      </c>
    </row>
    <row r="1479" spans="1:14" ht="19.95" customHeight="1" x14ac:dyDescent="0.25">
      <c r="A1479" s="2">
        <v>171791</v>
      </c>
      <c r="B1479" s="1">
        <v>77</v>
      </c>
      <c r="C1479" s="1">
        <v>3.2252000000000001</v>
      </c>
      <c r="D1479" s="1">
        <v>6.2888999999999999</v>
      </c>
      <c r="E1479" s="1">
        <v>14.638199999999999</v>
      </c>
      <c r="F1479" s="1">
        <v>28.613399999999999</v>
      </c>
      <c r="G1479" s="1" t="s">
        <v>14</v>
      </c>
      <c r="H1479" s="1" t="s">
        <v>22</v>
      </c>
      <c r="I1479" s="1" t="s">
        <v>23</v>
      </c>
      <c r="J1479" s="1" t="s">
        <v>24</v>
      </c>
      <c r="K1479" s="1" t="s">
        <v>25</v>
      </c>
      <c r="L1479" s="1" t="s">
        <v>26</v>
      </c>
      <c r="M1479" s="1" t="s">
        <v>27</v>
      </c>
      <c r="N1479" s="3" t="s">
        <v>28</v>
      </c>
    </row>
    <row r="1480" spans="1:14" ht="19.95" customHeight="1" x14ac:dyDescent="0.25">
      <c r="A1480" s="2">
        <v>171789</v>
      </c>
      <c r="B1480" s="1">
        <v>94</v>
      </c>
      <c r="C1480" s="1">
        <v>3.1392000000000002</v>
      </c>
      <c r="D1480" s="1">
        <v>6.4637000000000002</v>
      </c>
      <c r="E1480" s="1">
        <v>14.9559</v>
      </c>
      <c r="F1480" s="1">
        <v>25.053699999999999</v>
      </c>
      <c r="G1480" s="1" t="s">
        <v>30</v>
      </c>
      <c r="H1480" s="1" t="s">
        <v>22</v>
      </c>
      <c r="I1480" s="1" t="s">
        <v>23</v>
      </c>
      <c r="J1480" s="1" t="s">
        <v>24</v>
      </c>
      <c r="K1480" s="1" t="s">
        <v>25</v>
      </c>
      <c r="L1480" s="1" t="s">
        <v>26</v>
      </c>
      <c r="M1480" s="1" t="s">
        <v>27</v>
      </c>
      <c r="N1480" s="3" t="s">
        <v>28</v>
      </c>
    </row>
    <row r="1481" spans="1:14" ht="19.95" customHeight="1" x14ac:dyDescent="0.25">
      <c r="A1481" s="2">
        <v>171758</v>
      </c>
      <c r="B1481" s="1">
        <v>89</v>
      </c>
      <c r="C1481" s="1">
        <v>3.2751999999999999</v>
      </c>
      <c r="D1481" s="1">
        <v>6.9112</v>
      </c>
      <c r="E1481" s="1">
        <v>12.9429</v>
      </c>
      <c r="F1481" s="1">
        <v>27.711400000000001</v>
      </c>
      <c r="G1481" s="1" t="s">
        <v>29</v>
      </c>
      <c r="H1481" s="1" t="s">
        <v>22</v>
      </c>
      <c r="I1481" s="1" t="s">
        <v>23</v>
      </c>
      <c r="J1481" s="1" t="s">
        <v>24</v>
      </c>
      <c r="K1481" s="1" t="s">
        <v>25</v>
      </c>
      <c r="L1481" s="1" t="s">
        <v>26</v>
      </c>
      <c r="M1481" s="1" t="s">
        <v>27</v>
      </c>
      <c r="N1481" s="3" t="s">
        <v>28</v>
      </c>
    </row>
    <row r="1482" spans="1:14" ht="19.95" hidden="1" customHeight="1" x14ac:dyDescent="0.25">
      <c r="A1482" s="2">
        <v>171747</v>
      </c>
      <c r="B1482" s="1">
        <v>46</v>
      </c>
      <c r="C1482" s="1">
        <v>2.1456</v>
      </c>
      <c r="D1482" s="1">
        <v>5.67</v>
      </c>
      <c r="E1482" s="1">
        <v>11.6577</v>
      </c>
      <c r="F1482" s="1">
        <v>23.522500000000001</v>
      </c>
      <c r="G1482" s="1" t="s">
        <v>30</v>
      </c>
      <c r="H1482" s="1" t="s">
        <v>15</v>
      </c>
      <c r="I1482" s="1" t="s">
        <v>16</v>
      </c>
      <c r="J1482" s="1" t="s">
        <v>17</v>
      </c>
      <c r="K1482" s="1" t="s">
        <v>18</v>
      </c>
      <c r="L1482" s="1" t="s">
        <v>19</v>
      </c>
      <c r="M1482" s="1" t="s">
        <v>20</v>
      </c>
      <c r="N1482" s="3" t="s">
        <v>21</v>
      </c>
    </row>
    <row r="1483" spans="1:14" ht="19.95" customHeight="1" x14ac:dyDescent="0.25">
      <c r="A1483" s="2">
        <v>171727</v>
      </c>
      <c r="B1483" s="1">
        <v>77</v>
      </c>
      <c r="C1483" s="1">
        <v>3.6749000000000001</v>
      </c>
      <c r="D1483" s="1">
        <v>6.8916000000000004</v>
      </c>
      <c r="E1483" s="1">
        <v>12.5197</v>
      </c>
      <c r="F1483" s="1">
        <v>26.104600000000001</v>
      </c>
      <c r="G1483" s="1" t="s">
        <v>14</v>
      </c>
      <c r="H1483" s="1" t="s">
        <v>22</v>
      </c>
      <c r="I1483" s="1" t="s">
        <v>23</v>
      </c>
      <c r="J1483" s="1" t="s">
        <v>24</v>
      </c>
      <c r="K1483" s="1" t="s">
        <v>25</v>
      </c>
      <c r="L1483" s="1" t="s">
        <v>26</v>
      </c>
      <c r="M1483" s="1" t="s">
        <v>27</v>
      </c>
      <c r="N1483" s="3" t="s">
        <v>28</v>
      </c>
    </row>
    <row r="1484" spans="1:14" ht="19.95" hidden="1" customHeight="1" x14ac:dyDescent="0.25">
      <c r="A1484" s="2">
        <v>171724</v>
      </c>
      <c r="B1484" s="1">
        <v>20</v>
      </c>
      <c r="C1484" s="1">
        <v>1.8995</v>
      </c>
      <c r="D1484" s="1">
        <v>4.9061000000000003</v>
      </c>
      <c r="E1484" s="1">
        <v>9.1304999999999996</v>
      </c>
      <c r="F1484" s="1">
        <v>16.2361</v>
      </c>
      <c r="G1484" s="1" t="s">
        <v>30</v>
      </c>
      <c r="H1484" s="1" t="s">
        <v>31</v>
      </c>
      <c r="I1484" s="1" t="s">
        <v>32</v>
      </c>
      <c r="J1484" s="1" t="s">
        <v>33</v>
      </c>
      <c r="K1484" s="1" t="s">
        <v>34</v>
      </c>
      <c r="L1484" s="1" t="s">
        <v>35</v>
      </c>
      <c r="M1484" s="1" t="s">
        <v>36</v>
      </c>
      <c r="N1484" s="3" t="s">
        <v>37</v>
      </c>
    </row>
    <row r="1485" spans="1:14" ht="19.95" hidden="1" customHeight="1" x14ac:dyDescent="0.25">
      <c r="A1485" s="2">
        <v>171690</v>
      </c>
      <c r="B1485" s="1">
        <v>29</v>
      </c>
      <c r="C1485" s="1">
        <v>1.3061</v>
      </c>
      <c r="D1485" s="1">
        <v>4.8311999999999999</v>
      </c>
      <c r="E1485" s="1">
        <v>9.1054999999999993</v>
      </c>
      <c r="F1485" s="1">
        <v>17.920300000000001</v>
      </c>
      <c r="G1485" s="1" t="s">
        <v>14</v>
      </c>
      <c r="H1485" s="1" t="s">
        <v>31</v>
      </c>
      <c r="I1485" s="1" t="s">
        <v>32</v>
      </c>
      <c r="J1485" s="1" t="s">
        <v>33</v>
      </c>
      <c r="K1485" s="1" t="s">
        <v>34</v>
      </c>
      <c r="L1485" s="1" t="s">
        <v>35</v>
      </c>
      <c r="M1485" s="1" t="s">
        <v>36</v>
      </c>
      <c r="N1485" s="3" t="s">
        <v>37</v>
      </c>
    </row>
    <row r="1486" spans="1:14" ht="19.95" customHeight="1" x14ac:dyDescent="0.25">
      <c r="A1486" s="2">
        <v>171665</v>
      </c>
      <c r="B1486" s="1">
        <v>69</v>
      </c>
      <c r="C1486" s="1">
        <v>3.0133000000000001</v>
      </c>
      <c r="D1486" s="1">
        <v>6.0385</v>
      </c>
      <c r="E1486" s="1">
        <v>12.846399999999999</v>
      </c>
      <c r="F1486" s="1">
        <v>28.501300000000001</v>
      </c>
      <c r="G1486" s="1" t="s">
        <v>14</v>
      </c>
      <c r="H1486" s="1" t="s">
        <v>22</v>
      </c>
      <c r="I1486" s="1" t="s">
        <v>23</v>
      </c>
      <c r="J1486" s="1" t="s">
        <v>24</v>
      </c>
      <c r="K1486" s="1" t="s">
        <v>25</v>
      </c>
      <c r="L1486" s="1" t="s">
        <v>26</v>
      </c>
      <c r="M1486" s="1" t="s">
        <v>27</v>
      </c>
      <c r="N1486" s="3" t="s">
        <v>28</v>
      </c>
    </row>
    <row r="1487" spans="1:14" ht="19.95" hidden="1" customHeight="1" x14ac:dyDescent="0.25">
      <c r="A1487" s="2">
        <v>171570</v>
      </c>
      <c r="B1487" s="1">
        <v>39</v>
      </c>
      <c r="C1487" s="1">
        <v>2.7412000000000001</v>
      </c>
      <c r="D1487" s="1">
        <v>5.5281000000000002</v>
      </c>
      <c r="E1487" s="1">
        <v>10.971399999999999</v>
      </c>
      <c r="F1487" s="1">
        <v>22.164100000000001</v>
      </c>
      <c r="G1487" s="1" t="s">
        <v>38</v>
      </c>
      <c r="H1487" s="1" t="s">
        <v>15</v>
      </c>
      <c r="I1487" s="1" t="s">
        <v>16</v>
      </c>
      <c r="J1487" s="1" t="s">
        <v>17</v>
      </c>
      <c r="K1487" s="1" t="s">
        <v>18</v>
      </c>
      <c r="L1487" s="1" t="s">
        <v>19</v>
      </c>
      <c r="M1487" s="1" t="s">
        <v>20</v>
      </c>
      <c r="N1487" s="3" t="s">
        <v>21</v>
      </c>
    </row>
    <row r="1488" spans="1:14" ht="19.95" hidden="1" customHeight="1" x14ac:dyDescent="0.25">
      <c r="A1488" s="2">
        <v>171548</v>
      </c>
      <c r="B1488" s="1">
        <v>37</v>
      </c>
      <c r="C1488" s="1">
        <v>2.8079999999999998</v>
      </c>
      <c r="D1488" s="1">
        <v>5.9448999999999996</v>
      </c>
      <c r="E1488" s="1">
        <v>11.6309</v>
      </c>
      <c r="F1488" s="1">
        <v>21.2606</v>
      </c>
      <c r="G1488" s="1" t="s">
        <v>29</v>
      </c>
      <c r="H1488" s="1" t="s">
        <v>15</v>
      </c>
      <c r="I1488" s="1" t="s">
        <v>16</v>
      </c>
      <c r="J1488" s="1" t="s">
        <v>17</v>
      </c>
      <c r="K1488" s="1" t="s">
        <v>18</v>
      </c>
      <c r="L1488" s="1" t="s">
        <v>19</v>
      </c>
      <c r="M1488" s="1" t="s">
        <v>20</v>
      </c>
      <c r="N1488" s="3" t="s">
        <v>21</v>
      </c>
    </row>
    <row r="1489" spans="1:14" ht="19.95" customHeight="1" x14ac:dyDescent="0.25">
      <c r="A1489" s="2">
        <v>171515</v>
      </c>
      <c r="B1489" s="1">
        <v>70</v>
      </c>
      <c r="C1489" s="1">
        <v>3.8283999999999998</v>
      </c>
      <c r="D1489" s="1">
        <v>6.3277999999999999</v>
      </c>
      <c r="E1489" s="1">
        <v>12.977</v>
      </c>
      <c r="F1489" s="1">
        <v>26.831199999999999</v>
      </c>
      <c r="G1489" s="1" t="s">
        <v>14</v>
      </c>
      <c r="H1489" s="1" t="s">
        <v>22</v>
      </c>
      <c r="I1489" s="1" t="s">
        <v>23</v>
      </c>
      <c r="J1489" s="1" t="s">
        <v>24</v>
      </c>
      <c r="K1489" s="1" t="s">
        <v>25</v>
      </c>
      <c r="L1489" s="1" t="s">
        <v>26</v>
      </c>
      <c r="M1489" s="1" t="s">
        <v>27</v>
      </c>
      <c r="N1489" s="3" t="s">
        <v>28</v>
      </c>
    </row>
    <row r="1490" spans="1:14" ht="19.95" customHeight="1" x14ac:dyDescent="0.25">
      <c r="A1490" s="2">
        <v>171497</v>
      </c>
      <c r="B1490" s="1">
        <v>75</v>
      </c>
      <c r="C1490" s="1">
        <v>3.2717000000000001</v>
      </c>
      <c r="D1490" s="1">
        <v>6.0484</v>
      </c>
      <c r="E1490" s="1">
        <v>14.943899999999999</v>
      </c>
      <c r="F1490" s="1">
        <v>29.751999999999999</v>
      </c>
      <c r="G1490" s="1" t="s">
        <v>14</v>
      </c>
      <c r="H1490" s="1" t="s">
        <v>22</v>
      </c>
      <c r="I1490" s="1" t="s">
        <v>23</v>
      </c>
      <c r="J1490" s="1" t="s">
        <v>24</v>
      </c>
      <c r="K1490" s="1" t="s">
        <v>25</v>
      </c>
      <c r="L1490" s="1" t="s">
        <v>26</v>
      </c>
      <c r="M1490" s="1" t="s">
        <v>27</v>
      </c>
      <c r="N1490" s="3" t="s">
        <v>28</v>
      </c>
    </row>
    <row r="1491" spans="1:14" ht="19.95" customHeight="1" x14ac:dyDescent="0.25">
      <c r="A1491" s="2">
        <v>171482</v>
      </c>
      <c r="B1491" s="1">
        <v>76</v>
      </c>
      <c r="C1491" s="1">
        <v>3.2214</v>
      </c>
      <c r="D1491" s="1">
        <v>6.9526000000000003</v>
      </c>
      <c r="E1491" s="1">
        <v>12.363799999999999</v>
      </c>
      <c r="F1491" s="1">
        <v>27.254200000000001</v>
      </c>
      <c r="G1491" s="1" t="s">
        <v>29</v>
      </c>
      <c r="H1491" s="1" t="s">
        <v>22</v>
      </c>
      <c r="I1491" s="1" t="s">
        <v>23</v>
      </c>
      <c r="J1491" s="1" t="s">
        <v>24</v>
      </c>
      <c r="K1491" s="1" t="s">
        <v>25</v>
      </c>
      <c r="L1491" s="1" t="s">
        <v>26</v>
      </c>
      <c r="M1491" s="1" t="s">
        <v>27</v>
      </c>
      <c r="N1491" s="3" t="s">
        <v>28</v>
      </c>
    </row>
    <row r="1492" spans="1:14" ht="19.95" customHeight="1" x14ac:dyDescent="0.25">
      <c r="A1492" s="2">
        <v>171436</v>
      </c>
      <c r="B1492" s="1">
        <v>76</v>
      </c>
      <c r="C1492" s="1">
        <v>3.5889000000000002</v>
      </c>
      <c r="D1492" s="1">
        <v>6.2257999999999996</v>
      </c>
      <c r="E1492" s="1">
        <v>13.1205</v>
      </c>
      <c r="F1492" s="1">
        <v>27.0183</v>
      </c>
      <c r="G1492" s="1" t="s">
        <v>30</v>
      </c>
      <c r="H1492" s="1" t="s">
        <v>22</v>
      </c>
      <c r="I1492" s="1" t="s">
        <v>23</v>
      </c>
      <c r="J1492" s="1" t="s">
        <v>24</v>
      </c>
      <c r="K1492" s="1" t="s">
        <v>25</v>
      </c>
      <c r="L1492" s="1" t="s">
        <v>26</v>
      </c>
      <c r="M1492" s="1" t="s">
        <v>27</v>
      </c>
      <c r="N1492" s="3" t="s">
        <v>28</v>
      </c>
    </row>
    <row r="1493" spans="1:14" ht="19.95" hidden="1" customHeight="1" x14ac:dyDescent="0.25">
      <c r="A1493" s="2">
        <v>171403</v>
      </c>
      <c r="B1493" s="1">
        <v>21</v>
      </c>
      <c r="C1493" s="1">
        <v>1.4550000000000001</v>
      </c>
      <c r="D1493" s="1">
        <v>4.1882999999999999</v>
      </c>
      <c r="E1493" s="1">
        <v>8.0094999999999992</v>
      </c>
      <c r="F1493" s="1">
        <v>18.726400000000002</v>
      </c>
      <c r="G1493" s="1" t="s">
        <v>30</v>
      </c>
      <c r="H1493" s="1" t="s">
        <v>31</v>
      </c>
      <c r="I1493" s="1" t="s">
        <v>32</v>
      </c>
      <c r="J1493" s="1" t="s">
        <v>33</v>
      </c>
      <c r="K1493" s="1" t="s">
        <v>34</v>
      </c>
      <c r="L1493" s="1" t="s">
        <v>35</v>
      </c>
      <c r="M1493" s="1" t="s">
        <v>36</v>
      </c>
      <c r="N1493" s="3" t="s">
        <v>37</v>
      </c>
    </row>
    <row r="1494" spans="1:14" ht="19.95" hidden="1" customHeight="1" x14ac:dyDescent="0.25">
      <c r="A1494" s="2">
        <v>171387</v>
      </c>
      <c r="B1494" s="1">
        <v>16</v>
      </c>
      <c r="C1494" s="1">
        <v>1.2831999999999999</v>
      </c>
      <c r="D1494" s="1">
        <v>4.3148</v>
      </c>
      <c r="E1494" s="1">
        <v>9.2088000000000001</v>
      </c>
      <c r="F1494" s="1">
        <v>19.3156</v>
      </c>
      <c r="G1494" s="1" t="s">
        <v>38</v>
      </c>
      <c r="H1494" s="1" t="s">
        <v>31</v>
      </c>
      <c r="I1494" s="1" t="s">
        <v>32</v>
      </c>
      <c r="J1494" s="1" t="s">
        <v>33</v>
      </c>
      <c r="K1494" s="1" t="s">
        <v>34</v>
      </c>
      <c r="L1494" s="1" t="s">
        <v>35</v>
      </c>
      <c r="M1494" s="1" t="s">
        <v>36</v>
      </c>
      <c r="N1494" s="3" t="s">
        <v>37</v>
      </c>
    </row>
    <row r="1495" spans="1:14" ht="19.95" hidden="1" customHeight="1" x14ac:dyDescent="0.25">
      <c r="A1495" s="2">
        <v>171373</v>
      </c>
      <c r="B1495" s="1">
        <v>50</v>
      </c>
      <c r="C1495" s="1">
        <v>2.9887999999999999</v>
      </c>
      <c r="D1495" s="1">
        <v>5.1210000000000004</v>
      </c>
      <c r="E1495" s="1">
        <v>11.3371</v>
      </c>
      <c r="F1495" s="1">
        <v>23.3169</v>
      </c>
      <c r="G1495" s="1" t="s">
        <v>29</v>
      </c>
      <c r="H1495" s="1" t="s">
        <v>15</v>
      </c>
      <c r="I1495" s="1" t="s">
        <v>16</v>
      </c>
      <c r="J1495" s="1" t="s">
        <v>17</v>
      </c>
      <c r="K1495" s="1" t="s">
        <v>18</v>
      </c>
      <c r="L1495" s="1" t="s">
        <v>19</v>
      </c>
      <c r="M1495" s="1" t="s">
        <v>20</v>
      </c>
      <c r="N1495" s="3" t="s">
        <v>21</v>
      </c>
    </row>
    <row r="1496" spans="1:14" ht="19.95" hidden="1" customHeight="1" x14ac:dyDescent="0.25">
      <c r="A1496" s="2">
        <v>171351</v>
      </c>
      <c r="B1496" s="1">
        <v>14</v>
      </c>
      <c r="C1496" s="1">
        <v>1.2074</v>
      </c>
      <c r="D1496" s="1">
        <v>4.8238000000000003</v>
      </c>
      <c r="E1496" s="1">
        <v>9.2977000000000007</v>
      </c>
      <c r="F1496" s="1">
        <v>17.616399999999999</v>
      </c>
      <c r="G1496" s="1" t="s">
        <v>30</v>
      </c>
      <c r="H1496" s="1" t="s">
        <v>31</v>
      </c>
      <c r="I1496" s="1" t="s">
        <v>32</v>
      </c>
      <c r="J1496" s="1" t="s">
        <v>33</v>
      </c>
      <c r="K1496" s="1" t="s">
        <v>34</v>
      </c>
      <c r="L1496" s="1" t="s">
        <v>35</v>
      </c>
      <c r="M1496" s="1" t="s">
        <v>36</v>
      </c>
      <c r="N1496" s="3" t="s">
        <v>37</v>
      </c>
    </row>
    <row r="1497" spans="1:14" ht="19.95" customHeight="1" x14ac:dyDescent="0.25">
      <c r="A1497" s="2">
        <v>171271</v>
      </c>
      <c r="B1497" s="1">
        <v>98</v>
      </c>
      <c r="C1497" s="1">
        <v>3.3782000000000001</v>
      </c>
      <c r="D1497" s="1">
        <v>6.3228</v>
      </c>
      <c r="E1497" s="1">
        <v>13.546900000000001</v>
      </c>
      <c r="F1497" s="1">
        <v>27.122900000000001</v>
      </c>
      <c r="G1497" s="1" t="s">
        <v>14</v>
      </c>
      <c r="H1497" s="1" t="s">
        <v>22</v>
      </c>
      <c r="I1497" s="1" t="s">
        <v>23</v>
      </c>
      <c r="J1497" s="1" t="s">
        <v>24</v>
      </c>
      <c r="K1497" s="1" t="s">
        <v>25</v>
      </c>
      <c r="L1497" s="1" t="s">
        <v>26</v>
      </c>
      <c r="M1497" s="1" t="s">
        <v>27</v>
      </c>
      <c r="N1497" s="3" t="s">
        <v>28</v>
      </c>
    </row>
    <row r="1498" spans="1:14" ht="19.95" hidden="1" customHeight="1" x14ac:dyDescent="0.25">
      <c r="A1498" s="2">
        <v>171215</v>
      </c>
      <c r="B1498" s="1">
        <v>42</v>
      </c>
      <c r="C1498" s="1">
        <v>2.4411</v>
      </c>
      <c r="D1498" s="1">
        <v>5.9825999999999997</v>
      </c>
      <c r="E1498" s="1">
        <v>11.569000000000001</v>
      </c>
      <c r="F1498" s="1">
        <v>23.784700000000001</v>
      </c>
      <c r="G1498" s="1" t="s">
        <v>29</v>
      </c>
      <c r="H1498" s="1" t="s">
        <v>15</v>
      </c>
      <c r="I1498" s="1" t="s">
        <v>16</v>
      </c>
      <c r="J1498" s="1" t="s">
        <v>17</v>
      </c>
      <c r="K1498" s="1" t="s">
        <v>18</v>
      </c>
      <c r="L1498" s="1" t="s">
        <v>19</v>
      </c>
      <c r="M1498" s="1" t="s">
        <v>20</v>
      </c>
      <c r="N1498" s="3" t="s">
        <v>21</v>
      </c>
    </row>
    <row r="1499" spans="1:14" ht="19.95" hidden="1" customHeight="1" x14ac:dyDescent="0.25">
      <c r="A1499" s="2">
        <v>171167</v>
      </c>
      <c r="B1499" s="1">
        <v>38</v>
      </c>
      <c r="C1499" s="1">
        <v>2.5638999999999998</v>
      </c>
      <c r="D1499" s="1">
        <v>5.4280999999999997</v>
      </c>
      <c r="E1499" s="1">
        <v>11.3871</v>
      </c>
      <c r="F1499" s="1">
        <v>23.264299999999999</v>
      </c>
      <c r="G1499" s="1" t="s">
        <v>30</v>
      </c>
      <c r="H1499" s="1" t="s">
        <v>15</v>
      </c>
      <c r="I1499" s="1" t="s">
        <v>16</v>
      </c>
      <c r="J1499" s="1" t="s">
        <v>17</v>
      </c>
      <c r="K1499" s="1" t="s">
        <v>18</v>
      </c>
      <c r="L1499" s="1" t="s">
        <v>19</v>
      </c>
      <c r="M1499" s="1" t="s">
        <v>20</v>
      </c>
      <c r="N1499" s="3" t="s">
        <v>21</v>
      </c>
    </row>
    <row r="1500" spans="1:14" ht="19.95" customHeight="1" x14ac:dyDescent="0.25">
      <c r="A1500" s="2">
        <v>171140</v>
      </c>
      <c r="B1500" s="1">
        <v>94</v>
      </c>
      <c r="C1500" s="1">
        <v>3.6341000000000001</v>
      </c>
      <c r="D1500" s="1">
        <v>6.1332000000000004</v>
      </c>
      <c r="E1500" s="1">
        <v>13.8642</v>
      </c>
      <c r="F1500" s="1">
        <v>26.971499999999999</v>
      </c>
      <c r="G1500" s="1" t="s">
        <v>29</v>
      </c>
      <c r="H1500" s="1" t="s">
        <v>22</v>
      </c>
      <c r="I1500" s="1" t="s">
        <v>23</v>
      </c>
      <c r="J1500" s="1" t="s">
        <v>24</v>
      </c>
      <c r="K1500" s="1" t="s">
        <v>25</v>
      </c>
      <c r="L1500" s="1" t="s">
        <v>26</v>
      </c>
      <c r="M1500" s="1" t="s">
        <v>27</v>
      </c>
      <c r="N1500" s="3" t="s">
        <v>28</v>
      </c>
    </row>
    <row r="1501" spans="1:14" ht="19.95" customHeight="1" x14ac:dyDescent="0.25">
      <c r="A1501" s="2">
        <v>171138</v>
      </c>
      <c r="B1501" s="1">
        <v>97</v>
      </c>
      <c r="C1501" s="1">
        <v>3.3269000000000002</v>
      </c>
      <c r="D1501" s="1">
        <v>6.7922000000000002</v>
      </c>
      <c r="E1501" s="1">
        <v>12.5905</v>
      </c>
      <c r="F1501" s="1">
        <v>27.470400000000001</v>
      </c>
      <c r="G1501" s="1" t="s">
        <v>38</v>
      </c>
      <c r="H1501" s="1" t="s">
        <v>22</v>
      </c>
      <c r="I1501" s="1" t="s">
        <v>23</v>
      </c>
      <c r="J1501" s="1" t="s">
        <v>24</v>
      </c>
      <c r="K1501" s="1" t="s">
        <v>25</v>
      </c>
      <c r="L1501" s="1" t="s">
        <v>26</v>
      </c>
      <c r="M1501" s="1" t="s">
        <v>27</v>
      </c>
      <c r="N1501" s="3" t="s">
        <v>28</v>
      </c>
    </row>
    <row r="1502" spans="1:14" ht="19.95" hidden="1" customHeight="1" x14ac:dyDescent="0.25">
      <c r="A1502" s="2">
        <v>171093</v>
      </c>
      <c r="B1502" s="1">
        <v>59</v>
      </c>
      <c r="C1502" s="1">
        <v>2.1718999999999999</v>
      </c>
      <c r="D1502" s="1">
        <v>5.4966999999999997</v>
      </c>
      <c r="E1502" s="1">
        <v>11.104900000000001</v>
      </c>
      <c r="F1502" s="1">
        <v>20.6831</v>
      </c>
      <c r="G1502" s="1" t="s">
        <v>14</v>
      </c>
      <c r="H1502" s="1" t="s">
        <v>15</v>
      </c>
      <c r="I1502" s="1" t="s">
        <v>16</v>
      </c>
      <c r="J1502" s="1" t="s">
        <v>17</v>
      </c>
      <c r="K1502" s="1" t="s">
        <v>18</v>
      </c>
      <c r="L1502" s="1" t="s">
        <v>19</v>
      </c>
      <c r="M1502" s="1" t="s">
        <v>20</v>
      </c>
      <c r="N1502" s="3" t="s">
        <v>21</v>
      </c>
    </row>
    <row r="1503" spans="1:14" ht="19.95" hidden="1" customHeight="1" x14ac:dyDescent="0.25">
      <c r="A1503" s="2">
        <v>171062</v>
      </c>
      <c r="B1503" s="1">
        <v>42</v>
      </c>
      <c r="C1503" s="1">
        <v>2.9516</v>
      </c>
      <c r="D1503" s="1">
        <v>5.1886000000000001</v>
      </c>
      <c r="E1503" s="1">
        <v>10.8262</v>
      </c>
      <c r="F1503" s="1">
        <v>23.1251</v>
      </c>
      <c r="G1503" s="1" t="s">
        <v>29</v>
      </c>
      <c r="H1503" s="1" t="s">
        <v>15</v>
      </c>
      <c r="I1503" s="1" t="s">
        <v>16</v>
      </c>
      <c r="J1503" s="1" t="s">
        <v>17</v>
      </c>
      <c r="K1503" s="1" t="s">
        <v>18</v>
      </c>
      <c r="L1503" s="1" t="s">
        <v>19</v>
      </c>
      <c r="M1503" s="1" t="s">
        <v>20</v>
      </c>
      <c r="N1503" s="3" t="s">
        <v>21</v>
      </c>
    </row>
    <row r="1504" spans="1:14" ht="19.95" hidden="1" customHeight="1" x14ac:dyDescent="0.25">
      <c r="A1504" s="2">
        <v>170987</v>
      </c>
      <c r="B1504" s="1">
        <v>10</v>
      </c>
      <c r="C1504" s="1">
        <v>1.0024</v>
      </c>
      <c r="D1504" s="1">
        <v>4.4032999999999998</v>
      </c>
      <c r="E1504" s="1">
        <v>8.1020000000000003</v>
      </c>
      <c r="F1504" s="1">
        <v>17.778199999999998</v>
      </c>
      <c r="G1504" s="1" t="s">
        <v>29</v>
      </c>
      <c r="H1504" s="1" t="s">
        <v>31</v>
      </c>
      <c r="I1504" s="1" t="s">
        <v>32</v>
      </c>
      <c r="J1504" s="1" t="s">
        <v>33</v>
      </c>
      <c r="K1504" s="1" t="s">
        <v>34</v>
      </c>
      <c r="L1504" s="1" t="s">
        <v>35</v>
      </c>
      <c r="M1504" s="1" t="s">
        <v>36</v>
      </c>
      <c r="N1504" s="3" t="s">
        <v>37</v>
      </c>
    </row>
    <row r="1505" spans="1:14" ht="19.95" hidden="1" customHeight="1" x14ac:dyDescent="0.25">
      <c r="A1505" s="2">
        <v>170967</v>
      </c>
      <c r="B1505" s="1">
        <v>12</v>
      </c>
      <c r="C1505" s="1">
        <v>1.4437</v>
      </c>
      <c r="D1505" s="1">
        <v>4.4595000000000002</v>
      </c>
      <c r="E1505" s="1">
        <v>8.5153999999999996</v>
      </c>
      <c r="F1505" s="1">
        <v>17.423400000000001</v>
      </c>
      <c r="G1505" s="1" t="s">
        <v>30</v>
      </c>
      <c r="H1505" s="1" t="s">
        <v>31</v>
      </c>
      <c r="I1505" s="1" t="s">
        <v>32</v>
      </c>
      <c r="J1505" s="1" t="s">
        <v>33</v>
      </c>
      <c r="K1505" s="1" t="s">
        <v>34</v>
      </c>
      <c r="L1505" s="1" t="s">
        <v>35</v>
      </c>
      <c r="M1505" s="1" t="s">
        <v>36</v>
      </c>
      <c r="N1505" s="3" t="s">
        <v>37</v>
      </c>
    </row>
    <row r="1506" spans="1:14" ht="19.95" customHeight="1" x14ac:dyDescent="0.25">
      <c r="A1506" s="2">
        <v>170944</v>
      </c>
      <c r="B1506" s="1">
        <v>68</v>
      </c>
      <c r="C1506" s="1">
        <v>3.2347000000000001</v>
      </c>
      <c r="D1506" s="1">
        <v>6.0069999999999997</v>
      </c>
      <c r="E1506" s="1">
        <v>14.8141</v>
      </c>
      <c r="F1506" s="1">
        <v>27.661000000000001</v>
      </c>
      <c r="G1506" s="1" t="s">
        <v>38</v>
      </c>
      <c r="H1506" s="1" t="s">
        <v>22</v>
      </c>
      <c r="I1506" s="1" t="s">
        <v>23</v>
      </c>
      <c r="J1506" s="1" t="s">
        <v>24</v>
      </c>
      <c r="K1506" s="1" t="s">
        <v>25</v>
      </c>
      <c r="L1506" s="1" t="s">
        <v>26</v>
      </c>
      <c r="M1506" s="1" t="s">
        <v>27</v>
      </c>
      <c r="N1506" s="3" t="s">
        <v>28</v>
      </c>
    </row>
    <row r="1507" spans="1:14" ht="19.95" customHeight="1" x14ac:dyDescent="0.25">
      <c r="A1507" s="2">
        <v>170940</v>
      </c>
      <c r="B1507" s="1">
        <v>61</v>
      </c>
      <c r="C1507" s="1">
        <v>3.4994999999999998</v>
      </c>
      <c r="D1507" s="1">
        <v>6.8712</v>
      </c>
      <c r="E1507" s="1">
        <v>12.5449</v>
      </c>
      <c r="F1507" s="1">
        <v>29.353899999999999</v>
      </c>
      <c r="G1507" s="1" t="s">
        <v>29</v>
      </c>
      <c r="H1507" s="1" t="s">
        <v>22</v>
      </c>
      <c r="I1507" s="1" t="s">
        <v>23</v>
      </c>
      <c r="J1507" s="1" t="s">
        <v>24</v>
      </c>
      <c r="K1507" s="1" t="s">
        <v>25</v>
      </c>
      <c r="L1507" s="1" t="s">
        <v>26</v>
      </c>
      <c r="M1507" s="1" t="s">
        <v>27</v>
      </c>
      <c r="N1507" s="3" t="s">
        <v>28</v>
      </c>
    </row>
    <row r="1508" spans="1:14" ht="19.95" hidden="1" customHeight="1" x14ac:dyDescent="0.25">
      <c r="A1508" s="2">
        <v>170926</v>
      </c>
      <c r="B1508" s="1">
        <v>54</v>
      </c>
      <c r="C1508" s="1">
        <v>2.8961999999999999</v>
      </c>
      <c r="D1508" s="1">
        <v>5.3274999999999997</v>
      </c>
      <c r="E1508" s="1">
        <v>10.235900000000001</v>
      </c>
      <c r="F1508" s="1">
        <v>22.319099999999999</v>
      </c>
      <c r="G1508" s="1" t="s">
        <v>29</v>
      </c>
      <c r="H1508" s="1" t="s">
        <v>15</v>
      </c>
      <c r="I1508" s="1" t="s">
        <v>16</v>
      </c>
      <c r="J1508" s="1" t="s">
        <v>17</v>
      </c>
      <c r="K1508" s="1" t="s">
        <v>18</v>
      </c>
      <c r="L1508" s="1" t="s">
        <v>19</v>
      </c>
      <c r="M1508" s="1" t="s">
        <v>20</v>
      </c>
      <c r="N1508" s="3" t="s">
        <v>21</v>
      </c>
    </row>
    <row r="1509" spans="1:14" ht="19.95" customHeight="1" x14ac:dyDescent="0.25">
      <c r="A1509" s="2">
        <v>170897</v>
      </c>
      <c r="B1509" s="1">
        <v>82</v>
      </c>
      <c r="C1509" s="1">
        <v>3.8311999999999999</v>
      </c>
      <c r="D1509" s="1">
        <v>6.1700999999999997</v>
      </c>
      <c r="E1509" s="1">
        <v>15.022600000000001</v>
      </c>
      <c r="F1509" s="1">
        <v>27.304300000000001</v>
      </c>
      <c r="G1509" s="1" t="s">
        <v>14</v>
      </c>
      <c r="H1509" s="1" t="s">
        <v>22</v>
      </c>
      <c r="I1509" s="1" t="s">
        <v>23</v>
      </c>
      <c r="J1509" s="1" t="s">
        <v>24</v>
      </c>
      <c r="K1509" s="1" t="s">
        <v>25</v>
      </c>
      <c r="L1509" s="1" t="s">
        <v>26</v>
      </c>
      <c r="M1509" s="1" t="s">
        <v>27</v>
      </c>
      <c r="N1509" s="3" t="s">
        <v>28</v>
      </c>
    </row>
    <row r="1510" spans="1:14" ht="19.95" hidden="1" customHeight="1" x14ac:dyDescent="0.25">
      <c r="A1510" s="2">
        <v>170896</v>
      </c>
      <c r="B1510" s="1">
        <v>48</v>
      </c>
      <c r="C1510" s="1">
        <v>2.0398000000000001</v>
      </c>
      <c r="D1510" s="1">
        <v>5.8887999999999998</v>
      </c>
      <c r="E1510" s="1">
        <v>10.661300000000001</v>
      </c>
      <c r="F1510" s="1">
        <v>22.174900000000001</v>
      </c>
      <c r="G1510" s="1" t="s">
        <v>38</v>
      </c>
      <c r="H1510" s="1" t="s">
        <v>15</v>
      </c>
      <c r="I1510" s="1" t="s">
        <v>16</v>
      </c>
      <c r="J1510" s="1" t="s">
        <v>17</v>
      </c>
      <c r="K1510" s="1" t="s">
        <v>18</v>
      </c>
      <c r="L1510" s="1" t="s">
        <v>19</v>
      </c>
      <c r="M1510" s="1" t="s">
        <v>20</v>
      </c>
      <c r="N1510" s="3" t="s">
        <v>21</v>
      </c>
    </row>
    <row r="1511" spans="1:14" ht="19.95" hidden="1" customHeight="1" x14ac:dyDescent="0.25">
      <c r="A1511" s="2">
        <v>170867</v>
      </c>
      <c r="B1511" s="1">
        <v>16</v>
      </c>
      <c r="C1511" s="1">
        <v>1.5282</v>
      </c>
      <c r="D1511" s="1">
        <v>4.7176</v>
      </c>
      <c r="E1511" s="1">
        <v>8.3771000000000004</v>
      </c>
      <c r="F1511" s="1">
        <v>16.907699999999998</v>
      </c>
      <c r="G1511" s="1" t="s">
        <v>14</v>
      </c>
      <c r="H1511" s="1" t="s">
        <v>31</v>
      </c>
      <c r="I1511" s="1" t="s">
        <v>32</v>
      </c>
      <c r="J1511" s="1" t="s">
        <v>33</v>
      </c>
      <c r="K1511" s="1" t="s">
        <v>34</v>
      </c>
      <c r="L1511" s="1" t="s">
        <v>35</v>
      </c>
      <c r="M1511" s="1" t="s">
        <v>36</v>
      </c>
      <c r="N1511" s="3" t="s">
        <v>37</v>
      </c>
    </row>
    <row r="1512" spans="1:14" ht="19.95" customHeight="1" x14ac:dyDescent="0.25">
      <c r="A1512" s="2">
        <v>170832</v>
      </c>
      <c r="B1512" s="1">
        <v>61</v>
      </c>
      <c r="C1512" s="1">
        <v>3.9478</v>
      </c>
      <c r="D1512" s="1">
        <v>6.1731999999999996</v>
      </c>
      <c r="E1512" s="1">
        <v>14.5367</v>
      </c>
      <c r="F1512" s="1">
        <v>26.537400000000002</v>
      </c>
      <c r="G1512" s="1" t="s">
        <v>30</v>
      </c>
      <c r="H1512" s="1" t="s">
        <v>22</v>
      </c>
      <c r="I1512" s="1" t="s">
        <v>23</v>
      </c>
      <c r="J1512" s="1" t="s">
        <v>24</v>
      </c>
      <c r="K1512" s="1" t="s">
        <v>25</v>
      </c>
      <c r="L1512" s="1" t="s">
        <v>26</v>
      </c>
      <c r="M1512" s="1" t="s">
        <v>27</v>
      </c>
      <c r="N1512" s="3" t="s">
        <v>28</v>
      </c>
    </row>
    <row r="1513" spans="1:14" ht="19.95" hidden="1" customHeight="1" x14ac:dyDescent="0.25">
      <c r="A1513" s="2">
        <v>170798</v>
      </c>
      <c r="B1513" s="1">
        <v>51</v>
      </c>
      <c r="C1513" s="1">
        <v>2.4472</v>
      </c>
      <c r="D1513" s="1">
        <v>5.4131999999999998</v>
      </c>
      <c r="E1513" s="1">
        <v>11.4137</v>
      </c>
      <c r="F1513" s="1">
        <v>20.736499999999999</v>
      </c>
      <c r="G1513" s="1" t="s">
        <v>29</v>
      </c>
      <c r="H1513" s="1" t="s">
        <v>15</v>
      </c>
      <c r="I1513" s="1" t="s">
        <v>16</v>
      </c>
      <c r="J1513" s="1" t="s">
        <v>17</v>
      </c>
      <c r="K1513" s="1" t="s">
        <v>18</v>
      </c>
      <c r="L1513" s="1" t="s">
        <v>19</v>
      </c>
      <c r="M1513" s="1" t="s">
        <v>20</v>
      </c>
      <c r="N1513" s="3" t="s">
        <v>21</v>
      </c>
    </row>
    <row r="1514" spans="1:14" ht="19.95" customHeight="1" x14ac:dyDescent="0.25">
      <c r="A1514" s="2">
        <v>170790</v>
      </c>
      <c r="B1514" s="1">
        <v>66</v>
      </c>
      <c r="C1514" s="1">
        <v>3.2988</v>
      </c>
      <c r="D1514" s="1">
        <v>6.4321000000000002</v>
      </c>
      <c r="E1514" s="1">
        <v>14.288600000000001</v>
      </c>
      <c r="F1514" s="1">
        <v>29.729500000000002</v>
      </c>
      <c r="G1514" s="1" t="s">
        <v>30</v>
      </c>
      <c r="H1514" s="1" t="s">
        <v>22</v>
      </c>
      <c r="I1514" s="1" t="s">
        <v>23</v>
      </c>
      <c r="J1514" s="1" t="s">
        <v>24</v>
      </c>
      <c r="K1514" s="1" t="s">
        <v>25</v>
      </c>
      <c r="L1514" s="1" t="s">
        <v>26</v>
      </c>
      <c r="M1514" s="1" t="s">
        <v>27</v>
      </c>
      <c r="N1514" s="3" t="s">
        <v>28</v>
      </c>
    </row>
    <row r="1515" spans="1:14" ht="19.95" hidden="1" customHeight="1" x14ac:dyDescent="0.25">
      <c r="A1515" s="2">
        <v>170781</v>
      </c>
      <c r="B1515" s="1">
        <v>33</v>
      </c>
      <c r="C1515" s="1">
        <v>2.5912000000000002</v>
      </c>
      <c r="D1515" s="1">
        <v>5.4595000000000002</v>
      </c>
      <c r="E1515" s="1">
        <v>10.694800000000001</v>
      </c>
      <c r="F1515" s="1">
        <v>23.965699999999998</v>
      </c>
      <c r="G1515" s="1" t="s">
        <v>29</v>
      </c>
      <c r="H1515" s="1" t="s">
        <v>15</v>
      </c>
      <c r="I1515" s="1" t="s">
        <v>16</v>
      </c>
      <c r="J1515" s="1" t="s">
        <v>17</v>
      </c>
      <c r="K1515" s="1" t="s">
        <v>18</v>
      </c>
      <c r="L1515" s="1" t="s">
        <v>19</v>
      </c>
      <c r="M1515" s="1" t="s">
        <v>20</v>
      </c>
      <c r="N1515" s="3" t="s">
        <v>21</v>
      </c>
    </row>
    <row r="1516" spans="1:14" ht="19.95" customHeight="1" x14ac:dyDescent="0.25">
      <c r="A1516" s="2">
        <v>170772</v>
      </c>
      <c r="B1516" s="1">
        <v>68</v>
      </c>
      <c r="C1516" s="1">
        <v>3.0015999999999998</v>
      </c>
      <c r="D1516" s="1">
        <v>6.7930999999999999</v>
      </c>
      <c r="E1516" s="1">
        <v>12.2927</v>
      </c>
      <c r="F1516" s="1">
        <v>28.776299999999999</v>
      </c>
      <c r="G1516" s="1" t="s">
        <v>30</v>
      </c>
      <c r="H1516" s="1" t="s">
        <v>22</v>
      </c>
      <c r="I1516" s="1" t="s">
        <v>23</v>
      </c>
      <c r="J1516" s="1" t="s">
        <v>24</v>
      </c>
      <c r="K1516" s="1" t="s">
        <v>25</v>
      </c>
      <c r="L1516" s="1" t="s">
        <v>26</v>
      </c>
      <c r="M1516" s="1" t="s">
        <v>27</v>
      </c>
      <c r="N1516" s="3" t="s">
        <v>28</v>
      </c>
    </row>
    <row r="1517" spans="1:14" ht="19.95" hidden="1" customHeight="1" x14ac:dyDescent="0.25">
      <c r="A1517" s="2">
        <v>170732</v>
      </c>
      <c r="B1517" s="1">
        <v>59</v>
      </c>
      <c r="C1517" s="1">
        <v>2.7753999999999999</v>
      </c>
      <c r="D1517" s="1">
        <v>5.2359999999999998</v>
      </c>
      <c r="E1517" s="1">
        <v>11.7287</v>
      </c>
      <c r="F1517" s="1">
        <v>23.6874</v>
      </c>
      <c r="G1517" s="1" t="s">
        <v>14</v>
      </c>
      <c r="H1517" s="1" t="s">
        <v>15</v>
      </c>
      <c r="I1517" s="1" t="s">
        <v>16</v>
      </c>
      <c r="J1517" s="1" t="s">
        <v>17</v>
      </c>
      <c r="K1517" s="1" t="s">
        <v>18</v>
      </c>
      <c r="L1517" s="1" t="s">
        <v>19</v>
      </c>
      <c r="M1517" s="1" t="s">
        <v>20</v>
      </c>
      <c r="N1517" s="3" t="s">
        <v>21</v>
      </c>
    </row>
    <row r="1518" spans="1:14" ht="19.95" hidden="1" customHeight="1" x14ac:dyDescent="0.25">
      <c r="A1518" s="2">
        <v>170680</v>
      </c>
      <c r="B1518" s="1">
        <v>48</v>
      </c>
      <c r="C1518" s="1">
        <v>2.6543999999999999</v>
      </c>
      <c r="D1518" s="1">
        <v>5.8105000000000002</v>
      </c>
      <c r="E1518" s="1">
        <v>10.9534</v>
      </c>
      <c r="F1518" s="1">
        <v>21.4499</v>
      </c>
      <c r="G1518" s="1" t="s">
        <v>30</v>
      </c>
      <c r="H1518" s="1" t="s">
        <v>15</v>
      </c>
      <c r="I1518" s="1" t="s">
        <v>16</v>
      </c>
      <c r="J1518" s="1" t="s">
        <v>17</v>
      </c>
      <c r="K1518" s="1" t="s">
        <v>18</v>
      </c>
      <c r="L1518" s="1" t="s">
        <v>19</v>
      </c>
      <c r="M1518" s="1" t="s">
        <v>20</v>
      </c>
      <c r="N1518" s="3" t="s">
        <v>21</v>
      </c>
    </row>
    <row r="1519" spans="1:14" ht="19.95" hidden="1" customHeight="1" x14ac:dyDescent="0.25">
      <c r="A1519" s="2">
        <v>170642</v>
      </c>
      <c r="B1519" s="1">
        <v>41</v>
      </c>
      <c r="C1519" s="1">
        <v>2.5122</v>
      </c>
      <c r="D1519" s="1">
        <v>5.2729999999999997</v>
      </c>
      <c r="E1519" s="1">
        <v>11.5779</v>
      </c>
      <c r="F1519" s="1">
        <v>20.369199999999999</v>
      </c>
      <c r="G1519" s="1" t="s">
        <v>29</v>
      </c>
      <c r="H1519" s="1" t="s">
        <v>15</v>
      </c>
      <c r="I1519" s="1" t="s">
        <v>16</v>
      </c>
      <c r="J1519" s="1" t="s">
        <v>17</v>
      </c>
      <c r="K1519" s="1" t="s">
        <v>18</v>
      </c>
      <c r="L1519" s="1" t="s">
        <v>19</v>
      </c>
      <c r="M1519" s="1" t="s">
        <v>20</v>
      </c>
      <c r="N1519" s="3" t="s">
        <v>21</v>
      </c>
    </row>
    <row r="1520" spans="1:14" ht="19.95" customHeight="1" x14ac:dyDescent="0.25">
      <c r="A1520" s="2">
        <v>170641</v>
      </c>
      <c r="B1520" s="1">
        <v>68</v>
      </c>
      <c r="C1520" s="1">
        <v>3.7942999999999998</v>
      </c>
      <c r="D1520" s="1">
        <v>6.8516000000000004</v>
      </c>
      <c r="E1520" s="1">
        <v>15.3574</v>
      </c>
      <c r="F1520" s="1">
        <v>26.985600000000002</v>
      </c>
      <c r="G1520" s="1" t="s">
        <v>29</v>
      </c>
      <c r="H1520" s="1" t="s">
        <v>22</v>
      </c>
      <c r="I1520" s="1" t="s">
        <v>23</v>
      </c>
      <c r="J1520" s="1" t="s">
        <v>24</v>
      </c>
      <c r="K1520" s="1" t="s">
        <v>25</v>
      </c>
      <c r="L1520" s="1" t="s">
        <v>26</v>
      </c>
      <c r="M1520" s="1" t="s">
        <v>27</v>
      </c>
      <c r="N1520" s="3" t="s">
        <v>28</v>
      </c>
    </row>
    <row r="1521" spans="1:14" ht="19.95" customHeight="1" x14ac:dyDescent="0.25">
      <c r="A1521" s="2">
        <v>170573</v>
      </c>
      <c r="B1521" s="1">
        <v>79</v>
      </c>
      <c r="C1521" s="1">
        <v>3.2084000000000001</v>
      </c>
      <c r="D1521" s="1">
        <v>6.6184000000000003</v>
      </c>
      <c r="E1521" s="1">
        <v>14.7018</v>
      </c>
      <c r="F1521" s="1">
        <v>26.204499999999999</v>
      </c>
      <c r="G1521" s="1" t="s">
        <v>29</v>
      </c>
      <c r="H1521" s="1" t="s">
        <v>22</v>
      </c>
      <c r="I1521" s="1" t="s">
        <v>23</v>
      </c>
      <c r="J1521" s="1" t="s">
        <v>24</v>
      </c>
      <c r="K1521" s="1" t="s">
        <v>25</v>
      </c>
      <c r="L1521" s="1" t="s">
        <v>26</v>
      </c>
      <c r="M1521" s="1" t="s">
        <v>27</v>
      </c>
      <c r="N1521" s="3" t="s">
        <v>28</v>
      </c>
    </row>
    <row r="1522" spans="1:14" ht="19.95" hidden="1" customHeight="1" x14ac:dyDescent="0.25">
      <c r="A1522" s="2">
        <v>170557</v>
      </c>
      <c r="B1522" s="1">
        <v>52</v>
      </c>
      <c r="C1522" s="1">
        <v>2.2063000000000001</v>
      </c>
      <c r="D1522" s="1">
        <v>5.2028999999999996</v>
      </c>
      <c r="E1522" s="1">
        <v>10.0707</v>
      </c>
      <c r="F1522" s="1">
        <v>24.325600000000001</v>
      </c>
      <c r="G1522" s="1" t="s">
        <v>30</v>
      </c>
      <c r="H1522" s="1" t="s">
        <v>15</v>
      </c>
      <c r="I1522" s="1" t="s">
        <v>16</v>
      </c>
      <c r="J1522" s="1" t="s">
        <v>17</v>
      </c>
      <c r="K1522" s="1" t="s">
        <v>18</v>
      </c>
      <c r="L1522" s="1" t="s">
        <v>19</v>
      </c>
      <c r="M1522" s="1" t="s">
        <v>20</v>
      </c>
      <c r="N1522" s="3" t="s">
        <v>21</v>
      </c>
    </row>
    <row r="1523" spans="1:14" ht="19.95" hidden="1" customHeight="1" x14ac:dyDescent="0.25">
      <c r="A1523" s="2">
        <v>170551</v>
      </c>
      <c r="B1523" s="1">
        <v>26</v>
      </c>
      <c r="C1523" s="1">
        <v>1.4942</v>
      </c>
      <c r="D1523" s="1">
        <v>4.3270999999999997</v>
      </c>
      <c r="E1523" s="1">
        <v>9.6402000000000001</v>
      </c>
      <c r="F1523" s="1">
        <v>17.476500000000001</v>
      </c>
      <c r="G1523" s="1" t="s">
        <v>14</v>
      </c>
      <c r="H1523" s="1" t="s">
        <v>31</v>
      </c>
      <c r="I1523" s="1" t="s">
        <v>32</v>
      </c>
      <c r="J1523" s="1" t="s">
        <v>33</v>
      </c>
      <c r="K1523" s="1" t="s">
        <v>34</v>
      </c>
      <c r="L1523" s="1" t="s">
        <v>35</v>
      </c>
      <c r="M1523" s="1" t="s">
        <v>36</v>
      </c>
      <c r="N1523" s="3" t="s">
        <v>37</v>
      </c>
    </row>
    <row r="1524" spans="1:14" ht="19.95" customHeight="1" x14ac:dyDescent="0.25">
      <c r="A1524" s="2">
        <v>170516</v>
      </c>
      <c r="B1524" s="1">
        <v>71</v>
      </c>
      <c r="C1524" s="1">
        <v>3.3955000000000002</v>
      </c>
      <c r="D1524" s="1">
        <v>6.2862999999999998</v>
      </c>
      <c r="E1524" s="1">
        <v>12.878299999999999</v>
      </c>
      <c r="F1524" s="1">
        <v>28.2331</v>
      </c>
      <c r="G1524" s="1" t="s">
        <v>14</v>
      </c>
      <c r="H1524" s="1" t="s">
        <v>22</v>
      </c>
      <c r="I1524" s="1" t="s">
        <v>23</v>
      </c>
      <c r="J1524" s="1" t="s">
        <v>24</v>
      </c>
      <c r="K1524" s="1" t="s">
        <v>25</v>
      </c>
      <c r="L1524" s="1" t="s">
        <v>26</v>
      </c>
      <c r="M1524" s="1" t="s">
        <v>27</v>
      </c>
      <c r="N1524" s="3" t="s">
        <v>28</v>
      </c>
    </row>
    <row r="1525" spans="1:14" ht="19.95" hidden="1" customHeight="1" x14ac:dyDescent="0.25">
      <c r="A1525" s="2">
        <v>170505</v>
      </c>
      <c r="B1525" s="1">
        <v>33</v>
      </c>
      <c r="C1525" s="1">
        <v>2.3818000000000001</v>
      </c>
      <c r="D1525" s="1">
        <v>5.8476999999999997</v>
      </c>
      <c r="E1525" s="1">
        <v>11.9877</v>
      </c>
      <c r="F1525" s="1">
        <v>23.103000000000002</v>
      </c>
      <c r="G1525" s="1" t="s">
        <v>29</v>
      </c>
      <c r="H1525" s="1" t="s">
        <v>15</v>
      </c>
      <c r="I1525" s="1" t="s">
        <v>16</v>
      </c>
      <c r="J1525" s="1" t="s">
        <v>17</v>
      </c>
      <c r="K1525" s="1" t="s">
        <v>18</v>
      </c>
      <c r="L1525" s="1" t="s">
        <v>19</v>
      </c>
      <c r="M1525" s="1" t="s">
        <v>20</v>
      </c>
      <c r="N1525" s="3" t="s">
        <v>21</v>
      </c>
    </row>
    <row r="1526" spans="1:14" ht="19.95" customHeight="1" x14ac:dyDescent="0.25">
      <c r="A1526" s="2">
        <v>170451</v>
      </c>
      <c r="B1526" s="1">
        <v>82</v>
      </c>
      <c r="C1526" s="1">
        <v>3.5463</v>
      </c>
      <c r="D1526" s="1">
        <v>6.9458000000000002</v>
      </c>
      <c r="E1526" s="1">
        <v>13.5266</v>
      </c>
      <c r="F1526" s="1">
        <v>29.6496</v>
      </c>
      <c r="G1526" s="1" t="s">
        <v>38</v>
      </c>
      <c r="H1526" s="1" t="s">
        <v>22</v>
      </c>
      <c r="I1526" s="1" t="s">
        <v>23</v>
      </c>
      <c r="J1526" s="1" t="s">
        <v>24</v>
      </c>
      <c r="K1526" s="1" t="s">
        <v>25</v>
      </c>
      <c r="L1526" s="1" t="s">
        <v>26</v>
      </c>
      <c r="M1526" s="1" t="s">
        <v>27</v>
      </c>
      <c r="N1526" s="3" t="s">
        <v>28</v>
      </c>
    </row>
    <row r="1527" spans="1:14" ht="19.95" hidden="1" customHeight="1" x14ac:dyDescent="0.25">
      <c r="A1527" s="2">
        <v>170390</v>
      </c>
      <c r="B1527" s="1">
        <v>12</v>
      </c>
      <c r="C1527" s="1">
        <v>1.4306000000000001</v>
      </c>
      <c r="D1527" s="1">
        <v>4.9966999999999997</v>
      </c>
      <c r="E1527" s="1">
        <v>8.3317999999999994</v>
      </c>
      <c r="F1527" s="1">
        <v>18.074200000000001</v>
      </c>
      <c r="G1527" s="1" t="s">
        <v>30</v>
      </c>
      <c r="H1527" s="1" t="s">
        <v>31</v>
      </c>
      <c r="I1527" s="1" t="s">
        <v>32</v>
      </c>
      <c r="J1527" s="1" t="s">
        <v>33</v>
      </c>
      <c r="K1527" s="1" t="s">
        <v>34</v>
      </c>
      <c r="L1527" s="1" t="s">
        <v>35</v>
      </c>
      <c r="M1527" s="1" t="s">
        <v>36</v>
      </c>
      <c r="N1527" s="3" t="s">
        <v>37</v>
      </c>
    </row>
    <row r="1528" spans="1:14" ht="19.95" hidden="1" customHeight="1" x14ac:dyDescent="0.25">
      <c r="A1528" s="2">
        <v>170385</v>
      </c>
      <c r="B1528" s="1">
        <v>58</v>
      </c>
      <c r="C1528" s="1">
        <v>2.1536</v>
      </c>
      <c r="D1528" s="1">
        <v>5.7321</v>
      </c>
      <c r="E1528" s="1">
        <v>11.9846</v>
      </c>
      <c r="F1528" s="1">
        <v>22.622800000000002</v>
      </c>
      <c r="G1528" s="1" t="s">
        <v>30</v>
      </c>
      <c r="H1528" s="1" t="s">
        <v>15</v>
      </c>
      <c r="I1528" s="1" t="s">
        <v>16</v>
      </c>
      <c r="J1528" s="1" t="s">
        <v>17</v>
      </c>
      <c r="K1528" s="1" t="s">
        <v>18</v>
      </c>
      <c r="L1528" s="1" t="s">
        <v>19</v>
      </c>
      <c r="M1528" s="1" t="s">
        <v>20</v>
      </c>
      <c r="N1528" s="3" t="s">
        <v>21</v>
      </c>
    </row>
    <row r="1529" spans="1:14" ht="19.95" customHeight="1" x14ac:dyDescent="0.25">
      <c r="A1529" s="2">
        <v>170365</v>
      </c>
      <c r="B1529" s="1">
        <v>79</v>
      </c>
      <c r="C1529" s="1">
        <v>3.9146999999999998</v>
      </c>
      <c r="D1529" s="1">
        <v>6.6539999999999999</v>
      </c>
      <c r="E1529" s="1">
        <v>12.5237</v>
      </c>
      <c r="F1529" s="1">
        <v>27.328099999999999</v>
      </c>
      <c r="G1529" s="1" t="s">
        <v>14</v>
      </c>
      <c r="H1529" s="1" t="s">
        <v>22</v>
      </c>
      <c r="I1529" s="1" t="s">
        <v>23</v>
      </c>
      <c r="J1529" s="1" t="s">
        <v>24</v>
      </c>
      <c r="K1529" s="1" t="s">
        <v>25</v>
      </c>
      <c r="L1529" s="1" t="s">
        <v>26</v>
      </c>
      <c r="M1529" s="1" t="s">
        <v>27</v>
      </c>
      <c r="N1529" s="3" t="s">
        <v>28</v>
      </c>
    </row>
    <row r="1530" spans="1:14" ht="19.95" customHeight="1" x14ac:dyDescent="0.25">
      <c r="A1530" s="2">
        <v>170281</v>
      </c>
      <c r="B1530" s="1">
        <v>95</v>
      </c>
      <c r="C1530" s="1">
        <v>3.4798</v>
      </c>
      <c r="D1530" s="1">
        <v>6.9124999999999996</v>
      </c>
      <c r="E1530" s="1">
        <v>15.5124</v>
      </c>
      <c r="F1530" s="1">
        <v>25.1372</v>
      </c>
      <c r="G1530" s="1" t="s">
        <v>29</v>
      </c>
      <c r="H1530" s="1" t="s">
        <v>22</v>
      </c>
      <c r="I1530" s="1" t="s">
        <v>23</v>
      </c>
      <c r="J1530" s="1" t="s">
        <v>24</v>
      </c>
      <c r="K1530" s="1" t="s">
        <v>25</v>
      </c>
      <c r="L1530" s="1" t="s">
        <v>26</v>
      </c>
      <c r="M1530" s="1" t="s">
        <v>27</v>
      </c>
      <c r="N1530" s="3" t="s">
        <v>28</v>
      </c>
    </row>
    <row r="1531" spans="1:14" ht="19.95" customHeight="1" x14ac:dyDescent="0.25">
      <c r="A1531" s="2">
        <v>170275</v>
      </c>
      <c r="B1531" s="1">
        <v>63</v>
      </c>
      <c r="C1531" s="1">
        <v>3.1815000000000002</v>
      </c>
      <c r="D1531" s="1">
        <v>6.2820999999999998</v>
      </c>
      <c r="E1531" s="1">
        <v>12.5922</v>
      </c>
      <c r="F1531" s="1">
        <v>25.491800000000001</v>
      </c>
      <c r="G1531" s="1" t="s">
        <v>29</v>
      </c>
      <c r="H1531" s="1" t="s">
        <v>22</v>
      </c>
      <c r="I1531" s="1" t="s">
        <v>23</v>
      </c>
      <c r="J1531" s="1" t="s">
        <v>24</v>
      </c>
      <c r="K1531" s="1" t="s">
        <v>25</v>
      </c>
      <c r="L1531" s="1" t="s">
        <v>26</v>
      </c>
      <c r="M1531" s="1" t="s">
        <v>27</v>
      </c>
      <c r="N1531" s="3" t="s">
        <v>28</v>
      </c>
    </row>
    <row r="1532" spans="1:14" ht="19.95" customHeight="1" x14ac:dyDescent="0.25">
      <c r="A1532" s="2">
        <v>170274</v>
      </c>
      <c r="B1532" s="1">
        <v>91</v>
      </c>
      <c r="C1532" s="1">
        <v>3.8609</v>
      </c>
      <c r="D1532" s="1">
        <v>6.6064999999999996</v>
      </c>
      <c r="E1532" s="1">
        <v>14.783899999999999</v>
      </c>
      <c r="F1532" s="1">
        <v>25.479199999999999</v>
      </c>
      <c r="G1532" s="1" t="s">
        <v>14</v>
      </c>
      <c r="H1532" s="1" t="s">
        <v>22</v>
      </c>
      <c r="I1532" s="1" t="s">
        <v>23</v>
      </c>
      <c r="J1532" s="1" t="s">
        <v>24</v>
      </c>
      <c r="K1532" s="1" t="s">
        <v>25</v>
      </c>
      <c r="L1532" s="1" t="s">
        <v>26</v>
      </c>
      <c r="M1532" s="1" t="s">
        <v>27</v>
      </c>
      <c r="N1532" s="3" t="s">
        <v>28</v>
      </c>
    </row>
    <row r="1533" spans="1:14" ht="19.95" hidden="1" customHeight="1" x14ac:dyDescent="0.25">
      <c r="A1533" s="2">
        <v>170183</v>
      </c>
      <c r="B1533" s="1">
        <v>23</v>
      </c>
      <c r="C1533" s="1">
        <v>1.2923</v>
      </c>
      <c r="D1533" s="1">
        <v>4.4969000000000001</v>
      </c>
      <c r="E1533" s="1">
        <v>8.0254999999999992</v>
      </c>
      <c r="F1533" s="1">
        <v>17.3672</v>
      </c>
      <c r="G1533" s="1" t="s">
        <v>29</v>
      </c>
      <c r="H1533" s="1" t="s">
        <v>31</v>
      </c>
      <c r="I1533" s="1" t="s">
        <v>32</v>
      </c>
      <c r="J1533" s="1" t="s">
        <v>33</v>
      </c>
      <c r="K1533" s="1" t="s">
        <v>34</v>
      </c>
      <c r="L1533" s="1" t="s">
        <v>35</v>
      </c>
      <c r="M1533" s="1" t="s">
        <v>36</v>
      </c>
      <c r="N1533" s="3" t="s">
        <v>37</v>
      </c>
    </row>
    <row r="1534" spans="1:14" ht="19.95" hidden="1" customHeight="1" x14ac:dyDescent="0.25">
      <c r="A1534" s="2">
        <v>170133</v>
      </c>
      <c r="B1534" s="1">
        <v>25</v>
      </c>
      <c r="C1534" s="1">
        <v>1.6584000000000001</v>
      </c>
      <c r="D1534" s="1">
        <v>4.6627999999999998</v>
      </c>
      <c r="E1534" s="1">
        <v>8.0530000000000008</v>
      </c>
      <c r="F1534" s="1">
        <v>16.5989</v>
      </c>
      <c r="G1534" s="1" t="s">
        <v>14</v>
      </c>
      <c r="H1534" s="1" t="s">
        <v>31</v>
      </c>
      <c r="I1534" s="1" t="s">
        <v>32</v>
      </c>
      <c r="J1534" s="1" t="s">
        <v>33</v>
      </c>
      <c r="K1534" s="1" t="s">
        <v>34</v>
      </c>
      <c r="L1534" s="1" t="s">
        <v>35</v>
      </c>
      <c r="M1534" s="1" t="s">
        <v>36</v>
      </c>
      <c r="N1534" s="3" t="s">
        <v>37</v>
      </c>
    </row>
    <row r="1535" spans="1:14" ht="19.95" hidden="1" customHeight="1" x14ac:dyDescent="0.25">
      <c r="A1535" s="2">
        <v>170129</v>
      </c>
      <c r="B1535" s="1">
        <v>44</v>
      </c>
      <c r="C1535" s="1">
        <v>2.1795</v>
      </c>
      <c r="D1535" s="1">
        <v>5.4394</v>
      </c>
      <c r="E1535" s="1">
        <v>10.854900000000001</v>
      </c>
      <c r="F1535" s="1">
        <v>20.233899999999998</v>
      </c>
      <c r="G1535" s="1" t="s">
        <v>38</v>
      </c>
      <c r="H1535" s="1" t="s">
        <v>15</v>
      </c>
      <c r="I1535" s="1" t="s">
        <v>16</v>
      </c>
      <c r="J1535" s="1" t="s">
        <v>17</v>
      </c>
      <c r="K1535" s="1" t="s">
        <v>18</v>
      </c>
      <c r="L1535" s="1" t="s">
        <v>19</v>
      </c>
      <c r="M1535" s="1" t="s">
        <v>20</v>
      </c>
      <c r="N1535" s="3" t="s">
        <v>21</v>
      </c>
    </row>
    <row r="1536" spans="1:14" ht="19.95" customHeight="1" x14ac:dyDescent="0.25">
      <c r="A1536" s="2">
        <v>170089</v>
      </c>
      <c r="B1536" s="1">
        <v>97</v>
      </c>
      <c r="C1536" s="1">
        <v>3.2006999999999999</v>
      </c>
      <c r="D1536" s="1">
        <v>6.3578999999999999</v>
      </c>
      <c r="E1536" s="1">
        <v>15.261200000000001</v>
      </c>
      <c r="F1536" s="1">
        <v>27.371600000000001</v>
      </c>
      <c r="G1536" s="1" t="s">
        <v>14</v>
      </c>
      <c r="H1536" s="1" t="s">
        <v>22</v>
      </c>
      <c r="I1536" s="1" t="s">
        <v>23</v>
      </c>
      <c r="J1536" s="1" t="s">
        <v>24</v>
      </c>
      <c r="K1536" s="1" t="s">
        <v>25</v>
      </c>
      <c r="L1536" s="1" t="s">
        <v>26</v>
      </c>
      <c r="M1536" s="1" t="s">
        <v>27</v>
      </c>
      <c r="N1536" s="3" t="s">
        <v>28</v>
      </c>
    </row>
    <row r="1537" spans="1:14" ht="19.95" hidden="1" customHeight="1" x14ac:dyDescent="0.25">
      <c r="A1537" s="2">
        <v>170049</v>
      </c>
      <c r="B1537" s="1">
        <v>19</v>
      </c>
      <c r="C1537" s="1">
        <v>1.7858000000000001</v>
      </c>
      <c r="D1537" s="1">
        <v>4.6844999999999999</v>
      </c>
      <c r="E1537" s="1">
        <v>8.8821999999999992</v>
      </c>
      <c r="F1537" s="1">
        <v>16.5489</v>
      </c>
      <c r="G1537" s="1" t="s">
        <v>30</v>
      </c>
      <c r="H1537" s="1" t="s">
        <v>31</v>
      </c>
      <c r="I1537" s="1" t="s">
        <v>32</v>
      </c>
      <c r="J1537" s="1" t="s">
        <v>33</v>
      </c>
      <c r="K1537" s="1" t="s">
        <v>34</v>
      </c>
      <c r="L1537" s="1" t="s">
        <v>35</v>
      </c>
      <c r="M1537" s="1" t="s">
        <v>36</v>
      </c>
      <c r="N1537" s="3" t="s">
        <v>37</v>
      </c>
    </row>
    <row r="1538" spans="1:14" ht="19.95" hidden="1" customHeight="1" x14ac:dyDescent="0.25">
      <c r="A1538" s="2">
        <v>170048</v>
      </c>
      <c r="B1538" s="1">
        <v>21</v>
      </c>
      <c r="C1538" s="1">
        <v>1.714</v>
      </c>
      <c r="D1538" s="1">
        <v>4.0494000000000003</v>
      </c>
      <c r="E1538" s="1">
        <v>9.9308999999999994</v>
      </c>
      <c r="F1538" s="1">
        <v>16.0671</v>
      </c>
      <c r="G1538" s="1" t="s">
        <v>14</v>
      </c>
      <c r="H1538" s="1" t="s">
        <v>31</v>
      </c>
      <c r="I1538" s="1" t="s">
        <v>32</v>
      </c>
      <c r="J1538" s="1" t="s">
        <v>33</v>
      </c>
      <c r="K1538" s="1" t="s">
        <v>34</v>
      </c>
      <c r="L1538" s="1" t="s">
        <v>35</v>
      </c>
      <c r="M1538" s="1" t="s">
        <v>36</v>
      </c>
      <c r="N1538" s="3" t="s">
        <v>37</v>
      </c>
    </row>
    <row r="1539" spans="1:14" ht="19.95" hidden="1" customHeight="1" x14ac:dyDescent="0.25">
      <c r="A1539" s="2">
        <v>170036</v>
      </c>
      <c r="B1539" s="1">
        <v>33</v>
      </c>
      <c r="C1539" s="1">
        <v>2.9638</v>
      </c>
      <c r="D1539" s="1">
        <v>5.7217000000000002</v>
      </c>
      <c r="E1539" s="1">
        <v>10.251099999999999</v>
      </c>
      <c r="F1539" s="1">
        <v>21.883099999999999</v>
      </c>
      <c r="G1539" s="1" t="s">
        <v>29</v>
      </c>
      <c r="H1539" s="1" t="s">
        <v>15</v>
      </c>
      <c r="I1539" s="1" t="s">
        <v>16</v>
      </c>
      <c r="J1539" s="1" t="s">
        <v>17</v>
      </c>
      <c r="K1539" s="1" t="s">
        <v>18</v>
      </c>
      <c r="L1539" s="1" t="s">
        <v>19</v>
      </c>
      <c r="M1539" s="1" t="s">
        <v>20</v>
      </c>
      <c r="N1539" s="3" t="s">
        <v>21</v>
      </c>
    </row>
    <row r="1540" spans="1:14" ht="19.95" customHeight="1" x14ac:dyDescent="0.25">
      <c r="A1540" s="2">
        <v>169974</v>
      </c>
      <c r="B1540" s="1">
        <v>66</v>
      </c>
      <c r="C1540" s="1">
        <v>3.6924000000000001</v>
      </c>
      <c r="D1540" s="1">
        <v>6.4938000000000002</v>
      </c>
      <c r="E1540" s="1">
        <v>14.764200000000001</v>
      </c>
      <c r="F1540" s="1">
        <v>26.864999999999998</v>
      </c>
      <c r="G1540" s="1" t="s">
        <v>30</v>
      </c>
      <c r="H1540" s="1" t="s">
        <v>22</v>
      </c>
      <c r="I1540" s="1" t="s">
        <v>23</v>
      </c>
      <c r="J1540" s="1" t="s">
        <v>24</v>
      </c>
      <c r="K1540" s="1" t="s">
        <v>25</v>
      </c>
      <c r="L1540" s="1" t="s">
        <v>26</v>
      </c>
      <c r="M1540" s="1" t="s">
        <v>27</v>
      </c>
      <c r="N1540" s="3" t="s">
        <v>28</v>
      </c>
    </row>
    <row r="1541" spans="1:14" ht="19.95" hidden="1" customHeight="1" x14ac:dyDescent="0.25">
      <c r="A1541" s="2">
        <v>169973</v>
      </c>
      <c r="B1541" s="1">
        <v>60</v>
      </c>
      <c r="C1541" s="1">
        <v>2.2896000000000001</v>
      </c>
      <c r="D1541" s="1">
        <v>5.2679</v>
      </c>
      <c r="E1541" s="1">
        <v>10.9206</v>
      </c>
      <c r="F1541" s="1">
        <v>21.848299999999998</v>
      </c>
      <c r="G1541" s="1" t="s">
        <v>30</v>
      </c>
      <c r="H1541" s="1" t="s">
        <v>15</v>
      </c>
      <c r="I1541" s="1" t="s">
        <v>16</v>
      </c>
      <c r="J1541" s="1" t="s">
        <v>17</v>
      </c>
      <c r="K1541" s="1" t="s">
        <v>18</v>
      </c>
      <c r="L1541" s="1" t="s">
        <v>19</v>
      </c>
      <c r="M1541" s="1" t="s">
        <v>20</v>
      </c>
      <c r="N1541" s="3" t="s">
        <v>21</v>
      </c>
    </row>
    <row r="1542" spans="1:14" ht="19.95" customHeight="1" x14ac:dyDescent="0.25">
      <c r="A1542" s="2">
        <v>169915</v>
      </c>
      <c r="B1542" s="1">
        <v>89</v>
      </c>
      <c r="C1542" s="1">
        <v>3.8673000000000002</v>
      </c>
      <c r="D1542" s="1">
        <v>6.9211</v>
      </c>
      <c r="E1542" s="1">
        <v>13.5396</v>
      </c>
      <c r="F1542" s="1">
        <v>26.4346</v>
      </c>
      <c r="G1542" s="1" t="s">
        <v>30</v>
      </c>
      <c r="H1542" s="1" t="s">
        <v>22</v>
      </c>
      <c r="I1542" s="1" t="s">
        <v>23</v>
      </c>
      <c r="J1542" s="1" t="s">
        <v>24</v>
      </c>
      <c r="K1542" s="1" t="s">
        <v>25</v>
      </c>
      <c r="L1542" s="1" t="s">
        <v>26</v>
      </c>
      <c r="M1542" s="1" t="s">
        <v>27</v>
      </c>
      <c r="N1542" s="3" t="s">
        <v>28</v>
      </c>
    </row>
    <row r="1543" spans="1:14" ht="19.95" hidden="1" customHeight="1" x14ac:dyDescent="0.25">
      <c r="A1543" s="2">
        <v>169912</v>
      </c>
      <c r="B1543" s="1">
        <v>33</v>
      </c>
      <c r="C1543" s="1">
        <v>2.7663000000000002</v>
      </c>
      <c r="D1543" s="1">
        <v>5.5740999999999996</v>
      </c>
      <c r="E1543" s="1">
        <v>11.725300000000001</v>
      </c>
      <c r="F1543" s="1">
        <v>24.7576</v>
      </c>
      <c r="G1543" s="1" t="s">
        <v>38</v>
      </c>
      <c r="H1543" s="1" t="s">
        <v>15</v>
      </c>
      <c r="I1543" s="1" t="s">
        <v>16</v>
      </c>
      <c r="J1543" s="1" t="s">
        <v>17</v>
      </c>
      <c r="K1543" s="1" t="s">
        <v>18</v>
      </c>
      <c r="L1543" s="1" t="s">
        <v>19</v>
      </c>
      <c r="M1543" s="1" t="s">
        <v>20</v>
      </c>
      <c r="N1543" s="3" t="s">
        <v>21</v>
      </c>
    </row>
    <row r="1544" spans="1:14" ht="19.95" hidden="1" customHeight="1" x14ac:dyDescent="0.25">
      <c r="A1544" s="2">
        <v>169911</v>
      </c>
      <c r="B1544" s="1">
        <v>54</v>
      </c>
      <c r="C1544" s="1">
        <v>2.5076000000000001</v>
      </c>
      <c r="D1544" s="1">
        <v>5.6246</v>
      </c>
      <c r="E1544" s="1">
        <v>10.801299999999999</v>
      </c>
      <c r="F1544" s="1">
        <v>21.7136</v>
      </c>
      <c r="G1544" s="1" t="s">
        <v>38</v>
      </c>
      <c r="H1544" s="1" t="s">
        <v>15</v>
      </c>
      <c r="I1544" s="1" t="s">
        <v>16</v>
      </c>
      <c r="J1544" s="1" t="s">
        <v>17</v>
      </c>
      <c r="K1544" s="1" t="s">
        <v>18</v>
      </c>
      <c r="L1544" s="1" t="s">
        <v>19</v>
      </c>
      <c r="M1544" s="1" t="s">
        <v>20</v>
      </c>
      <c r="N1544" s="3" t="s">
        <v>21</v>
      </c>
    </row>
    <row r="1545" spans="1:14" ht="19.95" hidden="1" customHeight="1" x14ac:dyDescent="0.25">
      <c r="A1545" s="2">
        <v>169871</v>
      </c>
      <c r="B1545" s="1">
        <v>53</v>
      </c>
      <c r="C1545" s="1">
        <v>2.0954000000000002</v>
      </c>
      <c r="D1545" s="1">
        <v>5.6923000000000004</v>
      </c>
      <c r="E1545" s="1">
        <v>11.3606</v>
      </c>
      <c r="F1545" s="1">
        <v>22.817299999999999</v>
      </c>
      <c r="G1545" s="1" t="s">
        <v>38</v>
      </c>
      <c r="H1545" s="1" t="s">
        <v>15</v>
      </c>
      <c r="I1545" s="1" t="s">
        <v>16</v>
      </c>
      <c r="J1545" s="1" t="s">
        <v>17</v>
      </c>
      <c r="K1545" s="1" t="s">
        <v>18</v>
      </c>
      <c r="L1545" s="1" t="s">
        <v>19</v>
      </c>
      <c r="M1545" s="1" t="s">
        <v>20</v>
      </c>
      <c r="N1545" s="3" t="s">
        <v>21</v>
      </c>
    </row>
    <row r="1546" spans="1:14" ht="19.95" customHeight="1" x14ac:dyDescent="0.25">
      <c r="A1546" s="2">
        <v>169831</v>
      </c>
      <c r="B1546" s="1">
        <v>67</v>
      </c>
      <c r="C1546" s="1">
        <v>3.214</v>
      </c>
      <c r="D1546" s="1">
        <v>6.6234000000000002</v>
      </c>
      <c r="E1546" s="1">
        <v>14.538600000000001</v>
      </c>
      <c r="F1546" s="1">
        <v>28.6433</v>
      </c>
      <c r="G1546" s="1" t="s">
        <v>14</v>
      </c>
      <c r="H1546" s="1" t="s">
        <v>22</v>
      </c>
      <c r="I1546" s="1" t="s">
        <v>23</v>
      </c>
      <c r="J1546" s="1" t="s">
        <v>24</v>
      </c>
      <c r="K1546" s="1" t="s">
        <v>25</v>
      </c>
      <c r="L1546" s="1" t="s">
        <v>26</v>
      </c>
      <c r="M1546" s="1" t="s">
        <v>27</v>
      </c>
      <c r="N1546" s="3" t="s">
        <v>28</v>
      </c>
    </row>
    <row r="1547" spans="1:14" ht="19.95" hidden="1" customHeight="1" x14ac:dyDescent="0.25">
      <c r="A1547" s="2">
        <v>169751</v>
      </c>
      <c r="B1547" s="1">
        <v>16</v>
      </c>
      <c r="C1547" s="1">
        <v>1.4583999999999999</v>
      </c>
      <c r="D1547" s="1">
        <v>4.9188000000000001</v>
      </c>
      <c r="E1547" s="1">
        <v>9.1029</v>
      </c>
      <c r="F1547" s="1">
        <v>16.908000000000001</v>
      </c>
      <c r="G1547" s="1" t="s">
        <v>14</v>
      </c>
      <c r="H1547" s="1" t="s">
        <v>31</v>
      </c>
      <c r="I1547" s="1" t="s">
        <v>32</v>
      </c>
      <c r="J1547" s="1" t="s">
        <v>33</v>
      </c>
      <c r="K1547" s="1" t="s">
        <v>34</v>
      </c>
      <c r="L1547" s="1" t="s">
        <v>35</v>
      </c>
      <c r="M1547" s="1" t="s">
        <v>36</v>
      </c>
      <c r="N1547" s="3" t="s">
        <v>37</v>
      </c>
    </row>
    <row r="1548" spans="1:14" ht="19.95" hidden="1" customHeight="1" x14ac:dyDescent="0.25">
      <c r="A1548" s="2">
        <v>169741</v>
      </c>
      <c r="B1548" s="1">
        <v>30</v>
      </c>
      <c r="C1548" s="1">
        <v>1.6761999999999999</v>
      </c>
      <c r="D1548" s="1">
        <v>4.6779000000000002</v>
      </c>
      <c r="E1548" s="1">
        <v>8.5198999999999998</v>
      </c>
      <c r="F1548" s="1">
        <v>19.3735</v>
      </c>
      <c r="G1548" s="1" t="s">
        <v>38</v>
      </c>
      <c r="H1548" s="1" t="s">
        <v>31</v>
      </c>
      <c r="I1548" s="1" t="s">
        <v>32</v>
      </c>
      <c r="J1548" s="1" t="s">
        <v>33</v>
      </c>
      <c r="K1548" s="1" t="s">
        <v>34</v>
      </c>
      <c r="L1548" s="1" t="s">
        <v>35</v>
      </c>
      <c r="M1548" s="1" t="s">
        <v>36</v>
      </c>
      <c r="N1548" s="3" t="s">
        <v>37</v>
      </c>
    </row>
    <row r="1549" spans="1:14" ht="19.95" customHeight="1" x14ac:dyDescent="0.25">
      <c r="A1549" s="2">
        <v>169686</v>
      </c>
      <c r="B1549" s="1">
        <v>62</v>
      </c>
      <c r="C1549" s="1">
        <v>3.8624000000000001</v>
      </c>
      <c r="D1549" s="1">
        <v>6.4648000000000003</v>
      </c>
      <c r="E1549" s="1">
        <v>15.693</v>
      </c>
      <c r="F1549" s="1">
        <v>27.204000000000001</v>
      </c>
      <c r="G1549" s="1" t="s">
        <v>30</v>
      </c>
      <c r="H1549" s="1" t="s">
        <v>22</v>
      </c>
      <c r="I1549" s="1" t="s">
        <v>23</v>
      </c>
      <c r="J1549" s="1" t="s">
        <v>24</v>
      </c>
      <c r="K1549" s="1" t="s">
        <v>25</v>
      </c>
      <c r="L1549" s="1" t="s">
        <v>26</v>
      </c>
      <c r="M1549" s="1" t="s">
        <v>27</v>
      </c>
      <c r="N1549" s="3" t="s">
        <v>28</v>
      </c>
    </row>
    <row r="1550" spans="1:14" ht="19.95" hidden="1" customHeight="1" x14ac:dyDescent="0.25">
      <c r="A1550" s="2">
        <v>169676</v>
      </c>
      <c r="B1550" s="1">
        <v>33</v>
      </c>
      <c r="C1550" s="1">
        <v>2.1530999999999998</v>
      </c>
      <c r="D1550" s="1">
        <v>5.9459999999999997</v>
      </c>
      <c r="E1550" s="1">
        <v>11.0052</v>
      </c>
      <c r="F1550" s="1">
        <v>22.720300000000002</v>
      </c>
      <c r="G1550" s="1" t="s">
        <v>30</v>
      </c>
      <c r="H1550" s="1" t="s">
        <v>15</v>
      </c>
      <c r="I1550" s="1" t="s">
        <v>16</v>
      </c>
      <c r="J1550" s="1" t="s">
        <v>17</v>
      </c>
      <c r="K1550" s="1" t="s">
        <v>18</v>
      </c>
      <c r="L1550" s="1" t="s">
        <v>19</v>
      </c>
      <c r="M1550" s="1" t="s">
        <v>20</v>
      </c>
      <c r="N1550" s="3" t="s">
        <v>21</v>
      </c>
    </row>
    <row r="1551" spans="1:14" ht="19.95" customHeight="1" x14ac:dyDescent="0.25">
      <c r="A1551" s="2">
        <v>169631</v>
      </c>
      <c r="B1551" s="1">
        <v>78</v>
      </c>
      <c r="C1551" s="1">
        <v>3.1132</v>
      </c>
      <c r="D1551" s="1">
        <v>6.1704999999999997</v>
      </c>
      <c r="E1551" s="1">
        <v>15.008900000000001</v>
      </c>
      <c r="F1551" s="1">
        <v>25.273099999999999</v>
      </c>
      <c r="G1551" s="1" t="s">
        <v>38</v>
      </c>
      <c r="H1551" s="1" t="s">
        <v>22</v>
      </c>
      <c r="I1551" s="1" t="s">
        <v>23</v>
      </c>
      <c r="J1551" s="1" t="s">
        <v>24</v>
      </c>
      <c r="K1551" s="1" t="s">
        <v>25</v>
      </c>
      <c r="L1551" s="1" t="s">
        <v>26</v>
      </c>
      <c r="M1551" s="1" t="s">
        <v>27</v>
      </c>
      <c r="N1551" s="3" t="s">
        <v>28</v>
      </c>
    </row>
    <row r="1552" spans="1:14" ht="19.95" hidden="1" customHeight="1" x14ac:dyDescent="0.25">
      <c r="A1552" s="2">
        <v>169618</v>
      </c>
      <c r="B1552" s="1">
        <v>19</v>
      </c>
      <c r="C1552" s="1">
        <v>1.7569999999999999</v>
      </c>
      <c r="D1552" s="1">
        <v>4.2079000000000004</v>
      </c>
      <c r="E1552" s="1">
        <v>9.9977</v>
      </c>
      <c r="F1552" s="1">
        <v>19.6082</v>
      </c>
      <c r="G1552" s="1" t="s">
        <v>38</v>
      </c>
      <c r="H1552" s="1" t="s">
        <v>31</v>
      </c>
      <c r="I1552" s="1" t="s">
        <v>32</v>
      </c>
      <c r="J1552" s="1" t="s">
        <v>33</v>
      </c>
      <c r="K1552" s="1" t="s">
        <v>34</v>
      </c>
      <c r="L1552" s="1" t="s">
        <v>35</v>
      </c>
      <c r="M1552" s="1" t="s">
        <v>36</v>
      </c>
      <c r="N1552" s="3" t="s">
        <v>37</v>
      </c>
    </row>
    <row r="1553" spans="1:14" ht="19.95" customHeight="1" x14ac:dyDescent="0.25">
      <c r="A1553" s="2">
        <v>169594</v>
      </c>
      <c r="B1553" s="1">
        <v>89</v>
      </c>
      <c r="C1553" s="1">
        <v>3.1939000000000002</v>
      </c>
      <c r="D1553" s="1">
        <v>6.0667999999999997</v>
      </c>
      <c r="E1553" s="1">
        <v>14.4429</v>
      </c>
      <c r="F1553" s="1">
        <v>25.166499999999999</v>
      </c>
      <c r="G1553" s="1" t="s">
        <v>30</v>
      </c>
      <c r="H1553" s="1" t="s">
        <v>22</v>
      </c>
      <c r="I1553" s="1" t="s">
        <v>23</v>
      </c>
      <c r="J1553" s="1" t="s">
        <v>24</v>
      </c>
      <c r="K1553" s="1" t="s">
        <v>25</v>
      </c>
      <c r="L1553" s="1" t="s">
        <v>26</v>
      </c>
      <c r="M1553" s="1" t="s">
        <v>27</v>
      </c>
      <c r="N1553" s="3" t="s">
        <v>28</v>
      </c>
    </row>
    <row r="1554" spans="1:14" ht="19.95" customHeight="1" x14ac:dyDescent="0.25">
      <c r="A1554" s="2">
        <v>169556</v>
      </c>
      <c r="B1554" s="1">
        <v>87</v>
      </c>
      <c r="C1554" s="1">
        <v>3.4119999999999999</v>
      </c>
      <c r="D1554" s="1">
        <v>6.7619999999999996</v>
      </c>
      <c r="E1554" s="1">
        <v>13.2348</v>
      </c>
      <c r="F1554" s="1">
        <v>28.400400000000001</v>
      </c>
      <c r="G1554" s="1" t="s">
        <v>30</v>
      </c>
      <c r="H1554" s="1" t="s">
        <v>22</v>
      </c>
      <c r="I1554" s="1" t="s">
        <v>23</v>
      </c>
      <c r="J1554" s="1" t="s">
        <v>24</v>
      </c>
      <c r="K1554" s="1" t="s">
        <v>25</v>
      </c>
      <c r="L1554" s="1" t="s">
        <v>26</v>
      </c>
      <c r="M1554" s="1" t="s">
        <v>27</v>
      </c>
      <c r="N1554" s="3" t="s">
        <v>28</v>
      </c>
    </row>
    <row r="1555" spans="1:14" ht="19.95" customHeight="1" x14ac:dyDescent="0.25">
      <c r="A1555" s="2">
        <v>169519</v>
      </c>
      <c r="B1555" s="1">
        <v>67</v>
      </c>
      <c r="C1555" s="1">
        <v>3.5446</v>
      </c>
      <c r="D1555" s="1">
        <v>6.0355999999999996</v>
      </c>
      <c r="E1555" s="1">
        <v>15.805400000000001</v>
      </c>
      <c r="F1555" s="1">
        <v>26.149000000000001</v>
      </c>
      <c r="G1555" s="1" t="s">
        <v>30</v>
      </c>
      <c r="H1555" s="1" t="s">
        <v>22</v>
      </c>
      <c r="I1555" s="1" t="s">
        <v>23</v>
      </c>
      <c r="J1555" s="1" t="s">
        <v>24</v>
      </c>
      <c r="K1555" s="1" t="s">
        <v>25</v>
      </c>
      <c r="L1555" s="1" t="s">
        <v>26</v>
      </c>
      <c r="M1555" s="1" t="s">
        <v>27</v>
      </c>
      <c r="N1555" s="3" t="s">
        <v>28</v>
      </c>
    </row>
    <row r="1556" spans="1:14" ht="19.95" customHeight="1" x14ac:dyDescent="0.25">
      <c r="A1556" s="2">
        <v>169506</v>
      </c>
      <c r="B1556" s="1">
        <v>75</v>
      </c>
      <c r="C1556" s="1">
        <v>3.2162999999999999</v>
      </c>
      <c r="D1556" s="1">
        <v>6.4730999999999996</v>
      </c>
      <c r="E1556" s="1">
        <v>15.037000000000001</v>
      </c>
      <c r="F1556" s="1">
        <v>26.953600000000002</v>
      </c>
      <c r="G1556" s="1" t="s">
        <v>29</v>
      </c>
      <c r="H1556" s="1" t="s">
        <v>22</v>
      </c>
      <c r="I1556" s="1" t="s">
        <v>23</v>
      </c>
      <c r="J1556" s="1" t="s">
        <v>24</v>
      </c>
      <c r="K1556" s="1" t="s">
        <v>25</v>
      </c>
      <c r="L1556" s="1" t="s">
        <v>26</v>
      </c>
      <c r="M1556" s="1" t="s">
        <v>27</v>
      </c>
      <c r="N1556" s="3" t="s">
        <v>28</v>
      </c>
    </row>
    <row r="1557" spans="1:14" ht="19.95" hidden="1" customHeight="1" x14ac:dyDescent="0.25">
      <c r="A1557" s="2">
        <v>169476</v>
      </c>
      <c r="B1557" s="1">
        <v>50</v>
      </c>
      <c r="C1557" s="1">
        <v>2.5619000000000001</v>
      </c>
      <c r="D1557" s="1">
        <v>5.1074999999999999</v>
      </c>
      <c r="E1557" s="1">
        <v>11.824299999999999</v>
      </c>
      <c r="F1557" s="1">
        <v>21.127099999999999</v>
      </c>
      <c r="G1557" s="1" t="s">
        <v>29</v>
      </c>
      <c r="H1557" s="1" t="s">
        <v>15</v>
      </c>
      <c r="I1557" s="1" t="s">
        <v>16</v>
      </c>
      <c r="J1557" s="1" t="s">
        <v>17</v>
      </c>
      <c r="K1557" s="1" t="s">
        <v>18</v>
      </c>
      <c r="L1557" s="1" t="s">
        <v>19</v>
      </c>
      <c r="M1557" s="1" t="s">
        <v>20</v>
      </c>
      <c r="N1557" s="3" t="s">
        <v>21</v>
      </c>
    </row>
    <row r="1558" spans="1:14" ht="19.95" customHeight="1" x14ac:dyDescent="0.25">
      <c r="A1558" s="2">
        <v>169454</v>
      </c>
      <c r="B1558" s="1">
        <v>90</v>
      </c>
      <c r="C1558" s="1">
        <v>3.8650000000000002</v>
      </c>
      <c r="D1558" s="1">
        <v>6.4306999999999999</v>
      </c>
      <c r="E1558" s="1">
        <v>14.952</v>
      </c>
      <c r="F1558" s="1">
        <v>27.340499999999999</v>
      </c>
      <c r="G1558" s="1" t="s">
        <v>14</v>
      </c>
      <c r="H1558" s="1" t="s">
        <v>22</v>
      </c>
      <c r="I1558" s="1" t="s">
        <v>23</v>
      </c>
      <c r="J1558" s="1" t="s">
        <v>24</v>
      </c>
      <c r="K1558" s="1" t="s">
        <v>25</v>
      </c>
      <c r="L1558" s="1" t="s">
        <v>26</v>
      </c>
      <c r="M1558" s="1" t="s">
        <v>27</v>
      </c>
      <c r="N1558" s="3" t="s">
        <v>28</v>
      </c>
    </row>
    <row r="1559" spans="1:14" ht="19.95" hidden="1" customHeight="1" x14ac:dyDescent="0.25">
      <c r="A1559" s="2">
        <v>169440</v>
      </c>
      <c r="B1559" s="1">
        <v>10</v>
      </c>
      <c r="C1559" s="1">
        <v>1.3785000000000001</v>
      </c>
      <c r="D1559" s="1">
        <v>4.8132999999999999</v>
      </c>
      <c r="E1559" s="1">
        <v>9.2791999999999994</v>
      </c>
      <c r="F1559" s="1">
        <v>16.577100000000002</v>
      </c>
      <c r="G1559" s="1" t="s">
        <v>14</v>
      </c>
      <c r="H1559" s="1" t="s">
        <v>31</v>
      </c>
      <c r="I1559" s="1" t="s">
        <v>32</v>
      </c>
      <c r="J1559" s="1" t="s">
        <v>33</v>
      </c>
      <c r="K1559" s="1" t="s">
        <v>34</v>
      </c>
      <c r="L1559" s="1" t="s">
        <v>35</v>
      </c>
      <c r="M1559" s="1" t="s">
        <v>36</v>
      </c>
      <c r="N1559" s="3" t="s">
        <v>37</v>
      </c>
    </row>
    <row r="1560" spans="1:14" ht="19.95" customHeight="1" x14ac:dyDescent="0.25">
      <c r="A1560" s="2">
        <v>169432</v>
      </c>
      <c r="B1560" s="1">
        <v>77</v>
      </c>
      <c r="C1560" s="1">
        <v>3.9443000000000001</v>
      </c>
      <c r="D1560" s="1">
        <v>6.6143000000000001</v>
      </c>
      <c r="E1560" s="1">
        <v>13.3497</v>
      </c>
      <c r="F1560" s="1">
        <v>29.6723</v>
      </c>
      <c r="G1560" s="1" t="s">
        <v>30</v>
      </c>
      <c r="H1560" s="1" t="s">
        <v>22</v>
      </c>
      <c r="I1560" s="1" t="s">
        <v>23</v>
      </c>
      <c r="J1560" s="1" t="s">
        <v>24</v>
      </c>
      <c r="K1560" s="1" t="s">
        <v>25</v>
      </c>
      <c r="L1560" s="1" t="s">
        <v>26</v>
      </c>
      <c r="M1560" s="1" t="s">
        <v>27</v>
      </c>
      <c r="N1560" s="3" t="s">
        <v>28</v>
      </c>
    </row>
    <row r="1561" spans="1:14" ht="19.95" hidden="1" customHeight="1" x14ac:dyDescent="0.25">
      <c r="A1561" s="2">
        <v>169411</v>
      </c>
      <c r="B1561" s="1">
        <v>23</v>
      </c>
      <c r="C1561" s="1">
        <v>1.2359</v>
      </c>
      <c r="D1561" s="1">
        <v>4.4819000000000004</v>
      </c>
      <c r="E1561" s="1">
        <v>8.5432000000000006</v>
      </c>
      <c r="F1561" s="1">
        <v>16.954499999999999</v>
      </c>
      <c r="G1561" s="1" t="s">
        <v>14</v>
      </c>
      <c r="H1561" s="1" t="s">
        <v>31</v>
      </c>
      <c r="I1561" s="1" t="s">
        <v>32</v>
      </c>
      <c r="J1561" s="1" t="s">
        <v>33</v>
      </c>
      <c r="K1561" s="1" t="s">
        <v>34</v>
      </c>
      <c r="L1561" s="1" t="s">
        <v>35</v>
      </c>
      <c r="M1561" s="1" t="s">
        <v>36</v>
      </c>
      <c r="N1561" s="3" t="s">
        <v>37</v>
      </c>
    </row>
    <row r="1562" spans="1:14" ht="19.95" hidden="1" customHeight="1" x14ac:dyDescent="0.25">
      <c r="A1562" s="2">
        <v>169377</v>
      </c>
      <c r="B1562" s="1">
        <v>37</v>
      </c>
      <c r="C1562" s="1">
        <v>2.6625999999999999</v>
      </c>
      <c r="D1562" s="1">
        <v>5.6382000000000003</v>
      </c>
      <c r="E1562" s="1">
        <v>11.069599999999999</v>
      </c>
      <c r="F1562" s="1">
        <v>23.8</v>
      </c>
      <c r="G1562" s="1" t="s">
        <v>30</v>
      </c>
      <c r="H1562" s="1" t="s">
        <v>15</v>
      </c>
      <c r="I1562" s="1" t="s">
        <v>16</v>
      </c>
      <c r="J1562" s="1" t="s">
        <v>17</v>
      </c>
      <c r="K1562" s="1" t="s">
        <v>18</v>
      </c>
      <c r="L1562" s="1" t="s">
        <v>19</v>
      </c>
      <c r="M1562" s="1" t="s">
        <v>20</v>
      </c>
      <c r="N1562" s="3" t="s">
        <v>21</v>
      </c>
    </row>
    <row r="1563" spans="1:14" ht="19.95" hidden="1" customHeight="1" x14ac:dyDescent="0.25">
      <c r="A1563" s="2">
        <v>169376</v>
      </c>
      <c r="B1563" s="1">
        <v>13</v>
      </c>
      <c r="C1563" s="1">
        <v>1.6383000000000001</v>
      </c>
      <c r="D1563" s="1">
        <v>4.9661</v>
      </c>
      <c r="E1563" s="1">
        <v>8.5411000000000001</v>
      </c>
      <c r="F1563" s="1">
        <v>18.740300000000001</v>
      </c>
      <c r="G1563" s="1" t="s">
        <v>38</v>
      </c>
      <c r="H1563" s="1" t="s">
        <v>31</v>
      </c>
      <c r="I1563" s="1" t="s">
        <v>32</v>
      </c>
      <c r="J1563" s="1" t="s">
        <v>33</v>
      </c>
      <c r="K1563" s="1" t="s">
        <v>34</v>
      </c>
      <c r="L1563" s="1" t="s">
        <v>35</v>
      </c>
      <c r="M1563" s="1" t="s">
        <v>36</v>
      </c>
      <c r="N1563" s="3" t="s">
        <v>37</v>
      </c>
    </row>
    <row r="1564" spans="1:14" ht="19.95" hidden="1" customHeight="1" x14ac:dyDescent="0.25">
      <c r="A1564" s="2">
        <v>169260</v>
      </c>
      <c r="B1564" s="1">
        <v>12</v>
      </c>
      <c r="C1564" s="1">
        <v>1.1096999999999999</v>
      </c>
      <c r="D1564" s="1">
        <v>4.5076000000000001</v>
      </c>
      <c r="E1564" s="1">
        <v>8.1969999999999992</v>
      </c>
      <c r="F1564" s="1">
        <v>17.790099999999999</v>
      </c>
      <c r="G1564" s="1" t="s">
        <v>38</v>
      </c>
      <c r="H1564" s="1" t="s">
        <v>31</v>
      </c>
      <c r="I1564" s="1" t="s">
        <v>32</v>
      </c>
      <c r="J1564" s="1" t="s">
        <v>33</v>
      </c>
      <c r="K1564" s="1" t="s">
        <v>34</v>
      </c>
      <c r="L1564" s="1" t="s">
        <v>35</v>
      </c>
      <c r="M1564" s="1" t="s">
        <v>36</v>
      </c>
      <c r="N1564" s="3" t="s">
        <v>37</v>
      </c>
    </row>
    <row r="1565" spans="1:14" ht="19.95" hidden="1" customHeight="1" x14ac:dyDescent="0.25">
      <c r="A1565" s="2">
        <v>169254</v>
      </c>
      <c r="B1565" s="1">
        <v>45</v>
      </c>
      <c r="C1565" s="1">
        <v>2.4409000000000001</v>
      </c>
      <c r="D1565" s="1">
        <v>5.0423999999999998</v>
      </c>
      <c r="E1565" s="1">
        <v>10.038399999999999</v>
      </c>
      <c r="F1565" s="1">
        <v>22.3642</v>
      </c>
      <c r="G1565" s="1" t="s">
        <v>38</v>
      </c>
      <c r="H1565" s="1" t="s">
        <v>15</v>
      </c>
      <c r="I1565" s="1" t="s">
        <v>16</v>
      </c>
      <c r="J1565" s="1" t="s">
        <v>17</v>
      </c>
      <c r="K1565" s="1" t="s">
        <v>18</v>
      </c>
      <c r="L1565" s="1" t="s">
        <v>19</v>
      </c>
      <c r="M1565" s="1" t="s">
        <v>20</v>
      </c>
      <c r="N1565" s="3" t="s">
        <v>21</v>
      </c>
    </row>
    <row r="1566" spans="1:14" ht="19.95" customHeight="1" x14ac:dyDescent="0.25">
      <c r="A1566" s="2">
        <v>169223</v>
      </c>
      <c r="B1566" s="1">
        <v>85</v>
      </c>
      <c r="C1566" s="1">
        <v>3.9365000000000001</v>
      </c>
      <c r="D1566" s="1">
        <v>6.9131</v>
      </c>
      <c r="E1566" s="1">
        <v>13.5213</v>
      </c>
      <c r="F1566" s="1">
        <v>26.4617</v>
      </c>
      <c r="G1566" s="1" t="s">
        <v>30</v>
      </c>
      <c r="H1566" s="1" t="s">
        <v>22</v>
      </c>
      <c r="I1566" s="1" t="s">
        <v>23</v>
      </c>
      <c r="J1566" s="1" t="s">
        <v>24</v>
      </c>
      <c r="K1566" s="1" t="s">
        <v>25</v>
      </c>
      <c r="L1566" s="1" t="s">
        <v>26</v>
      </c>
      <c r="M1566" s="1" t="s">
        <v>27</v>
      </c>
      <c r="N1566" s="3" t="s">
        <v>28</v>
      </c>
    </row>
    <row r="1567" spans="1:14" ht="19.95" hidden="1" customHeight="1" x14ac:dyDescent="0.25">
      <c r="A1567" s="2">
        <v>169182</v>
      </c>
      <c r="B1567" s="1">
        <v>22</v>
      </c>
      <c r="C1567" s="1">
        <v>1.4187000000000001</v>
      </c>
      <c r="D1567" s="1">
        <v>4.6475</v>
      </c>
      <c r="E1567" s="1">
        <v>8.7603000000000009</v>
      </c>
      <c r="F1567" s="1">
        <v>16.684999999999999</v>
      </c>
      <c r="G1567" s="1" t="s">
        <v>38</v>
      </c>
      <c r="H1567" s="1" t="s">
        <v>31</v>
      </c>
      <c r="I1567" s="1" t="s">
        <v>32</v>
      </c>
      <c r="J1567" s="1" t="s">
        <v>33</v>
      </c>
      <c r="K1567" s="1" t="s">
        <v>34</v>
      </c>
      <c r="L1567" s="1" t="s">
        <v>35</v>
      </c>
      <c r="M1567" s="1" t="s">
        <v>36</v>
      </c>
      <c r="N1567" s="3" t="s">
        <v>37</v>
      </c>
    </row>
    <row r="1568" spans="1:14" ht="19.95" hidden="1" customHeight="1" x14ac:dyDescent="0.25">
      <c r="A1568" s="2">
        <v>169159</v>
      </c>
      <c r="B1568" s="1">
        <v>59</v>
      </c>
      <c r="C1568" s="1">
        <v>2.3020999999999998</v>
      </c>
      <c r="D1568" s="1">
        <v>5.3266999999999998</v>
      </c>
      <c r="E1568" s="1">
        <v>11.2851</v>
      </c>
      <c r="F1568" s="1">
        <v>23.367100000000001</v>
      </c>
      <c r="G1568" s="1" t="s">
        <v>29</v>
      </c>
      <c r="H1568" s="1" t="s">
        <v>15</v>
      </c>
      <c r="I1568" s="1" t="s">
        <v>16</v>
      </c>
      <c r="J1568" s="1" t="s">
        <v>17</v>
      </c>
      <c r="K1568" s="1" t="s">
        <v>18</v>
      </c>
      <c r="L1568" s="1" t="s">
        <v>19</v>
      </c>
      <c r="M1568" s="1" t="s">
        <v>20</v>
      </c>
      <c r="N1568" s="3" t="s">
        <v>21</v>
      </c>
    </row>
    <row r="1569" spans="1:14" ht="19.95" customHeight="1" x14ac:dyDescent="0.25">
      <c r="A1569" s="2">
        <v>169156</v>
      </c>
      <c r="B1569" s="1">
        <v>74</v>
      </c>
      <c r="C1569" s="1">
        <v>3.5461</v>
      </c>
      <c r="D1569" s="1">
        <v>6.7176</v>
      </c>
      <c r="E1569" s="1">
        <v>14.4047</v>
      </c>
      <c r="F1569" s="1">
        <v>27.452500000000001</v>
      </c>
      <c r="G1569" s="1" t="s">
        <v>38</v>
      </c>
      <c r="H1569" s="1" t="s">
        <v>22</v>
      </c>
      <c r="I1569" s="1" t="s">
        <v>23</v>
      </c>
      <c r="J1569" s="1" t="s">
        <v>24</v>
      </c>
      <c r="K1569" s="1" t="s">
        <v>25</v>
      </c>
      <c r="L1569" s="1" t="s">
        <v>26</v>
      </c>
      <c r="M1569" s="1" t="s">
        <v>27</v>
      </c>
      <c r="N1569" s="3" t="s">
        <v>28</v>
      </c>
    </row>
    <row r="1570" spans="1:14" ht="19.95" hidden="1" customHeight="1" x14ac:dyDescent="0.25">
      <c r="A1570" s="2">
        <v>169095</v>
      </c>
      <c r="B1570" s="1">
        <v>20</v>
      </c>
      <c r="C1570" s="1">
        <v>1.9936</v>
      </c>
      <c r="D1570" s="1">
        <v>4.2100999999999997</v>
      </c>
      <c r="E1570" s="1">
        <v>8.0381999999999998</v>
      </c>
      <c r="F1570" s="1">
        <v>18.2316</v>
      </c>
      <c r="G1570" s="1" t="s">
        <v>30</v>
      </c>
      <c r="H1570" s="1" t="s">
        <v>31</v>
      </c>
      <c r="I1570" s="1" t="s">
        <v>32</v>
      </c>
      <c r="J1570" s="1" t="s">
        <v>33</v>
      </c>
      <c r="K1570" s="1" t="s">
        <v>34</v>
      </c>
      <c r="L1570" s="1" t="s">
        <v>35</v>
      </c>
      <c r="M1570" s="1" t="s">
        <v>36</v>
      </c>
      <c r="N1570" s="3" t="s">
        <v>37</v>
      </c>
    </row>
    <row r="1571" spans="1:14" ht="19.95" hidden="1" customHeight="1" x14ac:dyDescent="0.25">
      <c r="A1571" s="2">
        <v>169023</v>
      </c>
      <c r="B1571" s="1">
        <v>26</v>
      </c>
      <c r="C1571" s="1">
        <v>1.7017</v>
      </c>
      <c r="D1571" s="1">
        <v>4.0464000000000002</v>
      </c>
      <c r="E1571" s="1">
        <v>9.8059999999999992</v>
      </c>
      <c r="F1571" s="1">
        <v>19.022600000000001</v>
      </c>
      <c r="G1571" s="1" t="s">
        <v>38</v>
      </c>
      <c r="H1571" s="1" t="s">
        <v>31</v>
      </c>
      <c r="I1571" s="1" t="s">
        <v>32</v>
      </c>
      <c r="J1571" s="1" t="s">
        <v>33</v>
      </c>
      <c r="K1571" s="1" t="s">
        <v>34</v>
      </c>
      <c r="L1571" s="1" t="s">
        <v>35</v>
      </c>
      <c r="M1571" s="1" t="s">
        <v>36</v>
      </c>
      <c r="N1571" s="3" t="s">
        <v>37</v>
      </c>
    </row>
    <row r="1572" spans="1:14" ht="19.95" hidden="1" customHeight="1" x14ac:dyDescent="0.25">
      <c r="A1572" s="2">
        <v>168989</v>
      </c>
      <c r="B1572" s="1">
        <v>54</v>
      </c>
      <c r="C1572" s="1">
        <v>2.0788000000000002</v>
      </c>
      <c r="D1572" s="1">
        <v>5.4047999999999998</v>
      </c>
      <c r="E1572" s="1">
        <v>11.2059</v>
      </c>
      <c r="F1572" s="1">
        <v>24.162400000000002</v>
      </c>
      <c r="G1572" s="1" t="s">
        <v>14</v>
      </c>
      <c r="H1572" s="1" t="s">
        <v>15</v>
      </c>
      <c r="I1572" s="1" t="s">
        <v>16</v>
      </c>
      <c r="J1572" s="1" t="s">
        <v>17</v>
      </c>
      <c r="K1572" s="1" t="s">
        <v>18</v>
      </c>
      <c r="L1572" s="1" t="s">
        <v>19</v>
      </c>
      <c r="M1572" s="1" t="s">
        <v>20</v>
      </c>
      <c r="N1572" s="3" t="s">
        <v>21</v>
      </c>
    </row>
    <row r="1573" spans="1:14" ht="19.95" hidden="1" customHeight="1" x14ac:dyDescent="0.25">
      <c r="A1573" s="2">
        <v>168982</v>
      </c>
      <c r="B1573" s="1">
        <v>59</v>
      </c>
      <c r="C1573" s="1">
        <v>2.7063000000000001</v>
      </c>
      <c r="D1573" s="1">
        <v>5.8742999999999999</v>
      </c>
      <c r="E1573" s="1">
        <v>10.242599999999999</v>
      </c>
      <c r="F1573" s="1">
        <v>21.0657</v>
      </c>
      <c r="G1573" s="1" t="s">
        <v>29</v>
      </c>
      <c r="H1573" s="1" t="s">
        <v>15</v>
      </c>
      <c r="I1573" s="1" t="s">
        <v>16</v>
      </c>
      <c r="J1573" s="1" t="s">
        <v>17</v>
      </c>
      <c r="K1573" s="1" t="s">
        <v>18</v>
      </c>
      <c r="L1573" s="1" t="s">
        <v>19</v>
      </c>
      <c r="M1573" s="1" t="s">
        <v>20</v>
      </c>
      <c r="N1573" s="3" t="s">
        <v>21</v>
      </c>
    </row>
    <row r="1574" spans="1:14" ht="19.95" hidden="1" customHeight="1" x14ac:dyDescent="0.25">
      <c r="A1574" s="2">
        <v>168938</v>
      </c>
      <c r="B1574" s="1">
        <v>25</v>
      </c>
      <c r="C1574" s="1">
        <v>1.0527</v>
      </c>
      <c r="D1574" s="1">
        <v>4.5273000000000003</v>
      </c>
      <c r="E1574" s="1">
        <v>9.9749999999999996</v>
      </c>
      <c r="F1574" s="1">
        <v>19.801600000000001</v>
      </c>
      <c r="G1574" s="1" t="s">
        <v>29</v>
      </c>
      <c r="H1574" s="1" t="s">
        <v>31</v>
      </c>
      <c r="I1574" s="1" t="s">
        <v>32</v>
      </c>
      <c r="J1574" s="1" t="s">
        <v>33</v>
      </c>
      <c r="K1574" s="1" t="s">
        <v>34</v>
      </c>
      <c r="L1574" s="1" t="s">
        <v>35</v>
      </c>
      <c r="M1574" s="1" t="s">
        <v>36</v>
      </c>
      <c r="N1574" s="3" t="s">
        <v>37</v>
      </c>
    </row>
    <row r="1575" spans="1:14" ht="19.95" customHeight="1" x14ac:dyDescent="0.25">
      <c r="A1575" s="2">
        <v>168906</v>
      </c>
      <c r="B1575" s="1">
        <v>81</v>
      </c>
      <c r="C1575" s="1">
        <v>3.1030000000000002</v>
      </c>
      <c r="D1575" s="1">
        <v>6.8895</v>
      </c>
      <c r="E1575" s="1">
        <v>14.7277</v>
      </c>
      <c r="F1575" s="1">
        <v>25.9039</v>
      </c>
      <c r="G1575" s="1" t="s">
        <v>38</v>
      </c>
      <c r="H1575" s="1" t="s">
        <v>22</v>
      </c>
      <c r="I1575" s="1" t="s">
        <v>23</v>
      </c>
      <c r="J1575" s="1" t="s">
        <v>24</v>
      </c>
      <c r="K1575" s="1" t="s">
        <v>25</v>
      </c>
      <c r="L1575" s="1" t="s">
        <v>26</v>
      </c>
      <c r="M1575" s="1" t="s">
        <v>27</v>
      </c>
      <c r="N1575" s="3" t="s">
        <v>28</v>
      </c>
    </row>
    <row r="1576" spans="1:14" ht="19.95" customHeight="1" x14ac:dyDescent="0.25">
      <c r="A1576" s="2">
        <v>168891</v>
      </c>
      <c r="B1576" s="1">
        <v>96</v>
      </c>
      <c r="C1576" s="1">
        <v>3.5133999999999999</v>
      </c>
      <c r="D1576" s="1">
        <v>6.1691000000000003</v>
      </c>
      <c r="E1576" s="1">
        <v>14.3207</v>
      </c>
      <c r="F1576" s="1">
        <v>28.962199999999999</v>
      </c>
      <c r="G1576" s="1" t="s">
        <v>30</v>
      </c>
      <c r="H1576" s="1" t="s">
        <v>22</v>
      </c>
      <c r="I1576" s="1" t="s">
        <v>23</v>
      </c>
      <c r="J1576" s="1" t="s">
        <v>24</v>
      </c>
      <c r="K1576" s="1" t="s">
        <v>25</v>
      </c>
      <c r="L1576" s="1" t="s">
        <v>26</v>
      </c>
      <c r="M1576" s="1" t="s">
        <v>27</v>
      </c>
      <c r="N1576" s="3" t="s">
        <v>28</v>
      </c>
    </row>
    <row r="1577" spans="1:14" ht="19.95" hidden="1" customHeight="1" x14ac:dyDescent="0.25">
      <c r="A1577" s="2">
        <v>168885</v>
      </c>
      <c r="B1577" s="1">
        <v>22</v>
      </c>
      <c r="C1577" s="1">
        <v>1.1492</v>
      </c>
      <c r="D1577" s="1">
        <v>4.6984000000000004</v>
      </c>
      <c r="E1577" s="1">
        <v>8.3749000000000002</v>
      </c>
      <c r="F1577" s="1">
        <v>18.262799999999999</v>
      </c>
      <c r="G1577" s="1" t="s">
        <v>29</v>
      </c>
      <c r="H1577" s="1" t="s">
        <v>31</v>
      </c>
      <c r="I1577" s="1" t="s">
        <v>32</v>
      </c>
      <c r="J1577" s="1" t="s">
        <v>33</v>
      </c>
      <c r="K1577" s="1" t="s">
        <v>34</v>
      </c>
      <c r="L1577" s="1" t="s">
        <v>35</v>
      </c>
      <c r="M1577" s="1" t="s">
        <v>36</v>
      </c>
      <c r="N1577" s="3" t="s">
        <v>37</v>
      </c>
    </row>
    <row r="1578" spans="1:14" ht="19.95" hidden="1" customHeight="1" x14ac:dyDescent="0.25">
      <c r="A1578" s="2">
        <v>168879</v>
      </c>
      <c r="B1578" s="1">
        <v>45</v>
      </c>
      <c r="C1578" s="1">
        <v>2.1989999999999998</v>
      </c>
      <c r="D1578" s="1">
        <v>5.5909000000000004</v>
      </c>
      <c r="E1578" s="1">
        <v>10.493600000000001</v>
      </c>
      <c r="F1578" s="1">
        <v>21.1633</v>
      </c>
      <c r="G1578" s="1" t="s">
        <v>29</v>
      </c>
      <c r="H1578" s="1" t="s">
        <v>15</v>
      </c>
      <c r="I1578" s="1" t="s">
        <v>16</v>
      </c>
      <c r="J1578" s="1" t="s">
        <v>17</v>
      </c>
      <c r="K1578" s="1" t="s">
        <v>18</v>
      </c>
      <c r="L1578" s="1" t="s">
        <v>19</v>
      </c>
      <c r="M1578" s="1" t="s">
        <v>20</v>
      </c>
      <c r="N1578" s="3" t="s">
        <v>21</v>
      </c>
    </row>
    <row r="1579" spans="1:14" ht="19.95" hidden="1" customHeight="1" x14ac:dyDescent="0.25">
      <c r="A1579" s="2">
        <v>168842</v>
      </c>
      <c r="B1579" s="1">
        <v>27</v>
      </c>
      <c r="C1579" s="1">
        <v>1.3947000000000001</v>
      </c>
      <c r="D1579" s="1">
        <v>4.7687999999999997</v>
      </c>
      <c r="E1579" s="1">
        <v>8.1796000000000006</v>
      </c>
      <c r="F1579" s="1">
        <v>16.289300000000001</v>
      </c>
      <c r="G1579" s="1" t="s">
        <v>29</v>
      </c>
      <c r="H1579" s="1" t="s">
        <v>31</v>
      </c>
      <c r="I1579" s="1" t="s">
        <v>32</v>
      </c>
      <c r="J1579" s="1" t="s">
        <v>33</v>
      </c>
      <c r="K1579" s="1" t="s">
        <v>34</v>
      </c>
      <c r="L1579" s="1" t="s">
        <v>35</v>
      </c>
      <c r="M1579" s="1" t="s">
        <v>36</v>
      </c>
      <c r="N1579" s="3" t="s">
        <v>37</v>
      </c>
    </row>
    <row r="1580" spans="1:14" ht="19.95" hidden="1" customHeight="1" x14ac:dyDescent="0.25">
      <c r="A1580" s="2">
        <v>168803</v>
      </c>
      <c r="B1580" s="1">
        <v>58</v>
      </c>
      <c r="C1580" s="1">
        <v>2.2259000000000002</v>
      </c>
      <c r="D1580" s="1">
        <v>5.4978999999999996</v>
      </c>
      <c r="E1580" s="1">
        <v>11.897399999999999</v>
      </c>
      <c r="F1580" s="1">
        <v>20.528099999999998</v>
      </c>
      <c r="G1580" s="1" t="s">
        <v>30</v>
      </c>
      <c r="H1580" s="1" t="s">
        <v>15</v>
      </c>
      <c r="I1580" s="1" t="s">
        <v>16</v>
      </c>
      <c r="J1580" s="1" t="s">
        <v>17</v>
      </c>
      <c r="K1580" s="1" t="s">
        <v>18</v>
      </c>
      <c r="L1580" s="1" t="s">
        <v>19</v>
      </c>
      <c r="M1580" s="1" t="s">
        <v>20</v>
      </c>
      <c r="N1580" s="3" t="s">
        <v>21</v>
      </c>
    </row>
    <row r="1581" spans="1:14" ht="19.95" hidden="1" customHeight="1" x14ac:dyDescent="0.25">
      <c r="A1581" s="2">
        <v>168790</v>
      </c>
      <c r="B1581" s="1">
        <v>34</v>
      </c>
      <c r="C1581" s="1">
        <v>2.3391999999999999</v>
      </c>
      <c r="D1581" s="1">
        <v>5.593</v>
      </c>
      <c r="E1581" s="1">
        <v>11.563599999999999</v>
      </c>
      <c r="F1581" s="1">
        <v>20.064299999999999</v>
      </c>
      <c r="G1581" s="1" t="s">
        <v>30</v>
      </c>
      <c r="H1581" s="1" t="s">
        <v>15</v>
      </c>
      <c r="I1581" s="1" t="s">
        <v>16</v>
      </c>
      <c r="J1581" s="1" t="s">
        <v>17</v>
      </c>
      <c r="K1581" s="1" t="s">
        <v>18</v>
      </c>
      <c r="L1581" s="1" t="s">
        <v>19</v>
      </c>
      <c r="M1581" s="1" t="s">
        <v>20</v>
      </c>
      <c r="N1581" s="3" t="s">
        <v>21</v>
      </c>
    </row>
    <row r="1582" spans="1:14" ht="19.95" hidden="1" customHeight="1" x14ac:dyDescent="0.25">
      <c r="A1582" s="2">
        <v>168772</v>
      </c>
      <c r="B1582" s="1">
        <v>58</v>
      </c>
      <c r="C1582" s="1">
        <v>2.7934000000000001</v>
      </c>
      <c r="D1582" s="1">
        <v>5.6379000000000001</v>
      </c>
      <c r="E1582" s="1">
        <v>11.278</v>
      </c>
      <c r="F1582" s="1">
        <v>20.286799999999999</v>
      </c>
      <c r="G1582" s="1" t="s">
        <v>29</v>
      </c>
      <c r="H1582" s="1" t="s">
        <v>15</v>
      </c>
      <c r="I1582" s="1" t="s">
        <v>16</v>
      </c>
      <c r="J1582" s="1" t="s">
        <v>17</v>
      </c>
      <c r="K1582" s="1" t="s">
        <v>18</v>
      </c>
      <c r="L1582" s="1" t="s">
        <v>19</v>
      </c>
      <c r="M1582" s="1" t="s">
        <v>20</v>
      </c>
      <c r="N1582" s="3" t="s">
        <v>21</v>
      </c>
    </row>
    <row r="1583" spans="1:14" ht="19.95" customHeight="1" x14ac:dyDescent="0.25">
      <c r="A1583" s="2">
        <v>168649</v>
      </c>
      <c r="B1583" s="1">
        <v>96</v>
      </c>
      <c r="C1583" s="1">
        <v>3.1697000000000002</v>
      </c>
      <c r="D1583" s="1">
        <v>6.0372000000000003</v>
      </c>
      <c r="E1583" s="1">
        <v>15.4427</v>
      </c>
      <c r="F1583" s="1">
        <v>25.113499999999998</v>
      </c>
      <c r="G1583" s="1" t="s">
        <v>29</v>
      </c>
      <c r="H1583" s="1" t="s">
        <v>22</v>
      </c>
      <c r="I1583" s="1" t="s">
        <v>23</v>
      </c>
      <c r="J1583" s="1" t="s">
        <v>24</v>
      </c>
      <c r="K1583" s="1" t="s">
        <v>25</v>
      </c>
      <c r="L1583" s="1" t="s">
        <v>26</v>
      </c>
      <c r="M1583" s="1" t="s">
        <v>27</v>
      </c>
      <c r="N1583" s="3" t="s">
        <v>28</v>
      </c>
    </row>
    <row r="1584" spans="1:14" ht="19.95" hidden="1" customHeight="1" x14ac:dyDescent="0.25">
      <c r="A1584" s="2">
        <v>168555</v>
      </c>
      <c r="B1584" s="1">
        <v>23</v>
      </c>
      <c r="C1584" s="1">
        <v>1.2821</v>
      </c>
      <c r="D1584" s="1">
        <v>4.6009000000000002</v>
      </c>
      <c r="E1584" s="1">
        <v>9.3103999999999996</v>
      </c>
      <c r="F1584" s="1">
        <v>16.7395</v>
      </c>
      <c r="G1584" s="1" t="s">
        <v>30</v>
      </c>
      <c r="H1584" s="1" t="s">
        <v>31</v>
      </c>
      <c r="I1584" s="1" t="s">
        <v>32</v>
      </c>
      <c r="J1584" s="1" t="s">
        <v>33</v>
      </c>
      <c r="K1584" s="1" t="s">
        <v>34</v>
      </c>
      <c r="L1584" s="1" t="s">
        <v>35</v>
      </c>
      <c r="M1584" s="1" t="s">
        <v>36</v>
      </c>
      <c r="N1584" s="3" t="s">
        <v>37</v>
      </c>
    </row>
    <row r="1585" spans="1:14" ht="19.95" customHeight="1" x14ac:dyDescent="0.25">
      <c r="A1585" s="2">
        <v>168535</v>
      </c>
      <c r="B1585" s="1">
        <v>94</v>
      </c>
      <c r="C1585" s="1">
        <v>3.2330999999999999</v>
      </c>
      <c r="D1585" s="1">
        <v>6.532</v>
      </c>
      <c r="E1585" s="1">
        <v>13.121</v>
      </c>
      <c r="F1585" s="1">
        <v>26.892700000000001</v>
      </c>
      <c r="G1585" s="1" t="s">
        <v>29</v>
      </c>
      <c r="H1585" s="1" t="s">
        <v>22</v>
      </c>
      <c r="I1585" s="1" t="s">
        <v>23</v>
      </c>
      <c r="J1585" s="1" t="s">
        <v>24</v>
      </c>
      <c r="K1585" s="1" t="s">
        <v>25</v>
      </c>
      <c r="L1585" s="1" t="s">
        <v>26</v>
      </c>
      <c r="M1585" s="1" t="s">
        <v>27</v>
      </c>
      <c r="N1585" s="3" t="s">
        <v>28</v>
      </c>
    </row>
    <row r="1586" spans="1:14" ht="19.95" customHeight="1" x14ac:dyDescent="0.25">
      <c r="A1586" s="2">
        <v>168464</v>
      </c>
      <c r="B1586" s="1">
        <v>75</v>
      </c>
      <c r="C1586" s="1">
        <v>3.1678000000000002</v>
      </c>
      <c r="D1586" s="1">
        <v>6.6963999999999997</v>
      </c>
      <c r="E1586" s="1">
        <v>12.620699999999999</v>
      </c>
      <c r="F1586" s="1">
        <v>25.795500000000001</v>
      </c>
      <c r="G1586" s="1" t="s">
        <v>30</v>
      </c>
      <c r="H1586" s="1" t="s">
        <v>22</v>
      </c>
      <c r="I1586" s="1" t="s">
        <v>23</v>
      </c>
      <c r="J1586" s="1" t="s">
        <v>24</v>
      </c>
      <c r="K1586" s="1" t="s">
        <v>25</v>
      </c>
      <c r="L1586" s="1" t="s">
        <v>26</v>
      </c>
      <c r="M1586" s="1" t="s">
        <v>27</v>
      </c>
      <c r="N1586" s="3" t="s">
        <v>28</v>
      </c>
    </row>
    <row r="1587" spans="1:14" ht="19.95" customHeight="1" x14ac:dyDescent="0.25">
      <c r="A1587" s="2">
        <v>168451</v>
      </c>
      <c r="B1587" s="1">
        <v>84</v>
      </c>
      <c r="C1587" s="1">
        <v>3.0411999999999999</v>
      </c>
      <c r="D1587" s="1">
        <v>6.3552</v>
      </c>
      <c r="E1587" s="1">
        <v>12.578200000000001</v>
      </c>
      <c r="F1587" s="1">
        <v>29.0715</v>
      </c>
      <c r="G1587" s="1" t="s">
        <v>14</v>
      </c>
      <c r="H1587" s="1" t="s">
        <v>22</v>
      </c>
      <c r="I1587" s="1" t="s">
        <v>23</v>
      </c>
      <c r="J1587" s="1" t="s">
        <v>24</v>
      </c>
      <c r="K1587" s="1" t="s">
        <v>25</v>
      </c>
      <c r="L1587" s="1" t="s">
        <v>26</v>
      </c>
      <c r="M1587" s="1" t="s">
        <v>27</v>
      </c>
      <c r="N1587" s="3" t="s">
        <v>28</v>
      </c>
    </row>
    <row r="1588" spans="1:14" ht="19.95" hidden="1" customHeight="1" x14ac:dyDescent="0.25">
      <c r="A1588" s="2">
        <v>168401</v>
      </c>
      <c r="B1588" s="1">
        <v>14</v>
      </c>
      <c r="C1588" s="1">
        <v>1.9976</v>
      </c>
      <c r="D1588" s="1">
        <v>4.3587999999999996</v>
      </c>
      <c r="E1588" s="1">
        <v>8.8734999999999999</v>
      </c>
      <c r="F1588" s="1">
        <v>18.119700000000002</v>
      </c>
      <c r="G1588" s="1" t="s">
        <v>30</v>
      </c>
      <c r="H1588" s="1" t="s">
        <v>31</v>
      </c>
      <c r="I1588" s="1" t="s">
        <v>32</v>
      </c>
      <c r="J1588" s="1" t="s">
        <v>33</v>
      </c>
      <c r="K1588" s="1" t="s">
        <v>34</v>
      </c>
      <c r="L1588" s="1" t="s">
        <v>35</v>
      </c>
      <c r="M1588" s="1" t="s">
        <v>36</v>
      </c>
      <c r="N1588" s="3" t="s">
        <v>37</v>
      </c>
    </row>
    <row r="1589" spans="1:14" ht="19.95" customHeight="1" x14ac:dyDescent="0.25">
      <c r="A1589" s="2">
        <v>168388</v>
      </c>
      <c r="B1589" s="1">
        <v>91</v>
      </c>
      <c r="C1589" s="1">
        <v>3.2782</v>
      </c>
      <c r="D1589" s="1">
        <v>6.3365999999999998</v>
      </c>
      <c r="E1589" s="1">
        <v>15.461499999999999</v>
      </c>
      <c r="F1589" s="1">
        <v>28.057700000000001</v>
      </c>
      <c r="G1589" s="1" t="s">
        <v>30</v>
      </c>
      <c r="H1589" s="1" t="s">
        <v>22</v>
      </c>
      <c r="I1589" s="1" t="s">
        <v>23</v>
      </c>
      <c r="J1589" s="1" t="s">
        <v>24</v>
      </c>
      <c r="K1589" s="1" t="s">
        <v>25</v>
      </c>
      <c r="L1589" s="1" t="s">
        <v>26</v>
      </c>
      <c r="M1589" s="1" t="s">
        <v>27</v>
      </c>
      <c r="N1589" s="3" t="s">
        <v>28</v>
      </c>
    </row>
    <row r="1590" spans="1:14" ht="19.95" hidden="1" customHeight="1" x14ac:dyDescent="0.25">
      <c r="A1590" s="2">
        <v>168364</v>
      </c>
      <c r="B1590" s="1">
        <v>48</v>
      </c>
      <c r="C1590" s="1">
        <v>2.2351000000000001</v>
      </c>
      <c r="D1590" s="1">
        <v>5.0258000000000003</v>
      </c>
      <c r="E1590" s="1">
        <v>11.4115</v>
      </c>
      <c r="F1590" s="1">
        <v>21.7821</v>
      </c>
      <c r="G1590" s="1" t="s">
        <v>14</v>
      </c>
      <c r="H1590" s="1" t="s">
        <v>15</v>
      </c>
      <c r="I1590" s="1" t="s">
        <v>16</v>
      </c>
      <c r="J1590" s="1" t="s">
        <v>17</v>
      </c>
      <c r="K1590" s="1" t="s">
        <v>18</v>
      </c>
      <c r="L1590" s="1" t="s">
        <v>19</v>
      </c>
      <c r="M1590" s="1" t="s">
        <v>20</v>
      </c>
      <c r="N1590" s="3" t="s">
        <v>21</v>
      </c>
    </row>
    <row r="1591" spans="1:14" ht="19.95" hidden="1" customHeight="1" x14ac:dyDescent="0.25">
      <c r="A1591" s="2">
        <v>168329</v>
      </c>
      <c r="B1591" s="1">
        <v>10</v>
      </c>
      <c r="C1591" s="1">
        <v>1.0798000000000001</v>
      </c>
      <c r="D1591" s="1">
        <v>4.3190999999999997</v>
      </c>
      <c r="E1591" s="1">
        <v>8.4085000000000001</v>
      </c>
      <c r="F1591" s="1">
        <v>19.8642</v>
      </c>
      <c r="G1591" s="1" t="s">
        <v>14</v>
      </c>
      <c r="H1591" s="1" t="s">
        <v>31</v>
      </c>
      <c r="I1591" s="1" t="s">
        <v>32</v>
      </c>
      <c r="J1591" s="1" t="s">
        <v>33</v>
      </c>
      <c r="K1591" s="1" t="s">
        <v>34</v>
      </c>
      <c r="L1591" s="1" t="s">
        <v>35</v>
      </c>
      <c r="M1591" s="1" t="s">
        <v>36</v>
      </c>
      <c r="N1591" s="3" t="s">
        <v>37</v>
      </c>
    </row>
    <row r="1592" spans="1:14" ht="19.95" customHeight="1" x14ac:dyDescent="0.25">
      <c r="A1592" s="2">
        <v>168293</v>
      </c>
      <c r="B1592" s="1">
        <v>73</v>
      </c>
      <c r="C1592" s="1">
        <v>3.0314000000000001</v>
      </c>
      <c r="D1592" s="1">
        <v>6.1208</v>
      </c>
      <c r="E1592" s="1">
        <v>15.8188</v>
      </c>
      <c r="F1592" s="1">
        <v>26.837199999999999</v>
      </c>
      <c r="G1592" s="1" t="s">
        <v>38</v>
      </c>
      <c r="H1592" s="1" t="s">
        <v>22</v>
      </c>
      <c r="I1592" s="1" t="s">
        <v>23</v>
      </c>
      <c r="J1592" s="1" t="s">
        <v>24</v>
      </c>
      <c r="K1592" s="1" t="s">
        <v>25</v>
      </c>
      <c r="L1592" s="1" t="s">
        <v>26</v>
      </c>
      <c r="M1592" s="1" t="s">
        <v>27</v>
      </c>
      <c r="N1592" s="3" t="s">
        <v>28</v>
      </c>
    </row>
    <row r="1593" spans="1:14" ht="19.95" customHeight="1" x14ac:dyDescent="0.25">
      <c r="A1593" s="2">
        <v>168288</v>
      </c>
      <c r="B1593" s="1">
        <v>76</v>
      </c>
      <c r="C1593" s="1">
        <v>3.4180000000000001</v>
      </c>
      <c r="D1593" s="1">
        <v>6.2782999999999998</v>
      </c>
      <c r="E1593" s="1">
        <v>12.5152</v>
      </c>
      <c r="F1593" s="1">
        <v>29.320399999999999</v>
      </c>
      <c r="G1593" s="1" t="s">
        <v>38</v>
      </c>
      <c r="H1593" s="1" t="s">
        <v>22</v>
      </c>
      <c r="I1593" s="1" t="s">
        <v>23</v>
      </c>
      <c r="J1593" s="1" t="s">
        <v>24</v>
      </c>
      <c r="K1593" s="1" t="s">
        <v>25</v>
      </c>
      <c r="L1593" s="1" t="s">
        <v>26</v>
      </c>
      <c r="M1593" s="1" t="s">
        <v>27</v>
      </c>
      <c r="N1593" s="3" t="s">
        <v>28</v>
      </c>
    </row>
    <row r="1594" spans="1:14" ht="19.95" customHeight="1" x14ac:dyDescent="0.25">
      <c r="A1594" s="2">
        <v>168262</v>
      </c>
      <c r="B1594" s="1">
        <v>61</v>
      </c>
      <c r="C1594" s="1">
        <v>3.0468999999999999</v>
      </c>
      <c r="D1594" s="1">
        <v>6.3891</v>
      </c>
      <c r="E1594" s="1">
        <v>12.3225</v>
      </c>
      <c r="F1594" s="1">
        <v>26.0974</v>
      </c>
      <c r="G1594" s="1" t="s">
        <v>30</v>
      </c>
      <c r="H1594" s="1" t="s">
        <v>22</v>
      </c>
      <c r="I1594" s="1" t="s">
        <v>23</v>
      </c>
      <c r="J1594" s="1" t="s">
        <v>24</v>
      </c>
      <c r="K1594" s="1" t="s">
        <v>25</v>
      </c>
      <c r="L1594" s="1" t="s">
        <v>26</v>
      </c>
      <c r="M1594" s="1" t="s">
        <v>27</v>
      </c>
      <c r="N1594" s="3" t="s">
        <v>28</v>
      </c>
    </row>
    <row r="1595" spans="1:14" ht="19.95" customHeight="1" x14ac:dyDescent="0.25">
      <c r="A1595" s="2">
        <v>168126</v>
      </c>
      <c r="B1595" s="1">
        <v>65</v>
      </c>
      <c r="C1595" s="1">
        <v>3.9605999999999999</v>
      </c>
      <c r="D1595" s="1">
        <v>6.4545000000000003</v>
      </c>
      <c r="E1595" s="1">
        <v>13.780900000000001</v>
      </c>
      <c r="F1595" s="1">
        <v>29.1098</v>
      </c>
      <c r="G1595" s="1" t="s">
        <v>29</v>
      </c>
      <c r="H1595" s="1" t="s">
        <v>22</v>
      </c>
      <c r="I1595" s="1" t="s">
        <v>23</v>
      </c>
      <c r="J1595" s="1" t="s">
        <v>24</v>
      </c>
      <c r="K1595" s="1" t="s">
        <v>25</v>
      </c>
      <c r="L1595" s="1" t="s">
        <v>26</v>
      </c>
      <c r="M1595" s="1" t="s">
        <v>27</v>
      </c>
      <c r="N1595" s="3" t="s">
        <v>28</v>
      </c>
    </row>
    <row r="1596" spans="1:14" ht="19.95" hidden="1" customHeight="1" x14ac:dyDescent="0.25">
      <c r="A1596" s="2">
        <v>168110</v>
      </c>
      <c r="B1596" s="1">
        <v>26</v>
      </c>
      <c r="C1596" s="1">
        <v>1.1526000000000001</v>
      </c>
      <c r="D1596" s="1">
        <v>4.1069000000000004</v>
      </c>
      <c r="E1596" s="1">
        <v>8.9936000000000007</v>
      </c>
      <c r="F1596" s="1">
        <v>18.761199999999999</v>
      </c>
      <c r="G1596" s="1" t="s">
        <v>30</v>
      </c>
      <c r="H1596" s="1" t="s">
        <v>31</v>
      </c>
      <c r="I1596" s="1" t="s">
        <v>32</v>
      </c>
      <c r="J1596" s="1" t="s">
        <v>33</v>
      </c>
      <c r="K1596" s="1" t="s">
        <v>34</v>
      </c>
      <c r="L1596" s="1" t="s">
        <v>35</v>
      </c>
      <c r="M1596" s="1" t="s">
        <v>36</v>
      </c>
      <c r="N1596" s="3" t="s">
        <v>37</v>
      </c>
    </row>
    <row r="1597" spans="1:14" ht="19.95" hidden="1" customHeight="1" x14ac:dyDescent="0.25">
      <c r="A1597" s="2">
        <v>168042</v>
      </c>
      <c r="B1597" s="1">
        <v>34</v>
      </c>
      <c r="C1597" s="1">
        <v>2.4842</v>
      </c>
      <c r="D1597" s="1">
        <v>5.3312999999999997</v>
      </c>
      <c r="E1597" s="1">
        <v>10.4017</v>
      </c>
      <c r="F1597" s="1">
        <v>23.056000000000001</v>
      </c>
      <c r="G1597" s="1" t="s">
        <v>30</v>
      </c>
      <c r="H1597" s="1" t="s">
        <v>15</v>
      </c>
      <c r="I1597" s="1" t="s">
        <v>16</v>
      </c>
      <c r="J1597" s="1" t="s">
        <v>17</v>
      </c>
      <c r="K1597" s="1" t="s">
        <v>18</v>
      </c>
      <c r="L1597" s="1" t="s">
        <v>19</v>
      </c>
      <c r="M1597" s="1" t="s">
        <v>20</v>
      </c>
      <c r="N1597" s="3" t="s">
        <v>21</v>
      </c>
    </row>
    <row r="1598" spans="1:14" ht="19.95" hidden="1" customHeight="1" x14ac:dyDescent="0.25">
      <c r="A1598" s="2">
        <v>167942</v>
      </c>
      <c r="B1598" s="1">
        <v>54</v>
      </c>
      <c r="C1598" s="1">
        <v>2.2433000000000001</v>
      </c>
      <c r="D1598" s="1">
        <v>5.3996000000000004</v>
      </c>
      <c r="E1598" s="1">
        <v>11.448600000000001</v>
      </c>
      <c r="F1598" s="1">
        <v>24.784600000000001</v>
      </c>
      <c r="G1598" s="1" t="s">
        <v>38</v>
      </c>
      <c r="H1598" s="1" t="s">
        <v>15</v>
      </c>
      <c r="I1598" s="1" t="s">
        <v>16</v>
      </c>
      <c r="J1598" s="1" t="s">
        <v>17</v>
      </c>
      <c r="K1598" s="1" t="s">
        <v>18</v>
      </c>
      <c r="L1598" s="1" t="s">
        <v>19</v>
      </c>
      <c r="M1598" s="1" t="s">
        <v>20</v>
      </c>
      <c r="N1598" s="3" t="s">
        <v>21</v>
      </c>
    </row>
    <row r="1599" spans="1:14" ht="19.95" customHeight="1" x14ac:dyDescent="0.25">
      <c r="A1599" s="2">
        <v>167921</v>
      </c>
      <c r="B1599" s="1">
        <v>67</v>
      </c>
      <c r="C1599" s="1">
        <v>3.2629999999999999</v>
      </c>
      <c r="D1599" s="1">
        <v>6.6642000000000001</v>
      </c>
      <c r="E1599" s="1">
        <v>15.552199999999999</v>
      </c>
      <c r="F1599" s="1">
        <v>27.212299999999999</v>
      </c>
      <c r="G1599" s="1" t="s">
        <v>14</v>
      </c>
      <c r="H1599" s="1" t="s">
        <v>22</v>
      </c>
      <c r="I1599" s="1" t="s">
        <v>23</v>
      </c>
      <c r="J1599" s="1" t="s">
        <v>24</v>
      </c>
      <c r="K1599" s="1" t="s">
        <v>25</v>
      </c>
      <c r="L1599" s="1" t="s">
        <v>26</v>
      </c>
      <c r="M1599" s="1" t="s">
        <v>27</v>
      </c>
      <c r="N1599" s="3" t="s">
        <v>28</v>
      </c>
    </row>
    <row r="1600" spans="1:14" ht="19.95" hidden="1" customHeight="1" x14ac:dyDescent="0.25">
      <c r="A1600" s="2">
        <v>167846</v>
      </c>
      <c r="B1600" s="1">
        <v>57</v>
      </c>
      <c r="C1600" s="1">
        <v>2.141</v>
      </c>
      <c r="D1600" s="1">
        <v>5.7644000000000002</v>
      </c>
      <c r="E1600" s="1">
        <v>10.8482</v>
      </c>
      <c r="F1600" s="1">
        <v>24.395099999999999</v>
      </c>
      <c r="G1600" s="1" t="s">
        <v>30</v>
      </c>
      <c r="H1600" s="1" t="s">
        <v>15</v>
      </c>
      <c r="I1600" s="1" t="s">
        <v>16</v>
      </c>
      <c r="J1600" s="1" t="s">
        <v>17</v>
      </c>
      <c r="K1600" s="1" t="s">
        <v>18</v>
      </c>
      <c r="L1600" s="1" t="s">
        <v>19</v>
      </c>
      <c r="M1600" s="1" t="s">
        <v>20</v>
      </c>
      <c r="N1600" s="3" t="s">
        <v>21</v>
      </c>
    </row>
    <row r="1601" spans="1:14" ht="19.95" hidden="1" customHeight="1" x14ac:dyDescent="0.25">
      <c r="A1601" s="2">
        <v>167807</v>
      </c>
      <c r="B1601" s="1">
        <v>58</v>
      </c>
      <c r="C1601" s="1">
        <v>2.746</v>
      </c>
      <c r="D1601" s="1">
        <v>5.4050000000000002</v>
      </c>
      <c r="E1601" s="1">
        <v>10.1579</v>
      </c>
      <c r="F1601" s="1">
        <v>20.1569</v>
      </c>
      <c r="G1601" s="1" t="s">
        <v>29</v>
      </c>
      <c r="H1601" s="1" t="s">
        <v>15</v>
      </c>
      <c r="I1601" s="1" t="s">
        <v>16</v>
      </c>
      <c r="J1601" s="1" t="s">
        <v>17</v>
      </c>
      <c r="K1601" s="1" t="s">
        <v>18</v>
      </c>
      <c r="L1601" s="1" t="s">
        <v>19</v>
      </c>
      <c r="M1601" s="1" t="s">
        <v>20</v>
      </c>
      <c r="N1601" s="3" t="s">
        <v>21</v>
      </c>
    </row>
    <row r="1602" spans="1:14" ht="19.95" hidden="1" customHeight="1" x14ac:dyDescent="0.25">
      <c r="A1602" s="2">
        <v>167768</v>
      </c>
      <c r="B1602" s="1">
        <v>24</v>
      </c>
      <c r="C1602" s="1">
        <v>1.1376999999999999</v>
      </c>
      <c r="D1602" s="1">
        <v>4.0372000000000003</v>
      </c>
      <c r="E1602" s="1">
        <v>8.2606000000000002</v>
      </c>
      <c r="F1602" s="1">
        <v>16.5046</v>
      </c>
      <c r="G1602" s="1" t="s">
        <v>30</v>
      </c>
      <c r="H1602" s="1" t="s">
        <v>31</v>
      </c>
      <c r="I1602" s="1" t="s">
        <v>32</v>
      </c>
      <c r="J1602" s="1" t="s">
        <v>33</v>
      </c>
      <c r="K1602" s="1" t="s">
        <v>34</v>
      </c>
      <c r="L1602" s="1" t="s">
        <v>35</v>
      </c>
      <c r="M1602" s="1" t="s">
        <v>36</v>
      </c>
      <c r="N1602" s="3" t="s">
        <v>37</v>
      </c>
    </row>
    <row r="1603" spans="1:14" ht="19.95" hidden="1" customHeight="1" x14ac:dyDescent="0.25">
      <c r="A1603" s="2">
        <v>167738</v>
      </c>
      <c r="B1603" s="1">
        <v>24</v>
      </c>
      <c r="C1603" s="1">
        <v>1.5824</v>
      </c>
      <c r="D1603" s="1">
        <v>4.5010000000000003</v>
      </c>
      <c r="E1603" s="1">
        <v>8.7020999999999997</v>
      </c>
      <c r="F1603" s="1">
        <v>18.506399999999999</v>
      </c>
      <c r="G1603" s="1" t="s">
        <v>30</v>
      </c>
      <c r="H1603" s="1" t="s">
        <v>31</v>
      </c>
      <c r="I1603" s="1" t="s">
        <v>32</v>
      </c>
      <c r="J1603" s="1" t="s">
        <v>33</v>
      </c>
      <c r="K1603" s="1" t="s">
        <v>34</v>
      </c>
      <c r="L1603" s="1" t="s">
        <v>35</v>
      </c>
      <c r="M1603" s="1" t="s">
        <v>36</v>
      </c>
      <c r="N1603" s="3" t="s">
        <v>37</v>
      </c>
    </row>
    <row r="1604" spans="1:14" ht="19.95" hidden="1" customHeight="1" x14ac:dyDescent="0.25">
      <c r="A1604" s="2">
        <v>167718</v>
      </c>
      <c r="B1604" s="1">
        <v>23</v>
      </c>
      <c r="C1604" s="1">
        <v>1.4861</v>
      </c>
      <c r="D1604" s="1">
        <v>4.3174999999999999</v>
      </c>
      <c r="E1604" s="1">
        <v>9.3620000000000001</v>
      </c>
      <c r="F1604" s="1">
        <v>19.3565</v>
      </c>
      <c r="G1604" s="1" t="s">
        <v>30</v>
      </c>
      <c r="H1604" s="1" t="s">
        <v>31</v>
      </c>
      <c r="I1604" s="1" t="s">
        <v>32</v>
      </c>
      <c r="J1604" s="1" t="s">
        <v>33</v>
      </c>
      <c r="K1604" s="1" t="s">
        <v>34</v>
      </c>
      <c r="L1604" s="1" t="s">
        <v>35</v>
      </c>
      <c r="M1604" s="1" t="s">
        <v>36</v>
      </c>
      <c r="N1604" s="3" t="s">
        <v>37</v>
      </c>
    </row>
    <row r="1605" spans="1:14" ht="19.95" hidden="1" customHeight="1" x14ac:dyDescent="0.25">
      <c r="A1605" s="2">
        <v>167700</v>
      </c>
      <c r="B1605" s="1">
        <v>34</v>
      </c>
      <c r="C1605" s="1">
        <v>2.0339999999999998</v>
      </c>
      <c r="D1605" s="1">
        <v>5.1931000000000003</v>
      </c>
      <c r="E1605" s="1">
        <v>10.865</v>
      </c>
      <c r="F1605" s="1">
        <v>24.833200000000001</v>
      </c>
      <c r="G1605" s="1" t="s">
        <v>38</v>
      </c>
      <c r="H1605" s="1" t="s">
        <v>15</v>
      </c>
      <c r="I1605" s="1" t="s">
        <v>16</v>
      </c>
      <c r="J1605" s="1" t="s">
        <v>17</v>
      </c>
      <c r="K1605" s="1" t="s">
        <v>18</v>
      </c>
      <c r="L1605" s="1" t="s">
        <v>19</v>
      </c>
      <c r="M1605" s="1" t="s">
        <v>20</v>
      </c>
      <c r="N1605" s="3" t="s">
        <v>21</v>
      </c>
    </row>
    <row r="1606" spans="1:14" ht="19.95" hidden="1" customHeight="1" x14ac:dyDescent="0.25">
      <c r="A1606" s="2">
        <v>167689</v>
      </c>
      <c r="B1606" s="1">
        <v>16</v>
      </c>
      <c r="C1606" s="1">
        <v>1.4717</v>
      </c>
      <c r="D1606" s="1">
        <v>4.6246</v>
      </c>
      <c r="E1606" s="1">
        <v>9.8026999999999997</v>
      </c>
      <c r="F1606" s="1">
        <v>16.571000000000002</v>
      </c>
      <c r="G1606" s="1" t="s">
        <v>38</v>
      </c>
      <c r="H1606" s="1" t="s">
        <v>31</v>
      </c>
      <c r="I1606" s="1" t="s">
        <v>32</v>
      </c>
      <c r="J1606" s="1" t="s">
        <v>33</v>
      </c>
      <c r="K1606" s="1" t="s">
        <v>34</v>
      </c>
      <c r="L1606" s="1" t="s">
        <v>35</v>
      </c>
      <c r="M1606" s="1" t="s">
        <v>36</v>
      </c>
      <c r="N1606" s="3" t="s">
        <v>37</v>
      </c>
    </row>
    <row r="1607" spans="1:14" ht="19.95" hidden="1" customHeight="1" x14ac:dyDescent="0.25">
      <c r="A1607" s="2">
        <v>167671</v>
      </c>
      <c r="B1607" s="1">
        <v>37</v>
      </c>
      <c r="C1607" s="1">
        <v>2.0977999999999999</v>
      </c>
      <c r="D1607" s="1">
        <v>5.1177000000000001</v>
      </c>
      <c r="E1607" s="1">
        <v>10.027900000000001</v>
      </c>
      <c r="F1607" s="1">
        <v>22.715699999999998</v>
      </c>
      <c r="G1607" s="1" t="s">
        <v>38</v>
      </c>
      <c r="H1607" s="1" t="s">
        <v>15</v>
      </c>
      <c r="I1607" s="1" t="s">
        <v>16</v>
      </c>
      <c r="J1607" s="1" t="s">
        <v>17</v>
      </c>
      <c r="K1607" s="1" t="s">
        <v>18</v>
      </c>
      <c r="L1607" s="1" t="s">
        <v>19</v>
      </c>
      <c r="M1607" s="1" t="s">
        <v>20</v>
      </c>
      <c r="N1607" s="3" t="s">
        <v>21</v>
      </c>
    </row>
    <row r="1608" spans="1:14" ht="19.95" customHeight="1" x14ac:dyDescent="0.25">
      <c r="A1608" s="2">
        <v>167613</v>
      </c>
      <c r="B1608" s="1">
        <v>64</v>
      </c>
      <c r="C1608" s="1">
        <v>3.8803999999999998</v>
      </c>
      <c r="D1608" s="1">
        <v>6.8936999999999999</v>
      </c>
      <c r="E1608" s="1">
        <v>13.1134</v>
      </c>
      <c r="F1608" s="1">
        <v>26.423100000000002</v>
      </c>
      <c r="G1608" s="1" t="s">
        <v>38</v>
      </c>
      <c r="H1608" s="1" t="s">
        <v>22</v>
      </c>
      <c r="I1608" s="1" t="s">
        <v>23</v>
      </c>
      <c r="J1608" s="1" t="s">
        <v>24</v>
      </c>
      <c r="K1608" s="1" t="s">
        <v>25</v>
      </c>
      <c r="L1608" s="1" t="s">
        <v>26</v>
      </c>
      <c r="M1608" s="1" t="s">
        <v>27</v>
      </c>
      <c r="N1608" s="3" t="s">
        <v>28</v>
      </c>
    </row>
    <row r="1609" spans="1:14" ht="19.95" hidden="1" customHeight="1" x14ac:dyDescent="0.25">
      <c r="A1609" s="2">
        <v>167587</v>
      </c>
      <c r="B1609" s="1">
        <v>15</v>
      </c>
      <c r="C1609" s="1">
        <v>1.7935000000000001</v>
      </c>
      <c r="D1609" s="1">
        <v>4.9158999999999997</v>
      </c>
      <c r="E1609" s="1">
        <v>8.5379000000000005</v>
      </c>
      <c r="F1609" s="1">
        <v>17.197099999999999</v>
      </c>
      <c r="G1609" s="1" t="s">
        <v>30</v>
      </c>
      <c r="H1609" s="1" t="s">
        <v>31</v>
      </c>
      <c r="I1609" s="1" t="s">
        <v>32</v>
      </c>
      <c r="J1609" s="1" t="s">
        <v>33</v>
      </c>
      <c r="K1609" s="1" t="s">
        <v>34</v>
      </c>
      <c r="L1609" s="1" t="s">
        <v>35</v>
      </c>
      <c r="M1609" s="1" t="s">
        <v>36</v>
      </c>
      <c r="N1609" s="3" t="s">
        <v>37</v>
      </c>
    </row>
    <row r="1610" spans="1:14" ht="19.95" hidden="1" customHeight="1" x14ac:dyDescent="0.25">
      <c r="A1610" s="2">
        <v>167582</v>
      </c>
      <c r="B1610" s="1">
        <v>21</v>
      </c>
      <c r="C1610" s="1">
        <v>1.2361</v>
      </c>
      <c r="D1610" s="1">
        <v>4.1238999999999999</v>
      </c>
      <c r="E1610" s="1">
        <v>9.0962999999999994</v>
      </c>
      <c r="F1610" s="1">
        <v>18.3996</v>
      </c>
      <c r="G1610" s="1" t="s">
        <v>29</v>
      </c>
      <c r="H1610" s="1" t="s">
        <v>31</v>
      </c>
      <c r="I1610" s="1" t="s">
        <v>32</v>
      </c>
      <c r="J1610" s="1" t="s">
        <v>33</v>
      </c>
      <c r="K1610" s="1" t="s">
        <v>34</v>
      </c>
      <c r="L1610" s="1" t="s">
        <v>35</v>
      </c>
      <c r="M1610" s="1" t="s">
        <v>36</v>
      </c>
      <c r="N1610" s="3" t="s">
        <v>37</v>
      </c>
    </row>
    <row r="1611" spans="1:14" ht="19.95" hidden="1" customHeight="1" x14ac:dyDescent="0.25">
      <c r="A1611" s="2">
        <v>167559</v>
      </c>
      <c r="B1611" s="1">
        <v>57</v>
      </c>
      <c r="C1611" s="1">
        <v>2.2970999999999999</v>
      </c>
      <c r="D1611" s="1">
        <v>5.3917000000000002</v>
      </c>
      <c r="E1611" s="1">
        <v>11.883599999999999</v>
      </c>
      <c r="F1611" s="1">
        <v>23.1553</v>
      </c>
      <c r="G1611" s="1" t="s">
        <v>38</v>
      </c>
      <c r="H1611" s="1" t="s">
        <v>15</v>
      </c>
      <c r="I1611" s="1" t="s">
        <v>16</v>
      </c>
      <c r="J1611" s="1" t="s">
        <v>17</v>
      </c>
      <c r="K1611" s="1" t="s">
        <v>18</v>
      </c>
      <c r="L1611" s="1" t="s">
        <v>19</v>
      </c>
      <c r="M1611" s="1" t="s">
        <v>20</v>
      </c>
      <c r="N1611" s="3" t="s">
        <v>21</v>
      </c>
    </row>
    <row r="1612" spans="1:14" ht="19.95" customHeight="1" x14ac:dyDescent="0.25">
      <c r="A1612" s="2">
        <v>167542</v>
      </c>
      <c r="B1612" s="1">
        <v>72</v>
      </c>
      <c r="C1612" s="1">
        <v>3.3653</v>
      </c>
      <c r="D1612" s="1">
        <v>6.6433</v>
      </c>
      <c r="E1612" s="1">
        <v>12.83</v>
      </c>
      <c r="F1612" s="1">
        <v>26.6677</v>
      </c>
      <c r="G1612" s="1" t="s">
        <v>38</v>
      </c>
      <c r="H1612" s="1" t="s">
        <v>22</v>
      </c>
      <c r="I1612" s="1" t="s">
        <v>23</v>
      </c>
      <c r="J1612" s="1" t="s">
        <v>24</v>
      </c>
      <c r="K1612" s="1" t="s">
        <v>25</v>
      </c>
      <c r="L1612" s="1" t="s">
        <v>26</v>
      </c>
      <c r="M1612" s="1" t="s">
        <v>27</v>
      </c>
      <c r="N1612" s="3" t="s">
        <v>28</v>
      </c>
    </row>
    <row r="1613" spans="1:14" ht="19.95" hidden="1" customHeight="1" x14ac:dyDescent="0.25">
      <c r="A1613" s="2">
        <v>167478</v>
      </c>
      <c r="B1613" s="1">
        <v>15</v>
      </c>
      <c r="C1613" s="1">
        <v>1.9328000000000001</v>
      </c>
      <c r="D1613" s="1">
        <v>4.4368999999999996</v>
      </c>
      <c r="E1613" s="1">
        <v>8.6442999999999994</v>
      </c>
      <c r="F1613" s="1">
        <v>16.6374</v>
      </c>
      <c r="G1613" s="1" t="s">
        <v>38</v>
      </c>
      <c r="H1613" s="1" t="s">
        <v>31</v>
      </c>
      <c r="I1613" s="1" t="s">
        <v>32</v>
      </c>
      <c r="J1613" s="1" t="s">
        <v>33</v>
      </c>
      <c r="K1613" s="1" t="s">
        <v>34</v>
      </c>
      <c r="L1613" s="1" t="s">
        <v>35</v>
      </c>
      <c r="M1613" s="1" t="s">
        <v>36</v>
      </c>
      <c r="N1613" s="3" t="s">
        <v>37</v>
      </c>
    </row>
    <row r="1614" spans="1:14" ht="19.95" hidden="1" customHeight="1" x14ac:dyDescent="0.25">
      <c r="A1614" s="2">
        <v>167451</v>
      </c>
      <c r="B1614" s="1">
        <v>50</v>
      </c>
      <c r="C1614" s="1">
        <v>2.0055999999999998</v>
      </c>
      <c r="D1614" s="1">
        <v>5.2384000000000004</v>
      </c>
      <c r="E1614" s="1">
        <v>11.754099999999999</v>
      </c>
      <c r="F1614" s="1">
        <v>24.705200000000001</v>
      </c>
      <c r="G1614" s="1" t="s">
        <v>29</v>
      </c>
      <c r="H1614" s="1" t="s">
        <v>15</v>
      </c>
      <c r="I1614" s="1" t="s">
        <v>16</v>
      </c>
      <c r="J1614" s="1" t="s">
        <v>17</v>
      </c>
      <c r="K1614" s="1" t="s">
        <v>18</v>
      </c>
      <c r="L1614" s="1" t="s">
        <v>19</v>
      </c>
      <c r="M1614" s="1" t="s">
        <v>20</v>
      </c>
      <c r="N1614" s="3" t="s">
        <v>21</v>
      </c>
    </row>
    <row r="1615" spans="1:14" ht="19.95" hidden="1" customHeight="1" x14ac:dyDescent="0.25">
      <c r="A1615" s="2">
        <v>167430</v>
      </c>
      <c r="B1615" s="1">
        <v>28</v>
      </c>
      <c r="C1615" s="1">
        <v>1.7778</v>
      </c>
      <c r="D1615" s="1">
        <v>4.1859000000000002</v>
      </c>
      <c r="E1615" s="1">
        <v>8.6145999999999994</v>
      </c>
      <c r="F1615" s="1">
        <v>16.071400000000001</v>
      </c>
      <c r="G1615" s="1" t="s">
        <v>29</v>
      </c>
      <c r="H1615" s="1" t="s">
        <v>31</v>
      </c>
      <c r="I1615" s="1" t="s">
        <v>32</v>
      </c>
      <c r="J1615" s="1" t="s">
        <v>33</v>
      </c>
      <c r="K1615" s="1" t="s">
        <v>34</v>
      </c>
      <c r="L1615" s="1" t="s">
        <v>35</v>
      </c>
      <c r="M1615" s="1" t="s">
        <v>36</v>
      </c>
      <c r="N1615" s="3" t="s">
        <v>37</v>
      </c>
    </row>
    <row r="1616" spans="1:14" ht="19.95" hidden="1" customHeight="1" x14ac:dyDescent="0.25">
      <c r="A1616" s="2">
        <v>167415</v>
      </c>
      <c r="B1616" s="1">
        <v>25</v>
      </c>
      <c r="C1616" s="1">
        <v>1.6707000000000001</v>
      </c>
      <c r="D1616" s="1">
        <v>4.8601000000000001</v>
      </c>
      <c r="E1616" s="1">
        <v>8.7264999999999997</v>
      </c>
      <c r="F1616" s="1">
        <v>17.5686</v>
      </c>
      <c r="G1616" s="1" t="s">
        <v>38</v>
      </c>
      <c r="H1616" s="1" t="s">
        <v>31</v>
      </c>
      <c r="I1616" s="1" t="s">
        <v>32</v>
      </c>
      <c r="J1616" s="1" t="s">
        <v>33</v>
      </c>
      <c r="K1616" s="1" t="s">
        <v>34</v>
      </c>
      <c r="L1616" s="1" t="s">
        <v>35</v>
      </c>
      <c r="M1616" s="1" t="s">
        <v>36</v>
      </c>
      <c r="N1616" s="3" t="s">
        <v>37</v>
      </c>
    </row>
    <row r="1617" spans="1:14" ht="19.95" hidden="1" customHeight="1" x14ac:dyDescent="0.25">
      <c r="A1617" s="2">
        <v>167378</v>
      </c>
      <c r="B1617" s="1">
        <v>11</v>
      </c>
      <c r="C1617" s="1">
        <v>1.2894000000000001</v>
      </c>
      <c r="D1617" s="1">
        <v>4.8432000000000004</v>
      </c>
      <c r="E1617" s="1">
        <v>8.8477999999999994</v>
      </c>
      <c r="F1617" s="1">
        <v>18.2608</v>
      </c>
      <c r="G1617" s="1" t="s">
        <v>30</v>
      </c>
      <c r="H1617" s="1" t="s">
        <v>31</v>
      </c>
      <c r="I1617" s="1" t="s">
        <v>32</v>
      </c>
      <c r="J1617" s="1" t="s">
        <v>33</v>
      </c>
      <c r="K1617" s="1" t="s">
        <v>34</v>
      </c>
      <c r="L1617" s="1" t="s">
        <v>35</v>
      </c>
      <c r="M1617" s="1" t="s">
        <v>36</v>
      </c>
      <c r="N1617" s="3" t="s">
        <v>37</v>
      </c>
    </row>
    <row r="1618" spans="1:14" ht="19.95" customHeight="1" x14ac:dyDescent="0.25">
      <c r="A1618" s="2">
        <v>167370</v>
      </c>
      <c r="B1618" s="1">
        <v>95</v>
      </c>
      <c r="C1618" s="1">
        <v>3.2544</v>
      </c>
      <c r="D1618" s="1">
        <v>6.9504000000000001</v>
      </c>
      <c r="E1618" s="1">
        <v>15.984</v>
      </c>
      <c r="F1618" s="1">
        <v>27.3813</v>
      </c>
      <c r="G1618" s="1" t="s">
        <v>14</v>
      </c>
      <c r="H1618" s="1" t="s">
        <v>22</v>
      </c>
      <c r="I1618" s="1" t="s">
        <v>23</v>
      </c>
      <c r="J1618" s="1" t="s">
        <v>24</v>
      </c>
      <c r="K1618" s="1" t="s">
        <v>25</v>
      </c>
      <c r="L1618" s="1" t="s">
        <v>26</v>
      </c>
      <c r="M1618" s="1" t="s">
        <v>27</v>
      </c>
      <c r="N1618" s="3" t="s">
        <v>28</v>
      </c>
    </row>
    <row r="1619" spans="1:14" ht="19.95" hidden="1" customHeight="1" x14ac:dyDescent="0.25">
      <c r="A1619" s="2">
        <v>167345</v>
      </c>
      <c r="B1619" s="1">
        <v>13</v>
      </c>
      <c r="C1619" s="1">
        <v>1.7932999999999999</v>
      </c>
      <c r="D1619" s="1">
        <v>4.9801000000000002</v>
      </c>
      <c r="E1619" s="1">
        <v>9.4221000000000004</v>
      </c>
      <c r="F1619" s="1">
        <v>19.2849</v>
      </c>
      <c r="G1619" s="1" t="s">
        <v>38</v>
      </c>
      <c r="H1619" s="1" t="s">
        <v>31</v>
      </c>
      <c r="I1619" s="1" t="s">
        <v>32</v>
      </c>
      <c r="J1619" s="1" t="s">
        <v>33</v>
      </c>
      <c r="K1619" s="1" t="s">
        <v>34</v>
      </c>
      <c r="L1619" s="1" t="s">
        <v>35</v>
      </c>
      <c r="M1619" s="1" t="s">
        <v>36</v>
      </c>
      <c r="N1619" s="3" t="s">
        <v>37</v>
      </c>
    </row>
    <row r="1620" spans="1:14" ht="19.95" customHeight="1" x14ac:dyDescent="0.25">
      <c r="A1620" s="2">
        <v>167306</v>
      </c>
      <c r="B1620" s="1">
        <v>93</v>
      </c>
      <c r="C1620" s="1">
        <v>3.2008999999999999</v>
      </c>
      <c r="D1620" s="1">
        <v>6.4390000000000001</v>
      </c>
      <c r="E1620" s="1">
        <v>15.864699999999999</v>
      </c>
      <c r="F1620" s="1">
        <v>28.795100000000001</v>
      </c>
      <c r="G1620" s="1" t="s">
        <v>29</v>
      </c>
      <c r="H1620" s="1" t="s">
        <v>22</v>
      </c>
      <c r="I1620" s="1" t="s">
        <v>23</v>
      </c>
      <c r="J1620" s="1" t="s">
        <v>24</v>
      </c>
      <c r="K1620" s="1" t="s">
        <v>25</v>
      </c>
      <c r="L1620" s="1" t="s">
        <v>26</v>
      </c>
      <c r="M1620" s="1" t="s">
        <v>27</v>
      </c>
      <c r="N1620" s="3" t="s">
        <v>28</v>
      </c>
    </row>
    <row r="1621" spans="1:14" ht="19.95" customHeight="1" x14ac:dyDescent="0.25">
      <c r="A1621" s="2">
        <v>167297</v>
      </c>
      <c r="B1621" s="1">
        <v>69</v>
      </c>
      <c r="C1621" s="1">
        <v>3.4104999999999999</v>
      </c>
      <c r="D1621" s="1">
        <v>6.9218000000000002</v>
      </c>
      <c r="E1621" s="1">
        <v>14.2843</v>
      </c>
      <c r="F1621" s="1">
        <v>29.637799999999999</v>
      </c>
      <c r="G1621" s="1" t="s">
        <v>38</v>
      </c>
      <c r="H1621" s="1" t="s">
        <v>22</v>
      </c>
      <c r="I1621" s="1" t="s">
        <v>23</v>
      </c>
      <c r="J1621" s="1" t="s">
        <v>24</v>
      </c>
      <c r="K1621" s="1" t="s">
        <v>25</v>
      </c>
      <c r="L1621" s="1" t="s">
        <v>26</v>
      </c>
      <c r="M1621" s="1" t="s">
        <v>27</v>
      </c>
      <c r="N1621" s="3" t="s">
        <v>28</v>
      </c>
    </row>
    <row r="1622" spans="1:14" ht="19.95" hidden="1" customHeight="1" x14ac:dyDescent="0.25">
      <c r="A1622" s="2">
        <v>167281</v>
      </c>
      <c r="B1622" s="1">
        <v>54</v>
      </c>
      <c r="C1622" s="1">
        <v>2.6434000000000002</v>
      </c>
      <c r="D1622" s="1">
        <v>5.1078000000000001</v>
      </c>
      <c r="E1622" s="1">
        <v>10.023899999999999</v>
      </c>
      <c r="F1622" s="1">
        <v>20.1496</v>
      </c>
      <c r="G1622" s="1" t="s">
        <v>29</v>
      </c>
      <c r="H1622" s="1" t="s">
        <v>15</v>
      </c>
      <c r="I1622" s="1" t="s">
        <v>16</v>
      </c>
      <c r="J1622" s="1" t="s">
        <v>17</v>
      </c>
      <c r="K1622" s="1" t="s">
        <v>18</v>
      </c>
      <c r="L1622" s="1" t="s">
        <v>19</v>
      </c>
      <c r="M1622" s="1" t="s">
        <v>20</v>
      </c>
      <c r="N1622" s="3" t="s">
        <v>21</v>
      </c>
    </row>
    <row r="1623" spans="1:14" ht="19.95" customHeight="1" x14ac:dyDescent="0.25">
      <c r="A1623" s="2">
        <v>167234</v>
      </c>
      <c r="B1623" s="1">
        <v>74</v>
      </c>
      <c r="C1623" s="1">
        <v>3.8405999999999998</v>
      </c>
      <c r="D1623" s="1">
        <v>6.9699</v>
      </c>
      <c r="E1623" s="1">
        <v>12.659599999999999</v>
      </c>
      <c r="F1623" s="1">
        <v>29.954699999999999</v>
      </c>
      <c r="G1623" s="1" t="s">
        <v>14</v>
      </c>
      <c r="H1623" s="1" t="s">
        <v>22</v>
      </c>
      <c r="I1623" s="1" t="s">
        <v>23</v>
      </c>
      <c r="J1623" s="1" t="s">
        <v>24</v>
      </c>
      <c r="K1623" s="1" t="s">
        <v>25</v>
      </c>
      <c r="L1623" s="1" t="s">
        <v>26</v>
      </c>
      <c r="M1623" s="1" t="s">
        <v>27</v>
      </c>
      <c r="N1623" s="3" t="s">
        <v>28</v>
      </c>
    </row>
    <row r="1624" spans="1:14" ht="19.95" customHeight="1" x14ac:dyDescent="0.25">
      <c r="A1624" s="2">
        <v>167175</v>
      </c>
      <c r="B1624" s="1">
        <v>95</v>
      </c>
      <c r="C1624" s="1">
        <v>3.899</v>
      </c>
      <c r="D1624" s="1">
        <v>6.2586000000000004</v>
      </c>
      <c r="E1624" s="1">
        <v>12.8208</v>
      </c>
      <c r="F1624" s="1">
        <v>29.5105</v>
      </c>
      <c r="G1624" s="1" t="s">
        <v>38</v>
      </c>
      <c r="H1624" s="1" t="s">
        <v>22</v>
      </c>
      <c r="I1624" s="1" t="s">
        <v>23</v>
      </c>
      <c r="J1624" s="1" t="s">
        <v>24</v>
      </c>
      <c r="K1624" s="1" t="s">
        <v>25</v>
      </c>
      <c r="L1624" s="1" t="s">
        <v>26</v>
      </c>
      <c r="M1624" s="1" t="s">
        <v>27</v>
      </c>
      <c r="N1624" s="3" t="s">
        <v>28</v>
      </c>
    </row>
    <row r="1625" spans="1:14" ht="19.95" customHeight="1" x14ac:dyDescent="0.25">
      <c r="A1625" s="2">
        <v>167164</v>
      </c>
      <c r="B1625" s="1">
        <v>88</v>
      </c>
      <c r="C1625" s="1">
        <v>3.6429999999999998</v>
      </c>
      <c r="D1625" s="1">
        <v>6.4088000000000003</v>
      </c>
      <c r="E1625" s="1">
        <v>12.870200000000001</v>
      </c>
      <c r="F1625" s="1">
        <v>29.0015</v>
      </c>
      <c r="G1625" s="1" t="s">
        <v>29</v>
      </c>
      <c r="H1625" s="1" t="s">
        <v>22</v>
      </c>
      <c r="I1625" s="1" t="s">
        <v>23</v>
      </c>
      <c r="J1625" s="1" t="s">
        <v>24</v>
      </c>
      <c r="K1625" s="1" t="s">
        <v>25</v>
      </c>
      <c r="L1625" s="1" t="s">
        <v>26</v>
      </c>
      <c r="M1625" s="1" t="s">
        <v>27</v>
      </c>
      <c r="N1625" s="3" t="s">
        <v>28</v>
      </c>
    </row>
    <row r="1626" spans="1:14" ht="19.95" hidden="1" customHeight="1" x14ac:dyDescent="0.25">
      <c r="A1626" s="2">
        <v>167162</v>
      </c>
      <c r="B1626" s="1">
        <v>16</v>
      </c>
      <c r="C1626" s="1">
        <v>1.7682</v>
      </c>
      <c r="D1626" s="1">
        <v>4.5411000000000001</v>
      </c>
      <c r="E1626" s="1">
        <v>9.6228999999999996</v>
      </c>
      <c r="F1626" s="1">
        <v>19.572500000000002</v>
      </c>
      <c r="G1626" s="1" t="s">
        <v>29</v>
      </c>
      <c r="H1626" s="1" t="s">
        <v>31</v>
      </c>
      <c r="I1626" s="1" t="s">
        <v>32</v>
      </c>
      <c r="J1626" s="1" t="s">
        <v>33</v>
      </c>
      <c r="K1626" s="1" t="s">
        <v>34</v>
      </c>
      <c r="L1626" s="1" t="s">
        <v>35</v>
      </c>
      <c r="M1626" s="1" t="s">
        <v>36</v>
      </c>
      <c r="N1626" s="3" t="s">
        <v>37</v>
      </c>
    </row>
    <row r="1627" spans="1:14" ht="19.95" hidden="1" customHeight="1" x14ac:dyDescent="0.25">
      <c r="A1627" s="2">
        <v>167136</v>
      </c>
      <c r="B1627" s="1">
        <v>44</v>
      </c>
      <c r="C1627" s="1">
        <v>2.7772999999999999</v>
      </c>
      <c r="D1627" s="1">
        <v>5.4507000000000003</v>
      </c>
      <c r="E1627" s="1">
        <v>10.124499999999999</v>
      </c>
      <c r="F1627" s="1">
        <v>24.995000000000001</v>
      </c>
      <c r="G1627" s="1" t="s">
        <v>30</v>
      </c>
      <c r="H1627" s="1" t="s">
        <v>15</v>
      </c>
      <c r="I1627" s="1" t="s">
        <v>16</v>
      </c>
      <c r="J1627" s="1" t="s">
        <v>17</v>
      </c>
      <c r="K1627" s="1" t="s">
        <v>18</v>
      </c>
      <c r="L1627" s="1" t="s">
        <v>19</v>
      </c>
      <c r="M1627" s="1" t="s">
        <v>20</v>
      </c>
      <c r="N1627" s="3" t="s">
        <v>21</v>
      </c>
    </row>
    <row r="1628" spans="1:14" ht="19.95" hidden="1" customHeight="1" x14ac:dyDescent="0.25">
      <c r="A1628" s="2">
        <v>167134</v>
      </c>
      <c r="B1628" s="1">
        <v>59</v>
      </c>
      <c r="C1628" s="1">
        <v>2.5103</v>
      </c>
      <c r="D1628" s="1">
        <v>5.7267000000000001</v>
      </c>
      <c r="E1628" s="1">
        <v>11.903700000000001</v>
      </c>
      <c r="F1628" s="1">
        <v>20.0336</v>
      </c>
      <c r="G1628" s="1" t="s">
        <v>14</v>
      </c>
      <c r="H1628" s="1" t="s">
        <v>15</v>
      </c>
      <c r="I1628" s="1" t="s">
        <v>16</v>
      </c>
      <c r="J1628" s="1" t="s">
        <v>17</v>
      </c>
      <c r="K1628" s="1" t="s">
        <v>18</v>
      </c>
      <c r="L1628" s="1" t="s">
        <v>19</v>
      </c>
      <c r="M1628" s="1" t="s">
        <v>20</v>
      </c>
      <c r="N1628" s="3" t="s">
        <v>21</v>
      </c>
    </row>
    <row r="1629" spans="1:14" ht="19.95" customHeight="1" x14ac:dyDescent="0.25">
      <c r="A1629" s="2">
        <v>167103</v>
      </c>
      <c r="B1629" s="1">
        <v>84</v>
      </c>
      <c r="C1629" s="1">
        <v>3.4735999999999998</v>
      </c>
      <c r="D1629" s="1">
        <v>6.8056999999999999</v>
      </c>
      <c r="E1629" s="1">
        <v>14.6227</v>
      </c>
      <c r="F1629" s="1">
        <v>28.8337</v>
      </c>
      <c r="G1629" s="1" t="s">
        <v>29</v>
      </c>
      <c r="H1629" s="1" t="s">
        <v>22</v>
      </c>
      <c r="I1629" s="1" t="s">
        <v>23</v>
      </c>
      <c r="J1629" s="1" t="s">
        <v>24</v>
      </c>
      <c r="K1629" s="1" t="s">
        <v>25</v>
      </c>
      <c r="L1629" s="1" t="s">
        <v>26</v>
      </c>
      <c r="M1629" s="1" t="s">
        <v>27</v>
      </c>
      <c r="N1629" s="3" t="s">
        <v>28</v>
      </c>
    </row>
    <row r="1630" spans="1:14" ht="19.95" customHeight="1" x14ac:dyDescent="0.25">
      <c r="A1630" s="2">
        <v>167072</v>
      </c>
      <c r="B1630" s="1">
        <v>77</v>
      </c>
      <c r="C1630" s="1">
        <v>3.6785000000000001</v>
      </c>
      <c r="D1630" s="1">
        <v>6.2462</v>
      </c>
      <c r="E1630" s="1">
        <v>15.8637</v>
      </c>
      <c r="F1630" s="1">
        <v>28.093499999999999</v>
      </c>
      <c r="G1630" s="1" t="s">
        <v>30</v>
      </c>
      <c r="H1630" s="1" t="s">
        <v>22</v>
      </c>
      <c r="I1630" s="1" t="s">
        <v>23</v>
      </c>
      <c r="J1630" s="1" t="s">
        <v>24</v>
      </c>
      <c r="K1630" s="1" t="s">
        <v>25</v>
      </c>
      <c r="L1630" s="1" t="s">
        <v>26</v>
      </c>
      <c r="M1630" s="1" t="s">
        <v>27</v>
      </c>
      <c r="N1630" s="3" t="s">
        <v>28</v>
      </c>
    </row>
    <row r="1631" spans="1:14" ht="19.95" hidden="1" customHeight="1" x14ac:dyDescent="0.25">
      <c r="A1631" s="2">
        <v>167064</v>
      </c>
      <c r="B1631" s="1">
        <v>49</v>
      </c>
      <c r="C1631" s="1">
        <v>2.5611999999999999</v>
      </c>
      <c r="D1631" s="1">
        <v>5.2708000000000004</v>
      </c>
      <c r="E1631" s="1">
        <v>10.2301</v>
      </c>
      <c r="F1631" s="1">
        <v>24.032399999999999</v>
      </c>
      <c r="G1631" s="1" t="s">
        <v>29</v>
      </c>
      <c r="H1631" s="1" t="s">
        <v>15</v>
      </c>
      <c r="I1631" s="1" t="s">
        <v>16</v>
      </c>
      <c r="J1631" s="1" t="s">
        <v>17</v>
      </c>
      <c r="K1631" s="1" t="s">
        <v>18</v>
      </c>
      <c r="L1631" s="1" t="s">
        <v>19</v>
      </c>
      <c r="M1631" s="1" t="s">
        <v>20</v>
      </c>
      <c r="N1631" s="3" t="s">
        <v>21</v>
      </c>
    </row>
    <row r="1632" spans="1:14" ht="19.95" customHeight="1" x14ac:dyDescent="0.25">
      <c r="A1632" s="2">
        <v>166983</v>
      </c>
      <c r="B1632" s="1">
        <v>69</v>
      </c>
      <c r="C1632" s="1">
        <v>3.5512999999999999</v>
      </c>
      <c r="D1632" s="1">
        <v>6.6668000000000003</v>
      </c>
      <c r="E1632" s="1">
        <v>12.648999999999999</v>
      </c>
      <c r="F1632" s="1">
        <v>27.0169</v>
      </c>
      <c r="G1632" s="1" t="s">
        <v>38</v>
      </c>
      <c r="H1632" s="1" t="s">
        <v>22</v>
      </c>
      <c r="I1632" s="1" t="s">
        <v>23</v>
      </c>
      <c r="J1632" s="1" t="s">
        <v>24</v>
      </c>
      <c r="K1632" s="1" t="s">
        <v>25</v>
      </c>
      <c r="L1632" s="1" t="s">
        <v>26</v>
      </c>
      <c r="M1632" s="1" t="s">
        <v>27</v>
      </c>
      <c r="N1632" s="3" t="s">
        <v>28</v>
      </c>
    </row>
    <row r="1633" spans="1:14" ht="19.95" hidden="1" customHeight="1" x14ac:dyDescent="0.25">
      <c r="A1633" s="2">
        <v>166967</v>
      </c>
      <c r="B1633" s="1">
        <v>13</v>
      </c>
      <c r="C1633" s="1">
        <v>1.2385999999999999</v>
      </c>
      <c r="D1633" s="1">
        <v>4.6863000000000001</v>
      </c>
      <c r="E1633" s="1">
        <v>9.2150999999999996</v>
      </c>
      <c r="F1633" s="1">
        <v>16.748100000000001</v>
      </c>
      <c r="G1633" s="1" t="s">
        <v>38</v>
      </c>
      <c r="H1633" s="1" t="s">
        <v>31</v>
      </c>
      <c r="I1633" s="1" t="s">
        <v>32</v>
      </c>
      <c r="J1633" s="1" t="s">
        <v>33</v>
      </c>
      <c r="K1633" s="1" t="s">
        <v>34</v>
      </c>
      <c r="L1633" s="1" t="s">
        <v>35</v>
      </c>
      <c r="M1633" s="1" t="s">
        <v>36</v>
      </c>
      <c r="N1633" s="3" t="s">
        <v>37</v>
      </c>
    </row>
    <row r="1634" spans="1:14" ht="19.95" customHeight="1" x14ac:dyDescent="0.25">
      <c r="A1634" s="2">
        <v>166914</v>
      </c>
      <c r="B1634" s="1">
        <v>96</v>
      </c>
      <c r="C1634" s="1">
        <v>3.2719999999999998</v>
      </c>
      <c r="D1634" s="1">
        <v>6.0247000000000002</v>
      </c>
      <c r="E1634" s="1">
        <v>12.046799999999999</v>
      </c>
      <c r="F1634" s="1">
        <v>27.071000000000002</v>
      </c>
      <c r="G1634" s="1" t="s">
        <v>29</v>
      </c>
      <c r="H1634" s="1" t="s">
        <v>22</v>
      </c>
      <c r="I1634" s="1" t="s">
        <v>23</v>
      </c>
      <c r="J1634" s="1" t="s">
        <v>24</v>
      </c>
      <c r="K1634" s="1" t="s">
        <v>25</v>
      </c>
      <c r="L1634" s="1" t="s">
        <v>26</v>
      </c>
      <c r="M1634" s="1" t="s">
        <v>27</v>
      </c>
      <c r="N1634" s="3" t="s">
        <v>28</v>
      </c>
    </row>
    <row r="1635" spans="1:14" ht="19.95" hidden="1" customHeight="1" x14ac:dyDescent="0.25">
      <c r="A1635" s="2">
        <v>166903</v>
      </c>
      <c r="B1635" s="1">
        <v>18</v>
      </c>
      <c r="C1635" s="1">
        <v>1.3291999999999999</v>
      </c>
      <c r="D1635" s="1">
        <v>4.8109000000000002</v>
      </c>
      <c r="E1635" s="1">
        <v>9.1918000000000006</v>
      </c>
      <c r="F1635" s="1">
        <v>18.502400000000002</v>
      </c>
      <c r="G1635" s="1" t="s">
        <v>29</v>
      </c>
      <c r="H1635" s="1" t="s">
        <v>31</v>
      </c>
      <c r="I1635" s="1" t="s">
        <v>32</v>
      </c>
      <c r="J1635" s="1" t="s">
        <v>33</v>
      </c>
      <c r="K1635" s="1" t="s">
        <v>34</v>
      </c>
      <c r="L1635" s="1" t="s">
        <v>35</v>
      </c>
      <c r="M1635" s="1" t="s">
        <v>36</v>
      </c>
      <c r="N1635" s="3" t="s">
        <v>37</v>
      </c>
    </row>
    <row r="1636" spans="1:14" ht="19.95" hidden="1" customHeight="1" x14ac:dyDescent="0.25">
      <c r="A1636" s="2">
        <v>166900</v>
      </c>
      <c r="B1636" s="1">
        <v>36</v>
      </c>
      <c r="C1636" s="1">
        <v>2.4178999999999999</v>
      </c>
      <c r="D1636" s="1">
        <v>5.6007999999999996</v>
      </c>
      <c r="E1636" s="1">
        <v>11.3606</v>
      </c>
      <c r="F1636" s="1">
        <v>23.622900000000001</v>
      </c>
      <c r="G1636" s="1" t="s">
        <v>29</v>
      </c>
      <c r="H1636" s="1" t="s">
        <v>15</v>
      </c>
      <c r="I1636" s="1" t="s">
        <v>16</v>
      </c>
      <c r="J1636" s="1" t="s">
        <v>17</v>
      </c>
      <c r="K1636" s="1" t="s">
        <v>18</v>
      </c>
      <c r="L1636" s="1" t="s">
        <v>19</v>
      </c>
      <c r="M1636" s="1" t="s">
        <v>20</v>
      </c>
      <c r="N1636" s="3" t="s">
        <v>21</v>
      </c>
    </row>
    <row r="1637" spans="1:14" ht="19.95" hidden="1" customHeight="1" x14ac:dyDescent="0.25">
      <c r="A1637" s="2">
        <v>166875</v>
      </c>
      <c r="B1637" s="1">
        <v>13</v>
      </c>
      <c r="C1637" s="1">
        <v>1.6391</v>
      </c>
      <c r="D1637" s="1">
        <v>4.8093000000000004</v>
      </c>
      <c r="E1637" s="1">
        <v>9.5214999999999996</v>
      </c>
      <c r="F1637" s="1">
        <v>16.214500000000001</v>
      </c>
      <c r="G1637" s="1" t="s">
        <v>14</v>
      </c>
      <c r="H1637" s="1" t="s">
        <v>31</v>
      </c>
      <c r="I1637" s="1" t="s">
        <v>32</v>
      </c>
      <c r="J1637" s="1" t="s">
        <v>33</v>
      </c>
      <c r="K1637" s="1" t="s">
        <v>34</v>
      </c>
      <c r="L1637" s="1" t="s">
        <v>35</v>
      </c>
      <c r="M1637" s="1" t="s">
        <v>36</v>
      </c>
      <c r="N1637" s="3" t="s">
        <v>37</v>
      </c>
    </row>
    <row r="1638" spans="1:14" ht="19.95" hidden="1" customHeight="1" x14ac:dyDescent="0.25">
      <c r="A1638" s="2">
        <v>166861</v>
      </c>
      <c r="B1638" s="1">
        <v>38</v>
      </c>
      <c r="C1638" s="1">
        <v>2.6621000000000001</v>
      </c>
      <c r="D1638" s="1">
        <v>5.2887000000000004</v>
      </c>
      <c r="E1638" s="1">
        <v>10.172000000000001</v>
      </c>
      <c r="F1638" s="1">
        <v>23.299399999999999</v>
      </c>
      <c r="G1638" s="1" t="s">
        <v>14</v>
      </c>
      <c r="H1638" s="1" t="s">
        <v>15</v>
      </c>
      <c r="I1638" s="1" t="s">
        <v>16</v>
      </c>
      <c r="J1638" s="1" t="s">
        <v>17</v>
      </c>
      <c r="K1638" s="1" t="s">
        <v>18</v>
      </c>
      <c r="L1638" s="1" t="s">
        <v>19</v>
      </c>
      <c r="M1638" s="1" t="s">
        <v>20</v>
      </c>
      <c r="N1638" s="3" t="s">
        <v>21</v>
      </c>
    </row>
    <row r="1639" spans="1:14" ht="19.95" hidden="1" customHeight="1" x14ac:dyDescent="0.25">
      <c r="A1639" s="2">
        <v>166819</v>
      </c>
      <c r="B1639" s="1">
        <v>45</v>
      </c>
      <c r="C1639" s="1">
        <v>2.931</v>
      </c>
      <c r="D1639" s="1">
        <v>5.5811999999999999</v>
      </c>
      <c r="E1639" s="1">
        <v>10.349</v>
      </c>
      <c r="F1639" s="1">
        <v>20.1814</v>
      </c>
      <c r="G1639" s="1" t="s">
        <v>30</v>
      </c>
      <c r="H1639" s="1" t="s">
        <v>15</v>
      </c>
      <c r="I1639" s="1" t="s">
        <v>16</v>
      </c>
      <c r="J1639" s="1" t="s">
        <v>17</v>
      </c>
      <c r="K1639" s="1" t="s">
        <v>18</v>
      </c>
      <c r="L1639" s="1" t="s">
        <v>19</v>
      </c>
      <c r="M1639" s="1" t="s">
        <v>20</v>
      </c>
      <c r="N1639" s="3" t="s">
        <v>21</v>
      </c>
    </row>
    <row r="1640" spans="1:14" ht="19.95" hidden="1" customHeight="1" x14ac:dyDescent="0.25">
      <c r="A1640" s="2">
        <v>166818</v>
      </c>
      <c r="B1640" s="1">
        <v>41</v>
      </c>
      <c r="C1640" s="1">
        <v>2.3986999999999998</v>
      </c>
      <c r="D1640" s="1">
        <v>5.0263</v>
      </c>
      <c r="E1640" s="1">
        <v>10.8765</v>
      </c>
      <c r="F1640" s="1">
        <v>22.174900000000001</v>
      </c>
      <c r="G1640" s="1" t="s">
        <v>30</v>
      </c>
      <c r="H1640" s="1" t="s">
        <v>15</v>
      </c>
      <c r="I1640" s="1" t="s">
        <v>16</v>
      </c>
      <c r="J1640" s="1" t="s">
        <v>17</v>
      </c>
      <c r="K1640" s="1" t="s">
        <v>18</v>
      </c>
      <c r="L1640" s="1" t="s">
        <v>19</v>
      </c>
      <c r="M1640" s="1" t="s">
        <v>20</v>
      </c>
      <c r="N1640" s="3" t="s">
        <v>21</v>
      </c>
    </row>
    <row r="1641" spans="1:14" ht="19.95" customHeight="1" x14ac:dyDescent="0.25">
      <c r="A1641" s="2">
        <v>166771</v>
      </c>
      <c r="B1641" s="1">
        <v>96</v>
      </c>
      <c r="C1641" s="1">
        <v>3.6614</v>
      </c>
      <c r="D1641" s="1">
        <v>6.0952000000000002</v>
      </c>
      <c r="E1641" s="1">
        <v>15.674899999999999</v>
      </c>
      <c r="F1641" s="1">
        <v>27.677499999999998</v>
      </c>
      <c r="G1641" s="1" t="s">
        <v>14</v>
      </c>
      <c r="H1641" s="1" t="s">
        <v>22</v>
      </c>
      <c r="I1641" s="1" t="s">
        <v>23</v>
      </c>
      <c r="J1641" s="1" t="s">
        <v>24</v>
      </c>
      <c r="K1641" s="1" t="s">
        <v>25</v>
      </c>
      <c r="L1641" s="1" t="s">
        <v>26</v>
      </c>
      <c r="M1641" s="1" t="s">
        <v>27</v>
      </c>
      <c r="N1641" s="3" t="s">
        <v>28</v>
      </c>
    </row>
    <row r="1642" spans="1:14" ht="19.95" hidden="1" customHeight="1" x14ac:dyDescent="0.25">
      <c r="A1642" s="2">
        <v>166725</v>
      </c>
      <c r="B1642" s="1">
        <v>47</v>
      </c>
      <c r="C1642" s="1">
        <v>2.8624999999999998</v>
      </c>
      <c r="D1642" s="1">
        <v>5.6254999999999997</v>
      </c>
      <c r="E1642" s="1">
        <v>11.9909</v>
      </c>
      <c r="F1642" s="1">
        <v>23.8065</v>
      </c>
      <c r="G1642" s="1" t="s">
        <v>14</v>
      </c>
      <c r="H1642" s="1" t="s">
        <v>15</v>
      </c>
      <c r="I1642" s="1" t="s">
        <v>16</v>
      </c>
      <c r="J1642" s="1" t="s">
        <v>17</v>
      </c>
      <c r="K1642" s="1" t="s">
        <v>18</v>
      </c>
      <c r="L1642" s="1" t="s">
        <v>19</v>
      </c>
      <c r="M1642" s="1" t="s">
        <v>20</v>
      </c>
      <c r="N1642" s="3" t="s">
        <v>21</v>
      </c>
    </row>
    <row r="1643" spans="1:14" ht="19.95" hidden="1" customHeight="1" x14ac:dyDescent="0.25">
      <c r="A1643" s="2">
        <v>166716</v>
      </c>
      <c r="B1643" s="1">
        <v>58</v>
      </c>
      <c r="C1643" s="1">
        <v>2.9735</v>
      </c>
      <c r="D1643" s="1">
        <v>5.6287000000000003</v>
      </c>
      <c r="E1643" s="1">
        <v>11.8019</v>
      </c>
      <c r="F1643" s="1">
        <v>23.502099999999999</v>
      </c>
      <c r="G1643" s="1" t="s">
        <v>30</v>
      </c>
      <c r="H1643" s="1" t="s">
        <v>15</v>
      </c>
      <c r="I1643" s="1" t="s">
        <v>16</v>
      </c>
      <c r="J1643" s="1" t="s">
        <v>17</v>
      </c>
      <c r="K1643" s="1" t="s">
        <v>18</v>
      </c>
      <c r="L1643" s="1" t="s">
        <v>19</v>
      </c>
      <c r="M1643" s="1" t="s">
        <v>20</v>
      </c>
      <c r="N1643" s="3" t="s">
        <v>21</v>
      </c>
    </row>
    <row r="1644" spans="1:14" ht="19.95" hidden="1" customHeight="1" x14ac:dyDescent="0.25">
      <c r="A1644" s="2">
        <v>166713</v>
      </c>
      <c r="B1644" s="1">
        <v>43</v>
      </c>
      <c r="C1644" s="1">
        <v>2.6291000000000002</v>
      </c>
      <c r="D1644" s="1">
        <v>5.2213000000000003</v>
      </c>
      <c r="E1644" s="1">
        <v>11.5136</v>
      </c>
      <c r="F1644" s="1">
        <v>24.761500000000002</v>
      </c>
      <c r="G1644" s="1" t="s">
        <v>14</v>
      </c>
      <c r="H1644" s="1" t="s">
        <v>15</v>
      </c>
      <c r="I1644" s="1" t="s">
        <v>16</v>
      </c>
      <c r="J1644" s="1" t="s">
        <v>17</v>
      </c>
      <c r="K1644" s="1" t="s">
        <v>18</v>
      </c>
      <c r="L1644" s="1" t="s">
        <v>19</v>
      </c>
      <c r="M1644" s="1" t="s">
        <v>20</v>
      </c>
      <c r="N1644" s="3" t="s">
        <v>21</v>
      </c>
    </row>
    <row r="1645" spans="1:14" ht="19.95" hidden="1" customHeight="1" x14ac:dyDescent="0.25">
      <c r="A1645" s="2">
        <v>166656</v>
      </c>
      <c r="B1645" s="1">
        <v>27</v>
      </c>
      <c r="C1645" s="1">
        <v>1.8913</v>
      </c>
      <c r="D1645" s="1">
        <v>4.7441000000000004</v>
      </c>
      <c r="E1645" s="1">
        <v>9.6997</v>
      </c>
      <c r="F1645" s="1">
        <v>17.971800000000002</v>
      </c>
      <c r="G1645" s="1" t="s">
        <v>14</v>
      </c>
      <c r="H1645" s="1" t="s">
        <v>31</v>
      </c>
      <c r="I1645" s="1" t="s">
        <v>32</v>
      </c>
      <c r="J1645" s="1" t="s">
        <v>33</v>
      </c>
      <c r="K1645" s="1" t="s">
        <v>34</v>
      </c>
      <c r="L1645" s="1" t="s">
        <v>35</v>
      </c>
      <c r="M1645" s="1" t="s">
        <v>36</v>
      </c>
      <c r="N1645" s="3" t="s">
        <v>37</v>
      </c>
    </row>
    <row r="1646" spans="1:14" ht="19.95" hidden="1" customHeight="1" x14ac:dyDescent="0.25">
      <c r="A1646" s="2">
        <v>166648</v>
      </c>
      <c r="B1646" s="1">
        <v>53</v>
      </c>
      <c r="C1646" s="1">
        <v>2.5049000000000001</v>
      </c>
      <c r="D1646" s="1">
        <v>5.7539999999999996</v>
      </c>
      <c r="E1646" s="1">
        <v>10.7339</v>
      </c>
      <c r="F1646" s="1">
        <v>24.153300000000002</v>
      </c>
      <c r="G1646" s="1" t="s">
        <v>38</v>
      </c>
      <c r="H1646" s="1" t="s">
        <v>15</v>
      </c>
      <c r="I1646" s="1" t="s">
        <v>16</v>
      </c>
      <c r="J1646" s="1" t="s">
        <v>17</v>
      </c>
      <c r="K1646" s="1" t="s">
        <v>18</v>
      </c>
      <c r="L1646" s="1" t="s">
        <v>19</v>
      </c>
      <c r="M1646" s="1" t="s">
        <v>20</v>
      </c>
      <c r="N1646" s="3" t="s">
        <v>21</v>
      </c>
    </row>
    <row r="1647" spans="1:14" ht="19.95" hidden="1" customHeight="1" x14ac:dyDescent="0.25">
      <c r="A1647" s="2">
        <v>166635</v>
      </c>
      <c r="B1647" s="1">
        <v>57</v>
      </c>
      <c r="C1647" s="1">
        <v>2.7402000000000002</v>
      </c>
      <c r="D1647" s="1">
        <v>5.7960000000000003</v>
      </c>
      <c r="E1647" s="1">
        <v>10.8558</v>
      </c>
      <c r="F1647" s="1">
        <v>24.63</v>
      </c>
      <c r="G1647" s="1" t="s">
        <v>14</v>
      </c>
      <c r="H1647" s="1" t="s">
        <v>15</v>
      </c>
      <c r="I1647" s="1" t="s">
        <v>16</v>
      </c>
      <c r="J1647" s="1" t="s">
        <v>17</v>
      </c>
      <c r="K1647" s="1" t="s">
        <v>18</v>
      </c>
      <c r="L1647" s="1" t="s">
        <v>19</v>
      </c>
      <c r="M1647" s="1" t="s">
        <v>20</v>
      </c>
      <c r="N1647" s="3" t="s">
        <v>21</v>
      </c>
    </row>
    <row r="1648" spans="1:14" ht="19.95" customHeight="1" x14ac:dyDescent="0.25">
      <c r="A1648" s="2">
        <v>166585</v>
      </c>
      <c r="B1648" s="1">
        <v>62</v>
      </c>
      <c r="C1648" s="1">
        <v>3.9843999999999999</v>
      </c>
      <c r="D1648" s="1">
        <v>6.2176</v>
      </c>
      <c r="E1648" s="1">
        <v>13.703099999999999</v>
      </c>
      <c r="F1648" s="1">
        <v>25.131599999999999</v>
      </c>
      <c r="G1648" s="1" t="s">
        <v>38</v>
      </c>
      <c r="H1648" s="1" t="s">
        <v>22</v>
      </c>
      <c r="I1648" s="1" t="s">
        <v>23</v>
      </c>
      <c r="J1648" s="1" t="s">
        <v>24</v>
      </c>
      <c r="K1648" s="1" t="s">
        <v>25</v>
      </c>
      <c r="L1648" s="1" t="s">
        <v>26</v>
      </c>
      <c r="M1648" s="1" t="s">
        <v>27</v>
      </c>
      <c r="N1648" s="3" t="s">
        <v>28</v>
      </c>
    </row>
    <row r="1649" spans="1:14" ht="19.95" customHeight="1" x14ac:dyDescent="0.25">
      <c r="A1649" s="2">
        <v>166538</v>
      </c>
      <c r="B1649" s="1">
        <v>76</v>
      </c>
      <c r="C1649" s="1">
        <v>3.2061000000000002</v>
      </c>
      <c r="D1649" s="1">
        <v>6.9739000000000004</v>
      </c>
      <c r="E1649" s="1">
        <v>12.3605</v>
      </c>
      <c r="F1649" s="1">
        <v>26.959499999999998</v>
      </c>
      <c r="G1649" s="1" t="s">
        <v>14</v>
      </c>
      <c r="H1649" s="1" t="s">
        <v>22</v>
      </c>
      <c r="I1649" s="1" t="s">
        <v>23</v>
      </c>
      <c r="J1649" s="1" t="s">
        <v>24</v>
      </c>
      <c r="K1649" s="1" t="s">
        <v>25</v>
      </c>
      <c r="L1649" s="1" t="s">
        <v>26</v>
      </c>
      <c r="M1649" s="1" t="s">
        <v>27</v>
      </c>
      <c r="N1649" s="3" t="s">
        <v>28</v>
      </c>
    </row>
    <row r="1650" spans="1:14" ht="19.95" customHeight="1" x14ac:dyDescent="0.25">
      <c r="A1650" s="2">
        <v>166529</v>
      </c>
      <c r="B1650" s="1">
        <v>88</v>
      </c>
      <c r="C1650" s="1">
        <v>3.1821999999999999</v>
      </c>
      <c r="D1650" s="1">
        <v>6.2194000000000003</v>
      </c>
      <c r="E1650" s="1">
        <v>14.0303</v>
      </c>
      <c r="F1650" s="1">
        <v>28.528199999999998</v>
      </c>
      <c r="G1650" s="1" t="s">
        <v>30</v>
      </c>
      <c r="H1650" s="1" t="s">
        <v>22</v>
      </c>
      <c r="I1650" s="1" t="s">
        <v>23</v>
      </c>
      <c r="J1650" s="1" t="s">
        <v>24</v>
      </c>
      <c r="K1650" s="1" t="s">
        <v>25</v>
      </c>
      <c r="L1650" s="1" t="s">
        <v>26</v>
      </c>
      <c r="M1650" s="1" t="s">
        <v>27</v>
      </c>
      <c r="N1650" s="3" t="s">
        <v>28</v>
      </c>
    </row>
    <row r="1651" spans="1:14" ht="19.95" customHeight="1" x14ac:dyDescent="0.25">
      <c r="A1651" s="2">
        <v>166497</v>
      </c>
      <c r="B1651" s="1">
        <v>98</v>
      </c>
      <c r="C1651" s="1">
        <v>3.7216999999999998</v>
      </c>
      <c r="D1651" s="1">
        <v>6.0209000000000001</v>
      </c>
      <c r="E1651" s="1">
        <v>15.967599999999999</v>
      </c>
      <c r="F1651" s="1">
        <v>27.593399999999999</v>
      </c>
      <c r="G1651" s="1" t="s">
        <v>38</v>
      </c>
      <c r="H1651" s="1" t="s">
        <v>22</v>
      </c>
      <c r="I1651" s="1" t="s">
        <v>23</v>
      </c>
      <c r="J1651" s="1" t="s">
        <v>24</v>
      </c>
      <c r="K1651" s="1" t="s">
        <v>25</v>
      </c>
      <c r="L1651" s="1" t="s">
        <v>26</v>
      </c>
      <c r="M1651" s="1" t="s">
        <v>27</v>
      </c>
      <c r="N1651" s="3" t="s">
        <v>28</v>
      </c>
    </row>
    <row r="1652" spans="1:14" ht="19.95" customHeight="1" x14ac:dyDescent="0.25">
      <c r="A1652" s="2">
        <v>166475</v>
      </c>
      <c r="B1652" s="1">
        <v>73</v>
      </c>
      <c r="C1652" s="1">
        <v>3.1871</v>
      </c>
      <c r="D1652" s="1">
        <v>6.9522000000000004</v>
      </c>
      <c r="E1652" s="1">
        <v>13.3934</v>
      </c>
      <c r="F1652" s="1">
        <v>29.452000000000002</v>
      </c>
      <c r="G1652" s="1" t="s">
        <v>14</v>
      </c>
      <c r="H1652" s="1" t="s">
        <v>22</v>
      </c>
      <c r="I1652" s="1" t="s">
        <v>23</v>
      </c>
      <c r="J1652" s="1" t="s">
        <v>24</v>
      </c>
      <c r="K1652" s="1" t="s">
        <v>25</v>
      </c>
      <c r="L1652" s="1" t="s">
        <v>26</v>
      </c>
      <c r="M1652" s="1" t="s">
        <v>27</v>
      </c>
      <c r="N1652" s="3" t="s">
        <v>28</v>
      </c>
    </row>
    <row r="1653" spans="1:14" ht="19.95" customHeight="1" x14ac:dyDescent="0.25">
      <c r="A1653" s="2">
        <v>166459</v>
      </c>
      <c r="B1653" s="1">
        <v>98</v>
      </c>
      <c r="C1653" s="1">
        <v>3.7528999999999999</v>
      </c>
      <c r="D1653" s="1">
        <v>6.5972999999999997</v>
      </c>
      <c r="E1653" s="1">
        <v>13.7669</v>
      </c>
      <c r="F1653" s="1">
        <v>27.1462</v>
      </c>
      <c r="G1653" s="1" t="s">
        <v>30</v>
      </c>
      <c r="H1653" s="1" t="s">
        <v>22</v>
      </c>
      <c r="I1653" s="1" t="s">
        <v>23</v>
      </c>
      <c r="J1653" s="1" t="s">
        <v>24</v>
      </c>
      <c r="K1653" s="1" t="s">
        <v>25</v>
      </c>
      <c r="L1653" s="1" t="s">
        <v>26</v>
      </c>
      <c r="M1653" s="1" t="s">
        <v>27</v>
      </c>
      <c r="N1653" s="3" t="s">
        <v>28</v>
      </c>
    </row>
    <row r="1654" spans="1:14" ht="19.95" customHeight="1" x14ac:dyDescent="0.25">
      <c r="A1654" s="2">
        <v>166349</v>
      </c>
      <c r="B1654" s="1">
        <v>95</v>
      </c>
      <c r="C1654" s="1">
        <v>3.1686999999999999</v>
      </c>
      <c r="D1654" s="1">
        <v>6.1101999999999999</v>
      </c>
      <c r="E1654" s="1">
        <v>15.4093</v>
      </c>
      <c r="F1654" s="1">
        <v>26.643000000000001</v>
      </c>
      <c r="G1654" s="1" t="s">
        <v>14</v>
      </c>
      <c r="H1654" s="1" t="s">
        <v>22</v>
      </c>
      <c r="I1654" s="1" t="s">
        <v>23</v>
      </c>
      <c r="J1654" s="1" t="s">
        <v>24</v>
      </c>
      <c r="K1654" s="1" t="s">
        <v>25</v>
      </c>
      <c r="L1654" s="1" t="s">
        <v>26</v>
      </c>
      <c r="M1654" s="1" t="s">
        <v>27</v>
      </c>
      <c r="N1654" s="3" t="s">
        <v>28</v>
      </c>
    </row>
    <row r="1655" spans="1:14" ht="19.95" hidden="1" customHeight="1" x14ac:dyDescent="0.25">
      <c r="A1655" s="2">
        <v>166346</v>
      </c>
      <c r="B1655" s="1">
        <v>55</v>
      </c>
      <c r="C1655" s="1">
        <v>2.5406</v>
      </c>
      <c r="D1655" s="1">
        <v>5.8719000000000001</v>
      </c>
      <c r="E1655" s="1">
        <v>10.3992</v>
      </c>
      <c r="F1655" s="1">
        <v>23.095700000000001</v>
      </c>
      <c r="G1655" s="1" t="s">
        <v>38</v>
      </c>
      <c r="H1655" s="1" t="s">
        <v>15</v>
      </c>
      <c r="I1655" s="1" t="s">
        <v>16</v>
      </c>
      <c r="J1655" s="1" t="s">
        <v>17</v>
      </c>
      <c r="K1655" s="1" t="s">
        <v>18</v>
      </c>
      <c r="L1655" s="1" t="s">
        <v>19</v>
      </c>
      <c r="M1655" s="1" t="s">
        <v>20</v>
      </c>
      <c r="N1655" s="3" t="s">
        <v>21</v>
      </c>
    </row>
    <row r="1656" spans="1:14" ht="19.95" hidden="1" customHeight="1" x14ac:dyDescent="0.25">
      <c r="A1656" s="2">
        <v>166343</v>
      </c>
      <c r="B1656" s="1">
        <v>50</v>
      </c>
      <c r="C1656" s="1">
        <v>2.5381</v>
      </c>
      <c r="D1656" s="1">
        <v>5.2903000000000002</v>
      </c>
      <c r="E1656" s="1">
        <v>10.026</v>
      </c>
      <c r="F1656" s="1">
        <v>23.2318</v>
      </c>
      <c r="G1656" s="1" t="s">
        <v>29</v>
      </c>
      <c r="H1656" s="1" t="s">
        <v>15</v>
      </c>
      <c r="I1656" s="1" t="s">
        <v>16</v>
      </c>
      <c r="J1656" s="1" t="s">
        <v>17</v>
      </c>
      <c r="K1656" s="1" t="s">
        <v>18</v>
      </c>
      <c r="L1656" s="1" t="s">
        <v>19</v>
      </c>
      <c r="M1656" s="1" t="s">
        <v>20</v>
      </c>
      <c r="N1656" s="3" t="s">
        <v>21</v>
      </c>
    </row>
    <row r="1657" spans="1:14" ht="19.95" hidden="1" customHeight="1" x14ac:dyDescent="0.25">
      <c r="A1657" s="2">
        <v>166329</v>
      </c>
      <c r="B1657" s="1">
        <v>23</v>
      </c>
      <c r="C1657" s="1">
        <v>1.7862</v>
      </c>
      <c r="D1657" s="1">
        <v>4.8127000000000004</v>
      </c>
      <c r="E1657" s="1">
        <v>9.4030000000000005</v>
      </c>
      <c r="F1657" s="1">
        <v>18.138100000000001</v>
      </c>
      <c r="G1657" s="1" t="s">
        <v>38</v>
      </c>
      <c r="H1657" s="1" t="s">
        <v>31</v>
      </c>
      <c r="I1657" s="1" t="s">
        <v>32</v>
      </c>
      <c r="J1657" s="1" t="s">
        <v>33</v>
      </c>
      <c r="K1657" s="1" t="s">
        <v>34</v>
      </c>
      <c r="L1657" s="1" t="s">
        <v>35</v>
      </c>
      <c r="M1657" s="1" t="s">
        <v>36</v>
      </c>
      <c r="N1657" s="3" t="s">
        <v>37</v>
      </c>
    </row>
    <row r="1658" spans="1:14" ht="19.95" hidden="1" customHeight="1" x14ac:dyDescent="0.25">
      <c r="A1658" s="2">
        <v>166319</v>
      </c>
      <c r="B1658" s="1">
        <v>35</v>
      </c>
      <c r="C1658" s="1">
        <v>2.4906999999999999</v>
      </c>
      <c r="D1658" s="1">
        <v>5.9455999999999998</v>
      </c>
      <c r="E1658" s="1">
        <v>11.028</v>
      </c>
      <c r="F1658" s="1">
        <v>23.334800000000001</v>
      </c>
      <c r="G1658" s="1" t="s">
        <v>29</v>
      </c>
      <c r="H1658" s="1" t="s">
        <v>15</v>
      </c>
      <c r="I1658" s="1" t="s">
        <v>16</v>
      </c>
      <c r="J1658" s="1" t="s">
        <v>17</v>
      </c>
      <c r="K1658" s="1" t="s">
        <v>18</v>
      </c>
      <c r="L1658" s="1" t="s">
        <v>19</v>
      </c>
      <c r="M1658" s="1" t="s">
        <v>20</v>
      </c>
      <c r="N1658" s="3" t="s">
        <v>21</v>
      </c>
    </row>
    <row r="1659" spans="1:14" ht="19.95" hidden="1" customHeight="1" x14ac:dyDescent="0.25">
      <c r="A1659" s="2">
        <v>166303</v>
      </c>
      <c r="B1659" s="1">
        <v>48</v>
      </c>
      <c r="C1659" s="1">
        <v>2.3807</v>
      </c>
      <c r="D1659" s="1">
        <v>5.6420000000000003</v>
      </c>
      <c r="E1659" s="1">
        <v>10.992900000000001</v>
      </c>
      <c r="F1659" s="1">
        <v>24.185199999999998</v>
      </c>
      <c r="G1659" s="1" t="s">
        <v>30</v>
      </c>
      <c r="H1659" s="1" t="s">
        <v>15</v>
      </c>
      <c r="I1659" s="1" t="s">
        <v>16</v>
      </c>
      <c r="J1659" s="1" t="s">
        <v>17</v>
      </c>
      <c r="K1659" s="1" t="s">
        <v>18</v>
      </c>
      <c r="L1659" s="1" t="s">
        <v>19</v>
      </c>
      <c r="M1659" s="1" t="s">
        <v>20</v>
      </c>
      <c r="N1659" s="3" t="s">
        <v>21</v>
      </c>
    </row>
    <row r="1660" spans="1:14" ht="19.95" hidden="1" customHeight="1" x14ac:dyDescent="0.25">
      <c r="A1660" s="2">
        <v>166299</v>
      </c>
      <c r="B1660" s="1">
        <v>55</v>
      </c>
      <c r="C1660" s="1">
        <v>2.27</v>
      </c>
      <c r="D1660" s="1">
        <v>5.5815000000000001</v>
      </c>
      <c r="E1660" s="1">
        <v>10.123100000000001</v>
      </c>
      <c r="F1660" s="1">
        <v>23.631599999999999</v>
      </c>
      <c r="G1660" s="1" t="s">
        <v>30</v>
      </c>
      <c r="H1660" s="1" t="s">
        <v>15</v>
      </c>
      <c r="I1660" s="1" t="s">
        <v>16</v>
      </c>
      <c r="J1660" s="1" t="s">
        <v>17</v>
      </c>
      <c r="K1660" s="1" t="s">
        <v>18</v>
      </c>
      <c r="L1660" s="1" t="s">
        <v>19</v>
      </c>
      <c r="M1660" s="1" t="s">
        <v>20</v>
      </c>
      <c r="N1660" s="3" t="s">
        <v>21</v>
      </c>
    </row>
    <row r="1661" spans="1:14" ht="19.95" hidden="1" customHeight="1" x14ac:dyDescent="0.25">
      <c r="A1661" s="2">
        <v>166294</v>
      </c>
      <c r="B1661" s="1">
        <v>55</v>
      </c>
      <c r="C1661" s="1">
        <v>2.9773000000000001</v>
      </c>
      <c r="D1661" s="1">
        <v>5.3730000000000002</v>
      </c>
      <c r="E1661" s="1">
        <v>10.2265</v>
      </c>
      <c r="F1661" s="1">
        <v>20.6693</v>
      </c>
      <c r="G1661" s="1" t="s">
        <v>29</v>
      </c>
      <c r="H1661" s="1" t="s">
        <v>15</v>
      </c>
      <c r="I1661" s="1" t="s">
        <v>16</v>
      </c>
      <c r="J1661" s="1" t="s">
        <v>17</v>
      </c>
      <c r="K1661" s="1" t="s">
        <v>18</v>
      </c>
      <c r="L1661" s="1" t="s">
        <v>19</v>
      </c>
      <c r="M1661" s="1" t="s">
        <v>20</v>
      </c>
      <c r="N1661" s="3" t="s">
        <v>21</v>
      </c>
    </row>
    <row r="1662" spans="1:14" ht="19.95" hidden="1" customHeight="1" x14ac:dyDescent="0.25">
      <c r="A1662" s="2">
        <v>166256</v>
      </c>
      <c r="B1662" s="1">
        <v>57</v>
      </c>
      <c r="C1662" s="1">
        <v>2.9276</v>
      </c>
      <c r="D1662" s="1">
        <v>5.3082000000000003</v>
      </c>
      <c r="E1662" s="1">
        <v>11.917400000000001</v>
      </c>
      <c r="F1662" s="1">
        <v>21.802700000000002</v>
      </c>
      <c r="G1662" s="1" t="s">
        <v>29</v>
      </c>
      <c r="H1662" s="1" t="s">
        <v>15</v>
      </c>
      <c r="I1662" s="1" t="s">
        <v>16</v>
      </c>
      <c r="J1662" s="1" t="s">
        <v>17</v>
      </c>
      <c r="K1662" s="1" t="s">
        <v>18</v>
      </c>
      <c r="L1662" s="1" t="s">
        <v>19</v>
      </c>
      <c r="M1662" s="1" t="s">
        <v>20</v>
      </c>
      <c r="N1662" s="3" t="s">
        <v>21</v>
      </c>
    </row>
    <row r="1663" spans="1:14" ht="19.95" hidden="1" customHeight="1" x14ac:dyDescent="0.25">
      <c r="A1663" s="2">
        <v>166237</v>
      </c>
      <c r="B1663" s="1">
        <v>49</v>
      </c>
      <c r="C1663" s="1">
        <v>2.5975000000000001</v>
      </c>
      <c r="D1663" s="1">
        <v>5.3475000000000001</v>
      </c>
      <c r="E1663" s="1">
        <v>11.0633</v>
      </c>
      <c r="F1663" s="1">
        <v>21.348700000000001</v>
      </c>
      <c r="G1663" s="1" t="s">
        <v>14</v>
      </c>
      <c r="H1663" s="1" t="s">
        <v>15</v>
      </c>
      <c r="I1663" s="1" t="s">
        <v>16</v>
      </c>
      <c r="J1663" s="1" t="s">
        <v>17</v>
      </c>
      <c r="K1663" s="1" t="s">
        <v>18</v>
      </c>
      <c r="L1663" s="1" t="s">
        <v>19</v>
      </c>
      <c r="M1663" s="1" t="s">
        <v>20</v>
      </c>
      <c r="N1663" s="3" t="s">
        <v>21</v>
      </c>
    </row>
    <row r="1664" spans="1:14" ht="19.95" customHeight="1" x14ac:dyDescent="0.25">
      <c r="A1664" s="2">
        <v>166232</v>
      </c>
      <c r="B1664" s="1">
        <v>87</v>
      </c>
      <c r="C1664" s="1">
        <v>3.6854</v>
      </c>
      <c r="D1664" s="1">
        <v>6.2130000000000001</v>
      </c>
      <c r="E1664" s="1">
        <v>14.5489</v>
      </c>
      <c r="F1664" s="1">
        <v>27.992799999999999</v>
      </c>
      <c r="G1664" s="1" t="s">
        <v>14</v>
      </c>
      <c r="H1664" s="1" t="s">
        <v>22</v>
      </c>
      <c r="I1664" s="1" t="s">
        <v>23</v>
      </c>
      <c r="J1664" s="1" t="s">
        <v>24</v>
      </c>
      <c r="K1664" s="1" t="s">
        <v>25</v>
      </c>
      <c r="L1664" s="1" t="s">
        <v>26</v>
      </c>
      <c r="M1664" s="1" t="s">
        <v>27</v>
      </c>
      <c r="N1664" s="3" t="s">
        <v>28</v>
      </c>
    </row>
    <row r="1665" spans="1:14" ht="19.95" hidden="1" customHeight="1" x14ac:dyDescent="0.25">
      <c r="A1665" s="2">
        <v>166219</v>
      </c>
      <c r="B1665" s="1">
        <v>10</v>
      </c>
      <c r="C1665" s="1">
        <v>1.4076</v>
      </c>
      <c r="D1665" s="1">
        <v>4.1985999999999999</v>
      </c>
      <c r="E1665" s="1">
        <v>8.6196999999999999</v>
      </c>
      <c r="F1665" s="1">
        <v>18.3172</v>
      </c>
      <c r="G1665" s="1" t="s">
        <v>14</v>
      </c>
      <c r="H1665" s="1" t="s">
        <v>31</v>
      </c>
      <c r="I1665" s="1" t="s">
        <v>32</v>
      </c>
      <c r="J1665" s="1" t="s">
        <v>33</v>
      </c>
      <c r="K1665" s="1" t="s">
        <v>34</v>
      </c>
      <c r="L1665" s="1" t="s">
        <v>35</v>
      </c>
      <c r="M1665" s="1" t="s">
        <v>36</v>
      </c>
      <c r="N1665" s="3" t="s">
        <v>37</v>
      </c>
    </row>
    <row r="1666" spans="1:14" ht="19.95" hidden="1" customHeight="1" x14ac:dyDescent="0.25">
      <c r="A1666" s="2">
        <v>166213</v>
      </c>
      <c r="B1666" s="1">
        <v>32</v>
      </c>
      <c r="C1666" s="1">
        <v>2.4403000000000001</v>
      </c>
      <c r="D1666" s="1">
        <v>5.9852999999999996</v>
      </c>
      <c r="E1666" s="1">
        <v>11.789899999999999</v>
      </c>
      <c r="F1666" s="1">
        <v>23.2332</v>
      </c>
      <c r="G1666" s="1" t="s">
        <v>14</v>
      </c>
      <c r="H1666" s="1" t="s">
        <v>15</v>
      </c>
      <c r="I1666" s="1" t="s">
        <v>16</v>
      </c>
      <c r="J1666" s="1" t="s">
        <v>17</v>
      </c>
      <c r="K1666" s="1" t="s">
        <v>18</v>
      </c>
      <c r="L1666" s="1" t="s">
        <v>19</v>
      </c>
      <c r="M1666" s="1" t="s">
        <v>20</v>
      </c>
      <c r="N1666" s="3" t="s">
        <v>21</v>
      </c>
    </row>
    <row r="1667" spans="1:14" ht="19.95" hidden="1" customHeight="1" x14ac:dyDescent="0.25">
      <c r="A1667" s="2">
        <v>166187</v>
      </c>
      <c r="B1667" s="1">
        <v>21</v>
      </c>
      <c r="C1667" s="1">
        <v>1.8209</v>
      </c>
      <c r="D1667" s="1">
        <v>4.1295000000000002</v>
      </c>
      <c r="E1667" s="1">
        <v>9.3094000000000001</v>
      </c>
      <c r="F1667" s="1">
        <v>18.811499999999999</v>
      </c>
      <c r="G1667" s="1" t="s">
        <v>14</v>
      </c>
      <c r="H1667" s="1" t="s">
        <v>31</v>
      </c>
      <c r="I1667" s="1" t="s">
        <v>32</v>
      </c>
      <c r="J1667" s="1" t="s">
        <v>33</v>
      </c>
      <c r="K1667" s="1" t="s">
        <v>34</v>
      </c>
      <c r="L1667" s="1" t="s">
        <v>35</v>
      </c>
      <c r="M1667" s="1" t="s">
        <v>36</v>
      </c>
      <c r="N1667" s="3" t="s">
        <v>37</v>
      </c>
    </row>
    <row r="1668" spans="1:14" ht="19.95" hidden="1" customHeight="1" x14ac:dyDescent="0.25">
      <c r="A1668" s="2">
        <v>166125</v>
      </c>
      <c r="B1668" s="1">
        <v>17</v>
      </c>
      <c r="C1668" s="1">
        <v>1.6616</v>
      </c>
      <c r="D1668" s="1">
        <v>4.9249000000000001</v>
      </c>
      <c r="E1668" s="1">
        <v>9.1998999999999995</v>
      </c>
      <c r="F1668" s="1">
        <v>19.5974</v>
      </c>
      <c r="G1668" s="1" t="s">
        <v>29</v>
      </c>
      <c r="H1668" s="1" t="s">
        <v>31</v>
      </c>
      <c r="I1668" s="1" t="s">
        <v>32</v>
      </c>
      <c r="J1668" s="1" t="s">
        <v>33</v>
      </c>
      <c r="K1668" s="1" t="s">
        <v>34</v>
      </c>
      <c r="L1668" s="1" t="s">
        <v>35</v>
      </c>
      <c r="M1668" s="1" t="s">
        <v>36</v>
      </c>
      <c r="N1668" s="3" t="s">
        <v>37</v>
      </c>
    </row>
    <row r="1669" spans="1:14" ht="19.95" hidden="1" customHeight="1" x14ac:dyDescent="0.25">
      <c r="A1669" s="2">
        <v>166121</v>
      </c>
      <c r="B1669" s="1">
        <v>29</v>
      </c>
      <c r="C1669" s="1">
        <v>1.1423000000000001</v>
      </c>
      <c r="D1669" s="1">
        <v>4.5635000000000003</v>
      </c>
      <c r="E1669" s="1">
        <v>8.0738000000000003</v>
      </c>
      <c r="F1669" s="1">
        <v>16.336500000000001</v>
      </c>
      <c r="G1669" s="1" t="s">
        <v>14</v>
      </c>
      <c r="H1669" s="1" t="s">
        <v>31</v>
      </c>
      <c r="I1669" s="1" t="s">
        <v>32</v>
      </c>
      <c r="J1669" s="1" t="s">
        <v>33</v>
      </c>
      <c r="K1669" s="1" t="s">
        <v>34</v>
      </c>
      <c r="L1669" s="1" t="s">
        <v>35</v>
      </c>
      <c r="M1669" s="1" t="s">
        <v>36</v>
      </c>
      <c r="N1669" s="3" t="s">
        <v>37</v>
      </c>
    </row>
    <row r="1670" spans="1:14" ht="19.95" hidden="1" customHeight="1" x14ac:dyDescent="0.25">
      <c r="A1670" s="2">
        <v>166084</v>
      </c>
      <c r="B1670" s="1">
        <v>29</v>
      </c>
      <c r="C1670" s="1">
        <v>1.7617</v>
      </c>
      <c r="D1670" s="1">
        <v>4.3536999999999999</v>
      </c>
      <c r="E1670" s="1">
        <v>9.1849000000000007</v>
      </c>
      <c r="F1670" s="1">
        <v>18.381499999999999</v>
      </c>
      <c r="G1670" s="1" t="s">
        <v>29</v>
      </c>
      <c r="H1670" s="1" t="s">
        <v>31</v>
      </c>
      <c r="I1670" s="1" t="s">
        <v>32</v>
      </c>
      <c r="J1670" s="1" t="s">
        <v>33</v>
      </c>
      <c r="K1670" s="1" t="s">
        <v>34</v>
      </c>
      <c r="L1670" s="1" t="s">
        <v>35</v>
      </c>
      <c r="M1670" s="1" t="s">
        <v>36</v>
      </c>
      <c r="N1670" s="3" t="s">
        <v>37</v>
      </c>
    </row>
    <row r="1671" spans="1:14" ht="19.95" hidden="1" customHeight="1" x14ac:dyDescent="0.25">
      <c r="A1671" s="2">
        <v>166083</v>
      </c>
      <c r="B1671" s="1">
        <v>18</v>
      </c>
      <c r="C1671" s="1">
        <v>1.5952</v>
      </c>
      <c r="D1671" s="1">
        <v>4.1393000000000004</v>
      </c>
      <c r="E1671" s="1">
        <v>8.5737000000000005</v>
      </c>
      <c r="F1671" s="1">
        <v>18.863499999999998</v>
      </c>
      <c r="G1671" s="1" t="s">
        <v>30</v>
      </c>
      <c r="H1671" s="1" t="s">
        <v>31</v>
      </c>
      <c r="I1671" s="1" t="s">
        <v>32</v>
      </c>
      <c r="J1671" s="1" t="s">
        <v>33</v>
      </c>
      <c r="K1671" s="1" t="s">
        <v>34</v>
      </c>
      <c r="L1671" s="1" t="s">
        <v>35</v>
      </c>
      <c r="M1671" s="1" t="s">
        <v>36</v>
      </c>
      <c r="N1671" s="3" t="s">
        <v>37</v>
      </c>
    </row>
    <row r="1672" spans="1:14" ht="19.95" hidden="1" customHeight="1" x14ac:dyDescent="0.25">
      <c r="A1672" s="2">
        <v>166060</v>
      </c>
      <c r="B1672" s="1">
        <v>47</v>
      </c>
      <c r="C1672" s="1">
        <v>2.4824999999999999</v>
      </c>
      <c r="D1672" s="1">
        <v>5.1970000000000001</v>
      </c>
      <c r="E1672" s="1">
        <v>10.2592</v>
      </c>
      <c r="F1672" s="1">
        <v>23.383800000000001</v>
      </c>
      <c r="G1672" s="1" t="s">
        <v>29</v>
      </c>
      <c r="H1672" s="1" t="s">
        <v>15</v>
      </c>
      <c r="I1672" s="1" t="s">
        <v>16</v>
      </c>
      <c r="J1672" s="1" t="s">
        <v>17</v>
      </c>
      <c r="K1672" s="1" t="s">
        <v>18</v>
      </c>
      <c r="L1672" s="1" t="s">
        <v>19</v>
      </c>
      <c r="M1672" s="1" t="s">
        <v>20</v>
      </c>
      <c r="N1672" s="3" t="s">
        <v>21</v>
      </c>
    </row>
    <row r="1673" spans="1:14" ht="19.95" hidden="1" customHeight="1" x14ac:dyDescent="0.25">
      <c r="A1673" s="2">
        <v>166056</v>
      </c>
      <c r="B1673" s="1">
        <v>11</v>
      </c>
      <c r="C1673" s="1">
        <v>1.5261</v>
      </c>
      <c r="D1673" s="1">
        <v>4.1927000000000003</v>
      </c>
      <c r="E1673" s="1">
        <v>9.5921000000000003</v>
      </c>
      <c r="F1673" s="1">
        <v>18.564299999999999</v>
      </c>
      <c r="G1673" s="1" t="s">
        <v>14</v>
      </c>
      <c r="H1673" s="1" t="s">
        <v>31</v>
      </c>
      <c r="I1673" s="1" t="s">
        <v>32</v>
      </c>
      <c r="J1673" s="1" t="s">
        <v>33</v>
      </c>
      <c r="K1673" s="1" t="s">
        <v>34</v>
      </c>
      <c r="L1673" s="1" t="s">
        <v>35</v>
      </c>
      <c r="M1673" s="1" t="s">
        <v>36</v>
      </c>
      <c r="N1673" s="3" t="s">
        <v>37</v>
      </c>
    </row>
    <row r="1674" spans="1:14" ht="19.95" hidden="1" customHeight="1" x14ac:dyDescent="0.25">
      <c r="A1674" s="2">
        <v>166022</v>
      </c>
      <c r="B1674" s="1">
        <v>52</v>
      </c>
      <c r="C1674" s="1">
        <v>2.4546999999999999</v>
      </c>
      <c r="D1674" s="1">
        <v>5.1081000000000003</v>
      </c>
      <c r="E1674" s="1">
        <v>10.555099999999999</v>
      </c>
      <c r="F1674" s="1">
        <v>20.3324</v>
      </c>
      <c r="G1674" s="1" t="s">
        <v>38</v>
      </c>
      <c r="H1674" s="1" t="s">
        <v>15</v>
      </c>
      <c r="I1674" s="1" t="s">
        <v>16</v>
      </c>
      <c r="J1674" s="1" t="s">
        <v>17</v>
      </c>
      <c r="K1674" s="1" t="s">
        <v>18</v>
      </c>
      <c r="L1674" s="1" t="s">
        <v>19</v>
      </c>
      <c r="M1674" s="1" t="s">
        <v>20</v>
      </c>
      <c r="N1674" s="3" t="s">
        <v>21</v>
      </c>
    </row>
    <row r="1675" spans="1:14" ht="19.95" hidden="1" customHeight="1" x14ac:dyDescent="0.25">
      <c r="A1675" s="2">
        <v>165939</v>
      </c>
      <c r="B1675" s="1">
        <v>48</v>
      </c>
      <c r="C1675" s="1">
        <v>2.6869000000000001</v>
      </c>
      <c r="D1675" s="1">
        <v>5.6266999999999996</v>
      </c>
      <c r="E1675" s="1">
        <v>10.493600000000001</v>
      </c>
      <c r="F1675" s="1">
        <v>22.177700000000002</v>
      </c>
      <c r="G1675" s="1" t="s">
        <v>14</v>
      </c>
      <c r="H1675" s="1" t="s">
        <v>15</v>
      </c>
      <c r="I1675" s="1" t="s">
        <v>16</v>
      </c>
      <c r="J1675" s="1" t="s">
        <v>17</v>
      </c>
      <c r="K1675" s="1" t="s">
        <v>18</v>
      </c>
      <c r="L1675" s="1" t="s">
        <v>19</v>
      </c>
      <c r="M1675" s="1" t="s">
        <v>20</v>
      </c>
      <c r="N1675" s="3" t="s">
        <v>21</v>
      </c>
    </row>
    <row r="1676" spans="1:14" ht="19.95" customHeight="1" x14ac:dyDescent="0.25">
      <c r="A1676" s="2">
        <v>165922</v>
      </c>
      <c r="B1676" s="1">
        <v>67</v>
      </c>
      <c r="C1676" s="1">
        <v>3.1654</v>
      </c>
      <c r="D1676" s="1">
        <v>6.3933</v>
      </c>
      <c r="E1676" s="1">
        <v>15.5487</v>
      </c>
      <c r="F1676" s="1">
        <v>26.007999999999999</v>
      </c>
      <c r="G1676" s="1" t="s">
        <v>30</v>
      </c>
      <c r="H1676" s="1" t="s">
        <v>22</v>
      </c>
      <c r="I1676" s="1" t="s">
        <v>23</v>
      </c>
      <c r="J1676" s="1" t="s">
        <v>24</v>
      </c>
      <c r="K1676" s="1" t="s">
        <v>25</v>
      </c>
      <c r="L1676" s="1" t="s">
        <v>26</v>
      </c>
      <c r="M1676" s="1" t="s">
        <v>27</v>
      </c>
      <c r="N1676" s="3" t="s">
        <v>28</v>
      </c>
    </row>
    <row r="1677" spans="1:14" ht="19.95" hidden="1" customHeight="1" x14ac:dyDescent="0.25">
      <c r="A1677" s="2">
        <v>165919</v>
      </c>
      <c r="B1677" s="1">
        <v>50</v>
      </c>
      <c r="C1677" s="1">
        <v>2.5413999999999999</v>
      </c>
      <c r="D1677" s="1">
        <v>5.1905999999999999</v>
      </c>
      <c r="E1677" s="1">
        <v>10.3406</v>
      </c>
      <c r="F1677" s="1">
        <v>20.814699999999998</v>
      </c>
      <c r="G1677" s="1" t="s">
        <v>29</v>
      </c>
      <c r="H1677" s="1" t="s">
        <v>15</v>
      </c>
      <c r="I1677" s="1" t="s">
        <v>16</v>
      </c>
      <c r="J1677" s="1" t="s">
        <v>17</v>
      </c>
      <c r="K1677" s="1" t="s">
        <v>18</v>
      </c>
      <c r="L1677" s="1" t="s">
        <v>19</v>
      </c>
      <c r="M1677" s="1" t="s">
        <v>20</v>
      </c>
      <c r="N1677" s="3" t="s">
        <v>21</v>
      </c>
    </row>
    <row r="1678" spans="1:14" ht="19.95" hidden="1" customHeight="1" x14ac:dyDescent="0.25">
      <c r="A1678" s="2">
        <v>165906</v>
      </c>
      <c r="B1678" s="1">
        <v>26</v>
      </c>
      <c r="C1678" s="1">
        <v>1.3729</v>
      </c>
      <c r="D1678" s="1">
        <v>4.3621999999999996</v>
      </c>
      <c r="E1678" s="1">
        <v>9.1409000000000002</v>
      </c>
      <c r="F1678" s="1">
        <v>18.0303</v>
      </c>
      <c r="G1678" s="1" t="s">
        <v>29</v>
      </c>
      <c r="H1678" s="1" t="s">
        <v>31</v>
      </c>
      <c r="I1678" s="1" t="s">
        <v>32</v>
      </c>
      <c r="J1678" s="1" t="s">
        <v>33</v>
      </c>
      <c r="K1678" s="1" t="s">
        <v>34</v>
      </c>
      <c r="L1678" s="1" t="s">
        <v>35</v>
      </c>
      <c r="M1678" s="1" t="s">
        <v>36</v>
      </c>
      <c r="N1678" s="3" t="s">
        <v>37</v>
      </c>
    </row>
    <row r="1679" spans="1:14" ht="19.95" customHeight="1" x14ac:dyDescent="0.25">
      <c r="A1679" s="2">
        <v>165881</v>
      </c>
      <c r="B1679" s="1">
        <v>92</v>
      </c>
      <c r="C1679" s="1">
        <v>3.7879</v>
      </c>
      <c r="D1679" s="1">
        <v>6.7393999999999998</v>
      </c>
      <c r="E1679" s="1">
        <v>14.4506</v>
      </c>
      <c r="F1679" s="1">
        <v>28.358000000000001</v>
      </c>
      <c r="G1679" s="1" t="s">
        <v>29</v>
      </c>
      <c r="H1679" s="1" t="s">
        <v>22</v>
      </c>
      <c r="I1679" s="1" t="s">
        <v>23</v>
      </c>
      <c r="J1679" s="1" t="s">
        <v>24</v>
      </c>
      <c r="K1679" s="1" t="s">
        <v>25</v>
      </c>
      <c r="L1679" s="1" t="s">
        <v>26</v>
      </c>
      <c r="M1679" s="1" t="s">
        <v>27</v>
      </c>
      <c r="N1679" s="3" t="s">
        <v>28</v>
      </c>
    </row>
    <row r="1680" spans="1:14" ht="19.95" customHeight="1" x14ac:dyDescent="0.25">
      <c r="A1680" s="2">
        <v>165824</v>
      </c>
      <c r="B1680" s="1">
        <v>99</v>
      </c>
      <c r="C1680" s="1">
        <v>3.1013999999999999</v>
      </c>
      <c r="D1680" s="1">
        <v>6.1848000000000001</v>
      </c>
      <c r="E1680" s="1">
        <v>13.5482</v>
      </c>
      <c r="F1680" s="1">
        <v>25.035299999999999</v>
      </c>
      <c r="G1680" s="1" t="s">
        <v>29</v>
      </c>
      <c r="H1680" s="1" t="s">
        <v>22</v>
      </c>
      <c r="I1680" s="1" t="s">
        <v>23</v>
      </c>
      <c r="J1680" s="1" t="s">
        <v>24</v>
      </c>
      <c r="K1680" s="1" t="s">
        <v>25</v>
      </c>
      <c r="L1680" s="1" t="s">
        <v>26</v>
      </c>
      <c r="M1680" s="1" t="s">
        <v>27</v>
      </c>
      <c r="N1680" s="3" t="s">
        <v>28</v>
      </c>
    </row>
    <row r="1681" spans="1:14" ht="19.95" customHeight="1" x14ac:dyDescent="0.25">
      <c r="A1681" s="2">
        <v>165810</v>
      </c>
      <c r="B1681" s="1">
        <v>66</v>
      </c>
      <c r="C1681" s="1">
        <v>3.6187</v>
      </c>
      <c r="D1681" s="1">
        <v>6.0762</v>
      </c>
      <c r="E1681" s="1">
        <v>13.5573</v>
      </c>
      <c r="F1681" s="1">
        <v>27.493300000000001</v>
      </c>
      <c r="G1681" s="1" t="s">
        <v>38</v>
      </c>
      <c r="H1681" s="1" t="s">
        <v>22</v>
      </c>
      <c r="I1681" s="1" t="s">
        <v>23</v>
      </c>
      <c r="J1681" s="1" t="s">
        <v>24</v>
      </c>
      <c r="K1681" s="1" t="s">
        <v>25</v>
      </c>
      <c r="L1681" s="1" t="s">
        <v>26</v>
      </c>
      <c r="M1681" s="1" t="s">
        <v>27</v>
      </c>
      <c r="N1681" s="3" t="s">
        <v>28</v>
      </c>
    </row>
    <row r="1682" spans="1:14" ht="19.95" hidden="1" customHeight="1" x14ac:dyDescent="0.25">
      <c r="A1682" s="2">
        <v>165795</v>
      </c>
      <c r="B1682" s="1">
        <v>27</v>
      </c>
      <c r="C1682" s="1">
        <v>1.4185000000000001</v>
      </c>
      <c r="D1682" s="1">
        <v>4.2619999999999996</v>
      </c>
      <c r="E1682" s="1">
        <v>8.92</v>
      </c>
      <c r="F1682" s="1">
        <v>16.310199999999998</v>
      </c>
      <c r="G1682" s="1" t="s">
        <v>38</v>
      </c>
      <c r="H1682" s="1" t="s">
        <v>31</v>
      </c>
      <c r="I1682" s="1" t="s">
        <v>32</v>
      </c>
      <c r="J1682" s="1" t="s">
        <v>33</v>
      </c>
      <c r="K1682" s="1" t="s">
        <v>34</v>
      </c>
      <c r="L1682" s="1" t="s">
        <v>35</v>
      </c>
      <c r="M1682" s="1" t="s">
        <v>36</v>
      </c>
      <c r="N1682" s="3" t="s">
        <v>37</v>
      </c>
    </row>
    <row r="1683" spans="1:14" ht="19.95" hidden="1" customHeight="1" x14ac:dyDescent="0.25">
      <c r="A1683" s="2">
        <v>165773</v>
      </c>
      <c r="B1683" s="1">
        <v>17</v>
      </c>
      <c r="C1683" s="1">
        <v>1.7587999999999999</v>
      </c>
      <c r="D1683" s="1">
        <v>4.4889000000000001</v>
      </c>
      <c r="E1683" s="1">
        <v>8.9984999999999999</v>
      </c>
      <c r="F1683" s="1">
        <v>16.7149</v>
      </c>
      <c r="G1683" s="1" t="s">
        <v>38</v>
      </c>
      <c r="H1683" s="1" t="s">
        <v>31</v>
      </c>
      <c r="I1683" s="1" t="s">
        <v>32</v>
      </c>
      <c r="J1683" s="1" t="s">
        <v>33</v>
      </c>
      <c r="K1683" s="1" t="s">
        <v>34</v>
      </c>
      <c r="L1683" s="1" t="s">
        <v>35</v>
      </c>
      <c r="M1683" s="1" t="s">
        <v>36</v>
      </c>
      <c r="N1683" s="3" t="s">
        <v>37</v>
      </c>
    </row>
    <row r="1684" spans="1:14" ht="19.95" customHeight="1" x14ac:dyDescent="0.25">
      <c r="A1684" s="2">
        <v>165637</v>
      </c>
      <c r="B1684" s="1">
        <v>67</v>
      </c>
      <c r="C1684" s="1">
        <v>3.6377999999999999</v>
      </c>
      <c r="D1684" s="1">
        <v>6.3167999999999997</v>
      </c>
      <c r="E1684" s="1">
        <v>15.663</v>
      </c>
      <c r="F1684" s="1">
        <v>25.195699999999999</v>
      </c>
      <c r="G1684" s="1" t="s">
        <v>29</v>
      </c>
      <c r="H1684" s="1" t="s">
        <v>22</v>
      </c>
      <c r="I1684" s="1" t="s">
        <v>23</v>
      </c>
      <c r="J1684" s="1" t="s">
        <v>24</v>
      </c>
      <c r="K1684" s="1" t="s">
        <v>25</v>
      </c>
      <c r="L1684" s="1" t="s">
        <v>26</v>
      </c>
      <c r="M1684" s="1" t="s">
        <v>27</v>
      </c>
      <c r="N1684" s="3" t="s">
        <v>28</v>
      </c>
    </row>
    <row r="1685" spans="1:14" ht="19.95" hidden="1" customHeight="1" x14ac:dyDescent="0.25">
      <c r="A1685" s="2">
        <v>165604</v>
      </c>
      <c r="B1685" s="1">
        <v>30</v>
      </c>
      <c r="C1685" s="1">
        <v>1.1214999999999999</v>
      </c>
      <c r="D1685" s="1">
        <v>4.9756</v>
      </c>
      <c r="E1685" s="1">
        <v>9.3559999999999999</v>
      </c>
      <c r="F1685" s="1">
        <v>19.3004</v>
      </c>
      <c r="G1685" s="1" t="s">
        <v>29</v>
      </c>
      <c r="H1685" s="1" t="s">
        <v>31</v>
      </c>
      <c r="I1685" s="1" t="s">
        <v>32</v>
      </c>
      <c r="J1685" s="1" t="s">
        <v>33</v>
      </c>
      <c r="K1685" s="1" t="s">
        <v>34</v>
      </c>
      <c r="L1685" s="1" t="s">
        <v>35</v>
      </c>
      <c r="M1685" s="1" t="s">
        <v>36</v>
      </c>
      <c r="N1685" s="3" t="s">
        <v>37</v>
      </c>
    </row>
    <row r="1686" spans="1:14" ht="19.95" hidden="1" customHeight="1" x14ac:dyDescent="0.25">
      <c r="A1686" s="2">
        <v>165554</v>
      </c>
      <c r="B1686" s="1">
        <v>45</v>
      </c>
      <c r="C1686" s="1">
        <v>2.2008000000000001</v>
      </c>
      <c r="D1686" s="1">
        <v>5.4108999999999998</v>
      </c>
      <c r="E1686" s="1">
        <v>11.912599999999999</v>
      </c>
      <c r="F1686" s="1">
        <v>23.7349</v>
      </c>
      <c r="G1686" s="1" t="s">
        <v>30</v>
      </c>
      <c r="H1686" s="1" t="s">
        <v>15</v>
      </c>
      <c r="I1686" s="1" t="s">
        <v>16</v>
      </c>
      <c r="J1686" s="1" t="s">
        <v>17</v>
      </c>
      <c r="K1686" s="1" t="s">
        <v>18</v>
      </c>
      <c r="L1686" s="1" t="s">
        <v>19</v>
      </c>
      <c r="M1686" s="1" t="s">
        <v>20</v>
      </c>
      <c r="N1686" s="3" t="s">
        <v>21</v>
      </c>
    </row>
    <row r="1687" spans="1:14" ht="19.95" hidden="1" customHeight="1" x14ac:dyDescent="0.25">
      <c r="A1687" s="2">
        <v>165491</v>
      </c>
      <c r="B1687" s="1">
        <v>35</v>
      </c>
      <c r="C1687" s="1">
        <v>2.8534999999999999</v>
      </c>
      <c r="D1687" s="1">
        <v>5.3638000000000003</v>
      </c>
      <c r="E1687" s="1">
        <v>10.727399999999999</v>
      </c>
      <c r="F1687" s="1">
        <v>21.111799999999999</v>
      </c>
      <c r="G1687" s="1" t="s">
        <v>38</v>
      </c>
      <c r="H1687" s="1" t="s">
        <v>15</v>
      </c>
      <c r="I1687" s="1" t="s">
        <v>16</v>
      </c>
      <c r="J1687" s="1" t="s">
        <v>17</v>
      </c>
      <c r="K1687" s="1" t="s">
        <v>18</v>
      </c>
      <c r="L1687" s="1" t="s">
        <v>19</v>
      </c>
      <c r="M1687" s="1" t="s">
        <v>20</v>
      </c>
      <c r="N1687" s="3" t="s">
        <v>21</v>
      </c>
    </row>
    <row r="1688" spans="1:14" ht="19.95" hidden="1" customHeight="1" x14ac:dyDescent="0.25">
      <c r="A1688" s="2">
        <v>165432</v>
      </c>
      <c r="B1688" s="1">
        <v>44</v>
      </c>
      <c r="C1688" s="1">
        <v>2.4819</v>
      </c>
      <c r="D1688" s="1">
        <v>5.2576000000000001</v>
      </c>
      <c r="E1688" s="1">
        <v>10.363300000000001</v>
      </c>
      <c r="F1688" s="1">
        <v>21.79</v>
      </c>
      <c r="G1688" s="1" t="s">
        <v>38</v>
      </c>
      <c r="H1688" s="1" t="s">
        <v>15</v>
      </c>
      <c r="I1688" s="1" t="s">
        <v>16</v>
      </c>
      <c r="J1688" s="1" t="s">
        <v>17</v>
      </c>
      <c r="K1688" s="1" t="s">
        <v>18</v>
      </c>
      <c r="L1688" s="1" t="s">
        <v>19</v>
      </c>
      <c r="M1688" s="1" t="s">
        <v>20</v>
      </c>
      <c r="N1688" s="3" t="s">
        <v>21</v>
      </c>
    </row>
    <row r="1689" spans="1:14" ht="19.95" customHeight="1" x14ac:dyDescent="0.25">
      <c r="A1689" s="2">
        <v>165387</v>
      </c>
      <c r="B1689" s="1">
        <v>94</v>
      </c>
      <c r="C1689" s="1">
        <v>3.5949</v>
      </c>
      <c r="D1689" s="1">
        <v>6.5602999999999998</v>
      </c>
      <c r="E1689" s="1">
        <v>14.7211</v>
      </c>
      <c r="F1689" s="1">
        <v>29.571999999999999</v>
      </c>
      <c r="G1689" s="1" t="s">
        <v>38</v>
      </c>
      <c r="H1689" s="1" t="s">
        <v>22</v>
      </c>
      <c r="I1689" s="1" t="s">
        <v>23</v>
      </c>
      <c r="J1689" s="1" t="s">
        <v>24</v>
      </c>
      <c r="K1689" s="1" t="s">
        <v>25</v>
      </c>
      <c r="L1689" s="1" t="s">
        <v>26</v>
      </c>
      <c r="M1689" s="1" t="s">
        <v>27</v>
      </c>
      <c r="N1689" s="3" t="s">
        <v>28</v>
      </c>
    </row>
    <row r="1690" spans="1:14" ht="19.95" hidden="1" customHeight="1" x14ac:dyDescent="0.25">
      <c r="A1690" s="2">
        <v>165351</v>
      </c>
      <c r="B1690" s="1">
        <v>13</v>
      </c>
      <c r="C1690" s="1">
        <v>1.8008999999999999</v>
      </c>
      <c r="D1690" s="1">
        <v>4.9330999999999996</v>
      </c>
      <c r="E1690" s="1">
        <v>8.6470000000000002</v>
      </c>
      <c r="F1690" s="1">
        <v>17.850999999999999</v>
      </c>
      <c r="G1690" s="1" t="s">
        <v>38</v>
      </c>
      <c r="H1690" s="1" t="s">
        <v>31</v>
      </c>
      <c r="I1690" s="1" t="s">
        <v>32</v>
      </c>
      <c r="J1690" s="1" t="s">
        <v>33</v>
      </c>
      <c r="K1690" s="1" t="s">
        <v>34</v>
      </c>
      <c r="L1690" s="1" t="s">
        <v>35</v>
      </c>
      <c r="M1690" s="1" t="s">
        <v>36</v>
      </c>
      <c r="N1690" s="3" t="s">
        <v>37</v>
      </c>
    </row>
    <row r="1691" spans="1:14" ht="19.95" hidden="1" customHeight="1" x14ac:dyDescent="0.25">
      <c r="A1691" s="2">
        <v>165351</v>
      </c>
      <c r="B1691" s="1">
        <v>29</v>
      </c>
      <c r="C1691" s="1">
        <v>1.2859</v>
      </c>
      <c r="D1691" s="1">
        <v>4.5021000000000004</v>
      </c>
      <c r="E1691" s="1">
        <v>8.0663999999999998</v>
      </c>
      <c r="F1691" s="1">
        <v>18.822299999999998</v>
      </c>
      <c r="G1691" s="1" t="s">
        <v>30</v>
      </c>
      <c r="H1691" s="1" t="s">
        <v>31</v>
      </c>
      <c r="I1691" s="1" t="s">
        <v>32</v>
      </c>
      <c r="J1691" s="1" t="s">
        <v>33</v>
      </c>
      <c r="K1691" s="1" t="s">
        <v>34</v>
      </c>
      <c r="L1691" s="1" t="s">
        <v>35</v>
      </c>
      <c r="M1691" s="1" t="s">
        <v>36</v>
      </c>
      <c r="N1691" s="3" t="s">
        <v>37</v>
      </c>
    </row>
    <row r="1692" spans="1:14" ht="19.95" customHeight="1" x14ac:dyDescent="0.25">
      <c r="A1692" s="2">
        <v>165336</v>
      </c>
      <c r="B1692" s="1">
        <v>85</v>
      </c>
      <c r="C1692" s="1">
        <v>3.4581</v>
      </c>
      <c r="D1692" s="1">
        <v>6.7336</v>
      </c>
      <c r="E1692" s="1">
        <v>15.0412</v>
      </c>
      <c r="F1692" s="1">
        <v>28.0107</v>
      </c>
      <c r="G1692" s="1" t="s">
        <v>29</v>
      </c>
      <c r="H1692" s="1" t="s">
        <v>22</v>
      </c>
      <c r="I1692" s="1" t="s">
        <v>23</v>
      </c>
      <c r="J1692" s="1" t="s">
        <v>24</v>
      </c>
      <c r="K1692" s="1" t="s">
        <v>25</v>
      </c>
      <c r="L1692" s="1" t="s">
        <v>26</v>
      </c>
      <c r="M1692" s="1" t="s">
        <v>27</v>
      </c>
      <c r="N1692" s="3" t="s">
        <v>28</v>
      </c>
    </row>
    <row r="1693" spans="1:14" ht="19.95" customHeight="1" x14ac:dyDescent="0.25">
      <c r="A1693" s="2">
        <v>165306</v>
      </c>
      <c r="B1693" s="1">
        <v>87</v>
      </c>
      <c r="C1693" s="1">
        <v>3.3163999999999998</v>
      </c>
      <c r="D1693" s="1">
        <v>6.7781000000000002</v>
      </c>
      <c r="E1693" s="1">
        <v>14.154999999999999</v>
      </c>
      <c r="F1693" s="1">
        <v>25.124600000000001</v>
      </c>
      <c r="G1693" s="1" t="s">
        <v>38</v>
      </c>
      <c r="H1693" s="1" t="s">
        <v>22</v>
      </c>
      <c r="I1693" s="1" t="s">
        <v>23</v>
      </c>
      <c r="J1693" s="1" t="s">
        <v>24</v>
      </c>
      <c r="K1693" s="1" t="s">
        <v>25</v>
      </c>
      <c r="L1693" s="1" t="s">
        <v>26</v>
      </c>
      <c r="M1693" s="1" t="s">
        <v>27</v>
      </c>
      <c r="N1693" s="3" t="s">
        <v>28</v>
      </c>
    </row>
    <row r="1694" spans="1:14" ht="19.95" hidden="1" customHeight="1" x14ac:dyDescent="0.25">
      <c r="A1694" s="2">
        <v>165261</v>
      </c>
      <c r="B1694" s="1">
        <v>38</v>
      </c>
      <c r="C1694" s="1">
        <v>2.3757999999999999</v>
      </c>
      <c r="D1694" s="1">
        <v>5.3459000000000003</v>
      </c>
      <c r="E1694" s="1">
        <v>10.7834</v>
      </c>
      <c r="F1694" s="1">
        <v>20.555399999999999</v>
      </c>
      <c r="G1694" s="1" t="s">
        <v>14</v>
      </c>
      <c r="H1694" s="1" t="s">
        <v>15</v>
      </c>
      <c r="I1694" s="1" t="s">
        <v>16</v>
      </c>
      <c r="J1694" s="1" t="s">
        <v>17</v>
      </c>
      <c r="K1694" s="1" t="s">
        <v>18</v>
      </c>
      <c r="L1694" s="1" t="s">
        <v>19</v>
      </c>
      <c r="M1694" s="1" t="s">
        <v>20</v>
      </c>
      <c r="N1694" s="3" t="s">
        <v>21</v>
      </c>
    </row>
    <row r="1695" spans="1:14" ht="19.95" hidden="1" customHeight="1" x14ac:dyDescent="0.25">
      <c r="A1695" s="2">
        <v>165261</v>
      </c>
      <c r="B1695" s="1">
        <v>21</v>
      </c>
      <c r="C1695" s="1">
        <v>1.6926000000000001</v>
      </c>
      <c r="D1695" s="1">
        <v>4.1802999999999999</v>
      </c>
      <c r="E1695" s="1">
        <v>9.9359999999999999</v>
      </c>
      <c r="F1695" s="1">
        <v>17.2181</v>
      </c>
      <c r="G1695" s="1" t="s">
        <v>14</v>
      </c>
      <c r="H1695" s="1" t="s">
        <v>31</v>
      </c>
      <c r="I1695" s="1" t="s">
        <v>32</v>
      </c>
      <c r="J1695" s="1" t="s">
        <v>33</v>
      </c>
      <c r="K1695" s="1" t="s">
        <v>34</v>
      </c>
      <c r="L1695" s="1" t="s">
        <v>35</v>
      </c>
      <c r="M1695" s="1" t="s">
        <v>36</v>
      </c>
      <c r="N1695" s="3" t="s">
        <v>37</v>
      </c>
    </row>
    <row r="1696" spans="1:14" ht="19.95" hidden="1" customHeight="1" x14ac:dyDescent="0.25">
      <c r="A1696" s="2">
        <v>165257</v>
      </c>
      <c r="B1696" s="1">
        <v>29</v>
      </c>
      <c r="C1696" s="1">
        <v>1.6105</v>
      </c>
      <c r="D1696" s="1">
        <v>4.0574000000000003</v>
      </c>
      <c r="E1696" s="1">
        <v>9.8224</v>
      </c>
      <c r="F1696" s="1">
        <v>19.748200000000001</v>
      </c>
      <c r="G1696" s="1" t="s">
        <v>38</v>
      </c>
      <c r="H1696" s="1" t="s">
        <v>31</v>
      </c>
      <c r="I1696" s="1" t="s">
        <v>32</v>
      </c>
      <c r="J1696" s="1" t="s">
        <v>33</v>
      </c>
      <c r="K1696" s="1" t="s">
        <v>34</v>
      </c>
      <c r="L1696" s="1" t="s">
        <v>35</v>
      </c>
      <c r="M1696" s="1" t="s">
        <v>36</v>
      </c>
      <c r="N1696" s="3" t="s">
        <v>37</v>
      </c>
    </row>
    <row r="1697" spans="1:14" ht="19.95" customHeight="1" x14ac:dyDescent="0.25">
      <c r="A1697" s="2">
        <v>165208</v>
      </c>
      <c r="B1697" s="1">
        <v>85</v>
      </c>
      <c r="C1697" s="1">
        <v>3.6903999999999999</v>
      </c>
      <c r="D1697" s="1">
        <v>6.1901000000000002</v>
      </c>
      <c r="E1697" s="1">
        <v>13.084899999999999</v>
      </c>
      <c r="F1697" s="1">
        <v>28.930900000000001</v>
      </c>
      <c r="G1697" s="1" t="s">
        <v>30</v>
      </c>
      <c r="H1697" s="1" t="s">
        <v>22</v>
      </c>
      <c r="I1697" s="1" t="s">
        <v>23</v>
      </c>
      <c r="J1697" s="1" t="s">
        <v>24</v>
      </c>
      <c r="K1697" s="1" t="s">
        <v>25</v>
      </c>
      <c r="L1697" s="1" t="s">
        <v>26</v>
      </c>
      <c r="M1697" s="1" t="s">
        <v>27</v>
      </c>
      <c r="N1697" s="3" t="s">
        <v>28</v>
      </c>
    </row>
    <row r="1698" spans="1:14" ht="19.95" hidden="1" customHeight="1" x14ac:dyDescent="0.25">
      <c r="A1698" s="2">
        <v>165172</v>
      </c>
      <c r="B1698" s="1">
        <v>31</v>
      </c>
      <c r="C1698" s="1">
        <v>2.5390000000000001</v>
      </c>
      <c r="D1698" s="1">
        <v>5.1543999999999999</v>
      </c>
      <c r="E1698" s="1">
        <v>10.314</v>
      </c>
      <c r="F1698" s="1">
        <v>23.090900000000001</v>
      </c>
      <c r="G1698" s="1" t="s">
        <v>30</v>
      </c>
      <c r="H1698" s="1" t="s">
        <v>15</v>
      </c>
      <c r="I1698" s="1" t="s">
        <v>16</v>
      </c>
      <c r="J1698" s="1" t="s">
        <v>17</v>
      </c>
      <c r="K1698" s="1" t="s">
        <v>18</v>
      </c>
      <c r="L1698" s="1" t="s">
        <v>19</v>
      </c>
      <c r="M1698" s="1" t="s">
        <v>20</v>
      </c>
      <c r="N1698" s="3" t="s">
        <v>21</v>
      </c>
    </row>
    <row r="1699" spans="1:14" ht="19.95" customHeight="1" x14ac:dyDescent="0.25">
      <c r="A1699" s="2">
        <v>165168</v>
      </c>
      <c r="B1699" s="1">
        <v>72</v>
      </c>
      <c r="C1699" s="1">
        <v>3.6945999999999999</v>
      </c>
      <c r="D1699" s="1">
        <v>6.8642000000000003</v>
      </c>
      <c r="E1699" s="1">
        <v>15.8325</v>
      </c>
      <c r="F1699" s="1">
        <v>29.0334</v>
      </c>
      <c r="G1699" s="1" t="s">
        <v>14</v>
      </c>
      <c r="H1699" s="1" t="s">
        <v>22</v>
      </c>
      <c r="I1699" s="1" t="s">
        <v>23</v>
      </c>
      <c r="J1699" s="1" t="s">
        <v>24</v>
      </c>
      <c r="K1699" s="1" t="s">
        <v>25</v>
      </c>
      <c r="L1699" s="1" t="s">
        <v>26</v>
      </c>
      <c r="M1699" s="1" t="s">
        <v>27</v>
      </c>
      <c r="N1699" s="3" t="s">
        <v>28</v>
      </c>
    </row>
    <row r="1700" spans="1:14" ht="19.95" hidden="1" customHeight="1" x14ac:dyDescent="0.25">
      <c r="A1700" s="2">
        <v>165113</v>
      </c>
      <c r="B1700" s="1">
        <v>38</v>
      </c>
      <c r="C1700" s="1">
        <v>2.0897999999999999</v>
      </c>
      <c r="D1700" s="1">
        <v>5.8010000000000002</v>
      </c>
      <c r="E1700" s="1">
        <v>10.0815</v>
      </c>
      <c r="F1700" s="1">
        <v>21.202300000000001</v>
      </c>
      <c r="G1700" s="1" t="s">
        <v>30</v>
      </c>
      <c r="H1700" s="1" t="s">
        <v>15</v>
      </c>
      <c r="I1700" s="1" t="s">
        <v>16</v>
      </c>
      <c r="J1700" s="1" t="s">
        <v>17</v>
      </c>
      <c r="K1700" s="1" t="s">
        <v>18</v>
      </c>
      <c r="L1700" s="1" t="s">
        <v>19</v>
      </c>
      <c r="M1700" s="1" t="s">
        <v>20</v>
      </c>
      <c r="N1700" s="3" t="s">
        <v>21</v>
      </c>
    </row>
    <row r="1701" spans="1:14" ht="19.95" hidden="1" customHeight="1" x14ac:dyDescent="0.25">
      <c r="A1701" s="2">
        <v>165077</v>
      </c>
      <c r="B1701" s="1">
        <v>19</v>
      </c>
      <c r="C1701" s="1">
        <v>1.7141</v>
      </c>
      <c r="D1701" s="1">
        <v>4.8869999999999996</v>
      </c>
      <c r="E1701" s="1">
        <v>9.0565999999999995</v>
      </c>
      <c r="F1701" s="1">
        <v>19.3126</v>
      </c>
      <c r="G1701" s="1" t="s">
        <v>29</v>
      </c>
      <c r="H1701" s="1" t="s">
        <v>31</v>
      </c>
      <c r="I1701" s="1" t="s">
        <v>32</v>
      </c>
      <c r="J1701" s="1" t="s">
        <v>33</v>
      </c>
      <c r="K1701" s="1" t="s">
        <v>34</v>
      </c>
      <c r="L1701" s="1" t="s">
        <v>35</v>
      </c>
      <c r="M1701" s="1" t="s">
        <v>36</v>
      </c>
      <c r="N1701" s="3" t="s">
        <v>37</v>
      </c>
    </row>
    <row r="1702" spans="1:14" ht="19.95" customHeight="1" x14ac:dyDescent="0.25">
      <c r="A1702" s="2">
        <v>165030</v>
      </c>
      <c r="B1702" s="1">
        <v>82</v>
      </c>
      <c r="C1702" s="1">
        <v>3.3035999999999999</v>
      </c>
      <c r="D1702" s="1">
        <v>6.6820000000000004</v>
      </c>
      <c r="E1702" s="1">
        <v>12.252800000000001</v>
      </c>
      <c r="F1702" s="1">
        <v>29.722999999999999</v>
      </c>
      <c r="G1702" s="1" t="s">
        <v>38</v>
      </c>
      <c r="H1702" s="1" t="s">
        <v>22</v>
      </c>
      <c r="I1702" s="1" t="s">
        <v>23</v>
      </c>
      <c r="J1702" s="1" t="s">
        <v>24</v>
      </c>
      <c r="K1702" s="1" t="s">
        <v>25</v>
      </c>
      <c r="L1702" s="1" t="s">
        <v>26</v>
      </c>
      <c r="M1702" s="1" t="s">
        <v>27</v>
      </c>
      <c r="N1702" s="3" t="s">
        <v>28</v>
      </c>
    </row>
    <row r="1703" spans="1:14" ht="19.95" hidden="1" customHeight="1" x14ac:dyDescent="0.25">
      <c r="A1703" s="2">
        <v>165024</v>
      </c>
      <c r="B1703" s="1">
        <v>37</v>
      </c>
      <c r="C1703" s="1">
        <v>2.5299</v>
      </c>
      <c r="D1703" s="1">
        <v>5.2618999999999998</v>
      </c>
      <c r="E1703" s="1">
        <v>11.197699999999999</v>
      </c>
      <c r="F1703" s="1">
        <v>22.702100000000002</v>
      </c>
      <c r="G1703" s="1" t="s">
        <v>30</v>
      </c>
      <c r="H1703" s="1" t="s">
        <v>15</v>
      </c>
      <c r="I1703" s="1" t="s">
        <v>16</v>
      </c>
      <c r="J1703" s="1" t="s">
        <v>17</v>
      </c>
      <c r="K1703" s="1" t="s">
        <v>18</v>
      </c>
      <c r="L1703" s="1" t="s">
        <v>19</v>
      </c>
      <c r="M1703" s="1" t="s">
        <v>20</v>
      </c>
      <c r="N1703" s="3" t="s">
        <v>21</v>
      </c>
    </row>
    <row r="1704" spans="1:14" ht="19.95" hidden="1" customHeight="1" x14ac:dyDescent="0.25">
      <c r="A1704" s="2">
        <v>165019</v>
      </c>
      <c r="B1704" s="1">
        <v>43</v>
      </c>
      <c r="C1704" s="1">
        <v>2.8174000000000001</v>
      </c>
      <c r="D1704" s="1">
        <v>5.8517000000000001</v>
      </c>
      <c r="E1704" s="1">
        <v>11.7791</v>
      </c>
      <c r="F1704" s="1">
        <v>21.042999999999999</v>
      </c>
      <c r="G1704" s="1" t="s">
        <v>29</v>
      </c>
      <c r="H1704" s="1" t="s">
        <v>15</v>
      </c>
      <c r="I1704" s="1" t="s">
        <v>16</v>
      </c>
      <c r="J1704" s="1" t="s">
        <v>17</v>
      </c>
      <c r="K1704" s="1" t="s">
        <v>18</v>
      </c>
      <c r="L1704" s="1" t="s">
        <v>19</v>
      </c>
      <c r="M1704" s="1" t="s">
        <v>20</v>
      </c>
      <c r="N1704" s="3" t="s">
        <v>21</v>
      </c>
    </row>
    <row r="1705" spans="1:14" ht="19.95" customHeight="1" x14ac:dyDescent="0.25">
      <c r="A1705" s="2">
        <v>164969</v>
      </c>
      <c r="B1705" s="1">
        <v>74</v>
      </c>
      <c r="C1705" s="1">
        <v>3.6004999999999998</v>
      </c>
      <c r="D1705" s="1">
        <v>6.4833999999999996</v>
      </c>
      <c r="E1705" s="1">
        <v>13.683999999999999</v>
      </c>
      <c r="F1705" s="1">
        <v>29.9209</v>
      </c>
      <c r="G1705" s="1" t="s">
        <v>30</v>
      </c>
      <c r="H1705" s="1" t="s">
        <v>22</v>
      </c>
      <c r="I1705" s="1" t="s">
        <v>23</v>
      </c>
      <c r="J1705" s="1" t="s">
        <v>24</v>
      </c>
      <c r="K1705" s="1" t="s">
        <v>25</v>
      </c>
      <c r="L1705" s="1" t="s">
        <v>26</v>
      </c>
      <c r="M1705" s="1" t="s">
        <v>27</v>
      </c>
      <c r="N1705" s="3" t="s">
        <v>28</v>
      </c>
    </row>
    <row r="1706" spans="1:14" ht="19.95" hidden="1" customHeight="1" x14ac:dyDescent="0.25">
      <c r="A1706" s="2">
        <v>164946</v>
      </c>
      <c r="B1706" s="1">
        <v>46</v>
      </c>
      <c r="C1706" s="1">
        <v>2.7191999999999998</v>
      </c>
      <c r="D1706" s="1">
        <v>5.8718000000000004</v>
      </c>
      <c r="E1706" s="1">
        <v>10.755100000000001</v>
      </c>
      <c r="F1706" s="1">
        <v>23.832999999999998</v>
      </c>
      <c r="G1706" s="1" t="s">
        <v>14</v>
      </c>
      <c r="H1706" s="1" t="s">
        <v>15</v>
      </c>
      <c r="I1706" s="1" t="s">
        <v>16</v>
      </c>
      <c r="J1706" s="1" t="s">
        <v>17</v>
      </c>
      <c r="K1706" s="1" t="s">
        <v>18</v>
      </c>
      <c r="L1706" s="1" t="s">
        <v>19</v>
      </c>
      <c r="M1706" s="1" t="s">
        <v>20</v>
      </c>
      <c r="N1706" s="3" t="s">
        <v>21</v>
      </c>
    </row>
    <row r="1707" spans="1:14" ht="19.95" hidden="1" customHeight="1" x14ac:dyDescent="0.25">
      <c r="A1707" s="2">
        <v>164923</v>
      </c>
      <c r="B1707" s="1">
        <v>47</v>
      </c>
      <c r="C1707" s="1">
        <v>2.2532000000000001</v>
      </c>
      <c r="D1707" s="1">
        <v>5.0380000000000003</v>
      </c>
      <c r="E1707" s="1">
        <v>11.081300000000001</v>
      </c>
      <c r="F1707" s="1">
        <v>22.6906</v>
      </c>
      <c r="G1707" s="1" t="s">
        <v>14</v>
      </c>
      <c r="H1707" s="1" t="s">
        <v>15</v>
      </c>
      <c r="I1707" s="1" t="s">
        <v>16</v>
      </c>
      <c r="J1707" s="1" t="s">
        <v>17</v>
      </c>
      <c r="K1707" s="1" t="s">
        <v>18</v>
      </c>
      <c r="L1707" s="1" t="s">
        <v>19</v>
      </c>
      <c r="M1707" s="1" t="s">
        <v>20</v>
      </c>
      <c r="N1707" s="3" t="s">
        <v>21</v>
      </c>
    </row>
    <row r="1708" spans="1:14" ht="19.95" customHeight="1" x14ac:dyDescent="0.25">
      <c r="A1708" s="2">
        <v>164829</v>
      </c>
      <c r="B1708" s="1">
        <v>74</v>
      </c>
      <c r="C1708" s="1">
        <v>3.7786</v>
      </c>
      <c r="D1708" s="1">
        <v>6.7137000000000002</v>
      </c>
      <c r="E1708" s="1">
        <v>15.2379</v>
      </c>
      <c r="F1708" s="1">
        <v>29.028300000000002</v>
      </c>
      <c r="G1708" s="1" t="s">
        <v>38</v>
      </c>
      <c r="H1708" s="1" t="s">
        <v>22</v>
      </c>
      <c r="I1708" s="1" t="s">
        <v>23</v>
      </c>
      <c r="J1708" s="1" t="s">
        <v>24</v>
      </c>
      <c r="K1708" s="1" t="s">
        <v>25</v>
      </c>
      <c r="L1708" s="1" t="s">
        <v>26</v>
      </c>
      <c r="M1708" s="1" t="s">
        <v>27</v>
      </c>
      <c r="N1708" s="3" t="s">
        <v>28</v>
      </c>
    </row>
    <row r="1709" spans="1:14" ht="19.95" customHeight="1" x14ac:dyDescent="0.25">
      <c r="A1709" s="2">
        <v>164809</v>
      </c>
      <c r="B1709" s="1">
        <v>88</v>
      </c>
      <c r="C1709" s="1">
        <v>3.3056999999999999</v>
      </c>
      <c r="D1709" s="1">
        <v>6.5991999999999997</v>
      </c>
      <c r="E1709" s="1">
        <v>14.581</v>
      </c>
      <c r="F1709" s="1">
        <v>27.0122</v>
      </c>
      <c r="G1709" s="1" t="s">
        <v>29</v>
      </c>
      <c r="H1709" s="1" t="s">
        <v>22</v>
      </c>
      <c r="I1709" s="1" t="s">
        <v>23</v>
      </c>
      <c r="J1709" s="1" t="s">
        <v>24</v>
      </c>
      <c r="K1709" s="1" t="s">
        <v>25</v>
      </c>
      <c r="L1709" s="1" t="s">
        <v>26</v>
      </c>
      <c r="M1709" s="1" t="s">
        <v>27</v>
      </c>
      <c r="N1709" s="3" t="s">
        <v>28</v>
      </c>
    </row>
    <row r="1710" spans="1:14" ht="19.95" hidden="1" customHeight="1" x14ac:dyDescent="0.25">
      <c r="A1710" s="2">
        <v>164776</v>
      </c>
      <c r="B1710" s="1">
        <v>56</v>
      </c>
      <c r="C1710" s="1">
        <v>2.6086</v>
      </c>
      <c r="D1710" s="1">
        <v>5.6593</v>
      </c>
      <c r="E1710" s="1">
        <v>11.610300000000001</v>
      </c>
      <c r="F1710" s="1">
        <v>21.724799999999998</v>
      </c>
      <c r="G1710" s="1" t="s">
        <v>29</v>
      </c>
      <c r="H1710" s="1" t="s">
        <v>15</v>
      </c>
      <c r="I1710" s="1" t="s">
        <v>16</v>
      </c>
      <c r="J1710" s="1" t="s">
        <v>17</v>
      </c>
      <c r="K1710" s="1" t="s">
        <v>18</v>
      </c>
      <c r="L1710" s="1" t="s">
        <v>19</v>
      </c>
      <c r="M1710" s="1" t="s">
        <v>20</v>
      </c>
      <c r="N1710" s="3" t="s">
        <v>21</v>
      </c>
    </row>
    <row r="1711" spans="1:14" ht="19.95" hidden="1" customHeight="1" x14ac:dyDescent="0.25">
      <c r="A1711" s="2">
        <v>164729</v>
      </c>
      <c r="B1711" s="1">
        <v>32</v>
      </c>
      <c r="C1711" s="1">
        <v>2.0587</v>
      </c>
      <c r="D1711" s="1">
        <v>5.1502999999999997</v>
      </c>
      <c r="E1711" s="1">
        <v>11.4468</v>
      </c>
      <c r="F1711" s="1">
        <v>24.770499999999998</v>
      </c>
      <c r="G1711" s="1" t="s">
        <v>30</v>
      </c>
      <c r="H1711" s="1" t="s">
        <v>15</v>
      </c>
      <c r="I1711" s="1" t="s">
        <v>16</v>
      </c>
      <c r="J1711" s="1" t="s">
        <v>17</v>
      </c>
      <c r="K1711" s="1" t="s">
        <v>18</v>
      </c>
      <c r="L1711" s="1" t="s">
        <v>19</v>
      </c>
      <c r="M1711" s="1" t="s">
        <v>20</v>
      </c>
      <c r="N1711" s="3" t="s">
        <v>21</v>
      </c>
    </row>
    <row r="1712" spans="1:14" ht="19.95" customHeight="1" x14ac:dyDescent="0.25">
      <c r="A1712" s="2">
        <v>164659</v>
      </c>
      <c r="B1712" s="1">
        <v>96</v>
      </c>
      <c r="C1712" s="1">
        <v>3.3542999999999998</v>
      </c>
      <c r="D1712" s="1">
        <v>6.0578000000000003</v>
      </c>
      <c r="E1712" s="1">
        <v>15.718500000000001</v>
      </c>
      <c r="F1712" s="1">
        <v>27.567399999999999</v>
      </c>
      <c r="G1712" s="1" t="s">
        <v>30</v>
      </c>
      <c r="H1712" s="1" t="s">
        <v>22</v>
      </c>
      <c r="I1712" s="1" t="s">
        <v>23</v>
      </c>
      <c r="J1712" s="1" t="s">
        <v>24</v>
      </c>
      <c r="K1712" s="1" t="s">
        <v>25</v>
      </c>
      <c r="L1712" s="1" t="s">
        <v>26</v>
      </c>
      <c r="M1712" s="1" t="s">
        <v>27</v>
      </c>
      <c r="N1712" s="3" t="s">
        <v>28</v>
      </c>
    </row>
    <row r="1713" spans="1:14" ht="19.95" hidden="1" customHeight="1" x14ac:dyDescent="0.25">
      <c r="A1713" s="2">
        <v>164644</v>
      </c>
      <c r="B1713" s="1">
        <v>39</v>
      </c>
      <c r="C1713" s="1">
        <v>2.6819999999999999</v>
      </c>
      <c r="D1713" s="1">
        <v>5.423</v>
      </c>
      <c r="E1713" s="1">
        <v>11.667299999999999</v>
      </c>
      <c r="F1713" s="1">
        <v>24.017199999999999</v>
      </c>
      <c r="G1713" s="1" t="s">
        <v>38</v>
      </c>
      <c r="H1713" s="1" t="s">
        <v>15</v>
      </c>
      <c r="I1713" s="1" t="s">
        <v>16</v>
      </c>
      <c r="J1713" s="1" t="s">
        <v>17</v>
      </c>
      <c r="K1713" s="1" t="s">
        <v>18</v>
      </c>
      <c r="L1713" s="1" t="s">
        <v>19</v>
      </c>
      <c r="M1713" s="1" t="s">
        <v>20</v>
      </c>
      <c r="N1713" s="3" t="s">
        <v>21</v>
      </c>
    </row>
    <row r="1714" spans="1:14" ht="19.95" hidden="1" customHeight="1" x14ac:dyDescent="0.25">
      <c r="A1714" s="2">
        <v>164618</v>
      </c>
      <c r="B1714" s="1">
        <v>15</v>
      </c>
      <c r="C1714" s="1">
        <v>1.9155</v>
      </c>
      <c r="D1714" s="1">
        <v>4.9356</v>
      </c>
      <c r="E1714" s="1">
        <v>8.9283000000000001</v>
      </c>
      <c r="F1714" s="1">
        <v>18.1953</v>
      </c>
      <c r="G1714" s="1" t="s">
        <v>29</v>
      </c>
      <c r="H1714" s="1" t="s">
        <v>31</v>
      </c>
      <c r="I1714" s="1" t="s">
        <v>32</v>
      </c>
      <c r="J1714" s="1" t="s">
        <v>33</v>
      </c>
      <c r="K1714" s="1" t="s">
        <v>34</v>
      </c>
      <c r="L1714" s="1" t="s">
        <v>35</v>
      </c>
      <c r="M1714" s="1" t="s">
        <v>36</v>
      </c>
      <c r="N1714" s="3" t="s">
        <v>37</v>
      </c>
    </row>
    <row r="1715" spans="1:14" ht="19.95" customHeight="1" x14ac:dyDescent="0.25">
      <c r="A1715" s="2">
        <v>164605</v>
      </c>
      <c r="B1715" s="1">
        <v>83</v>
      </c>
      <c r="C1715" s="1">
        <v>3.2728999999999999</v>
      </c>
      <c r="D1715" s="1">
        <v>6.8718000000000004</v>
      </c>
      <c r="E1715" s="1">
        <v>14.831899999999999</v>
      </c>
      <c r="F1715" s="1">
        <v>27.6265</v>
      </c>
      <c r="G1715" s="1" t="s">
        <v>14</v>
      </c>
      <c r="H1715" s="1" t="s">
        <v>22</v>
      </c>
      <c r="I1715" s="1" t="s">
        <v>23</v>
      </c>
      <c r="J1715" s="1" t="s">
        <v>24</v>
      </c>
      <c r="K1715" s="1" t="s">
        <v>25</v>
      </c>
      <c r="L1715" s="1" t="s">
        <v>26</v>
      </c>
      <c r="M1715" s="1" t="s">
        <v>27</v>
      </c>
      <c r="N1715" s="3" t="s">
        <v>28</v>
      </c>
    </row>
    <row r="1716" spans="1:14" ht="19.95" hidden="1" customHeight="1" x14ac:dyDescent="0.25">
      <c r="A1716" s="2">
        <v>164593</v>
      </c>
      <c r="B1716" s="1">
        <v>22</v>
      </c>
      <c r="C1716" s="1">
        <v>1.9366000000000001</v>
      </c>
      <c r="D1716" s="1">
        <v>4.3574000000000002</v>
      </c>
      <c r="E1716" s="1">
        <v>8.9078999999999997</v>
      </c>
      <c r="F1716" s="1">
        <v>18.707699999999999</v>
      </c>
      <c r="G1716" s="1" t="s">
        <v>14</v>
      </c>
      <c r="H1716" s="1" t="s">
        <v>31</v>
      </c>
      <c r="I1716" s="1" t="s">
        <v>32</v>
      </c>
      <c r="J1716" s="1" t="s">
        <v>33</v>
      </c>
      <c r="K1716" s="1" t="s">
        <v>34</v>
      </c>
      <c r="L1716" s="1" t="s">
        <v>35</v>
      </c>
      <c r="M1716" s="1" t="s">
        <v>36</v>
      </c>
      <c r="N1716" s="3" t="s">
        <v>37</v>
      </c>
    </row>
    <row r="1717" spans="1:14" ht="19.95" customHeight="1" x14ac:dyDescent="0.25">
      <c r="A1717" s="2">
        <v>164581</v>
      </c>
      <c r="B1717" s="1">
        <v>88</v>
      </c>
      <c r="C1717" s="1">
        <v>3.4035000000000002</v>
      </c>
      <c r="D1717" s="1">
        <v>6.4702999999999999</v>
      </c>
      <c r="E1717" s="1">
        <v>12.7812</v>
      </c>
      <c r="F1717" s="1">
        <v>29.074200000000001</v>
      </c>
      <c r="G1717" s="1" t="s">
        <v>29</v>
      </c>
      <c r="H1717" s="1" t="s">
        <v>22</v>
      </c>
      <c r="I1717" s="1" t="s">
        <v>23</v>
      </c>
      <c r="J1717" s="1" t="s">
        <v>24</v>
      </c>
      <c r="K1717" s="1" t="s">
        <v>25</v>
      </c>
      <c r="L1717" s="1" t="s">
        <v>26</v>
      </c>
      <c r="M1717" s="1" t="s">
        <v>27</v>
      </c>
      <c r="N1717" s="3" t="s">
        <v>28</v>
      </c>
    </row>
    <row r="1718" spans="1:14" ht="19.95" hidden="1" customHeight="1" x14ac:dyDescent="0.25">
      <c r="A1718" s="2">
        <v>164525</v>
      </c>
      <c r="B1718" s="1">
        <v>18</v>
      </c>
      <c r="C1718" s="1">
        <v>1.7716000000000001</v>
      </c>
      <c r="D1718" s="1">
        <v>4.7760999999999996</v>
      </c>
      <c r="E1718" s="1">
        <v>9.9909999999999997</v>
      </c>
      <c r="F1718" s="1">
        <v>18.252300000000002</v>
      </c>
      <c r="G1718" s="1" t="s">
        <v>38</v>
      </c>
      <c r="H1718" s="1" t="s">
        <v>31</v>
      </c>
      <c r="I1718" s="1" t="s">
        <v>32</v>
      </c>
      <c r="J1718" s="1" t="s">
        <v>33</v>
      </c>
      <c r="K1718" s="1" t="s">
        <v>34</v>
      </c>
      <c r="L1718" s="1" t="s">
        <v>35</v>
      </c>
      <c r="M1718" s="1" t="s">
        <v>36</v>
      </c>
      <c r="N1718" s="3" t="s">
        <v>37</v>
      </c>
    </row>
    <row r="1719" spans="1:14" ht="19.95" hidden="1" customHeight="1" x14ac:dyDescent="0.25">
      <c r="A1719" s="2">
        <v>164513</v>
      </c>
      <c r="B1719" s="1">
        <v>11</v>
      </c>
      <c r="C1719" s="1">
        <v>1.9399</v>
      </c>
      <c r="D1719" s="1">
        <v>4.5053000000000001</v>
      </c>
      <c r="E1719" s="1">
        <v>9.8613999999999997</v>
      </c>
      <c r="F1719" s="1">
        <v>17.738399999999999</v>
      </c>
      <c r="G1719" s="1" t="s">
        <v>30</v>
      </c>
      <c r="H1719" s="1" t="s">
        <v>31</v>
      </c>
      <c r="I1719" s="1" t="s">
        <v>32</v>
      </c>
      <c r="J1719" s="1" t="s">
        <v>33</v>
      </c>
      <c r="K1719" s="1" t="s">
        <v>34</v>
      </c>
      <c r="L1719" s="1" t="s">
        <v>35</v>
      </c>
      <c r="M1719" s="1" t="s">
        <v>36</v>
      </c>
      <c r="N1719" s="3" t="s">
        <v>37</v>
      </c>
    </row>
    <row r="1720" spans="1:14" ht="19.95" hidden="1" customHeight="1" x14ac:dyDescent="0.25">
      <c r="A1720" s="2">
        <v>164509</v>
      </c>
      <c r="B1720" s="1">
        <v>46</v>
      </c>
      <c r="C1720" s="1">
        <v>2.0183</v>
      </c>
      <c r="D1720" s="1">
        <v>5.7157</v>
      </c>
      <c r="E1720" s="1">
        <v>11.9908</v>
      </c>
      <c r="F1720" s="1">
        <v>24.801500000000001</v>
      </c>
      <c r="G1720" s="1" t="s">
        <v>29</v>
      </c>
      <c r="H1720" s="1" t="s">
        <v>15</v>
      </c>
      <c r="I1720" s="1" t="s">
        <v>16</v>
      </c>
      <c r="J1720" s="1" t="s">
        <v>17</v>
      </c>
      <c r="K1720" s="1" t="s">
        <v>18</v>
      </c>
      <c r="L1720" s="1" t="s">
        <v>19</v>
      </c>
      <c r="M1720" s="1" t="s">
        <v>20</v>
      </c>
      <c r="N1720" s="3" t="s">
        <v>21</v>
      </c>
    </row>
    <row r="1721" spans="1:14" ht="19.95" hidden="1" customHeight="1" x14ac:dyDescent="0.25">
      <c r="A1721" s="2">
        <v>164488</v>
      </c>
      <c r="B1721" s="1">
        <v>36</v>
      </c>
      <c r="C1721" s="1">
        <v>2.7063999999999999</v>
      </c>
      <c r="D1721" s="1">
        <v>5.6379000000000001</v>
      </c>
      <c r="E1721" s="1">
        <v>11.4695</v>
      </c>
      <c r="F1721" s="1">
        <v>20.985800000000001</v>
      </c>
      <c r="G1721" s="1" t="s">
        <v>29</v>
      </c>
      <c r="H1721" s="1" t="s">
        <v>15</v>
      </c>
      <c r="I1721" s="1" t="s">
        <v>16</v>
      </c>
      <c r="J1721" s="1" t="s">
        <v>17</v>
      </c>
      <c r="K1721" s="1" t="s">
        <v>18</v>
      </c>
      <c r="L1721" s="1" t="s">
        <v>19</v>
      </c>
      <c r="M1721" s="1" t="s">
        <v>20</v>
      </c>
      <c r="N1721" s="3" t="s">
        <v>21</v>
      </c>
    </row>
    <row r="1722" spans="1:14" ht="19.95" hidden="1" customHeight="1" x14ac:dyDescent="0.25">
      <c r="A1722" s="2">
        <v>164384</v>
      </c>
      <c r="B1722" s="1">
        <v>18</v>
      </c>
      <c r="C1722" s="1">
        <v>1.2997000000000001</v>
      </c>
      <c r="D1722" s="1">
        <v>4.2647000000000004</v>
      </c>
      <c r="E1722" s="1">
        <v>9.1987000000000005</v>
      </c>
      <c r="F1722" s="1">
        <v>16.3491</v>
      </c>
      <c r="G1722" s="1" t="s">
        <v>38</v>
      </c>
      <c r="H1722" s="1" t="s">
        <v>31</v>
      </c>
      <c r="I1722" s="1" t="s">
        <v>32</v>
      </c>
      <c r="J1722" s="1" t="s">
        <v>33</v>
      </c>
      <c r="K1722" s="1" t="s">
        <v>34</v>
      </c>
      <c r="L1722" s="1" t="s">
        <v>35</v>
      </c>
      <c r="M1722" s="1" t="s">
        <v>36</v>
      </c>
      <c r="N1722" s="3" t="s">
        <v>37</v>
      </c>
    </row>
    <row r="1723" spans="1:14" ht="19.95" hidden="1" customHeight="1" x14ac:dyDescent="0.25">
      <c r="A1723" s="2">
        <v>164366</v>
      </c>
      <c r="B1723" s="1">
        <v>13</v>
      </c>
      <c r="C1723" s="1">
        <v>1.0127999999999999</v>
      </c>
      <c r="D1723" s="1">
        <v>4.9627999999999997</v>
      </c>
      <c r="E1723" s="1">
        <v>8.4920000000000009</v>
      </c>
      <c r="F1723" s="1">
        <v>16.849</v>
      </c>
      <c r="G1723" s="1" t="s">
        <v>38</v>
      </c>
      <c r="H1723" s="1" t="s">
        <v>31</v>
      </c>
      <c r="I1723" s="1" t="s">
        <v>32</v>
      </c>
      <c r="J1723" s="1" t="s">
        <v>33</v>
      </c>
      <c r="K1723" s="1" t="s">
        <v>34</v>
      </c>
      <c r="L1723" s="1" t="s">
        <v>35</v>
      </c>
      <c r="M1723" s="1" t="s">
        <v>36</v>
      </c>
      <c r="N1723" s="3" t="s">
        <v>37</v>
      </c>
    </row>
    <row r="1724" spans="1:14" ht="19.95" hidden="1" customHeight="1" x14ac:dyDescent="0.25">
      <c r="A1724" s="2">
        <v>164364</v>
      </c>
      <c r="B1724" s="1">
        <v>34</v>
      </c>
      <c r="C1724" s="1">
        <v>2.2776999999999998</v>
      </c>
      <c r="D1724" s="1">
        <v>5.1215999999999999</v>
      </c>
      <c r="E1724" s="1">
        <v>11.0808</v>
      </c>
      <c r="F1724" s="1">
        <v>20.860099999999999</v>
      </c>
      <c r="G1724" s="1" t="s">
        <v>29</v>
      </c>
      <c r="H1724" s="1" t="s">
        <v>15</v>
      </c>
      <c r="I1724" s="1" t="s">
        <v>16</v>
      </c>
      <c r="J1724" s="1" t="s">
        <v>17</v>
      </c>
      <c r="K1724" s="1" t="s">
        <v>18</v>
      </c>
      <c r="L1724" s="1" t="s">
        <v>19</v>
      </c>
      <c r="M1724" s="1" t="s">
        <v>20</v>
      </c>
      <c r="N1724" s="3" t="s">
        <v>21</v>
      </c>
    </row>
    <row r="1725" spans="1:14" ht="19.95" hidden="1" customHeight="1" x14ac:dyDescent="0.25">
      <c r="A1725" s="2">
        <v>164358</v>
      </c>
      <c r="B1725" s="1">
        <v>11</v>
      </c>
      <c r="C1725" s="1">
        <v>1.8784000000000001</v>
      </c>
      <c r="D1725" s="1">
        <v>4.2306999999999997</v>
      </c>
      <c r="E1725" s="1">
        <v>8.2585999999999995</v>
      </c>
      <c r="F1725" s="1">
        <v>16.903700000000001</v>
      </c>
      <c r="G1725" s="1" t="s">
        <v>29</v>
      </c>
      <c r="H1725" s="1" t="s">
        <v>31</v>
      </c>
      <c r="I1725" s="1" t="s">
        <v>32</v>
      </c>
      <c r="J1725" s="1" t="s">
        <v>33</v>
      </c>
      <c r="K1725" s="1" t="s">
        <v>34</v>
      </c>
      <c r="L1725" s="1" t="s">
        <v>35</v>
      </c>
      <c r="M1725" s="1" t="s">
        <v>36</v>
      </c>
      <c r="N1725" s="3" t="s">
        <v>37</v>
      </c>
    </row>
    <row r="1726" spans="1:14" ht="19.95" customHeight="1" x14ac:dyDescent="0.25">
      <c r="A1726" s="2">
        <v>164344</v>
      </c>
      <c r="B1726" s="1">
        <v>84</v>
      </c>
      <c r="C1726" s="1">
        <v>3.5112000000000001</v>
      </c>
      <c r="D1726" s="1">
        <v>6.6243999999999996</v>
      </c>
      <c r="E1726" s="1">
        <v>12.6073</v>
      </c>
      <c r="F1726" s="1">
        <v>25.521699999999999</v>
      </c>
      <c r="G1726" s="1" t="s">
        <v>14</v>
      </c>
      <c r="H1726" s="1" t="s">
        <v>22</v>
      </c>
      <c r="I1726" s="1" t="s">
        <v>23</v>
      </c>
      <c r="J1726" s="1" t="s">
        <v>24</v>
      </c>
      <c r="K1726" s="1" t="s">
        <v>25</v>
      </c>
      <c r="L1726" s="1" t="s">
        <v>26</v>
      </c>
      <c r="M1726" s="1" t="s">
        <v>27</v>
      </c>
      <c r="N1726" s="3" t="s">
        <v>28</v>
      </c>
    </row>
    <row r="1727" spans="1:14" ht="19.95" hidden="1" customHeight="1" x14ac:dyDescent="0.25">
      <c r="A1727" s="2">
        <v>164340</v>
      </c>
      <c r="B1727" s="1">
        <v>60</v>
      </c>
      <c r="C1727" s="1">
        <v>2.2517999999999998</v>
      </c>
      <c r="D1727" s="1">
        <v>5.0774999999999997</v>
      </c>
      <c r="E1727" s="1">
        <v>11.736000000000001</v>
      </c>
      <c r="F1727" s="1">
        <v>21.8977</v>
      </c>
      <c r="G1727" s="1" t="s">
        <v>14</v>
      </c>
      <c r="H1727" s="1" t="s">
        <v>15</v>
      </c>
      <c r="I1727" s="1" t="s">
        <v>16</v>
      </c>
      <c r="J1727" s="1" t="s">
        <v>17</v>
      </c>
      <c r="K1727" s="1" t="s">
        <v>18</v>
      </c>
      <c r="L1727" s="1" t="s">
        <v>19</v>
      </c>
      <c r="M1727" s="1" t="s">
        <v>20</v>
      </c>
      <c r="N1727" s="3" t="s">
        <v>21</v>
      </c>
    </row>
    <row r="1728" spans="1:14" ht="19.95" hidden="1" customHeight="1" x14ac:dyDescent="0.25">
      <c r="A1728" s="2">
        <v>164332</v>
      </c>
      <c r="B1728" s="1">
        <v>58</v>
      </c>
      <c r="C1728" s="1">
        <v>2.1573000000000002</v>
      </c>
      <c r="D1728" s="1">
        <v>5.3590999999999998</v>
      </c>
      <c r="E1728" s="1">
        <v>10.7873</v>
      </c>
      <c r="F1728" s="1">
        <v>21.7441</v>
      </c>
      <c r="G1728" s="1" t="s">
        <v>29</v>
      </c>
      <c r="H1728" s="1" t="s">
        <v>15</v>
      </c>
      <c r="I1728" s="1" t="s">
        <v>16</v>
      </c>
      <c r="J1728" s="1" t="s">
        <v>17</v>
      </c>
      <c r="K1728" s="1" t="s">
        <v>18</v>
      </c>
      <c r="L1728" s="1" t="s">
        <v>19</v>
      </c>
      <c r="M1728" s="1" t="s">
        <v>20</v>
      </c>
      <c r="N1728" s="3" t="s">
        <v>21</v>
      </c>
    </row>
    <row r="1729" spans="1:14" ht="19.95" hidden="1" customHeight="1" x14ac:dyDescent="0.25">
      <c r="A1729" s="2">
        <v>164306</v>
      </c>
      <c r="B1729" s="1">
        <v>23</v>
      </c>
      <c r="C1729" s="1">
        <v>1.7339</v>
      </c>
      <c r="D1729" s="1">
        <v>4.4785000000000004</v>
      </c>
      <c r="E1729" s="1">
        <v>8.8732000000000006</v>
      </c>
      <c r="F1729" s="1">
        <v>16.680800000000001</v>
      </c>
      <c r="G1729" s="1" t="s">
        <v>14</v>
      </c>
      <c r="H1729" s="1" t="s">
        <v>31</v>
      </c>
      <c r="I1729" s="1" t="s">
        <v>32</v>
      </c>
      <c r="J1729" s="1" t="s">
        <v>33</v>
      </c>
      <c r="K1729" s="1" t="s">
        <v>34</v>
      </c>
      <c r="L1729" s="1" t="s">
        <v>35</v>
      </c>
      <c r="M1729" s="1" t="s">
        <v>36</v>
      </c>
      <c r="N1729" s="3" t="s">
        <v>37</v>
      </c>
    </row>
    <row r="1730" spans="1:14" ht="19.95" hidden="1" customHeight="1" x14ac:dyDescent="0.25">
      <c r="A1730" s="2">
        <v>164293</v>
      </c>
      <c r="B1730" s="1">
        <v>38</v>
      </c>
      <c r="C1730" s="1">
        <v>2.2945000000000002</v>
      </c>
      <c r="D1730" s="1">
        <v>5.8456000000000001</v>
      </c>
      <c r="E1730" s="1">
        <v>10.688000000000001</v>
      </c>
      <c r="F1730" s="1">
        <v>23.902100000000001</v>
      </c>
      <c r="G1730" s="1" t="s">
        <v>30</v>
      </c>
      <c r="H1730" s="1" t="s">
        <v>15</v>
      </c>
      <c r="I1730" s="1" t="s">
        <v>16</v>
      </c>
      <c r="J1730" s="1" t="s">
        <v>17</v>
      </c>
      <c r="K1730" s="1" t="s">
        <v>18</v>
      </c>
      <c r="L1730" s="1" t="s">
        <v>19</v>
      </c>
      <c r="M1730" s="1" t="s">
        <v>20</v>
      </c>
      <c r="N1730" s="3" t="s">
        <v>21</v>
      </c>
    </row>
    <row r="1731" spans="1:14" ht="19.95" hidden="1" customHeight="1" x14ac:dyDescent="0.25">
      <c r="A1731" s="2">
        <v>164292</v>
      </c>
      <c r="B1731" s="1">
        <v>34</v>
      </c>
      <c r="C1731" s="1">
        <v>2.3633999999999999</v>
      </c>
      <c r="D1731" s="1">
        <v>5.0307000000000004</v>
      </c>
      <c r="E1731" s="1">
        <v>11.4588</v>
      </c>
      <c r="F1731" s="1">
        <v>24.514700000000001</v>
      </c>
      <c r="G1731" s="1" t="s">
        <v>30</v>
      </c>
      <c r="H1731" s="1" t="s">
        <v>15</v>
      </c>
      <c r="I1731" s="1" t="s">
        <v>16</v>
      </c>
      <c r="J1731" s="1" t="s">
        <v>17</v>
      </c>
      <c r="K1731" s="1" t="s">
        <v>18</v>
      </c>
      <c r="L1731" s="1" t="s">
        <v>19</v>
      </c>
      <c r="M1731" s="1" t="s">
        <v>20</v>
      </c>
      <c r="N1731" s="3" t="s">
        <v>21</v>
      </c>
    </row>
    <row r="1732" spans="1:14" ht="19.95" customHeight="1" x14ac:dyDescent="0.25">
      <c r="A1732" s="2">
        <v>164261</v>
      </c>
      <c r="B1732" s="1">
        <v>73</v>
      </c>
      <c r="C1732" s="1">
        <v>3.9013</v>
      </c>
      <c r="D1732" s="1">
        <v>6.3715999999999999</v>
      </c>
      <c r="E1732" s="1">
        <v>15.1625</v>
      </c>
      <c r="F1732" s="1">
        <v>25.6677</v>
      </c>
      <c r="G1732" s="1" t="s">
        <v>29</v>
      </c>
      <c r="H1732" s="1" t="s">
        <v>22</v>
      </c>
      <c r="I1732" s="1" t="s">
        <v>23</v>
      </c>
      <c r="J1732" s="1" t="s">
        <v>24</v>
      </c>
      <c r="K1732" s="1" t="s">
        <v>25</v>
      </c>
      <c r="L1732" s="1" t="s">
        <v>26</v>
      </c>
      <c r="M1732" s="1" t="s">
        <v>27</v>
      </c>
      <c r="N1732" s="3" t="s">
        <v>28</v>
      </c>
    </row>
    <row r="1733" spans="1:14" ht="19.95" customHeight="1" x14ac:dyDescent="0.25">
      <c r="A1733" s="2">
        <v>164205</v>
      </c>
      <c r="B1733" s="1">
        <v>85</v>
      </c>
      <c r="C1733" s="1">
        <v>3.4544999999999999</v>
      </c>
      <c r="D1733" s="1">
        <v>6.7427999999999999</v>
      </c>
      <c r="E1733" s="1">
        <v>12.4116</v>
      </c>
      <c r="F1733" s="1">
        <v>28.1892</v>
      </c>
      <c r="G1733" s="1" t="s">
        <v>30</v>
      </c>
      <c r="H1733" s="1" t="s">
        <v>22</v>
      </c>
      <c r="I1733" s="1" t="s">
        <v>23</v>
      </c>
      <c r="J1733" s="1" t="s">
        <v>24</v>
      </c>
      <c r="K1733" s="1" t="s">
        <v>25</v>
      </c>
      <c r="L1733" s="1" t="s">
        <v>26</v>
      </c>
      <c r="M1733" s="1" t="s">
        <v>27</v>
      </c>
      <c r="N1733" s="3" t="s">
        <v>28</v>
      </c>
    </row>
    <row r="1734" spans="1:14" ht="19.95" hidden="1" customHeight="1" x14ac:dyDescent="0.25">
      <c r="A1734" s="2">
        <v>164170</v>
      </c>
      <c r="B1734" s="1">
        <v>42</v>
      </c>
      <c r="C1734" s="1">
        <v>2.7612000000000001</v>
      </c>
      <c r="D1734" s="1">
        <v>5.63</v>
      </c>
      <c r="E1734" s="1">
        <v>11.5349</v>
      </c>
      <c r="F1734" s="1">
        <v>20.790500000000002</v>
      </c>
      <c r="G1734" s="1" t="s">
        <v>14</v>
      </c>
      <c r="H1734" s="1" t="s">
        <v>15</v>
      </c>
      <c r="I1734" s="1" t="s">
        <v>16</v>
      </c>
      <c r="J1734" s="1" t="s">
        <v>17</v>
      </c>
      <c r="K1734" s="1" t="s">
        <v>18</v>
      </c>
      <c r="L1734" s="1" t="s">
        <v>19</v>
      </c>
      <c r="M1734" s="1" t="s">
        <v>20</v>
      </c>
      <c r="N1734" s="3" t="s">
        <v>21</v>
      </c>
    </row>
    <row r="1735" spans="1:14" ht="19.95" customHeight="1" x14ac:dyDescent="0.25">
      <c r="A1735" s="2">
        <v>164150</v>
      </c>
      <c r="B1735" s="1">
        <v>76</v>
      </c>
      <c r="C1735" s="1">
        <v>3.9620000000000002</v>
      </c>
      <c r="D1735" s="1">
        <v>6.7877999999999998</v>
      </c>
      <c r="E1735" s="1">
        <v>12.179399999999999</v>
      </c>
      <c r="F1735" s="1">
        <v>26.7182</v>
      </c>
      <c r="G1735" s="1" t="s">
        <v>30</v>
      </c>
      <c r="H1735" s="1" t="s">
        <v>22</v>
      </c>
      <c r="I1735" s="1" t="s">
        <v>23</v>
      </c>
      <c r="J1735" s="1" t="s">
        <v>24</v>
      </c>
      <c r="K1735" s="1" t="s">
        <v>25</v>
      </c>
      <c r="L1735" s="1" t="s">
        <v>26</v>
      </c>
      <c r="M1735" s="1" t="s">
        <v>27</v>
      </c>
      <c r="N1735" s="3" t="s">
        <v>28</v>
      </c>
    </row>
    <row r="1736" spans="1:14" ht="19.95" hidden="1" customHeight="1" x14ac:dyDescent="0.25">
      <c r="A1736" s="2">
        <v>164137</v>
      </c>
      <c r="B1736" s="1">
        <v>26</v>
      </c>
      <c r="C1736" s="1">
        <v>1.4254</v>
      </c>
      <c r="D1736" s="1">
        <v>4.2930999999999999</v>
      </c>
      <c r="E1736" s="1">
        <v>9.3844999999999992</v>
      </c>
      <c r="F1736" s="1">
        <v>19.738299999999999</v>
      </c>
      <c r="G1736" s="1" t="s">
        <v>14</v>
      </c>
      <c r="H1736" s="1" t="s">
        <v>31</v>
      </c>
      <c r="I1736" s="1" t="s">
        <v>32</v>
      </c>
      <c r="J1736" s="1" t="s">
        <v>33</v>
      </c>
      <c r="K1736" s="1" t="s">
        <v>34</v>
      </c>
      <c r="L1736" s="1" t="s">
        <v>35</v>
      </c>
      <c r="M1736" s="1" t="s">
        <v>36</v>
      </c>
      <c r="N1736" s="3" t="s">
        <v>37</v>
      </c>
    </row>
    <row r="1737" spans="1:14" ht="19.95" hidden="1" customHeight="1" x14ac:dyDescent="0.25">
      <c r="A1737" s="2">
        <v>164102</v>
      </c>
      <c r="B1737" s="1">
        <v>55</v>
      </c>
      <c r="C1737" s="1">
        <v>2.0266999999999999</v>
      </c>
      <c r="D1737" s="1">
        <v>5.0631000000000004</v>
      </c>
      <c r="E1737" s="1">
        <v>10.962300000000001</v>
      </c>
      <c r="F1737" s="1">
        <v>24.123000000000001</v>
      </c>
      <c r="G1737" s="1" t="s">
        <v>30</v>
      </c>
      <c r="H1737" s="1" t="s">
        <v>15</v>
      </c>
      <c r="I1737" s="1" t="s">
        <v>16</v>
      </c>
      <c r="J1737" s="1" t="s">
        <v>17</v>
      </c>
      <c r="K1737" s="1" t="s">
        <v>18</v>
      </c>
      <c r="L1737" s="1" t="s">
        <v>19</v>
      </c>
      <c r="M1737" s="1" t="s">
        <v>20</v>
      </c>
      <c r="N1737" s="3" t="s">
        <v>21</v>
      </c>
    </row>
    <row r="1738" spans="1:14" ht="19.95" hidden="1" customHeight="1" x14ac:dyDescent="0.25">
      <c r="A1738" s="2">
        <v>164002</v>
      </c>
      <c r="B1738" s="1">
        <v>53</v>
      </c>
      <c r="C1738" s="1">
        <v>2.5945999999999998</v>
      </c>
      <c r="D1738" s="1">
        <v>5.4446000000000003</v>
      </c>
      <c r="E1738" s="1">
        <v>11.3544</v>
      </c>
      <c r="F1738" s="1">
        <v>23.1662</v>
      </c>
      <c r="G1738" s="1" t="s">
        <v>38</v>
      </c>
      <c r="H1738" s="1" t="s">
        <v>15</v>
      </c>
      <c r="I1738" s="1" t="s">
        <v>16</v>
      </c>
      <c r="J1738" s="1" t="s">
        <v>17</v>
      </c>
      <c r="K1738" s="1" t="s">
        <v>18</v>
      </c>
      <c r="L1738" s="1" t="s">
        <v>19</v>
      </c>
      <c r="M1738" s="1" t="s">
        <v>20</v>
      </c>
      <c r="N1738" s="3" t="s">
        <v>21</v>
      </c>
    </row>
    <row r="1739" spans="1:14" ht="19.95" customHeight="1" x14ac:dyDescent="0.25">
      <c r="A1739" s="2">
        <v>163998</v>
      </c>
      <c r="B1739" s="1">
        <v>74</v>
      </c>
      <c r="C1739" s="1">
        <v>3.4554</v>
      </c>
      <c r="D1739" s="1">
        <v>6.3166000000000002</v>
      </c>
      <c r="E1739" s="1">
        <v>14.503</v>
      </c>
      <c r="F1739" s="1">
        <v>29.261800000000001</v>
      </c>
      <c r="G1739" s="1" t="s">
        <v>29</v>
      </c>
      <c r="H1739" s="1" t="s">
        <v>22</v>
      </c>
      <c r="I1739" s="1" t="s">
        <v>23</v>
      </c>
      <c r="J1739" s="1" t="s">
        <v>24</v>
      </c>
      <c r="K1739" s="1" t="s">
        <v>25</v>
      </c>
      <c r="L1739" s="1" t="s">
        <v>26</v>
      </c>
      <c r="M1739" s="1" t="s">
        <v>27</v>
      </c>
      <c r="N1739" s="3" t="s">
        <v>28</v>
      </c>
    </row>
    <row r="1740" spans="1:14" ht="19.95" hidden="1" customHeight="1" x14ac:dyDescent="0.25">
      <c r="A1740" s="2">
        <v>163975</v>
      </c>
      <c r="B1740" s="1">
        <v>43</v>
      </c>
      <c r="C1740" s="1">
        <v>2.9950000000000001</v>
      </c>
      <c r="D1740" s="1">
        <v>5.0686999999999998</v>
      </c>
      <c r="E1740" s="1">
        <v>11.7682</v>
      </c>
      <c r="F1740" s="1">
        <v>21.331</v>
      </c>
      <c r="G1740" s="1" t="s">
        <v>14</v>
      </c>
      <c r="H1740" s="1" t="s">
        <v>15</v>
      </c>
      <c r="I1740" s="1" t="s">
        <v>16</v>
      </c>
      <c r="J1740" s="1" t="s">
        <v>17</v>
      </c>
      <c r="K1740" s="1" t="s">
        <v>18</v>
      </c>
      <c r="L1740" s="1" t="s">
        <v>19</v>
      </c>
      <c r="M1740" s="1" t="s">
        <v>20</v>
      </c>
      <c r="N1740" s="3" t="s">
        <v>21</v>
      </c>
    </row>
    <row r="1741" spans="1:14" ht="19.95" hidden="1" customHeight="1" x14ac:dyDescent="0.25">
      <c r="A1741" s="2">
        <v>163967</v>
      </c>
      <c r="B1741" s="1">
        <v>40</v>
      </c>
      <c r="C1741" s="1">
        <v>2.7170999999999998</v>
      </c>
      <c r="D1741" s="1">
        <v>5.5072999999999999</v>
      </c>
      <c r="E1741" s="1">
        <v>10.670199999999999</v>
      </c>
      <c r="F1741" s="1">
        <v>20.029</v>
      </c>
      <c r="G1741" s="1" t="s">
        <v>38</v>
      </c>
      <c r="H1741" s="1" t="s">
        <v>15</v>
      </c>
      <c r="I1741" s="1" t="s">
        <v>16</v>
      </c>
      <c r="J1741" s="1" t="s">
        <v>17</v>
      </c>
      <c r="K1741" s="1" t="s">
        <v>18</v>
      </c>
      <c r="L1741" s="1" t="s">
        <v>19</v>
      </c>
      <c r="M1741" s="1" t="s">
        <v>20</v>
      </c>
      <c r="N1741" s="3" t="s">
        <v>21</v>
      </c>
    </row>
    <row r="1742" spans="1:14" ht="19.95" hidden="1" customHeight="1" x14ac:dyDescent="0.25">
      <c r="A1742" s="2">
        <v>163965</v>
      </c>
      <c r="B1742" s="1">
        <v>11</v>
      </c>
      <c r="C1742" s="1">
        <v>1.5784</v>
      </c>
      <c r="D1742" s="1">
        <v>4.8186999999999998</v>
      </c>
      <c r="E1742" s="1">
        <v>8.9063999999999997</v>
      </c>
      <c r="F1742" s="1">
        <v>17.636700000000001</v>
      </c>
      <c r="G1742" s="1" t="s">
        <v>29</v>
      </c>
      <c r="H1742" s="1" t="s">
        <v>31</v>
      </c>
      <c r="I1742" s="1" t="s">
        <v>32</v>
      </c>
      <c r="J1742" s="1" t="s">
        <v>33</v>
      </c>
      <c r="K1742" s="1" t="s">
        <v>34</v>
      </c>
      <c r="L1742" s="1" t="s">
        <v>35</v>
      </c>
      <c r="M1742" s="1" t="s">
        <v>36</v>
      </c>
      <c r="N1742" s="3" t="s">
        <v>37</v>
      </c>
    </row>
    <row r="1743" spans="1:14" ht="19.95" hidden="1" customHeight="1" x14ac:dyDescent="0.25">
      <c r="A1743" s="2">
        <v>163961</v>
      </c>
      <c r="B1743" s="1">
        <v>38</v>
      </c>
      <c r="C1743" s="1">
        <v>2.9451999999999998</v>
      </c>
      <c r="D1743" s="1">
        <v>5.7038000000000002</v>
      </c>
      <c r="E1743" s="1">
        <v>11.752700000000001</v>
      </c>
      <c r="F1743" s="1">
        <v>20.721599999999999</v>
      </c>
      <c r="G1743" s="1" t="s">
        <v>30</v>
      </c>
      <c r="H1743" s="1" t="s">
        <v>15</v>
      </c>
      <c r="I1743" s="1" t="s">
        <v>16</v>
      </c>
      <c r="J1743" s="1" t="s">
        <v>17</v>
      </c>
      <c r="K1743" s="1" t="s">
        <v>18</v>
      </c>
      <c r="L1743" s="1" t="s">
        <v>19</v>
      </c>
      <c r="M1743" s="1" t="s">
        <v>20</v>
      </c>
      <c r="N1743" s="3" t="s">
        <v>21</v>
      </c>
    </row>
    <row r="1744" spans="1:14" ht="19.95" customHeight="1" x14ac:dyDescent="0.25">
      <c r="A1744" s="2">
        <v>163832</v>
      </c>
      <c r="B1744" s="1">
        <v>71</v>
      </c>
      <c r="C1744" s="1">
        <v>3.5788000000000002</v>
      </c>
      <c r="D1744" s="1">
        <v>6.2568000000000001</v>
      </c>
      <c r="E1744" s="1">
        <v>13.6983</v>
      </c>
      <c r="F1744" s="1">
        <v>26.0823</v>
      </c>
      <c r="G1744" s="1" t="s">
        <v>29</v>
      </c>
      <c r="H1744" s="1" t="s">
        <v>22</v>
      </c>
      <c r="I1744" s="1" t="s">
        <v>23</v>
      </c>
      <c r="J1744" s="1" t="s">
        <v>24</v>
      </c>
      <c r="K1744" s="1" t="s">
        <v>25</v>
      </c>
      <c r="L1744" s="1" t="s">
        <v>26</v>
      </c>
      <c r="M1744" s="1" t="s">
        <v>27</v>
      </c>
      <c r="N1744" s="3" t="s">
        <v>28</v>
      </c>
    </row>
    <row r="1745" spans="1:14" ht="19.95" hidden="1" customHeight="1" x14ac:dyDescent="0.25">
      <c r="A1745" s="2">
        <v>163820</v>
      </c>
      <c r="B1745" s="1">
        <v>34</v>
      </c>
      <c r="C1745" s="1">
        <v>2.1276999999999999</v>
      </c>
      <c r="D1745" s="1">
        <v>5.1887999999999996</v>
      </c>
      <c r="E1745" s="1">
        <v>10.5974</v>
      </c>
      <c r="F1745" s="1">
        <v>23.654599999999999</v>
      </c>
      <c r="G1745" s="1" t="s">
        <v>14</v>
      </c>
      <c r="H1745" s="1" t="s">
        <v>15</v>
      </c>
      <c r="I1745" s="1" t="s">
        <v>16</v>
      </c>
      <c r="J1745" s="1" t="s">
        <v>17</v>
      </c>
      <c r="K1745" s="1" t="s">
        <v>18</v>
      </c>
      <c r="L1745" s="1" t="s">
        <v>19</v>
      </c>
      <c r="M1745" s="1" t="s">
        <v>20</v>
      </c>
      <c r="N1745" s="3" t="s">
        <v>21</v>
      </c>
    </row>
    <row r="1746" spans="1:14" ht="19.95" customHeight="1" x14ac:dyDescent="0.25">
      <c r="A1746" s="2">
        <v>163775</v>
      </c>
      <c r="B1746" s="1">
        <v>66</v>
      </c>
      <c r="C1746" s="1">
        <v>3.3035999999999999</v>
      </c>
      <c r="D1746" s="1">
        <v>6.6577000000000002</v>
      </c>
      <c r="E1746" s="1">
        <v>12.5946</v>
      </c>
      <c r="F1746" s="1">
        <v>27.632200000000001</v>
      </c>
      <c r="G1746" s="1" t="s">
        <v>14</v>
      </c>
      <c r="H1746" s="1" t="s">
        <v>22</v>
      </c>
      <c r="I1746" s="1" t="s">
        <v>23</v>
      </c>
      <c r="J1746" s="1" t="s">
        <v>24</v>
      </c>
      <c r="K1746" s="1" t="s">
        <v>25</v>
      </c>
      <c r="L1746" s="1" t="s">
        <v>26</v>
      </c>
      <c r="M1746" s="1" t="s">
        <v>27</v>
      </c>
      <c r="N1746" s="3" t="s">
        <v>28</v>
      </c>
    </row>
    <row r="1747" spans="1:14" ht="19.95" hidden="1" customHeight="1" x14ac:dyDescent="0.25">
      <c r="A1747" s="2">
        <v>163773</v>
      </c>
      <c r="B1747" s="1">
        <v>48</v>
      </c>
      <c r="C1747" s="1">
        <v>2.1583999999999999</v>
      </c>
      <c r="D1747" s="1">
        <v>5.3776000000000002</v>
      </c>
      <c r="E1747" s="1">
        <v>10.4099</v>
      </c>
      <c r="F1747" s="1">
        <v>20.7727</v>
      </c>
      <c r="G1747" s="1" t="s">
        <v>14</v>
      </c>
      <c r="H1747" s="1" t="s">
        <v>15</v>
      </c>
      <c r="I1747" s="1" t="s">
        <v>16</v>
      </c>
      <c r="J1747" s="1" t="s">
        <v>17</v>
      </c>
      <c r="K1747" s="1" t="s">
        <v>18</v>
      </c>
      <c r="L1747" s="1" t="s">
        <v>19</v>
      </c>
      <c r="M1747" s="1" t="s">
        <v>20</v>
      </c>
      <c r="N1747" s="3" t="s">
        <v>21</v>
      </c>
    </row>
    <row r="1748" spans="1:14" ht="19.95" hidden="1" customHeight="1" x14ac:dyDescent="0.25">
      <c r="A1748" s="2">
        <v>163697</v>
      </c>
      <c r="B1748" s="1">
        <v>10</v>
      </c>
      <c r="C1748" s="1">
        <v>1.7185999999999999</v>
      </c>
      <c r="D1748" s="1">
        <v>4.1327999999999996</v>
      </c>
      <c r="E1748" s="1">
        <v>8.2308000000000003</v>
      </c>
      <c r="F1748" s="1">
        <v>16.142800000000001</v>
      </c>
      <c r="G1748" s="1" t="s">
        <v>14</v>
      </c>
      <c r="H1748" s="1" t="s">
        <v>31</v>
      </c>
      <c r="I1748" s="1" t="s">
        <v>32</v>
      </c>
      <c r="J1748" s="1" t="s">
        <v>33</v>
      </c>
      <c r="K1748" s="1" t="s">
        <v>34</v>
      </c>
      <c r="L1748" s="1" t="s">
        <v>35</v>
      </c>
      <c r="M1748" s="1" t="s">
        <v>36</v>
      </c>
      <c r="N1748" s="3" t="s">
        <v>37</v>
      </c>
    </row>
    <row r="1749" spans="1:14" ht="19.95" hidden="1" customHeight="1" x14ac:dyDescent="0.25">
      <c r="A1749" s="2">
        <v>163696</v>
      </c>
      <c r="B1749" s="1">
        <v>54</v>
      </c>
      <c r="C1749" s="1">
        <v>2.0914999999999999</v>
      </c>
      <c r="D1749" s="1">
        <v>5.9108999999999998</v>
      </c>
      <c r="E1749" s="1">
        <v>11.514799999999999</v>
      </c>
      <c r="F1749" s="1">
        <v>21.797699999999999</v>
      </c>
      <c r="G1749" s="1" t="s">
        <v>38</v>
      </c>
      <c r="H1749" s="1" t="s">
        <v>15</v>
      </c>
      <c r="I1749" s="1" t="s">
        <v>16</v>
      </c>
      <c r="J1749" s="1" t="s">
        <v>17</v>
      </c>
      <c r="K1749" s="1" t="s">
        <v>18</v>
      </c>
      <c r="L1749" s="1" t="s">
        <v>19</v>
      </c>
      <c r="M1749" s="1" t="s">
        <v>20</v>
      </c>
      <c r="N1749" s="3" t="s">
        <v>21</v>
      </c>
    </row>
    <row r="1750" spans="1:14" ht="19.95" hidden="1" customHeight="1" x14ac:dyDescent="0.25">
      <c r="A1750" s="2">
        <v>163657</v>
      </c>
      <c r="B1750" s="1">
        <v>30</v>
      </c>
      <c r="C1750" s="1">
        <v>1.2593000000000001</v>
      </c>
      <c r="D1750" s="1">
        <v>4.5894000000000004</v>
      </c>
      <c r="E1750" s="1">
        <v>9.8880999999999997</v>
      </c>
      <c r="F1750" s="1">
        <v>19.986699999999999</v>
      </c>
      <c r="G1750" s="1" t="s">
        <v>30</v>
      </c>
      <c r="H1750" s="1" t="s">
        <v>31</v>
      </c>
      <c r="I1750" s="1" t="s">
        <v>32</v>
      </c>
      <c r="J1750" s="1" t="s">
        <v>33</v>
      </c>
      <c r="K1750" s="1" t="s">
        <v>34</v>
      </c>
      <c r="L1750" s="1" t="s">
        <v>35</v>
      </c>
      <c r="M1750" s="1" t="s">
        <v>36</v>
      </c>
      <c r="N1750" s="3" t="s">
        <v>37</v>
      </c>
    </row>
    <row r="1751" spans="1:14" ht="19.95" customHeight="1" x14ac:dyDescent="0.25">
      <c r="A1751" s="2">
        <v>163651</v>
      </c>
      <c r="B1751" s="1">
        <v>82</v>
      </c>
      <c r="C1751" s="1">
        <v>3.7966000000000002</v>
      </c>
      <c r="D1751" s="1">
        <v>6.0617999999999999</v>
      </c>
      <c r="E1751" s="1">
        <v>15.4961</v>
      </c>
      <c r="F1751" s="1">
        <v>25.591699999999999</v>
      </c>
      <c r="G1751" s="1" t="s">
        <v>30</v>
      </c>
      <c r="H1751" s="1" t="s">
        <v>22</v>
      </c>
      <c r="I1751" s="1" t="s">
        <v>23</v>
      </c>
      <c r="J1751" s="1" t="s">
        <v>24</v>
      </c>
      <c r="K1751" s="1" t="s">
        <v>25</v>
      </c>
      <c r="L1751" s="1" t="s">
        <v>26</v>
      </c>
      <c r="M1751" s="1" t="s">
        <v>27</v>
      </c>
      <c r="N1751" s="3" t="s">
        <v>28</v>
      </c>
    </row>
    <row r="1752" spans="1:14" ht="19.95" hidden="1" customHeight="1" x14ac:dyDescent="0.25">
      <c r="A1752" s="2">
        <v>163621</v>
      </c>
      <c r="B1752" s="1">
        <v>54</v>
      </c>
      <c r="C1752" s="1">
        <v>2.9296000000000002</v>
      </c>
      <c r="D1752" s="1">
        <v>5.7523999999999997</v>
      </c>
      <c r="E1752" s="1">
        <v>11.598800000000001</v>
      </c>
      <c r="F1752" s="1">
        <v>21.137</v>
      </c>
      <c r="G1752" s="1" t="s">
        <v>14</v>
      </c>
      <c r="H1752" s="1" t="s">
        <v>15</v>
      </c>
      <c r="I1752" s="1" t="s">
        <v>16</v>
      </c>
      <c r="J1752" s="1" t="s">
        <v>17</v>
      </c>
      <c r="K1752" s="1" t="s">
        <v>18</v>
      </c>
      <c r="L1752" s="1" t="s">
        <v>19</v>
      </c>
      <c r="M1752" s="1" t="s">
        <v>20</v>
      </c>
      <c r="N1752" s="3" t="s">
        <v>21</v>
      </c>
    </row>
    <row r="1753" spans="1:14" ht="19.95" customHeight="1" x14ac:dyDescent="0.25">
      <c r="A1753" s="2">
        <v>163603</v>
      </c>
      <c r="B1753" s="1">
        <v>74</v>
      </c>
      <c r="C1753" s="1">
        <v>3.7534000000000001</v>
      </c>
      <c r="D1753" s="1">
        <v>6.7784000000000004</v>
      </c>
      <c r="E1753" s="1">
        <v>12.1883</v>
      </c>
      <c r="F1753" s="1">
        <v>28.495100000000001</v>
      </c>
      <c r="G1753" s="1" t="s">
        <v>14</v>
      </c>
      <c r="H1753" s="1" t="s">
        <v>22</v>
      </c>
      <c r="I1753" s="1" t="s">
        <v>23</v>
      </c>
      <c r="J1753" s="1" t="s">
        <v>24</v>
      </c>
      <c r="K1753" s="1" t="s">
        <v>25</v>
      </c>
      <c r="L1753" s="1" t="s">
        <v>26</v>
      </c>
      <c r="M1753" s="1" t="s">
        <v>27</v>
      </c>
      <c r="N1753" s="3" t="s">
        <v>28</v>
      </c>
    </row>
    <row r="1754" spans="1:14" ht="19.95" hidden="1" customHeight="1" x14ac:dyDescent="0.25">
      <c r="A1754" s="2">
        <v>163601</v>
      </c>
      <c r="B1754" s="1">
        <v>16</v>
      </c>
      <c r="C1754" s="1">
        <v>1.0669999999999999</v>
      </c>
      <c r="D1754" s="1">
        <v>4.0606</v>
      </c>
      <c r="E1754" s="1">
        <v>9.5820000000000007</v>
      </c>
      <c r="F1754" s="1">
        <v>19.302900000000001</v>
      </c>
      <c r="G1754" s="1" t="s">
        <v>30</v>
      </c>
      <c r="H1754" s="1" t="s">
        <v>31</v>
      </c>
      <c r="I1754" s="1" t="s">
        <v>32</v>
      </c>
      <c r="J1754" s="1" t="s">
        <v>33</v>
      </c>
      <c r="K1754" s="1" t="s">
        <v>34</v>
      </c>
      <c r="L1754" s="1" t="s">
        <v>35</v>
      </c>
      <c r="M1754" s="1" t="s">
        <v>36</v>
      </c>
      <c r="N1754" s="3" t="s">
        <v>37</v>
      </c>
    </row>
    <row r="1755" spans="1:14" ht="19.95" customHeight="1" x14ac:dyDescent="0.25">
      <c r="A1755" s="2">
        <v>163555</v>
      </c>
      <c r="B1755" s="1">
        <v>76</v>
      </c>
      <c r="C1755" s="1">
        <v>3.0318999999999998</v>
      </c>
      <c r="D1755" s="1">
        <v>6.0846999999999998</v>
      </c>
      <c r="E1755" s="1">
        <v>15.715999999999999</v>
      </c>
      <c r="F1755" s="1">
        <v>27.6646</v>
      </c>
      <c r="G1755" s="1" t="s">
        <v>14</v>
      </c>
      <c r="H1755" s="1" t="s">
        <v>22</v>
      </c>
      <c r="I1755" s="1" t="s">
        <v>23</v>
      </c>
      <c r="J1755" s="1" t="s">
        <v>24</v>
      </c>
      <c r="K1755" s="1" t="s">
        <v>25</v>
      </c>
      <c r="L1755" s="1" t="s">
        <v>26</v>
      </c>
      <c r="M1755" s="1" t="s">
        <v>27</v>
      </c>
      <c r="N1755" s="3" t="s">
        <v>28</v>
      </c>
    </row>
    <row r="1756" spans="1:14" ht="19.95" hidden="1" customHeight="1" x14ac:dyDescent="0.25">
      <c r="A1756" s="2">
        <v>163492</v>
      </c>
      <c r="B1756" s="1">
        <v>11</v>
      </c>
      <c r="C1756" s="1">
        <v>1.2262</v>
      </c>
      <c r="D1756" s="1">
        <v>4.6757999999999997</v>
      </c>
      <c r="E1756" s="1">
        <v>8.6672999999999991</v>
      </c>
      <c r="F1756" s="1">
        <v>19.214099999999998</v>
      </c>
      <c r="G1756" s="1" t="s">
        <v>30</v>
      </c>
      <c r="H1756" s="1" t="s">
        <v>31</v>
      </c>
      <c r="I1756" s="1" t="s">
        <v>32</v>
      </c>
      <c r="J1756" s="1" t="s">
        <v>33</v>
      </c>
      <c r="K1756" s="1" t="s">
        <v>34</v>
      </c>
      <c r="L1756" s="1" t="s">
        <v>35</v>
      </c>
      <c r="M1756" s="1" t="s">
        <v>36</v>
      </c>
      <c r="N1756" s="3" t="s">
        <v>37</v>
      </c>
    </row>
    <row r="1757" spans="1:14" ht="19.95" hidden="1" customHeight="1" x14ac:dyDescent="0.25">
      <c r="A1757" s="2">
        <v>163487</v>
      </c>
      <c r="B1757" s="1">
        <v>47</v>
      </c>
      <c r="C1757" s="1">
        <v>2.661</v>
      </c>
      <c r="D1757" s="1">
        <v>5.4028999999999998</v>
      </c>
      <c r="E1757" s="1">
        <v>10.7035</v>
      </c>
      <c r="F1757" s="1">
        <v>23.624700000000001</v>
      </c>
      <c r="G1757" s="1" t="s">
        <v>14</v>
      </c>
      <c r="H1757" s="1" t="s">
        <v>15</v>
      </c>
      <c r="I1757" s="1" t="s">
        <v>16</v>
      </c>
      <c r="J1757" s="1" t="s">
        <v>17</v>
      </c>
      <c r="K1757" s="1" t="s">
        <v>18</v>
      </c>
      <c r="L1757" s="1" t="s">
        <v>19</v>
      </c>
      <c r="M1757" s="1" t="s">
        <v>20</v>
      </c>
      <c r="N1757" s="3" t="s">
        <v>21</v>
      </c>
    </row>
    <row r="1758" spans="1:14" ht="19.95" hidden="1" customHeight="1" x14ac:dyDescent="0.25">
      <c r="A1758" s="2">
        <v>163482</v>
      </c>
      <c r="B1758" s="1">
        <v>23</v>
      </c>
      <c r="C1758" s="1">
        <v>1.5718000000000001</v>
      </c>
      <c r="D1758" s="1">
        <v>4.7613000000000003</v>
      </c>
      <c r="E1758" s="1">
        <v>9.0536999999999992</v>
      </c>
      <c r="F1758" s="1">
        <v>18.087700000000002</v>
      </c>
      <c r="G1758" s="1" t="s">
        <v>14</v>
      </c>
      <c r="H1758" s="1" t="s">
        <v>31</v>
      </c>
      <c r="I1758" s="1" t="s">
        <v>32</v>
      </c>
      <c r="J1758" s="1" t="s">
        <v>33</v>
      </c>
      <c r="K1758" s="1" t="s">
        <v>34</v>
      </c>
      <c r="L1758" s="1" t="s">
        <v>35</v>
      </c>
      <c r="M1758" s="1" t="s">
        <v>36</v>
      </c>
      <c r="N1758" s="3" t="s">
        <v>21</v>
      </c>
    </row>
    <row r="1759" spans="1:14" ht="19.95" customHeight="1" x14ac:dyDescent="0.25">
      <c r="A1759" s="2">
        <v>163467</v>
      </c>
      <c r="B1759" s="1">
        <v>72</v>
      </c>
      <c r="C1759" s="1">
        <v>3.6684000000000001</v>
      </c>
      <c r="D1759" s="1">
        <v>6.0252999999999997</v>
      </c>
      <c r="E1759" s="1">
        <v>15.3635</v>
      </c>
      <c r="F1759" s="1">
        <v>29.683299999999999</v>
      </c>
      <c r="G1759" s="1" t="s">
        <v>30</v>
      </c>
      <c r="H1759" s="1" t="s">
        <v>22</v>
      </c>
      <c r="I1759" s="1" t="s">
        <v>23</v>
      </c>
      <c r="J1759" s="1" t="s">
        <v>24</v>
      </c>
      <c r="K1759" s="1" t="s">
        <v>25</v>
      </c>
      <c r="L1759" s="1" t="s">
        <v>26</v>
      </c>
      <c r="M1759" s="1" t="s">
        <v>27</v>
      </c>
      <c r="N1759" s="3" t="s">
        <v>28</v>
      </c>
    </row>
    <row r="1760" spans="1:14" ht="19.95" customHeight="1" x14ac:dyDescent="0.25">
      <c r="A1760" s="2">
        <v>163331</v>
      </c>
      <c r="B1760" s="1">
        <v>73</v>
      </c>
      <c r="C1760" s="1">
        <v>3.9563000000000001</v>
      </c>
      <c r="D1760" s="1">
        <v>6.117</v>
      </c>
      <c r="E1760" s="1">
        <v>15.006399999999999</v>
      </c>
      <c r="F1760" s="1">
        <v>28.063500000000001</v>
      </c>
      <c r="G1760" s="1" t="s">
        <v>38</v>
      </c>
      <c r="H1760" s="1" t="s">
        <v>22</v>
      </c>
      <c r="I1760" s="1" t="s">
        <v>23</v>
      </c>
      <c r="J1760" s="1" t="s">
        <v>24</v>
      </c>
      <c r="K1760" s="1" t="s">
        <v>25</v>
      </c>
      <c r="L1760" s="1" t="s">
        <v>26</v>
      </c>
      <c r="M1760" s="1" t="s">
        <v>27</v>
      </c>
      <c r="N1760" s="3" t="s">
        <v>28</v>
      </c>
    </row>
    <row r="1761" spans="1:14" ht="19.95" hidden="1" customHeight="1" x14ac:dyDescent="0.25">
      <c r="A1761" s="2">
        <v>163330</v>
      </c>
      <c r="B1761" s="1">
        <v>16</v>
      </c>
      <c r="C1761" s="1">
        <v>1.8149</v>
      </c>
      <c r="D1761" s="1">
        <v>4.3124000000000002</v>
      </c>
      <c r="E1761" s="1">
        <v>9.2963000000000005</v>
      </c>
      <c r="F1761" s="1">
        <v>16.639700000000001</v>
      </c>
      <c r="G1761" s="1" t="s">
        <v>38</v>
      </c>
      <c r="H1761" s="1" t="s">
        <v>31</v>
      </c>
      <c r="I1761" s="1" t="s">
        <v>32</v>
      </c>
      <c r="J1761" s="1" t="s">
        <v>33</v>
      </c>
      <c r="K1761" s="1" t="s">
        <v>34</v>
      </c>
      <c r="L1761" s="1" t="s">
        <v>35</v>
      </c>
      <c r="M1761" s="1" t="s">
        <v>36</v>
      </c>
      <c r="N1761" s="3" t="s">
        <v>37</v>
      </c>
    </row>
    <row r="1762" spans="1:14" ht="19.95" hidden="1" customHeight="1" x14ac:dyDescent="0.25">
      <c r="A1762" s="2">
        <v>163319</v>
      </c>
      <c r="B1762" s="1">
        <v>26</v>
      </c>
      <c r="C1762" s="1">
        <v>1.8320000000000001</v>
      </c>
      <c r="D1762" s="1">
        <v>4.9283999999999999</v>
      </c>
      <c r="E1762" s="1">
        <v>9.6297999999999995</v>
      </c>
      <c r="F1762" s="1">
        <v>19.109500000000001</v>
      </c>
      <c r="G1762" s="1" t="s">
        <v>30</v>
      </c>
      <c r="H1762" s="1" t="s">
        <v>31</v>
      </c>
      <c r="I1762" s="1" t="s">
        <v>32</v>
      </c>
      <c r="J1762" s="1" t="s">
        <v>33</v>
      </c>
      <c r="K1762" s="1" t="s">
        <v>34</v>
      </c>
      <c r="L1762" s="1" t="s">
        <v>35</v>
      </c>
      <c r="M1762" s="1" t="s">
        <v>36</v>
      </c>
      <c r="N1762" s="3" t="s">
        <v>37</v>
      </c>
    </row>
    <row r="1763" spans="1:14" ht="19.95" customHeight="1" x14ac:dyDescent="0.25">
      <c r="A1763" s="2">
        <v>163295</v>
      </c>
      <c r="B1763" s="1">
        <v>89</v>
      </c>
      <c r="C1763" s="1">
        <v>3.8098000000000001</v>
      </c>
      <c r="D1763" s="1">
        <v>6.8860000000000001</v>
      </c>
      <c r="E1763" s="1">
        <v>15.6439</v>
      </c>
      <c r="F1763" s="1">
        <v>29.639600000000002</v>
      </c>
      <c r="G1763" s="1" t="s">
        <v>30</v>
      </c>
      <c r="H1763" s="1" t="s">
        <v>22</v>
      </c>
      <c r="I1763" s="1" t="s">
        <v>23</v>
      </c>
      <c r="J1763" s="1" t="s">
        <v>24</v>
      </c>
      <c r="K1763" s="1" t="s">
        <v>25</v>
      </c>
      <c r="L1763" s="1" t="s">
        <v>26</v>
      </c>
      <c r="M1763" s="1" t="s">
        <v>27</v>
      </c>
      <c r="N1763" s="3" t="s">
        <v>28</v>
      </c>
    </row>
    <row r="1764" spans="1:14" ht="19.95" customHeight="1" x14ac:dyDescent="0.25">
      <c r="A1764" s="2">
        <v>163249</v>
      </c>
      <c r="B1764" s="1">
        <v>73</v>
      </c>
      <c r="C1764" s="1">
        <v>3.3965000000000001</v>
      </c>
      <c r="D1764" s="1">
        <v>6.7618</v>
      </c>
      <c r="E1764" s="1">
        <v>12.381500000000001</v>
      </c>
      <c r="F1764" s="1">
        <v>25.607600000000001</v>
      </c>
      <c r="G1764" s="1" t="s">
        <v>30</v>
      </c>
      <c r="H1764" s="1" t="s">
        <v>22</v>
      </c>
      <c r="I1764" s="1" t="s">
        <v>23</v>
      </c>
      <c r="J1764" s="1" t="s">
        <v>24</v>
      </c>
      <c r="K1764" s="1" t="s">
        <v>25</v>
      </c>
      <c r="L1764" s="1" t="s">
        <v>26</v>
      </c>
      <c r="M1764" s="1" t="s">
        <v>27</v>
      </c>
      <c r="N1764" s="3" t="s">
        <v>28</v>
      </c>
    </row>
    <row r="1765" spans="1:14" ht="19.95" hidden="1" customHeight="1" x14ac:dyDescent="0.25">
      <c r="A1765" s="2">
        <v>163229</v>
      </c>
      <c r="B1765" s="1">
        <v>27</v>
      </c>
      <c r="C1765" s="1">
        <v>1.9393</v>
      </c>
      <c r="D1765" s="1">
        <v>4.3815</v>
      </c>
      <c r="E1765" s="1">
        <v>9.9331999999999994</v>
      </c>
      <c r="F1765" s="1">
        <v>19.2315</v>
      </c>
      <c r="G1765" s="1" t="s">
        <v>38</v>
      </c>
      <c r="H1765" s="1" t="s">
        <v>31</v>
      </c>
      <c r="I1765" s="1" t="s">
        <v>32</v>
      </c>
      <c r="J1765" s="1" t="s">
        <v>33</v>
      </c>
      <c r="K1765" s="1" t="s">
        <v>34</v>
      </c>
      <c r="L1765" s="1" t="s">
        <v>35</v>
      </c>
      <c r="M1765" s="1" t="s">
        <v>36</v>
      </c>
      <c r="N1765" s="3" t="s">
        <v>37</v>
      </c>
    </row>
    <row r="1766" spans="1:14" ht="19.95" hidden="1" customHeight="1" x14ac:dyDescent="0.25">
      <c r="A1766" s="2">
        <v>163213</v>
      </c>
      <c r="B1766" s="1">
        <v>26</v>
      </c>
      <c r="C1766" s="1">
        <v>1.5376000000000001</v>
      </c>
      <c r="D1766" s="1">
        <v>4.6760000000000002</v>
      </c>
      <c r="E1766" s="1">
        <v>8.8882999999999992</v>
      </c>
      <c r="F1766" s="1">
        <v>18.8063</v>
      </c>
      <c r="G1766" s="1" t="s">
        <v>14</v>
      </c>
      <c r="H1766" s="1" t="s">
        <v>31</v>
      </c>
      <c r="I1766" s="1" t="s">
        <v>32</v>
      </c>
      <c r="J1766" s="1" t="s">
        <v>33</v>
      </c>
      <c r="K1766" s="1" t="s">
        <v>34</v>
      </c>
      <c r="L1766" s="1" t="s">
        <v>35</v>
      </c>
      <c r="M1766" s="1" t="s">
        <v>36</v>
      </c>
      <c r="N1766" s="3" t="s">
        <v>37</v>
      </c>
    </row>
    <row r="1767" spans="1:14" ht="19.95" hidden="1" customHeight="1" x14ac:dyDescent="0.25">
      <c r="A1767" s="2">
        <v>163206</v>
      </c>
      <c r="B1767" s="1">
        <v>40</v>
      </c>
      <c r="C1767" s="1">
        <v>2.3940999999999999</v>
      </c>
      <c r="D1767" s="1">
        <v>5.8878000000000004</v>
      </c>
      <c r="E1767" s="1">
        <v>10.504200000000001</v>
      </c>
      <c r="F1767" s="1">
        <v>24.457000000000001</v>
      </c>
      <c r="G1767" s="1" t="s">
        <v>38</v>
      </c>
      <c r="H1767" s="1" t="s">
        <v>15</v>
      </c>
      <c r="I1767" s="1" t="s">
        <v>16</v>
      </c>
      <c r="J1767" s="1" t="s">
        <v>17</v>
      </c>
      <c r="K1767" s="1" t="s">
        <v>18</v>
      </c>
      <c r="L1767" s="1" t="s">
        <v>19</v>
      </c>
      <c r="M1767" s="1" t="s">
        <v>20</v>
      </c>
      <c r="N1767" s="3" t="s">
        <v>21</v>
      </c>
    </row>
    <row r="1768" spans="1:14" ht="19.95" customHeight="1" x14ac:dyDescent="0.25">
      <c r="A1768" s="2">
        <v>163196</v>
      </c>
      <c r="B1768" s="1">
        <v>85</v>
      </c>
      <c r="C1768" s="1">
        <v>3.8637000000000001</v>
      </c>
      <c r="D1768" s="1">
        <v>6.7298</v>
      </c>
      <c r="E1768" s="1">
        <v>13.638</v>
      </c>
      <c r="F1768" s="1">
        <v>28.891400000000001</v>
      </c>
      <c r="G1768" s="1" t="s">
        <v>14</v>
      </c>
      <c r="H1768" s="1" t="s">
        <v>22</v>
      </c>
      <c r="I1768" s="1" t="s">
        <v>23</v>
      </c>
      <c r="J1768" s="1" t="s">
        <v>24</v>
      </c>
      <c r="K1768" s="1" t="s">
        <v>25</v>
      </c>
      <c r="L1768" s="1" t="s">
        <v>26</v>
      </c>
      <c r="M1768" s="1" t="s">
        <v>27</v>
      </c>
      <c r="N1768" s="3" t="s">
        <v>28</v>
      </c>
    </row>
    <row r="1769" spans="1:14" ht="19.95" hidden="1" customHeight="1" x14ac:dyDescent="0.25">
      <c r="A1769" s="2">
        <v>163185</v>
      </c>
      <c r="B1769" s="1">
        <v>38</v>
      </c>
      <c r="C1769" s="1">
        <v>2.2172000000000001</v>
      </c>
      <c r="D1769" s="1">
        <v>5.3821000000000003</v>
      </c>
      <c r="E1769" s="1">
        <v>11.9171</v>
      </c>
      <c r="F1769" s="1">
        <v>22.545500000000001</v>
      </c>
      <c r="G1769" s="1" t="s">
        <v>14</v>
      </c>
      <c r="H1769" s="1" t="s">
        <v>15</v>
      </c>
      <c r="I1769" s="1" t="s">
        <v>16</v>
      </c>
      <c r="J1769" s="1" t="s">
        <v>17</v>
      </c>
      <c r="K1769" s="1" t="s">
        <v>18</v>
      </c>
      <c r="L1769" s="1" t="s">
        <v>19</v>
      </c>
      <c r="M1769" s="1" t="s">
        <v>20</v>
      </c>
      <c r="N1769" s="3" t="s">
        <v>21</v>
      </c>
    </row>
    <row r="1770" spans="1:14" ht="19.95" hidden="1" customHeight="1" x14ac:dyDescent="0.25">
      <c r="A1770" s="2">
        <v>163158</v>
      </c>
      <c r="B1770" s="1">
        <v>22</v>
      </c>
      <c r="C1770" s="1">
        <v>1.4153</v>
      </c>
      <c r="D1770" s="1">
        <v>4.3421000000000003</v>
      </c>
      <c r="E1770" s="1">
        <v>8.0305999999999997</v>
      </c>
      <c r="F1770" s="1">
        <v>18.478200000000001</v>
      </c>
      <c r="G1770" s="1" t="s">
        <v>30</v>
      </c>
      <c r="H1770" s="1" t="s">
        <v>31</v>
      </c>
      <c r="I1770" s="1" t="s">
        <v>32</v>
      </c>
      <c r="J1770" s="1" t="s">
        <v>33</v>
      </c>
      <c r="K1770" s="1" t="s">
        <v>34</v>
      </c>
      <c r="L1770" s="1" t="s">
        <v>35</v>
      </c>
      <c r="M1770" s="1" t="s">
        <v>36</v>
      </c>
      <c r="N1770" s="3" t="s">
        <v>37</v>
      </c>
    </row>
    <row r="1771" spans="1:14" ht="19.95" hidden="1" customHeight="1" x14ac:dyDescent="0.25">
      <c r="A1771" s="2">
        <v>163145</v>
      </c>
      <c r="B1771" s="1">
        <v>49</v>
      </c>
      <c r="C1771" s="1">
        <v>2.3561000000000001</v>
      </c>
      <c r="D1771" s="1">
        <v>5.3281000000000001</v>
      </c>
      <c r="E1771" s="1">
        <v>10.8743</v>
      </c>
      <c r="F1771" s="1">
        <v>20.739699999999999</v>
      </c>
      <c r="G1771" s="1" t="s">
        <v>29</v>
      </c>
      <c r="H1771" s="1" t="s">
        <v>15</v>
      </c>
      <c r="I1771" s="1" t="s">
        <v>16</v>
      </c>
      <c r="J1771" s="1" t="s">
        <v>17</v>
      </c>
      <c r="K1771" s="1" t="s">
        <v>18</v>
      </c>
      <c r="L1771" s="1" t="s">
        <v>19</v>
      </c>
      <c r="M1771" s="1" t="s">
        <v>20</v>
      </c>
      <c r="N1771" s="3" t="s">
        <v>21</v>
      </c>
    </row>
    <row r="1772" spans="1:14" ht="19.95" hidden="1" customHeight="1" x14ac:dyDescent="0.25">
      <c r="A1772" s="2">
        <v>163142</v>
      </c>
      <c r="B1772" s="1">
        <v>45</v>
      </c>
      <c r="C1772" s="1">
        <v>2.3157999999999999</v>
      </c>
      <c r="D1772" s="1">
        <v>5.4132999999999996</v>
      </c>
      <c r="E1772" s="1">
        <v>10.282400000000001</v>
      </c>
      <c r="F1772" s="1">
        <v>22.622699999999998</v>
      </c>
      <c r="G1772" s="1" t="s">
        <v>14</v>
      </c>
      <c r="H1772" s="1" t="s">
        <v>15</v>
      </c>
      <c r="I1772" s="1" t="s">
        <v>16</v>
      </c>
      <c r="J1772" s="1" t="s">
        <v>17</v>
      </c>
      <c r="K1772" s="1" t="s">
        <v>18</v>
      </c>
      <c r="L1772" s="1" t="s">
        <v>19</v>
      </c>
      <c r="M1772" s="1" t="s">
        <v>20</v>
      </c>
      <c r="N1772" s="3" t="s">
        <v>21</v>
      </c>
    </row>
    <row r="1773" spans="1:14" ht="19.95" hidden="1" customHeight="1" x14ac:dyDescent="0.25">
      <c r="A1773" s="2">
        <v>163060</v>
      </c>
      <c r="B1773" s="1">
        <v>34</v>
      </c>
      <c r="C1773" s="1">
        <v>2.1808999999999998</v>
      </c>
      <c r="D1773" s="1">
        <v>5.7773000000000003</v>
      </c>
      <c r="E1773" s="1">
        <v>10.6662</v>
      </c>
      <c r="F1773" s="1">
        <v>23.869199999999999</v>
      </c>
      <c r="G1773" s="1" t="s">
        <v>29</v>
      </c>
      <c r="H1773" s="1" t="s">
        <v>15</v>
      </c>
      <c r="I1773" s="1" t="s">
        <v>16</v>
      </c>
      <c r="J1773" s="1" t="s">
        <v>17</v>
      </c>
      <c r="K1773" s="1" t="s">
        <v>18</v>
      </c>
      <c r="L1773" s="1" t="s">
        <v>19</v>
      </c>
      <c r="M1773" s="1" t="s">
        <v>20</v>
      </c>
      <c r="N1773" s="3" t="s">
        <v>21</v>
      </c>
    </row>
    <row r="1774" spans="1:14" ht="19.95" customHeight="1" x14ac:dyDescent="0.25">
      <c r="A1774" s="2">
        <v>163031</v>
      </c>
      <c r="B1774" s="1">
        <v>67</v>
      </c>
      <c r="C1774" s="1">
        <v>3.1981999999999999</v>
      </c>
      <c r="D1774" s="1">
        <v>6.4862000000000002</v>
      </c>
      <c r="E1774" s="1">
        <v>13.768599999999999</v>
      </c>
      <c r="F1774" s="1">
        <v>25.555399999999999</v>
      </c>
      <c r="G1774" s="1" t="s">
        <v>30</v>
      </c>
      <c r="H1774" s="1" t="s">
        <v>22</v>
      </c>
      <c r="I1774" s="1" t="s">
        <v>23</v>
      </c>
      <c r="J1774" s="1" t="s">
        <v>24</v>
      </c>
      <c r="K1774" s="1" t="s">
        <v>25</v>
      </c>
      <c r="L1774" s="1" t="s">
        <v>26</v>
      </c>
      <c r="M1774" s="1" t="s">
        <v>27</v>
      </c>
      <c r="N1774" s="3" t="s">
        <v>28</v>
      </c>
    </row>
    <row r="1775" spans="1:14" ht="19.95" hidden="1" customHeight="1" x14ac:dyDescent="0.25">
      <c r="A1775" s="2">
        <v>163005</v>
      </c>
      <c r="B1775" s="1">
        <v>20</v>
      </c>
      <c r="C1775" s="1">
        <v>1.4056</v>
      </c>
      <c r="D1775" s="1">
        <v>4.8715000000000002</v>
      </c>
      <c r="E1775" s="1">
        <v>9.2904</v>
      </c>
      <c r="F1775" s="1">
        <v>16.542300000000001</v>
      </c>
      <c r="G1775" s="1" t="s">
        <v>30</v>
      </c>
      <c r="H1775" s="1" t="s">
        <v>31</v>
      </c>
      <c r="I1775" s="1" t="s">
        <v>32</v>
      </c>
      <c r="J1775" s="1" t="s">
        <v>33</v>
      </c>
      <c r="K1775" s="1" t="s">
        <v>34</v>
      </c>
      <c r="L1775" s="1" t="s">
        <v>35</v>
      </c>
      <c r="M1775" s="1" t="s">
        <v>36</v>
      </c>
      <c r="N1775" s="3" t="s">
        <v>37</v>
      </c>
    </row>
    <row r="1776" spans="1:14" ht="19.95" hidden="1" customHeight="1" x14ac:dyDescent="0.25">
      <c r="A1776" s="2">
        <v>162969</v>
      </c>
      <c r="B1776" s="1">
        <v>11</v>
      </c>
      <c r="C1776" s="1">
        <v>1.6841999999999999</v>
      </c>
      <c r="D1776" s="1">
        <v>4.1344000000000003</v>
      </c>
      <c r="E1776" s="1">
        <v>9.7010000000000005</v>
      </c>
      <c r="F1776" s="1">
        <v>18.410599999999999</v>
      </c>
      <c r="G1776" s="1" t="s">
        <v>30</v>
      </c>
      <c r="H1776" s="1" t="s">
        <v>31</v>
      </c>
      <c r="I1776" s="1" t="s">
        <v>32</v>
      </c>
      <c r="J1776" s="1" t="s">
        <v>33</v>
      </c>
      <c r="K1776" s="1" t="s">
        <v>34</v>
      </c>
      <c r="L1776" s="1" t="s">
        <v>35</v>
      </c>
      <c r="M1776" s="1" t="s">
        <v>36</v>
      </c>
      <c r="N1776" s="3" t="s">
        <v>37</v>
      </c>
    </row>
    <row r="1777" spans="1:14" ht="19.95" customHeight="1" x14ac:dyDescent="0.25">
      <c r="A1777" s="2">
        <v>162958</v>
      </c>
      <c r="B1777" s="1">
        <v>84</v>
      </c>
      <c r="C1777" s="1">
        <v>3.5377999999999998</v>
      </c>
      <c r="D1777" s="1">
        <v>6.7988999999999997</v>
      </c>
      <c r="E1777" s="1">
        <v>13.593</v>
      </c>
      <c r="F1777" s="1">
        <v>28.697900000000001</v>
      </c>
      <c r="G1777" s="1" t="s">
        <v>29</v>
      </c>
      <c r="H1777" s="1" t="s">
        <v>22</v>
      </c>
      <c r="I1777" s="1" t="s">
        <v>23</v>
      </c>
      <c r="J1777" s="1" t="s">
        <v>24</v>
      </c>
      <c r="K1777" s="1" t="s">
        <v>25</v>
      </c>
      <c r="L1777" s="1" t="s">
        <v>26</v>
      </c>
      <c r="M1777" s="1" t="s">
        <v>27</v>
      </c>
      <c r="N1777" s="3" t="s">
        <v>28</v>
      </c>
    </row>
    <row r="1778" spans="1:14" ht="19.95" hidden="1" customHeight="1" x14ac:dyDescent="0.25">
      <c r="A1778" s="2">
        <v>162945</v>
      </c>
      <c r="B1778" s="1">
        <v>19</v>
      </c>
      <c r="C1778" s="1">
        <v>1.3454999999999999</v>
      </c>
      <c r="D1778" s="1">
        <v>4.6961000000000004</v>
      </c>
      <c r="E1778" s="1">
        <v>8.4992000000000001</v>
      </c>
      <c r="F1778" s="1">
        <v>18.840599999999998</v>
      </c>
      <c r="G1778" s="1" t="s">
        <v>14</v>
      </c>
      <c r="H1778" s="1" t="s">
        <v>31</v>
      </c>
      <c r="I1778" s="1" t="s">
        <v>32</v>
      </c>
      <c r="J1778" s="1" t="s">
        <v>33</v>
      </c>
      <c r="K1778" s="1" t="s">
        <v>34</v>
      </c>
      <c r="L1778" s="1" t="s">
        <v>35</v>
      </c>
      <c r="M1778" s="1" t="s">
        <v>36</v>
      </c>
      <c r="N1778" s="3" t="s">
        <v>37</v>
      </c>
    </row>
    <row r="1779" spans="1:14" ht="19.95" hidden="1" customHeight="1" x14ac:dyDescent="0.25">
      <c r="A1779" s="2">
        <v>162846</v>
      </c>
      <c r="B1779" s="1">
        <v>33</v>
      </c>
      <c r="C1779" s="1">
        <v>2.8332000000000002</v>
      </c>
      <c r="D1779" s="1">
        <v>5.7226999999999997</v>
      </c>
      <c r="E1779" s="1">
        <v>11.7003</v>
      </c>
      <c r="F1779" s="1">
        <v>20.2685</v>
      </c>
      <c r="G1779" s="1" t="s">
        <v>14</v>
      </c>
      <c r="H1779" s="1" t="s">
        <v>15</v>
      </c>
      <c r="I1779" s="1" t="s">
        <v>16</v>
      </c>
      <c r="J1779" s="1" t="s">
        <v>17</v>
      </c>
      <c r="K1779" s="1" t="s">
        <v>18</v>
      </c>
      <c r="L1779" s="1" t="s">
        <v>19</v>
      </c>
      <c r="M1779" s="1" t="s">
        <v>20</v>
      </c>
      <c r="N1779" s="3" t="s">
        <v>21</v>
      </c>
    </row>
    <row r="1780" spans="1:14" ht="19.95" hidden="1" customHeight="1" x14ac:dyDescent="0.25">
      <c r="A1780" s="2">
        <v>162844</v>
      </c>
      <c r="B1780" s="1">
        <v>27</v>
      </c>
      <c r="C1780" s="1">
        <v>1.911</v>
      </c>
      <c r="D1780" s="1">
        <v>4.8521000000000001</v>
      </c>
      <c r="E1780" s="1">
        <v>9.3359000000000005</v>
      </c>
      <c r="F1780" s="1">
        <v>19.3126</v>
      </c>
      <c r="G1780" s="1" t="s">
        <v>38</v>
      </c>
      <c r="H1780" s="1" t="s">
        <v>31</v>
      </c>
      <c r="I1780" s="1" t="s">
        <v>32</v>
      </c>
      <c r="J1780" s="1" t="s">
        <v>33</v>
      </c>
      <c r="K1780" s="1" t="s">
        <v>34</v>
      </c>
      <c r="L1780" s="1" t="s">
        <v>35</v>
      </c>
      <c r="M1780" s="1" t="s">
        <v>36</v>
      </c>
      <c r="N1780" s="3" t="s">
        <v>37</v>
      </c>
    </row>
    <row r="1781" spans="1:14" ht="19.95" hidden="1" customHeight="1" x14ac:dyDescent="0.25">
      <c r="A1781" s="2">
        <v>162819</v>
      </c>
      <c r="B1781" s="1">
        <v>11</v>
      </c>
      <c r="C1781" s="1">
        <v>1.3803000000000001</v>
      </c>
      <c r="D1781" s="1">
        <v>4.0351999999999997</v>
      </c>
      <c r="E1781" s="1">
        <v>8.3234999999999992</v>
      </c>
      <c r="F1781" s="1">
        <v>17.914100000000001</v>
      </c>
      <c r="G1781" s="1" t="s">
        <v>14</v>
      </c>
      <c r="H1781" s="1" t="s">
        <v>31</v>
      </c>
      <c r="I1781" s="1" t="s">
        <v>32</v>
      </c>
      <c r="J1781" s="1" t="s">
        <v>33</v>
      </c>
      <c r="K1781" s="1" t="s">
        <v>34</v>
      </c>
      <c r="L1781" s="1" t="s">
        <v>35</v>
      </c>
      <c r="M1781" s="1" t="s">
        <v>36</v>
      </c>
      <c r="N1781" s="3" t="s">
        <v>37</v>
      </c>
    </row>
    <row r="1782" spans="1:14" ht="19.95" hidden="1" customHeight="1" x14ac:dyDescent="0.25">
      <c r="A1782" s="2">
        <v>162772</v>
      </c>
      <c r="B1782" s="1">
        <v>37</v>
      </c>
      <c r="C1782" s="1">
        <v>2.0596999999999999</v>
      </c>
      <c r="D1782" s="1">
        <v>5.2697000000000003</v>
      </c>
      <c r="E1782" s="1">
        <v>10.0884</v>
      </c>
      <c r="F1782" s="1">
        <v>24.7864</v>
      </c>
      <c r="G1782" s="1" t="s">
        <v>38</v>
      </c>
      <c r="H1782" s="1" t="s">
        <v>15</v>
      </c>
      <c r="I1782" s="1" t="s">
        <v>16</v>
      </c>
      <c r="J1782" s="1" t="s">
        <v>17</v>
      </c>
      <c r="K1782" s="1" t="s">
        <v>18</v>
      </c>
      <c r="L1782" s="1" t="s">
        <v>19</v>
      </c>
      <c r="M1782" s="1" t="s">
        <v>20</v>
      </c>
      <c r="N1782" s="3" t="s">
        <v>21</v>
      </c>
    </row>
    <row r="1783" spans="1:14" ht="19.95" customHeight="1" x14ac:dyDescent="0.25">
      <c r="A1783" s="2">
        <v>162717</v>
      </c>
      <c r="B1783" s="1">
        <v>89</v>
      </c>
      <c r="C1783" s="1">
        <v>3.7078000000000002</v>
      </c>
      <c r="D1783" s="1">
        <v>6.9448999999999996</v>
      </c>
      <c r="E1783" s="1">
        <v>12.2743</v>
      </c>
      <c r="F1783" s="1">
        <v>27.191700000000001</v>
      </c>
      <c r="G1783" s="1" t="s">
        <v>30</v>
      </c>
      <c r="H1783" s="1" t="s">
        <v>22</v>
      </c>
      <c r="I1783" s="1" t="s">
        <v>23</v>
      </c>
      <c r="J1783" s="1" t="s">
        <v>24</v>
      </c>
      <c r="K1783" s="1" t="s">
        <v>25</v>
      </c>
      <c r="L1783" s="1" t="s">
        <v>26</v>
      </c>
      <c r="M1783" s="1" t="s">
        <v>27</v>
      </c>
      <c r="N1783" s="3" t="s">
        <v>28</v>
      </c>
    </row>
    <row r="1784" spans="1:14" ht="19.95" hidden="1" customHeight="1" x14ac:dyDescent="0.25">
      <c r="A1784" s="2">
        <v>162694</v>
      </c>
      <c r="B1784" s="1">
        <v>43</v>
      </c>
      <c r="C1784" s="1">
        <v>2.8384</v>
      </c>
      <c r="D1784" s="1">
        <v>5.7302</v>
      </c>
      <c r="E1784" s="1">
        <v>11.2921</v>
      </c>
      <c r="F1784" s="1">
        <v>24.871700000000001</v>
      </c>
      <c r="G1784" s="1" t="s">
        <v>14</v>
      </c>
      <c r="H1784" s="1" t="s">
        <v>15</v>
      </c>
      <c r="I1784" s="1" t="s">
        <v>16</v>
      </c>
      <c r="J1784" s="1" t="s">
        <v>17</v>
      </c>
      <c r="K1784" s="1" t="s">
        <v>18</v>
      </c>
      <c r="L1784" s="1" t="s">
        <v>19</v>
      </c>
      <c r="M1784" s="1" t="s">
        <v>20</v>
      </c>
      <c r="N1784" s="3" t="s">
        <v>21</v>
      </c>
    </row>
    <row r="1785" spans="1:14" ht="19.95" hidden="1" customHeight="1" x14ac:dyDescent="0.25">
      <c r="A1785" s="2">
        <v>162687</v>
      </c>
      <c r="B1785" s="1">
        <v>13</v>
      </c>
      <c r="C1785" s="1">
        <v>1.849</v>
      </c>
      <c r="D1785" s="1">
        <v>4.7408999999999999</v>
      </c>
      <c r="E1785" s="1">
        <v>8.8214000000000006</v>
      </c>
      <c r="F1785" s="1">
        <v>18.2165</v>
      </c>
      <c r="G1785" s="1" t="s">
        <v>30</v>
      </c>
      <c r="H1785" s="1" t="s">
        <v>31</v>
      </c>
      <c r="I1785" s="1" t="s">
        <v>32</v>
      </c>
      <c r="J1785" s="1" t="s">
        <v>33</v>
      </c>
      <c r="K1785" s="1" t="s">
        <v>34</v>
      </c>
      <c r="L1785" s="1" t="s">
        <v>35</v>
      </c>
      <c r="M1785" s="1" t="s">
        <v>36</v>
      </c>
      <c r="N1785" s="3" t="s">
        <v>37</v>
      </c>
    </row>
    <row r="1786" spans="1:14" ht="19.95" customHeight="1" x14ac:dyDescent="0.25">
      <c r="A1786" s="2">
        <v>162645</v>
      </c>
      <c r="B1786" s="1">
        <v>71</v>
      </c>
      <c r="C1786" s="1">
        <v>3.0244</v>
      </c>
      <c r="D1786" s="1">
        <v>6.3841000000000001</v>
      </c>
      <c r="E1786" s="1">
        <v>12.099299999999999</v>
      </c>
      <c r="F1786" s="1">
        <v>29.167999999999999</v>
      </c>
      <c r="G1786" s="1" t="s">
        <v>14</v>
      </c>
      <c r="H1786" s="1" t="s">
        <v>22</v>
      </c>
      <c r="I1786" s="1" t="s">
        <v>23</v>
      </c>
      <c r="J1786" s="1" t="s">
        <v>24</v>
      </c>
      <c r="K1786" s="1" t="s">
        <v>25</v>
      </c>
      <c r="L1786" s="1" t="s">
        <v>26</v>
      </c>
      <c r="M1786" s="1" t="s">
        <v>27</v>
      </c>
      <c r="N1786" s="3" t="s">
        <v>28</v>
      </c>
    </row>
    <row r="1787" spans="1:14" ht="19.95" hidden="1" customHeight="1" x14ac:dyDescent="0.25">
      <c r="A1787" s="2">
        <v>162570</v>
      </c>
      <c r="B1787" s="1">
        <v>18</v>
      </c>
      <c r="C1787" s="1">
        <v>1.7741</v>
      </c>
      <c r="D1787" s="1">
        <v>4.7484000000000002</v>
      </c>
      <c r="E1787" s="1">
        <v>9.1883999999999997</v>
      </c>
      <c r="F1787" s="1">
        <v>18.678699999999999</v>
      </c>
      <c r="G1787" s="1" t="s">
        <v>38</v>
      </c>
      <c r="H1787" s="1" t="s">
        <v>31</v>
      </c>
      <c r="I1787" s="1" t="s">
        <v>32</v>
      </c>
      <c r="J1787" s="1" t="s">
        <v>33</v>
      </c>
      <c r="K1787" s="1" t="s">
        <v>34</v>
      </c>
      <c r="L1787" s="1" t="s">
        <v>35</v>
      </c>
      <c r="M1787" s="1" t="s">
        <v>36</v>
      </c>
      <c r="N1787" s="3" t="s">
        <v>37</v>
      </c>
    </row>
    <row r="1788" spans="1:14" ht="19.95" hidden="1" customHeight="1" x14ac:dyDescent="0.25">
      <c r="A1788" s="2">
        <v>162563</v>
      </c>
      <c r="B1788" s="1">
        <v>27</v>
      </c>
      <c r="C1788" s="1">
        <v>1.4096</v>
      </c>
      <c r="D1788" s="1">
        <v>4.1755000000000004</v>
      </c>
      <c r="E1788" s="1">
        <v>8.01</v>
      </c>
      <c r="F1788" s="1">
        <v>19.026499999999999</v>
      </c>
      <c r="G1788" s="1" t="s">
        <v>30</v>
      </c>
      <c r="H1788" s="1" t="s">
        <v>31</v>
      </c>
      <c r="I1788" s="1" t="s">
        <v>32</v>
      </c>
      <c r="J1788" s="1" t="s">
        <v>33</v>
      </c>
      <c r="K1788" s="1" t="s">
        <v>34</v>
      </c>
      <c r="L1788" s="1" t="s">
        <v>35</v>
      </c>
      <c r="M1788" s="1" t="s">
        <v>36</v>
      </c>
      <c r="N1788" s="3" t="s">
        <v>37</v>
      </c>
    </row>
    <row r="1789" spans="1:14" ht="19.95" hidden="1" customHeight="1" x14ac:dyDescent="0.25">
      <c r="A1789" s="2">
        <v>162520</v>
      </c>
      <c r="B1789" s="1">
        <v>44</v>
      </c>
      <c r="C1789" s="1">
        <v>2.7751000000000001</v>
      </c>
      <c r="D1789" s="1">
        <v>5.9142999999999999</v>
      </c>
      <c r="E1789" s="1">
        <v>11.8306</v>
      </c>
      <c r="F1789" s="1">
        <v>24.478899999999999</v>
      </c>
      <c r="G1789" s="1" t="s">
        <v>14</v>
      </c>
      <c r="H1789" s="1" t="s">
        <v>15</v>
      </c>
      <c r="I1789" s="1" t="s">
        <v>16</v>
      </c>
      <c r="J1789" s="1" t="s">
        <v>17</v>
      </c>
      <c r="K1789" s="1" t="s">
        <v>18</v>
      </c>
      <c r="L1789" s="1" t="s">
        <v>19</v>
      </c>
      <c r="M1789" s="1" t="s">
        <v>20</v>
      </c>
      <c r="N1789" s="3" t="s">
        <v>21</v>
      </c>
    </row>
    <row r="1790" spans="1:14" ht="19.95" customHeight="1" x14ac:dyDescent="0.25">
      <c r="A1790" s="2">
        <v>162463</v>
      </c>
      <c r="B1790" s="1">
        <v>77</v>
      </c>
      <c r="C1790" s="1">
        <v>3.1882999999999999</v>
      </c>
      <c r="D1790" s="1">
        <v>6.1844999999999999</v>
      </c>
      <c r="E1790" s="1">
        <v>13.5039</v>
      </c>
      <c r="F1790" s="1">
        <v>29.902200000000001</v>
      </c>
      <c r="G1790" s="1" t="s">
        <v>38</v>
      </c>
      <c r="H1790" s="1" t="s">
        <v>22</v>
      </c>
      <c r="I1790" s="1" t="s">
        <v>23</v>
      </c>
      <c r="J1790" s="1" t="s">
        <v>24</v>
      </c>
      <c r="K1790" s="1" t="s">
        <v>25</v>
      </c>
      <c r="L1790" s="1" t="s">
        <v>26</v>
      </c>
      <c r="M1790" s="1" t="s">
        <v>27</v>
      </c>
      <c r="N1790" s="3" t="s">
        <v>28</v>
      </c>
    </row>
    <row r="1791" spans="1:14" ht="19.95" hidden="1" customHeight="1" x14ac:dyDescent="0.25">
      <c r="A1791" s="2">
        <v>162424</v>
      </c>
      <c r="B1791" s="1">
        <v>46</v>
      </c>
      <c r="C1791" s="1">
        <v>2.9497</v>
      </c>
      <c r="D1791" s="1">
        <v>5.3650000000000002</v>
      </c>
      <c r="E1791" s="1">
        <v>11.0047</v>
      </c>
      <c r="F1791" s="1">
        <v>24.967199999999998</v>
      </c>
      <c r="G1791" s="1" t="s">
        <v>38</v>
      </c>
      <c r="H1791" s="1" t="s">
        <v>15</v>
      </c>
      <c r="I1791" s="1" t="s">
        <v>16</v>
      </c>
      <c r="J1791" s="1" t="s">
        <v>17</v>
      </c>
      <c r="K1791" s="1" t="s">
        <v>18</v>
      </c>
      <c r="L1791" s="1" t="s">
        <v>19</v>
      </c>
      <c r="M1791" s="1" t="s">
        <v>20</v>
      </c>
      <c r="N1791" s="3" t="s">
        <v>21</v>
      </c>
    </row>
    <row r="1792" spans="1:14" ht="19.95" hidden="1" customHeight="1" x14ac:dyDescent="0.25">
      <c r="A1792" s="2">
        <v>162420</v>
      </c>
      <c r="B1792" s="1">
        <v>24</v>
      </c>
      <c r="C1792" s="1">
        <v>1.0678000000000001</v>
      </c>
      <c r="D1792" s="1">
        <v>4.8531000000000004</v>
      </c>
      <c r="E1792" s="1">
        <v>9.0471000000000004</v>
      </c>
      <c r="F1792" s="1">
        <v>17.251999999999999</v>
      </c>
      <c r="G1792" s="1" t="s">
        <v>38</v>
      </c>
      <c r="H1792" s="1" t="s">
        <v>31</v>
      </c>
      <c r="I1792" s="1" t="s">
        <v>32</v>
      </c>
      <c r="J1792" s="1" t="s">
        <v>33</v>
      </c>
      <c r="K1792" s="1" t="s">
        <v>34</v>
      </c>
      <c r="L1792" s="1" t="s">
        <v>35</v>
      </c>
      <c r="M1792" s="1" t="s">
        <v>36</v>
      </c>
      <c r="N1792" s="3" t="s">
        <v>37</v>
      </c>
    </row>
    <row r="1793" spans="1:14" ht="19.95" hidden="1" customHeight="1" x14ac:dyDescent="0.25">
      <c r="A1793" s="2">
        <v>162406</v>
      </c>
      <c r="B1793" s="1">
        <v>44</v>
      </c>
      <c r="C1793" s="1">
        <v>2.9058999999999999</v>
      </c>
      <c r="D1793" s="1">
        <v>5.4311999999999996</v>
      </c>
      <c r="E1793" s="1">
        <v>11.8895</v>
      </c>
      <c r="F1793" s="1">
        <v>23.718299999999999</v>
      </c>
      <c r="G1793" s="1" t="s">
        <v>29</v>
      </c>
      <c r="H1793" s="1" t="s">
        <v>15</v>
      </c>
      <c r="I1793" s="1" t="s">
        <v>16</v>
      </c>
      <c r="J1793" s="1" t="s">
        <v>17</v>
      </c>
      <c r="K1793" s="1" t="s">
        <v>18</v>
      </c>
      <c r="L1793" s="1" t="s">
        <v>19</v>
      </c>
      <c r="M1793" s="1" t="s">
        <v>20</v>
      </c>
      <c r="N1793" s="3" t="s">
        <v>21</v>
      </c>
    </row>
    <row r="1794" spans="1:14" ht="19.95" hidden="1" customHeight="1" x14ac:dyDescent="0.25">
      <c r="A1794" s="2">
        <v>162355</v>
      </c>
      <c r="B1794" s="1">
        <v>33</v>
      </c>
      <c r="C1794" s="1">
        <v>2.2692000000000001</v>
      </c>
      <c r="D1794" s="1">
        <v>5.9908000000000001</v>
      </c>
      <c r="E1794" s="1">
        <v>10.813499999999999</v>
      </c>
      <c r="F1794" s="1">
        <v>21.426600000000001</v>
      </c>
      <c r="G1794" s="1" t="s">
        <v>38</v>
      </c>
      <c r="H1794" s="1" t="s">
        <v>15</v>
      </c>
      <c r="I1794" s="1" t="s">
        <v>16</v>
      </c>
      <c r="J1794" s="1" t="s">
        <v>17</v>
      </c>
      <c r="K1794" s="1" t="s">
        <v>18</v>
      </c>
      <c r="L1794" s="1" t="s">
        <v>19</v>
      </c>
      <c r="M1794" s="1" t="s">
        <v>20</v>
      </c>
      <c r="N1794" s="3" t="s">
        <v>21</v>
      </c>
    </row>
    <row r="1795" spans="1:14" ht="19.95" customHeight="1" x14ac:dyDescent="0.25">
      <c r="A1795" s="2">
        <v>162336</v>
      </c>
      <c r="B1795" s="1">
        <v>69</v>
      </c>
      <c r="C1795" s="1">
        <v>3.3458000000000001</v>
      </c>
      <c r="D1795" s="1">
        <v>6.2537000000000003</v>
      </c>
      <c r="E1795" s="1">
        <v>14.2386</v>
      </c>
      <c r="F1795" s="1">
        <v>29.010100000000001</v>
      </c>
      <c r="G1795" s="1" t="s">
        <v>38</v>
      </c>
      <c r="H1795" s="1" t="s">
        <v>22</v>
      </c>
      <c r="I1795" s="1" t="s">
        <v>23</v>
      </c>
      <c r="J1795" s="1" t="s">
        <v>24</v>
      </c>
      <c r="K1795" s="1" t="s">
        <v>25</v>
      </c>
      <c r="L1795" s="1" t="s">
        <v>26</v>
      </c>
      <c r="M1795" s="1" t="s">
        <v>27</v>
      </c>
      <c r="N1795" s="3" t="s">
        <v>28</v>
      </c>
    </row>
    <row r="1796" spans="1:14" ht="19.95" customHeight="1" x14ac:dyDescent="0.25">
      <c r="A1796" s="2">
        <v>162284</v>
      </c>
      <c r="B1796" s="1">
        <v>80</v>
      </c>
      <c r="C1796" s="1">
        <v>3.5327000000000002</v>
      </c>
      <c r="D1796" s="1">
        <v>6.1814</v>
      </c>
      <c r="E1796" s="1">
        <v>13.4467</v>
      </c>
      <c r="F1796" s="1">
        <v>26.733899999999998</v>
      </c>
      <c r="G1796" s="1" t="s">
        <v>14</v>
      </c>
      <c r="H1796" s="1" t="s">
        <v>22</v>
      </c>
      <c r="I1796" s="1" t="s">
        <v>23</v>
      </c>
      <c r="J1796" s="1" t="s">
        <v>24</v>
      </c>
      <c r="K1796" s="1" t="s">
        <v>25</v>
      </c>
      <c r="L1796" s="1" t="s">
        <v>26</v>
      </c>
      <c r="M1796" s="1" t="s">
        <v>27</v>
      </c>
      <c r="N1796" s="3" t="s">
        <v>28</v>
      </c>
    </row>
    <row r="1797" spans="1:14" ht="19.95" customHeight="1" x14ac:dyDescent="0.25">
      <c r="A1797" s="2">
        <v>162229</v>
      </c>
      <c r="B1797" s="1">
        <v>82</v>
      </c>
      <c r="C1797" s="1">
        <v>3.6985999999999999</v>
      </c>
      <c r="D1797" s="1">
        <v>6.0011999999999999</v>
      </c>
      <c r="E1797" s="1">
        <v>12.835800000000001</v>
      </c>
      <c r="F1797" s="1">
        <v>29.4255</v>
      </c>
      <c r="G1797" s="1" t="s">
        <v>29</v>
      </c>
      <c r="H1797" s="1" t="s">
        <v>22</v>
      </c>
      <c r="I1797" s="1" t="s">
        <v>23</v>
      </c>
      <c r="J1797" s="1" t="s">
        <v>24</v>
      </c>
      <c r="K1797" s="1" t="s">
        <v>25</v>
      </c>
      <c r="L1797" s="1" t="s">
        <v>26</v>
      </c>
      <c r="M1797" s="1" t="s">
        <v>27</v>
      </c>
      <c r="N1797" s="3" t="s">
        <v>28</v>
      </c>
    </row>
    <row r="1798" spans="1:14" ht="19.95" hidden="1" customHeight="1" x14ac:dyDescent="0.25">
      <c r="A1798" s="2">
        <v>162202</v>
      </c>
      <c r="B1798" s="1">
        <v>24</v>
      </c>
      <c r="C1798" s="1">
        <v>1.6211</v>
      </c>
      <c r="D1798" s="1">
        <v>4.0557999999999996</v>
      </c>
      <c r="E1798" s="1">
        <v>9.6251999999999995</v>
      </c>
      <c r="F1798" s="1">
        <v>19.080300000000001</v>
      </c>
      <c r="G1798" s="1" t="s">
        <v>29</v>
      </c>
      <c r="H1798" s="1" t="s">
        <v>31</v>
      </c>
      <c r="I1798" s="1" t="s">
        <v>32</v>
      </c>
      <c r="J1798" s="1" t="s">
        <v>33</v>
      </c>
      <c r="K1798" s="1" t="s">
        <v>34</v>
      </c>
      <c r="L1798" s="1" t="s">
        <v>35</v>
      </c>
      <c r="M1798" s="1" t="s">
        <v>36</v>
      </c>
      <c r="N1798" s="3" t="s">
        <v>37</v>
      </c>
    </row>
    <row r="1799" spans="1:14" ht="19.95" hidden="1" customHeight="1" x14ac:dyDescent="0.25">
      <c r="A1799" s="2">
        <v>162199</v>
      </c>
      <c r="B1799" s="1">
        <v>50</v>
      </c>
      <c r="C1799" s="1">
        <v>2.9823</v>
      </c>
      <c r="D1799" s="1">
        <v>5.3125</v>
      </c>
      <c r="E1799" s="1">
        <v>11.394</v>
      </c>
      <c r="F1799" s="1">
        <v>24.377800000000001</v>
      </c>
      <c r="G1799" s="1" t="s">
        <v>30</v>
      </c>
      <c r="H1799" s="1" t="s">
        <v>15</v>
      </c>
      <c r="I1799" s="1" t="s">
        <v>16</v>
      </c>
      <c r="J1799" s="1" t="s">
        <v>17</v>
      </c>
      <c r="K1799" s="1" t="s">
        <v>18</v>
      </c>
      <c r="L1799" s="1" t="s">
        <v>19</v>
      </c>
      <c r="M1799" s="1" t="s">
        <v>20</v>
      </c>
      <c r="N1799" s="3" t="s">
        <v>21</v>
      </c>
    </row>
    <row r="1800" spans="1:14" ht="19.95" customHeight="1" x14ac:dyDescent="0.25">
      <c r="A1800" s="2">
        <v>162180</v>
      </c>
      <c r="B1800" s="1">
        <v>83</v>
      </c>
      <c r="C1800" s="1">
        <v>3.0800999999999998</v>
      </c>
      <c r="D1800" s="1">
        <v>6.0678000000000001</v>
      </c>
      <c r="E1800" s="1">
        <v>13.1572</v>
      </c>
      <c r="F1800" s="1">
        <v>26.295200000000001</v>
      </c>
      <c r="G1800" s="1" t="s">
        <v>29</v>
      </c>
      <c r="H1800" s="1" t="s">
        <v>22</v>
      </c>
      <c r="I1800" s="1" t="s">
        <v>23</v>
      </c>
      <c r="J1800" s="1" t="s">
        <v>24</v>
      </c>
      <c r="K1800" s="1" t="s">
        <v>25</v>
      </c>
      <c r="L1800" s="1" t="s">
        <v>26</v>
      </c>
      <c r="M1800" s="1" t="s">
        <v>27</v>
      </c>
      <c r="N1800" s="3" t="s">
        <v>28</v>
      </c>
    </row>
    <row r="1801" spans="1:14" ht="19.95" customHeight="1" x14ac:dyDescent="0.25">
      <c r="A1801" s="2">
        <v>162178</v>
      </c>
      <c r="B1801" s="1">
        <v>74</v>
      </c>
      <c r="C1801" s="1">
        <v>3.2905000000000002</v>
      </c>
      <c r="D1801" s="1">
        <v>6.5911999999999997</v>
      </c>
      <c r="E1801" s="1">
        <v>12.489100000000001</v>
      </c>
      <c r="F1801" s="1">
        <v>26.283799999999999</v>
      </c>
      <c r="G1801" s="1" t="s">
        <v>14</v>
      </c>
      <c r="H1801" s="1" t="s">
        <v>22</v>
      </c>
      <c r="I1801" s="1" t="s">
        <v>23</v>
      </c>
      <c r="J1801" s="1" t="s">
        <v>24</v>
      </c>
      <c r="K1801" s="1" t="s">
        <v>25</v>
      </c>
      <c r="L1801" s="1" t="s">
        <v>26</v>
      </c>
      <c r="M1801" s="1" t="s">
        <v>27</v>
      </c>
      <c r="N1801" s="3" t="s">
        <v>28</v>
      </c>
    </row>
    <row r="1802" spans="1:14" ht="19.95" hidden="1" customHeight="1" x14ac:dyDescent="0.25">
      <c r="A1802" s="2">
        <v>162124</v>
      </c>
      <c r="B1802" s="1">
        <v>21</v>
      </c>
      <c r="C1802" s="1">
        <v>1.8623000000000001</v>
      </c>
      <c r="D1802" s="1">
        <v>4.6802999999999999</v>
      </c>
      <c r="E1802" s="1">
        <v>8.7062000000000008</v>
      </c>
      <c r="F1802" s="1">
        <v>17.110900000000001</v>
      </c>
      <c r="G1802" s="1" t="s">
        <v>30</v>
      </c>
      <c r="H1802" s="1" t="s">
        <v>31</v>
      </c>
      <c r="I1802" s="1" t="s">
        <v>32</v>
      </c>
      <c r="J1802" s="1" t="s">
        <v>33</v>
      </c>
      <c r="K1802" s="1" t="s">
        <v>34</v>
      </c>
      <c r="L1802" s="1" t="s">
        <v>35</v>
      </c>
      <c r="M1802" s="1" t="s">
        <v>36</v>
      </c>
      <c r="N1802" s="3" t="s">
        <v>37</v>
      </c>
    </row>
    <row r="1803" spans="1:14" ht="19.95" customHeight="1" x14ac:dyDescent="0.25">
      <c r="A1803" s="2">
        <v>162104</v>
      </c>
      <c r="B1803" s="1">
        <v>61</v>
      </c>
      <c r="C1803" s="1">
        <v>3.7250000000000001</v>
      </c>
      <c r="D1803" s="1">
        <v>6.6334</v>
      </c>
      <c r="E1803" s="1">
        <v>13.832800000000001</v>
      </c>
      <c r="F1803" s="1">
        <v>28.261500000000002</v>
      </c>
      <c r="G1803" s="1" t="s">
        <v>14</v>
      </c>
      <c r="H1803" s="1" t="s">
        <v>22</v>
      </c>
      <c r="I1803" s="1" t="s">
        <v>23</v>
      </c>
      <c r="J1803" s="1" t="s">
        <v>24</v>
      </c>
      <c r="K1803" s="1" t="s">
        <v>25</v>
      </c>
      <c r="L1803" s="1" t="s">
        <v>26</v>
      </c>
      <c r="M1803" s="1" t="s">
        <v>27</v>
      </c>
      <c r="N1803" s="3" t="s">
        <v>28</v>
      </c>
    </row>
    <row r="1804" spans="1:14" ht="19.95" hidden="1" customHeight="1" x14ac:dyDescent="0.25">
      <c r="A1804" s="2">
        <v>162052</v>
      </c>
      <c r="B1804" s="1">
        <v>53</v>
      </c>
      <c r="C1804" s="1">
        <v>2.7425999999999999</v>
      </c>
      <c r="D1804" s="1">
        <v>5.3414999999999999</v>
      </c>
      <c r="E1804" s="1">
        <v>10.0555</v>
      </c>
      <c r="F1804" s="1">
        <v>23.285900000000002</v>
      </c>
      <c r="G1804" s="1" t="s">
        <v>38</v>
      </c>
      <c r="H1804" s="1" t="s">
        <v>15</v>
      </c>
      <c r="I1804" s="1" t="s">
        <v>16</v>
      </c>
      <c r="J1804" s="1" t="s">
        <v>17</v>
      </c>
      <c r="K1804" s="1" t="s">
        <v>18</v>
      </c>
      <c r="L1804" s="1" t="s">
        <v>19</v>
      </c>
      <c r="M1804" s="1" t="s">
        <v>20</v>
      </c>
      <c r="N1804" s="3" t="s">
        <v>21</v>
      </c>
    </row>
    <row r="1805" spans="1:14" ht="19.95" hidden="1" customHeight="1" x14ac:dyDescent="0.25">
      <c r="A1805" s="2">
        <v>162042</v>
      </c>
      <c r="B1805" s="1">
        <v>22</v>
      </c>
      <c r="C1805" s="1">
        <v>1.9558</v>
      </c>
      <c r="D1805" s="1">
        <v>4.4470000000000001</v>
      </c>
      <c r="E1805" s="1">
        <v>8.1648999999999994</v>
      </c>
      <c r="F1805" s="1">
        <v>18.8033</v>
      </c>
      <c r="G1805" s="1" t="s">
        <v>14</v>
      </c>
      <c r="H1805" s="1" t="s">
        <v>31</v>
      </c>
      <c r="I1805" s="1" t="s">
        <v>32</v>
      </c>
      <c r="J1805" s="1" t="s">
        <v>33</v>
      </c>
      <c r="K1805" s="1" t="s">
        <v>34</v>
      </c>
      <c r="L1805" s="1" t="s">
        <v>35</v>
      </c>
      <c r="M1805" s="1" t="s">
        <v>36</v>
      </c>
      <c r="N1805" s="3" t="s">
        <v>37</v>
      </c>
    </row>
    <row r="1806" spans="1:14" ht="19.95" hidden="1" customHeight="1" x14ac:dyDescent="0.25">
      <c r="A1806" s="2">
        <v>161998</v>
      </c>
      <c r="B1806" s="1">
        <v>42</v>
      </c>
      <c r="C1806" s="1">
        <v>2.5912999999999999</v>
      </c>
      <c r="D1806" s="1">
        <v>5.0730000000000004</v>
      </c>
      <c r="E1806" s="1">
        <v>11.9138</v>
      </c>
      <c r="F1806" s="1">
        <v>24.128299999999999</v>
      </c>
      <c r="G1806" s="1" t="s">
        <v>38</v>
      </c>
      <c r="H1806" s="1" t="s">
        <v>15</v>
      </c>
      <c r="I1806" s="1" t="s">
        <v>16</v>
      </c>
      <c r="J1806" s="1" t="s">
        <v>17</v>
      </c>
      <c r="K1806" s="1" t="s">
        <v>18</v>
      </c>
      <c r="L1806" s="1" t="s">
        <v>19</v>
      </c>
      <c r="M1806" s="1" t="s">
        <v>20</v>
      </c>
      <c r="N1806" s="3" t="s">
        <v>21</v>
      </c>
    </row>
    <row r="1807" spans="1:14" ht="19.95" hidden="1" customHeight="1" x14ac:dyDescent="0.25">
      <c r="A1807" s="2">
        <v>161976</v>
      </c>
      <c r="B1807" s="1">
        <v>24</v>
      </c>
      <c r="C1807" s="1">
        <v>1.7642</v>
      </c>
      <c r="D1807" s="1">
        <v>4.2102000000000004</v>
      </c>
      <c r="E1807" s="1">
        <v>9.9092000000000002</v>
      </c>
      <c r="F1807" s="1">
        <v>18.2986</v>
      </c>
      <c r="G1807" s="1" t="s">
        <v>38</v>
      </c>
      <c r="H1807" s="1" t="s">
        <v>31</v>
      </c>
      <c r="I1807" s="1" t="s">
        <v>32</v>
      </c>
      <c r="J1807" s="1" t="s">
        <v>33</v>
      </c>
      <c r="K1807" s="1" t="s">
        <v>34</v>
      </c>
      <c r="L1807" s="1" t="s">
        <v>35</v>
      </c>
      <c r="M1807" s="1" t="s">
        <v>36</v>
      </c>
      <c r="N1807" s="3" t="s">
        <v>37</v>
      </c>
    </row>
    <row r="1808" spans="1:14" ht="19.95" hidden="1" customHeight="1" x14ac:dyDescent="0.25">
      <c r="A1808" s="2">
        <v>161920</v>
      </c>
      <c r="B1808" s="1">
        <v>42</v>
      </c>
      <c r="C1808" s="1">
        <v>2.1379000000000001</v>
      </c>
      <c r="D1808" s="1">
        <v>5.7992999999999997</v>
      </c>
      <c r="E1808" s="1">
        <v>11.7821</v>
      </c>
      <c r="F1808" s="1">
        <v>20.161999999999999</v>
      </c>
      <c r="G1808" s="1" t="s">
        <v>14</v>
      </c>
      <c r="H1808" s="1" t="s">
        <v>15</v>
      </c>
      <c r="I1808" s="1" t="s">
        <v>16</v>
      </c>
      <c r="J1808" s="1" t="s">
        <v>17</v>
      </c>
      <c r="K1808" s="1" t="s">
        <v>18</v>
      </c>
      <c r="L1808" s="1" t="s">
        <v>19</v>
      </c>
      <c r="M1808" s="1" t="s">
        <v>20</v>
      </c>
      <c r="N1808" s="3" t="s">
        <v>21</v>
      </c>
    </row>
    <row r="1809" spans="1:14" ht="19.95" hidden="1" customHeight="1" x14ac:dyDescent="0.25">
      <c r="A1809" s="2">
        <v>161915</v>
      </c>
      <c r="B1809" s="1">
        <v>56</v>
      </c>
      <c r="C1809" s="1">
        <v>2.1943999999999999</v>
      </c>
      <c r="D1809" s="1">
        <v>5.9108999999999998</v>
      </c>
      <c r="E1809" s="1">
        <v>10.871600000000001</v>
      </c>
      <c r="F1809" s="1">
        <v>24.9711</v>
      </c>
      <c r="G1809" s="1" t="s">
        <v>38</v>
      </c>
      <c r="H1809" s="1" t="s">
        <v>15</v>
      </c>
      <c r="I1809" s="1" t="s">
        <v>16</v>
      </c>
      <c r="J1809" s="1" t="s">
        <v>17</v>
      </c>
      <c r="K1809" s="1" t="s">
        <v>18</v>
      </c>
      <c r="L1809" s="1" t="s">
        <v>19</v>
      </c>
      <c r="M1809" s="1" t="s">
        <v>20</v>
      </c>
      <c r="N1809" s="3" t="s">
        <v>21</v>
      </c>
    </row>
    <row r="1810" spans="1:14" ht="19.95" customHeight="1" x14ac:dyDescent="0.25">
      <c r="A1810" s="2">
        <v>161868</v>
      </c>
      <c r="B1810" s="1">
        <v>74</v>
      </c>
      <c r="C1810" s="1">
        <v>3.3180000000000001</v>
      </c>
      <c r="D1810" s="1">
        <v>6.4192</v>
      </c>
      <c r="E1810" s="1">
        <v>14.1912</v>
      </c>
      <c r="F1810" s="1">
        <v>29.495699999999999</v>
      </c>
      <c r="G1810" s="1" t="s">
        <v>30</v>
      </c>
      <c r="H1810" s="1" t="s">
        <v>22</v>
      </c>
      <c r="I1810" s="1" t="s">
        <v>23</v>
      </c>
      <c r="J1810" s="1" t="s">
        <v>24</v>
      </c>
      <c r="K1810" s="1" t="s">
        <v>25</v>
      </c>
      <c r="L1810" s="1" t="s">
        <v>26</v>
      </c>
      <c r="M1810" s="1" t="s">
        <v>27</v>
      </c>
      <c r="N1810" s="3" t="s">
        <v>28</v>
      </c>
    </row>
    <row r="1811" spans="1:14" ht="19.95" customHeight="1" x14ac:dyDescent="0.25">
      <c r="A1811" s="2">
        <v>161862</v>
      </c>
      <c r="B1811" s="1">
        <v>97</v>
      </c>
      <c r="C1811" s="1">
        <v>3.4076</v>
      </c>
      <c r="D1811" s="1">
        <v>6.8192000000000004</v>
      </c>
      <c r="E1811" s="1">
        <v>14.317</v>
      </c>
      <c r="F1811" s="1">
        <v>28.101600000000001</v>
      </c>
      <c r="G1811" s="1" t="s">
        <v>29</v>
      </c>
      <c r="H1811" s="1" t="s">
        <v>22</v>
      </c>
      <c r="I1811" s="1" t="s">
        <v>23</v>
      </c>
      <c r="J1811" s="1" t="s">
        <v>24</v>
      </c>
      <c r="K1811" s="1" t="s">
        <v>25</v>
      </c>
      <c r="L1811" s="1" t="s">
        <v>26</v>
      </c>
      <c r="M1811" s="1" t="s">
        <v>27</v>
      </c>
      <c r="N1811" s="3" t="s">
        <v>28</v>
      </c>
    </row>
    <row r="1812" spans="1:14" ht="19.95" hidden="1" customHeight="1" x14ac:dyDescent="0.25">
      <c r="A1812" s="2">
        <v>161789</v>
      </c>
      <c r="B1812" s="1">
        <v>49</v>
      </c>
      <c r="C1812" s="1">
        <v>2.4005000000000001</v>
      </c>
      <c r="D1812" s="1">
        <v>5.8967999999999998</v>
      </c>
      <c r="E1812" s="1">
        <v>11.001200000000001</v>
      </c>
      <c r="F1812" s="1">
        <v>20.456099999999999</v>
      </c>
      <c r="G1812" s="1" t="s">
        <v>30</v>
      </c>
      <c r="H1812" s="1" t="s">
        <v>15</v>
      </c>
      <c r="I1812" s="1" t="s">
        <v>16</v>
      </c>
      <c r="J1812" s="1" t="s">
        <v>17</v>
      </c>
      <c r="K1812" s="1" t="s">
        <v>18</v>
      </c>
      <c r="L1812" s="1" t="s">
        <v>19</v>
      </c>
      <c r="M1812" s="1" t="s">
        <v>20</v>
      </c>
      <c r="N1812" s="3" t="s">
        <v>21</v>
      </c>
    </row>
    <row r="1813" spans="1:14" ht="19.95" hidden="1" customHeight="1" x14ac:dyDescent="0.25">
      <c r="A1813" s="2">
        <v>161789</v>
      </c>
      <c r="B1813" s="1">
        <v>13</v>
      </c>
      <c r="C1813" s="1">
        <v>1.8887</v>
      </c>
      <c r="D1813" s="1">
        <v>4.0952000000000002</v>
      </c>
      <c r="E1813" s="1">
        <v>8.6204999999999998</v>
      </c>
      <c r="F1813" s="1">
        <v>17.626999999999999</v>
      </c>
      <c r="G1813" s="1" t="s">
        <v>38</v>
      </c>
      <c r="H1813" s="1" t="s">
        <v>31</v>
      </c>
      <c r="I1813" s="1" t="s">
        <v>32</v>
      </c>
      <c r="J1813" s="1" t="s">
        <v>33</v>
      </c>
      <c r="K1813" s="1" t="s">
        <v>34</v>
      </c>
      <c r="L1813" s="1" t="s">
        <v>35</v>
      </c>
      <c r="M1813" s="1" t="s">
        <v>36</v>
      </c>
      <c r="N1813" s="3" t="s">
        <v>37</v>
      </c>
    </row>
    <row r="1814" spans="1:14" ht="19.95" customHeight="1" x14ac:dyDescent="0.25">
      <c r="A1814" s="2">
        <v>161783</v>
      </c>
      <c r="B1814" s="1">
        <v>95</v>
      </c>
      <c r="C1814" s="1">
        <v>3.665</v>
      </c>
      <c r="D1814" s="1">
        <v>6.0712999999999999</v>
      </c>
      <c r="E1814" s="1">
        <v>12.7469</v>
      </c>
      <c r="F1814" s="1">
        <v>25.6556</v>
      </c>
      <c r="G1814" s="1" t="s">
        <v>38</v>
      </c>
      <c r="H1814" s="1" t="s">
        <v>22</v>
      </c>
      <c r="I1814" s="1" t="s">
        <v>23</v>
      </c>
      <c r="J1814" s="1" t="s">
        <v>24</v>
      </c>
      <c r="K1814" s="1" t="s">
        <v>25</v>
      </c>
      <c r="L1814" s="1" t="s">
        <v>26</v>
      </c>
      <c r="M1814" s="1" t="s">
        <v>27</v>
      </c>
      <c r="N1814" s="3" t="s">
        <v>28</v>
      </c>
    </row>
    <row r="1815" spans="1:14" ht="19.95" hidden="1" customHeight="1" x14ac:dyDescent="0.25">
      <c r="A1815" s="2">
        <v>161780</v>
      </c>
      <c r="B1815" s="1">
        <v>37</v>
      </c>
      <c r="C1815" s="1">
        <v>2.7845</v>
      </c>
      <c r="D1815" s="1">
        <v>5.2864000000000004</v>
      </c>
      <c r="E1815" s="1">
        <v>11.291600000000001</v>
      </c>
      <c r="F1815" s="1">
        <v>24.560700000000001</v>
      </c>
      <c r="G1815" s="1" t="s">
        <v>38</v>
      </c>
      <c r="H1815" s="1" t="s">
        <v>15</v>
      </c>
      <c r="I1815" s="1" t="s">
        <v>16</v>
      </c>
      <c r="J1815" s="1" t="s">
        <v>17</v>
      </c>
      <c r="K1815" s="1" t="s">
        <v>18</v>
      </c>
      <c r="L1815" s="1" t="s">
        <v>19</v>
      </c>
      <c r="M1815" s="1" t="s">
        <v>20</v>
      </c>
      <c r="N1815" s="3" t="s">
        <v>21</v>
      </c>
    </row>
    <row r="1816" spans="1:14" ht="19.95" customHeight="1" x14ac:dyDescent="0.25">
      <c r="A1816" s="2">
        <v>161748</v>
      </c>
      <c r="B1816" s="1">
        <v>97</v>
      </c>
      <c r="C1816" s="1">
        <v>3.2923</v>
      </c>
      <c r="D1816" s="1">
        <v>6.6561000000000003</v>
      </c>
      <c r="E1816" s="1">
        <v>13.908200000000001</v>
      </c>
      <c r="F1816" s="1">
        <v>27.313700000000001</v>
      </c>
      <c r="G1816" s="1" t="s">
        <v>30</v>
      </c>
      <c r="H1816" s="1" t="s">
        <v>22</v>
      </c>
      <c r="I1816" s="1" t="s">
        <v>23</v>
      </c>
      <c r="J1816" s="1" t="s">
        <v>24</v>
      </c>
      <c r="K1816" s="1" t="s">
        <v>25</v>
      </c>
      <c r="L1816" s="1" t="s">
        <v>26</v>
      </c>
      <c r="M1816" s="1" t="s">
        <v>27</v>
      </c>
      <c r="N1816" s="3" t="s">
        <v>28</v>
      </c>
    </row>
    <row r="1817" spans="1:14" ht="19.95" hidden="1" customHeight="1" x14ac:dyDescent="0.25">
      <c r="A1817" s="2">
        <v>161745</v>
      </c>
      <c r="B1817" s="1">
        <v>27</v>
      </c>
      <c r="C1817" s="1">
        <v>1.2322</v>
      </c>
      <c r="D1817" s="1">
        <v>4.4657</v>
      </c>
      <c r="E1817" s="1">
        <v>8.6931999999999992</v>
      </c>
      <c r="F1817" s="1">
        <v>19.316800000000001</v>
      </c>
      <c r="G1817" s="1" t="s">
        <v>29</v>
      </c>
      <c r="H1817" s="1" t="s">
        <v>31</v>
      </c>
      <c r="I1817" s="1" t="s">
        <v>32</v>
      </c>
      <c r="J1817" s="1" t="s">
        <v>33</v>
      </c>
      <c r="K1817" s="1" t="s">
        <v>34</v>
      </c>
      <c r="L1817" s="1" t="s">
        <v>35</v>
      </c>
      <c r="M1817" s="1" t="s">
        <v>36</v>
      </c>
      <c r="N1817" s="3" t="s">
        <v>37</v>
      </c>
    </row>
    <row r="1818" spans="1:14" ht="19.95" hidden="1" customHeight="1" x14ac:dyDescent="0.25">
      <c r="A1818" s="2">
        <v>161724</v>
      </c>
      <c r="B1818" s="1">
        <v>22</v>
      </c>
      <c r="C1818" s="1">
        <v>1.3705000000000001</v>
      </c>
      <c r="D1818" s="1">
        <v>4.2228000000000003</v>
      </c>
      <c r="E1818" s="1">
        <v>9.6667000000000005</v>
      </c>
      <c r="F1818" s="1">
        <v>19.568100000000001</v>
      </c>
      <c r="G1818" s="1" t="s">
        <v>38</v>
      </c>
      <c r="H1818" s="1" t="s">
        <v>31</v>
      </c>
      <c r="I1818" s="1" t="s">
        <v>32</v>
      </c>
      <c r="J1818" s="1" t="s">
        <v>33</v>
      </c>
      <c r="K1818" s="1" t="s">
        <v>34</v>
      </c>
      <c r="L1818" s="1" t="s">
        <v>35</v>
      </c>
      <c r="M1818" s="1" t="s">
        <v>36</v>
      </c>
      <c r="N1818" s="3" t="s">
        <v>37</v>
      </c>
    </row>
    <row r="1819" spans="1:14" ht="19.95" customHeight="1" x14ac:dyDescent="0.25">
      <c r="A1819" s="2">
        <v>161717</v>
      </c>
      <c r="B1819" s="1">
        <v>79</v>
      </c>
      <c r="C1819" s="1">
        <v>3.6859999999999999</v>
      </c>
      <c r="D1819" s="1">
        <v>6.5180999999999996</v>
      </c>
      <c r="E1819" s="1">
        <v>14.3864</v>
      </c>
      <c r="F1819" s="1">
        <v>29.125</v>
      </c>
      <c r="G1819" s="1" t="s">
        <v>38</v>
      </c>
      <c r="H1819" s="1" t="s">
        <v>22</v>
      </c>
      <c r="I1819" s="1" t="s">
        <v>23</v>
      </c>
      <c r="J1819" s="1" t="s">
        <v>24</v>
      </c>
      <c r="K1819" s="1" t="s">
        <v>25</v>
      </c>
      <c r="L1819" s="1" t="s">
        <v>26</v>
      </c>
      <c r="M1819" s="1" t="s">
        <v>27</v>
      </c>
      <c r="N1819" s="3" t="s">
        <v>28</v>
      </c>
    </row>
    <row r="1820" spans="1:14" ht="19.95" hidden="1" customHeight="1" x14ac:dyDescent="0.25">
      <c r="A1820" s="2">
        <v>161714</v>
      </c>
      <c r="B1820" s="1">
        <v>46</v>
      </c>
      <c r="C1820" s="1">
        <v>2.3599000000000001</v>
      </c>
      <c r="D1820" s="1">
        <v>5.0559000000000003</v>
      </c>
      <c r="E1820" s="1">
        <v>11.9412</v>
      </c>
      <c r="F1820" s="1">
        <v>20.1129</v>
      </c>
      <c r="G1820" s="1" t="s">
        <v>38</v>
      </c>
      <c r="H1820" s="1" t="s">
        <v>15</v>
      </c>
      <c r="I1820" s="1" t="s">
        <v>16</v>
      </c>
      <c r="J1820" s="1" t="s">
        <v>17</v>
      </c>
      <c r="K1820" s="1" t="s">
        <v>18</v>
      </c>
      <c r="L1820" s="1" t="s">
        <v>19</v>
      </c>
      <c r="M1820" s="1" t="s">
        <v>20</v>
      </c>
      <c r="N1820" s="3" t="s">
        <v>21</v>
      </c>
    </row>
    <row r="1821" spans="1:14" ht="19.95" hidden="1" customHeight="1" x14ac:dyDescent="0.25">
      <c r="A1821" s="2">
        <v>161687</v>
      </c>
      <c r="B1821" s="1">
        <v>51</v>
      </c>
      <c r="C1821" s="1">
        <v>2.5185</v>
      </c>
      <c r="D1821" s="1">
        <v>5.2313999999999998</v>
      </c>
      <c r="E1821" s="1">
        <v>10.333399999999999</v>
      </c>
      <c r="F1821" s="1">
        <v>24.1248</v>
      </c>
      <c r="G1821" s="1" t="s">
        <v>14</v>
      </c>
      <c r="H1821" s="1" t="s">
        <v>15</v>
      </c>
      <c r="I1821" s="1" t="s">
        <v>16</v>
      </c>
      <c r="J1821" s="1" t="s">
        <v>17</v>
      </c>
      <c r="K1821" s="1" t="s">
        <v>18</v>
      </c>
      <c r="L1821" s="1" t="s">
        <v>19</v>
      </c>
      <c r="M1821" s="1" t="s">
        <v>20</v>
      </c>
      <c r="N1821" s="3" t="s">
        <v>21</v>
      </c>
    </row>
    <row r="1822" spans="1:14" ht="19.95" hidden="1" customHeight="1" x14ac:dyDescent="0.25">
      <c r="A1822" s="2">
        <v>161665</v>
      </c>
      <c r="B1822" s="1">
        <v>31</v>
      </c>
      <c r="C1822" s="1">
        <v>2.1456</v>
      </c>
      <c r="D1822" s="1">
        <v>5.9245000000000001</v>
      </c>
      <c r="E1822" s="1">
        <v>10.0449</v>
      </c>
      <c r="F1822" s="1">
        <v>21.248699999999999</v>
      </c>
      <c r="G1822" s="1" t="s">
        <v>29</v>
      </c>
      <c r="H1822" s="1" t="s">
        <v>15</v>
      </c>
      <c r="I1822" s="1" t="s">
        <v>16</v>
      </c>
      <c r="J1822" s="1" t="s">
        <v>17</v>
      </c>
      <c r="K1822" s="1" t="s">
        <v>18</v>
      </c>
      <c r="L1822" s="1" t="s">
        <v>19</v>
      </c>
      <c r="M1822" s="1" t="s">
        <v>20</v>
      </c>
      <c r="N1822" s="3" t="s">
        <v>21</v>
      </c>
    </row>
    <row r="1823" spans="1:14" ht="19.95" hidden="1" customHeight="1" x14ac:dyDescent="0.25">
      <c r="A1823" s="2">
        <v>161630</v>
      </c>
      <c r="B1823" s="1">
        <v>48</v>
      </c>
      <c r="C1823" s="1">
        <v>2.6187999999999998</v>
      </c>
      <c r="D1823" s="1">
        <v>5.3724999999999996</v>
      </c>
      <c r="E1823" s="1">
        <v>10.793100000000001</v>
      </c>
      <c r="F1823" s="1">
        <v>23.474399999999999</v>
      </c>
      <c r="G1823" s="1" t="s">
        <v>29</v>
      </c>
      <c r="H1823" s="1" t="s">
        <v>15</v>
      </c>
      <c r="I1823" s="1" t="s">
        <v>16</v>
      </c>
      <c r="J1823" s="1" t="s">
        <v>17</v>
      </c>
      <c r="K1823" s="1" t="s">
        <v>18</v>
      </c>
      <c r="L1823" s="1" t="s">
        <v>19</v>
      </c>
      <c r="M1823" s="1" t="s">
        <v>20</v>
      </c>
      <c r="N1823" s="3" t="s">
        <v>21</v>
      </c>
    </row>
    <row r="1824" spans="1:14" ht="19.95" customHeight="1" x14ac:dyDescent="0.25">
      <c r="A1824" s="2">
        <v>161618</v>
      </c>
      <c r="B1824" s="1">
        <v>63</v>
      </c>
      <c r="C1824" s="1">
        <v>3.1448</v>
      </c>
      <c r="D1824" s="1">
        <v>6.1802000000000001</v>
      </c>
      <c r="E1824" s="1">
        <v>15.6532</v>
      </c>
      <c r="F1824" s="1">
        <v>29.360499999999998</v>
      </c>
      <c r="G1824" s="1" t="s">
        <v>14</v>
      </c>
      <c r="H1824" s="1" t="s">
        <v>22</v>
      </c>
      <c r="I1824" s="1" t="s">
        <v>23</v>
      </c>
      <c r="J1824" s="1" t="s">
        <v>24</v>
      </c>
      <c r="K1824" s="1" t="s">
        <v>25</v>
      </c>
      <c r="L1824" s="1" t="s">
        <v>26</v>
      </c>
      <c r="M1824" s="1" t="s">
        <v>27</v>
      </c>
      <c r="N1824" s="3" t="s">
        <v>28</v>
      </c>
    </row>
    <row r="1825" spans="1:14" ht="19.95" hidden="1" customHeight="1" x14ac:dyDescent="0.25">
      <c r="A1825" s="2">
        <v>161586</v>
      </c>
      <c r="B1825" s="1">
        <v>24</v>
      </c>
      <c r="C1825" s="1">
        <v>1.4616</v>
      </c>
      <c r="D1825" s="1">
        <v>4.3254000000000001</v>
      </c>
      <c r="E1825" s="1">
        <v>9.3265999999999991</v>
      </c>
      <c r="F1825" s="1">
        <v>17.0716</v>
      </c>
      <c r="G1825" s="1" t="s">
        <v>14</v>
      </c>
      <c r="H1825" s="1" t="s">
        <v>31</v>
      </c>
      <c r="I1825" s="1" t="s">
        <v>32</v>
      </c>
      <c r="J1825" s="1" t="s">
        <v>33</v>
      </c>
      <c r="K1825" s="1" t="s">
        <v>34</v>
      </c>
      <c r="L1825" s="1" t="s">
        <v>35</v>
      </c>
      <c r="M1825" s="1" t="s">
        <v>36</v>
      </c>
      <c r="N1825" s="3" t="s">
        <v>37</v>
      </c>
    </row>
    <row r="1826" spans="1:14" ht="19.95" hidden="1" customHeight="1" x14ac:dyDescent="0.25">
      <c r="A1826" s="2">
        <v>161580</v>
      </c>
      <c r="B1826" s="1">
        <v>14</v>
      </c>
      <c r="C1826" s="1">
        <v>1.1718</v>
      </c>
      <c r="D1826" s="1">
        <v>4.9455999999999998</v>
      </c>
      <c r="E1826" s="1">
        <v>9.2868999999999993</v>
      </c>
      <c r="F1826" s="1">
        <v>19.127199999999998</v>
      </c>
      <c r="G1826" s="1" t="s">
        <v>30</v>
      </c>
      <c r="H1826" s="1" t="s">
        <v>31</v>
      </c>
      <c r="I1826" s="1" t="s">
        <v>32</v>
      </c>
      <c r="J1826" s="1" t="s">
        <v>33</v>
      </c>
      <c r="K1826" s="1" t="s">
        <v>34</v>
      </c>
      <c r="L1826" s="1" t="s">
        <v>35</v>
      </c>
      <c r="M1826" s="1" t="s">
        <v>36</v>
      </c>
      <c r="N1826" s="3" t="s">
        <v>37</v>
      </c>
    </row>
    <row r="1827" spans="1:14" ht="19.95" customHeight="1" x14ac:dyDescent="0.25">
      <c r="A1827" s="2">
        <v>161568</v>
      </c>
      <c r="B1827" s="1">
        <v>71</v>
      </c>
      <c r="C1827" s="1">
        <v>3.6757</v>
      </c>
      <c r="D1827" s="1">
        <v>6.3826000000000001</v>
      </c>
      <c r="E1827" s="1">
        <v>14.7752</v>
      </c>
      <c r="F1827" s="1">
        <v>26.311299999999999</v>
      </c>
      <c r="G1827" s="1" t="s">
        <v>29</v>
      </c>
      <c r="H1827" s="1" t="s">
        <v>22</v>
      </c>
      <c r="I1827" s="1" t="s">
        <v>23</v>
      </c>
      <c r="J1827" s="1" t="s">
        <v>24</v>
      </c>
      <c r="K1827" s="1" t="s">
        <v>25</v>
      </c>
      <c r="L1827" s="1" t="s">
        <v>26</v>
      </c>
      <c r="M1827" s="1" t="s">
        <v>27</v>
      </c>
      <c r="N1827" s="3" t="s">
        <v>28</v>
      </c>
    </row>
    <row r="1828" spans="1:14" ht="19.95" hidden="1" customHeight="1" x14ac:dyDescent="0.25">
      <c r="A1828" s="2">
        <v>161537</v>
      </c>
      <c r="B1828" s="1">
        <v>55</v>
      </c>
      <c r="C1828" s="1">
        <v>2.8224</v>
      </c>
      <c r="D1828" s="1">
        <v>5.5069999999999997</v>
      </c>
      <c r="E1828" s="1">
        <v>10.357799999999999</v>
      </c>
      <c r="F1828" s="1">
        <v>23.895800000000001</v>
      </c>
      <c r="G1828" s="1" t="s">
        <v>29</v>
      </c>
      <c r="H1828" s="1" t="s">
        <v>15</v>
      </c>
      <c r="I1828" s="1" t="s">
        <v>16</v>
      </c>
      <c r="J1828" s="1" t="s">
        <v>17</v>
      </c>
      <c r="K1828" s="1" t="s">
        <v>18</v>
      </c>
      <c r="L1828" s="1" t="s">
        <v>19</v>
      </c>
      <c r="M1828" s="1" t="s">
        <v>20</v>
      </c>
      <c r="N1828" s="3" t="s">
        <v>21</v>
      </c>
    </row>
    <row r="1829" spans="1:14" ht="19.95" hidden="1" customHeight="1" x14ac:dyDescent="0.25">
      <c r="A1829" s="2">
        <v>161526</v>
      </c>
      <c r="B1829" s="1">
        <v>12</v>
      </c>
      <c r="C1829" s="1">
        <v>1.5827</v>
      </c>
      <c r="D1829" s="1">
        <v>4.4522000000000004</v>
      </c>
      <c r="E1829" s="1">
        <v>8.6362000000000005</v>
      </c>
      <c r="F1829" s="1">
        <v>19.073599999999999</v>
      </c>
      <c r="G1829" s="1" t="s">
        <v>30</v>
      </c>
      <c r="H1829" s="1" t="s">
        <v>31</v>
      </c>
      <c r="I1829" s="1" t="s">
        <v>32</v>
      </c>
      <c r="J1829" s="1" t="s">
        <v>33</v>
      </c>
      <c r="K1829" s="1" t="s">
        <v>34</v>
      </c>
      <c r="L1829" s="1" t="s">
        <v>35</v>
      </c>
      <c r="M1829" s="1" t="s">
        <v>36</v>
      </c>
      <c r="N1829" s="3" t="s">
        <v>37</v>
      </c>
    </row>
    <row r="1830" spans="1:14" ht="19.95" hidden="1" customHeight="1" x14ac:dyDescent="0.25">
      <c r="A1830" s="2">
        <v>161491</v>
      </c>
      <c r="B1830" s="1">
        <v>24</v>
      </c>
      <c r="C1830" s="1">
        <v>1.3611</v>
      </c>
      <c r="D1830" s="1">
        <v>4.7998000000000003</v>
      </c>
      <c r="E1830" s="1">
        <v>8.2650000000000006</v>
      </c>
      <c r="F1830" s="1">
        <v>18.854900000000001</v>
      </c>
      <c r="G1830" s="1" t="s">
        <v>38</v>
      </c>
      <c r="H1830" s="1" t="s">
        <v>31</v>
      </c>
      <c r="I1830" s="1" t="s">
        <v>32</v>
      </c>
      <c r="J1830" s="1" t="s">
        <v>33</v>
      </c>
      <c r="K1830" s="1" t="s">
        <v>34</v>
      </c>
      <c r="L1830" s="1" t="s">
        <v>35</v>
      </c>
      <c r="M1830" s="1" t="s">
        <v>36</v>
      </c>
      <c r="N1830" s="3" t="s">
        <v>37</v>
      </c>
    </row>
    <row r="1831" spans="1:14" ht="19.95" customHeight="1" x14ac:dyDescent="0.25">
      <c r="A1831" s="2">
        <v>161458</v>
      </c>
      <c r="B1831" s="1">
        <v>68</v>
      </c>
      <c r="C1831" s="1">
        <v>3.5202</v>
      </c>
      <c r="D1831" s="1">
        <v>6.6376999999999997</v>
      </c>
      <c r="E1831" s="1">
        <v>14.289099999999999</v>
      </c>
      <c r="F1831" s="1">
        <v>26.440300000000001</v>
      </c>
      <c r="G1831" s="1" t="s">
        <v>38</v>
      </c>
      <c r="H1831" s="1" t="s">
        <v>22</v>
      </c>
      <c r="I1831" s="1" t="s">
        <v>23</v>
      </c>
      <c r="J1831" s="1" t="s">
        <v>24</v>
      </c>
      <c r="K1831" s="1" t="s">
        <v>25</v>
      </c>
      <c r="L1831" s="1" t="s">
        <v>26</v>
      </c>
      <c r="M1831" s="1" t="s">
        <v>27</v>
      </c>
      <c r="N1831" s="3" t="s">
        <v>28</v>
      </c>
    </row>
    <row r="1832" spans="1:14" ht="19.95" hidden="1" customHeight="1" x14ac:dyDescent="0.25">
      <c r="A1832" s="2">
        <v>161414</v>
      </c>
      <c r="B1832" s="1">
        <v>30</v>
      </c>
      <c r="C1832" s="1">
        <v>1.1173999999999999</v>
      </c>
      <c r="D1832" s="1">
        <v>4.0225999999999997</v>
      </c>
      <c r="E1832" s="1">
        <v>8.3231000000000002</v>
      </c>
      <c r="F1832" s="1">
        <v>16.405200000000001</v>
      </c>
      <c r="G1832" s="1" t="s">
        <v>30</v>
      </c>
      <c r="H1832" s="1" t="s">
        <v>31</v>
      </c>
      <c r="I1832" s="1" t="s">
        <v>32</v>
      </c>
      <c r="J1832" s="1" t="s">
        <v>33</v>
      </c>
      <c r="K1832" s="1" t="s">
        <v>34</v>
      </c>
      <c r="L1832" s="1" t="s">
        <v>35</v>
      </c>
      <c r="M1832" s="1" t="s">
        <v>36</v>
      </c>
      <c r="N1832" s="3" t="s">
        <v>37</v>
      </c>
    </row>
    <row r="1833" spans="1:14" ht="19.95" hidden="1" customHeight="1" x14ac:dyDescent="0.25">
      <c r="A1833" s="2">
        <v>161366</v>
      </c>
      <c r="B1833" s="1">
        <v>35</v>
      </c>
      <c r="C1833" s="1">
        <v>2.7974000000000001</v>
      </c>
      <c r="D1833" s="1">
        <v>5.2670000000000003</v>
      </c>
      <c r="E1833" s="1">
        <v>10.149800000000001</v>
      </c>
      <c r="F1833" s="1">
        <v>20.9025</v>
      </c>
      <c r="G1833" s="1" t="s">
        <v>30</v>
      </c>
      <c r="H1833" s="1" t="s">
        <v>15</v>
      </c>
      <c r="I1833" s="1" t="s">
        <v>16</v>
      </c>
      <c r="J1833" s="1" t="s">
        <v>17</v>
      </c>
      <c r="K1833" s="1" t="s">
        <v>18</v>
      </c>
      <c r="L1833" s="1" t="s">
        <v>19</v>
      </c>
      <c r="M1833" s="1" t="s">
        <v>20</v>
      </c>
      <c r="N1833" s="3" t="s">
        <v>21</v>
      </c>
    </row>
    <row r="1834" spans="1:14" ht="19.95" customHeight="1" x14ac:dyDescent="0.25">
      <c r="A1834" s="2">
        <v>161334</v>
      </c>
      <c r="B1834" s="1">
        <v>71</v>
      </c>
      <c r="C1834" s="1">
        <v>3.4710999999999999</v>
      </c>
      <c r="D1834" s="1">
        <v>6.6567999999999996</v>
      </c>
      <c r="E1834" s="1">
        <v>13.404500000000001</v>
      </c>
      <c r="F1834" s="1">
        <v>28.915500000000002</v>
      </c>
      <c r="G1834" s="1" t="s">
        <v>30</v>
      </c>
      <c r="H1834" s="1" t="s">
        <v>22</v>
      </c>
      <c r="I1834" s="1" t="s">
        <v>23</v>
      </c>
      <c r="J1834" s="1" t="s">
        <v>24</v>
      </c>
      <c r="K1834" s="1" t="s">
        <v>25</v>
      </c>
      <c r="L1834" s="1" t="s">
        <v>26</v>
      </c>
      <c r="M1834" s="1" t="s">
        <v>27</v>
      </c>
      <c r="N1834" s="3" t="s">
        <v>28</v>
      </c>
    </row>
    <row r="1835" spans="1:14" ht="19.95" hidden="1" customHeight="1" x14ac:dyDescent="0.25">
      <c r="A1835" s="2">
        <v>161254</v>
      </c>
      <c r="B1835" s="1">
        <v>22</v>
      </c>
      <c r="C1835" s="1">
        <v>1.2853000000000001</v>
      </c>
      <c r="D1835" s="1">
        <v>4.8582000000000001</v>
      </c>
      <c r="E1835" s="1">
        <v>8.3696000000000002</v>
      </c>
      <c r="F1835" s="1">
        <v>18.528500000000001</v>
      </c>
      <c r="G1835" s="1" t="s">
        <v>30</v>
      </c>
      <c r="H1835" s="1" t="s">
        <v>31</v>
      </c>
      <c r="I1835" s="1" t="s">
        <v>32</v>
      </c>
      <c r="J1835" s="1" t="s">
        <v>33</v>
      </c>
      <c r="K1835" s="1" t="s">
        <v>34</v>
      </c>
      <c r="L1835" s="1" t="s">
        <v>35</v>
      </c>
      <c r="M1835" s="1" t="s">
        <v>36</v>
      </c>
      <c r="N1835" s="3" t="s">
        <v>37</v>
      </c>
    </row>
    <row r="1836" spans="1:14" ht="19.95" hidden="1" customHeight="1" x14ac:dyDescent="0.25">
      <c r="A1836" s="2">
        <v>161174</v>
      </c>
      <c r="B1836" s="1">
        <v>25</v>
      </c>
      <c r="C1836" s="1">
        <v>1.6318999999999999</v>
      </c>
      <c r="D1836" s="1">
        <v>4.9635999999999996</v>
      </c>
      <c r="E1836" s="1">
        <v>8.7746999999999993</v>
      </c>
      <c r="F1836" s="1">
        <v>17.412099999999999</v>
      </c>
      <c r="G1836" s="1" t="s">
        <v>14</v>
      </c>
      <c r="H1836" s="1" t="s">
        <v>31</v>
      </c>
      <c r="I1836" s="1" t="s">
        <v>32</v>
      </c>
      <c r="J1836" s="1" t="s">
        <v>33</v>
      </c>
      <c r="K1836" s="1" t="s">
        <v>34</v>
      </c>
      <c r="L1836" s="1" t="s">
        <v>35</v>
      </c>
      <c r="M1836" s="1" t="s">
        <v>36</v>
      </c>
      <c r="N1836" s="3" t="s">
        <v>37</v>
      </c>
    </row>
    <row r="1837" spans="1:14" ht="19.95" hidden="1" customHeight="1" x14ac:dyDescent="0.25">
      <c r="A1837" s="2">
        <v>161150</v>
      </c>
      <c r="B1837" s="1">
        <v>14</v>
      </c>
      <c r="C1837" s="1">
        <v>1.9478</v>
      </c>
      <c r="D1837" s="1">
        <v>4.3277999999999999</v>
      </c>
      <c r="E1837" s="1">
        <v>9.5541</v>
      </c>
      <c r="F1837" s="1">
        <v>17.133900000000001</v>
      </c>
      <c r="G1837" s="1" t="s">
        <v>14</v>
      </c>
      <c r="H1837" s="1" t="s">
        <v>31</v>
      </c>
      <c r="I1837" s="1" t="s">
        <v>32</v>
      </c>
      <c r="J1837" s="1" t="s">
        <v>33</v>
      </c>
      <c r="K1837" s="1" t="s">
        <v>34</v>
      </c>
      <c r="L1837" s="1" t="s">
        <v>35</v>
      </c>
      <c r="M1837" s="1" t="s">
        <v>36</v>
      </c>
      <c r="N1837" s="3" t="s">
        <v>37</v>
      </c>
    </row>
    <row r="1838" spans="1:14" ht="19.95" customHeight="1" x14ac:dyDescent="0.25">
      <c r="A1838" s="2">
        <v>161135</v>
      </c>
      <c r="B1838" s="1">
        <v>69</v>
      </c>
      <c r="C1838" s="1">
        <v>3.1177000000000001</v>
      </c>
      <c r="D1838" s="1">
        <v>6.2662000000000004</v>
      </c>
      <c r="E1838" s="1">
        <v>14.4947</v>
      </c>
      <c r="F1838" s="1">
        <v>28.115400000000001</v>
      </c>
      <c r="G1838" s="1" t="s">
        <v>30</v>
      </c>
      <c r="H1838" s="1" t="s">
        <v>22</v>
      </c>
      <c r="I1838" s="1" t="s">
        <v>23</v>
      </c>
      <c r="J1838" s="1" t="s">
        <v>24</v>
      </c>
      <c r="K1838" s="1" t="s">
        <v>25</v>
      </c>
      <c r="L1838" s="1" t="s">
        <v>26</v>
      </c>
      <c r="M1838" s="1" t="s">
        <v>27</v>
      </c>
      <c r="N1838" s="3" t="s">
        <v>28</v>
      </c>
    </row>
    <row r="1839" spans="1:14" ht="19.95" customHeight="1" x14ac:dyDescent="0.25">
      <c r="A1839" s="2">
        <v>161059</v>
      </c>
      <c r="B1839" s="1">
        <v>70</v>
      </c>
      <c r="C1839" s="1">
        <v>3.7778999999999998</v>
      </c>
      <c r="D1839" s="1">
        <v>6.7164999999999999</v>
      </c>
      <c r="E1839" s="1">
        <v>15.6286</v>
      </c>
      <c r="F1839" s="1">
        <v>28.461400000000001</v>
      </c>
      <c r="G1839" s="1" t="s">
        <v>30</v>
      </c>
      <c r="H1839" s="1" t="s">
        <v>22</v>
      </c>
      <c r="I1839" s="1" t="s">
        <v>23</v>
      </c>
      <c r="J1839" s="1" t="s">
        <v>24</v>
      </c>
      <c r="K1839" s="1" t="s">
        <v>25</v>
      </c>
      <c r="L1839" s="1" t="s">
        <v>26</v>
      </c>
      <c r="M1839" s="1" t="s">
        <v>27</v>
      </c>
      <c r="N1839" s="3" t="s">
        <v>28</v>
      </c>
    </row>
    <row r="1840" spans="1:14" ht="19.95" customHeight="1" x14ac:dyDescent="0.25">
      <c r="A1840" s="2">
        <v>160992</v>
      </c>
      <c r="B1840" s="1">
        <v>88</v>
      </c>
      <c r="C1840" s="1">
        <v>3.7279</v>
      </c>
      <c r="D1840" s="1">
        <v>6.7095000000000002</v>
      </c>
      <c r="E1840" s="1">
        <v>15.081200000000001</v>
      </c>
      <c r="F1840" s="1">
        <v>25.371300000000002</v>
      </c>
      <c r="G1840" s="1" t="s">
        <v>30</v>
      </c>
      <c r="H1840" s="1" t="s">
        <v>22</v>
      </c>
      <c r="I1840" s="1" t="s">
        <v>23</v>
      </c>
      <c r="J1840" s="1" t="s">
        <v>24</v>
      </c>
      <c r="K1840" s="1" t="s">
        <v>25</v>
      </c>
      <c r="L1840" s="1" t="s">
        <v>26</v>
      </c>
      <c r="M1840" s="1" t="s">
        <v>27</v>
      </c>
      <c r="N1840" s="3" t="s">
        <v>28</v>
      </c>
    </row>
    <row r="1841" spans="1:14" ht="19.95" hidden="1" customHeight="1" x14ac:dyDescent="0.25">
      <c r="A1841" s="2">
        <v>160979</v>
      </c>
      <c r="B1841" s="1">
        <v>18</v>
      </c>
      <c r="C1841" s="1">
        <v>1.7646999999999999</v>
      </c>
      <c r="D1841" s="1">
        <v>4.8728999999999996</v>
      </c>
      <c r="E1841" s="1">
        <v>9.6054999999999993</v>
      </c>
      <c r="F1841" s="1">
        <v>18.419899999999998</v>
      </c>
      <c r="G1841" s="1" t="s">
        <v>14</v>
      </c>
      <c r="H1841" s="1" t="s">
        <v>31</v>
      </c>
      <c r="I1841" s="1" t="s">
        <v>32</v>
      </c>
      <c r="J1841" s="1" t="s">
        <v>33</v>
      </c>
      <c r="K1841" s="1" t="s">
        <v>34</v>
      </c>
      <c r="L1841" s="1" t="s">
        <v>35</v>
      </c>
      <c r="M1841" s="1" t="s">
        <v>36</v>
      </c>
      <c r="N1841" s="3" t="s">
        <v>37</v>
      </c>
    </row>
    <row r="1842" spans="1:14" ht="19.95" hidden="1" customHeight="1" x14ac:dyDescent="0.25">
      <c r="A1842" s="2">
        <v>160975</v>
      </c>
      <c r="B1842" s="1">
        <v>21</v>
      </c>
      <c r="C1842" s="1">
        <v>1.7834000000000001</v>
      </c>
      <c r="D1842" s="1">
        <v>4.8600000000000003</v>
      </c>
      <c r="E1842" s="1">
        <v>8.09</v>
      </c>
      <c r="F1842" s="1">
        <v>16.5505</v>
      </c>
      <c r="G1842" s="1" t="s">
        <v>38</v>
      </c>
      <c r="H1842" s="1" t="s">
        <v>31</v>
      </c>
      <c r="I1842" s="1" t="s">
        <v>32</v>
      </c>
      <c r="J1842" s="1" t="s">
        <v>33</v>
      </c>
      <c r="K1842" s="1" t="s">
        <v>34</v>
      </c>
      <c r="L1842" s="1" t="s">
        <v>35</v>
      </c>
      <c r="M1842" s="1" t="s">
        <v>36</v>
      </c>
      <c r="N1842" s="3" t="s">
        <v>37</v>
      </c>
    </row>
    <row r="1843" spans="1:14" ht="19.95" hidden="1" customHeight="1" x14ac:dyDescent="0.25">
      <c r="A1843" s="2">
        <v>160960</v>
      </c>
      <c r="B1843" s="1">
        <v>20</v>
      </c>
      <c r="C1843" s="1">
        <v>1.9605999999999999</v>
      </c>
      <c r="D1843" s="1">
        <v>4.6657999999999999</v>
      </c>
      <c r="E1843" s="1">
        <v>8.5040999999999993</v>
      </c>
      <c r="F1843" s="1">
        <v>19.258199999999999</v>
      </c>
      <c r="G1843" s="1" t="s">
        <v>30</v>
      </c>
      <c r="H1843" s="1" t="s">
        <v>31</v>
      </c>
      <c r="I1843" s="1" t="s">
        <v>32</v>
      </c>
      <c r="J1843" s="1" t="s">
        <v>33</v>
      </c>
      <c r="K1843" s="1" t="s">
        <v>34</v>
      </c>
      <c r="L1843" s="1" t="s">
        <v>35</v>
      </c>
      <c r="M1843" s="1" t="s">
        <v>36</v>
      </c>
      <c r="N1843" s="3" t="s">
        <v>37</v>
      </c>
    </row>
    <row r="1844" spans="1:14" ht="19.95" hidden="1" customHeight="1" x14ac:dyDescent="0.25">
      <c r="A1844" s="2">
        <v>160931</v>
      </c>
      <c r="B1844" s="1">
        <v>39</v>
      </c>
      <c r="C1844" s="1">
        <v>2.6720000000000002</v>
      </c>
      <c r="D1844" s="1">
        <v>5.4276</v>
      </c>
      <c r="E1844" s="1">
        <v>11.091799999999999</v>
      </c>
      <c r="F1844" s="1">
        <v>21.963000000000001</v>
      </c>
      <c r="G1844" s="1" t="s">
        <v>14</v>
      </c>
      <c r="H1844" s="1" t="s">
        <v>15</v>
      </c>
      <c r="I1844" s="1" t="s">
        <v>16</v>
      </c>
      <c r="J1844" s="1" t="s">
        <v>17</v>
      </c>
      <c r="K1844" s="1" t="s">
        <v>18</v>
      </c>
      <c r="L1844" s="1" t="s">
        <v>19</v>
      </c>
      <c r="M1844" s="1" t="s">
        <v>20</v>
      </c>
      <c r="N1844" s="3" t="s">
        <v>21</v>
      </c>
    </row>
    <row r="1845" spans="1:14" ht="19.95" hidden="1" customHeight="1" x14ac:dyDescent="0.25">
      <c r="A1845" s="2">
        <v>160914</v>
      </c>
      <c r="B1845" s="1">
        <v>17</v>
      </c>
      <c r="C1845" s="1">
        <v>1.3035000000000001</v>
      </c>
      <c r="D1845" s="1">
        <v>4.5911</v>
      </c>
      <c r="E1845" s="1">
        <v>8.0077999999999996</v>
      </c>
      <c r="F1845" s="1">
        <v>18.657499999999999</v>
      </c>
      <c r="G1845" s="1" t="s">
        <v>30</v>
      </c>
      <c r="H1845" s="1" t="s">
        <v>31</v>
      </c>
      <c r="I1845" s="1" t="s">
        <v>32</v>
      </c>
      <c r="J1845" s="1" t="s">
        <v>33</v>
      </c>
      <c r="K1845" s="1" t="s">
        <v>34</v>
      </c>
      <c r="L1845" s="1" t="s">
        <v>35</v>
      </c>
      <c r="M1845" s="1" t="s">
        <v>36</v>
      </c>
      <c r="N1845" s="3" t="s">
        <v>37</v>
      </c>
    </row>
    <row r="1846" spans="1:14" ht="19.95" hidden="1" customHeight="1" x14ac:dyDescent="0.25">
      <c r="A1846" s="2">
        <v>160872</v>
      </c>
      <c r="B1846" s="1">
        <v>59</v>
      </c>
      <c r="C1846" s="1">
        <v>2.0981999999999998</v>
      </c>
      <c r="D1846" s="1">
        <v>5.2731000000000003</v>
      </c>
      <c r="E1846" s="1">
        <v>11.3797</v>
      </c>
      <c r="F1846" s="1">
        <v>21.4695</v>
      </c>
      <c r="G1846" s="1" t="s">
        <v>14</v>
      </c>
      <c r="H1846" s="1" t="s">
        <v>15</v>
      </c>
      <c r="I1846" s="1" t="s">
        <v>16</v>
      </c>
      <c r="J1846" s="1" t="s">
        <v>17</v>
      </c>
      <c r="K1846" s="1" t="s">
        <v>18</v>
      </c>
      <c r="L1846" s="1" t="s">
        <v>19</v>
      </c>
      <c r="M1846" s="1" t="s">
        <v>20</v>
      </c>
      <c r="N1846" s="3" t="s">
        <v>21</v>
      </c>
    </row>
    <row r="1847" spans="1:14" ht="19.95" hidden="1" customHeight="1" x14ac:dyDescent="0.25">
      <c r="A1847" s="2">
        <v>160768</v>
      </c>
      <c r="B1847" s="1">
        <v>52</v>
      </c>
      <c r="C1847" s="1">
        <v>2.7406999999999999</v>
      </c>
      <c r="D1847" s="1">
        <v>5.7165999999999997</v>
      </c>
      <c r="E1847" s="1">
        <v>11.819800000000001</v>
      </c>
      <c r="F1847" s="1">
        <v>21.1675</v>
      </c>
      <c r="G1847" s="1" t="s">
        <v>14</v>
      </c>
      <c r="H1847" s="1" t="s">
        <v>15</v>
      </c>
      <c r="I1847" s="1" t="s">
        <v>16</v>
      </c>
      <c r="J1847" s="1" t="s">
        <v>17</v>
      </c>
      <c r="K1847" s="1" t="s">
        <v>18</v>
      </c>
      <c r="L1847" s="1" t="s">
        <v>19</v>
      </c>
      <c r="M1847" s="1" t="s">
        <v>20</v>
      </c>
      <c r="N1847" s="3" t="s">
        <v>21</v>
      </c>
    </row>
    <row r="1848" spans="1:14" ht="19.95" hidden="1" customHeight="1" x14ac:dyDescent="0.25">
      <c r="A1848" s="2">
        <v>160741</v>
      </c>
      <c r="B1848" s="1">
        <v>16</v>
      </c>
      <c r="C1848" s="1">
        <v>1.0858000000000001</v>
      </c>
      <c r="D1848" s="1">
        <v>4.1726999999999999</v>
      </c>
      <c r="E1848" s="1">
        <v>9.2100000000000009</v>
      </c>
      <c r="F1848" s="1">
        <v>19.175899999999999</v>
      </c>
      <c r="G1848" s="1" t="s">
        <v>29</v>
      </c>
      <c r="H1848" s="1" t="s">
        <v>31</v>
      </c>
      <c r="I1848" s="1" t="s">
        <v>32</v>
      </c>
      <c r="J1848" s="1" t="s">
        <v>33</v>
      </c>
      <c r="K1848" s="1" t="s">
        <v>34</v>
      </c>
      <c r="L1848" s="1" t="s">
        <v>35</v>
      </c>
      <c r="M1848" s="1" t="s">
        <v>36</v>
      </c>
      <c r="N1848" s="3" t="s">
        <v>37</v>
      </c>
    </row>
    <row r="1849" spans="1:14" ht="19.95" hidden="1" customHeight="1" x14ac:dyDescent="0.25">
      <c r="A1849" s="2">
        <v>160617</v>
      </c>
      <c r="B1849" s="1">
        <v>28</v>
      </c>
      <c r="C1849" s="1">
        <v>1.3405</v>
      </c>
      <c r="D1849" s="1">
        <v>4.8562000000000003</v>
      </c>
      <c r="E1849" s="1">
        <v>8.3789999999999996</v>
      </c>
      <c r="F1849" s="1">
        <v>19.7134</v>
      </c>
      <c r="G1849" s="1" t="s">
        <v>38</v>
      </c>
      <c r="H1849" s="1" t="s">
        <v>31</v>
      </c>
      <c r="I1849" s="1" t="s">
        <v>32</v>
      </c>
      <c r="J1849" s="1" t="s">
        <v>33</v>
      </c>
      <c r="K1849" s="1" t="s">
        <v>34</v>
      </c>
      <c r="L1849" s="1" t="s">
        <v>35</v>
      </c>
      <c r="M1849" s="1" t="s">
        <v>36</v>
      </c>
      <c r="N1849" s="3" t="s">
        <v>37</v>
      </c>
    </row>
    <row r="1850" spans="1:14" ht="19.95" hidden="1" customHeight="1" x14ac:dyDescent="0.25">
      <c r="A1850" s="2">
        <v>160597</v>
      </c>
      <c r="B1850" s="1">
        <v>48</v>
      </c>
      <c r="C1850" s="1">
        <v>2.3658000000000001</v>
      </c>
      <c r="D1850" s="1">
        <v>5.4635999999999996</v>
      </c>
      <c r="E1850" s="1">
        <v>10.343500000000001</v>
      </c>
      <c r="F1850" s="1">
        <v>21.372900000000001</v>
      </c>
      <c r="G1850" s="1" t="s">
        <v>14</v>
      </c>
      <c r="H1850" s="1" t="s">
        <v>15</v>
      </c>
      <c r="I1850" s="1" t="s">
        <v>16</v>
      </c>
      <c r="J1850" s="1" t="s">
        <v>17</v>
      </c>
      <c r="K1850" s="1" t="s">
        <v>18</v>
      </c>
      <c r="L1850" s="1" t="s">
        <v>19</v>
      </c>
      <c r="M1850" s="1" t="s">
        <v>20</v>
      </c>
      <c r="N1850" s="3" t="s">
        <v>21</v>
      </c>
    </row>
    <row r="1851" spans="1:14" ht="19.95" hidden="1" customHeight="1" x14ac:dyDescent="0.25">
      <c r="A1851" s="2">
        <v>160574</v>
      </c>
      <c r="B1851" s="1">
        <v>25</v>
      </c>
      <c r="C1851" s="1">
        <v>1.8401000000000001</v>
      </c>
      <c r="D1851" s="1">
        <v>4.4181999999999997</v>
      </c>
      <c r="E1851" s="1">
        <v>8.8953000000000007</v>
      </c>
      <c r="F1851" s="1">
        <v>17.174099999999999</v>
      </c>
      <c r="G1851" s="1" t="s">
        <v>29</v>
      </c>
      <c r="H1851" s="1" t="s">
        <v>31</v>
      </c>
      <c r="I1851" s="1" t="s">
        <v>32</v>
      </c>
      <c r="J1851" s="1" t="s">
        <v>33</v>
      </c>
      <c r="K1851" s="1" t="s">
        <v>34</v>
      </c>
      <c r="L1851" s="1" t="s">
        <v>35</v>
      </c>
      <c r="M1851" s="1" t="s">
        <v>36</v>
      </c>
      <c r="N1851" s="3" t="s">
        <v>37</v>
      </c>
    </row>
    <row r="1852" spans="1:14" ht="19.95" customHeight="1" x14ac:dyDescent="0.25">
      <c r="A1852" s="2">
        <v>160566</v>
      </c>
      <c r="B1852" s="1">
        <v>11</v>
      </c>
      <c r="C1852" s="1">
        <v>1.2347999999999999</v>
      </c>
      <c r="D1852" s="1">
        <v>4.2313999999999998</v>
      </c>
      <c r="E1852" s="1">
        <v>9.6120000000000001</v>
      </c>
      <c r="F1852" s="1">
        <v>17.976299999999998</v>
      </c>
      <c r="G1852" s="1" t="s">
        <v>14</v>
      </c>
      <c r="H1852" s="1" t="s">
        <v>31</v>
      </c>
      <c r="I1852" s="1" t="s">
        <v>32</v>
      </c>
      <c r="J1852" s="1" t="s">
        <v>33</v>
      </c>
      <c r="K1852" s="1" t="s">
        <v>34</v>
      </c>
      <c r="L1852" s="1" t="s">
        <v>35</v>
      </c>
      <c r="M1852" s="1" t="s">
        <v>36</v>
      </c>
      <c r="N1852" s="3" t="s">
        <v>28</v>
      </c>
    </row>
    <row r="1853" spans="1:14" ht="19.95" hidden="1" customHeight="1" x14ac:dyDescent="0.25">
      <c r="A1853" s="2">
        <v>160565</v>
      </c>
      <c r="B1853" s="1">
        <v>28</v>
      </c>
      <c r="C1853" s="1">
        <v>1.3883000000000001</v>
      </c>
      <c r="D1853" s="1">
        <v>4.8642000000000003</v>
      </c>
      <c r="E1853" s="1">
        <v>8.3352000000000004</v>
      </c>
      <c r="F1853" s="1">
        <v>16.889600000000002</v>
      </c>
      <c r="G1853" s="1" t="s">
        <v>14</v>
      </c>
      <c r="H1853" s="1" t="s">
        <v>31</v>
      </c>
      <c r="I1853" s="1" t="s">
        <v>32</v>
      </c>
      <c r="J1853" s="1" t="s">
        <v>33</v>
      </c>
      <c r="K1853" s="1" t="s">
        <v>34</v>
      </c>
      <c r="L1853" s="1" t="s">
        <v>35</v>
      </c>
      <c r="M1853" s="1" t="s">
        <v>36</v>
      </c>
      <c r="N1853" s="3" t="s">
        <v>37</v>
      </c>
    </row>
    <row r="1854" spans="1:14" ht="19.95" hidden="1" customHeight="1" x14ac:dyDescent="0.25">
      <c r="A1854" s="2">
        <v>160521</v>
      </c>
      <c r="B1854" s="1">
        <v>21</v>
      </c>
      <c r="C1854" s="1">
        <v>1.8303</v>
      </c>
      <c r="D1854" s="1">
        <v>4.7857000000000003</v>
      </c>
      <c r="E1854" s="1">
        <v>9.9749999999999996</v>
      </c>
      <c r="F1854" s="1">
        <v>16.393999999999998</v>
      </c>
      <c r="G1854" s="1" t="s">
        <v>38</v>
      </c>
      <c r="H1854" s="1" t="s">
        <v>31</v>
      </c>
      <c r="I1854" s="1" t="s">
        <v>32</v>
      </c>
      <c r="J1854" s="1" t="s">
        <v>33</v>
      </c>
      <c r="K1854" s="1" t="s">
        <v>34</v>
      </c>
      <c r="L1854" s="1" t="s">
        <v>35</v>
      </c>
      <c r="M1854" s="1" t="s">
        <v>36</v>
      </c>
      <c r="N1854" s="3" t="s">
        <v>37</v>
      </c>
    </row>
    <row r="1855" spans="1:14" ht="19.95" hidden="1" customHeight="1" x14ac:dyDescent="0.25">
      <c r="A1855" s="2">
        <v>160520</v>
      </c>
      <c r="B1855" s="1">
        <v>56</v>
      </c>
      <c r="C1855" s="1">
        <v>2.2494999999999998</v>
      </c>
      <c r="D1855" s="1">
        <v>5.1970999999999998</v>
      </c>
      <c r="E1855" s="1">
        <v>11.8719</v>
      </c>
      <c r="F1855" s="1">
        <v>22.351299999999998</v>
      </c>
      <c r="G1855" s="1" t="s">
        <v>14</v>
      </c>
      <c r="H1855" s="1" t="s">
        <v>15</v>
      </c>
      <c r="I1855" s="1" t="s">
        <v>16</v>
      </c>
      <c r="J1855" s="1" t="s">
        <v>17</v>
      </c>
      <c r="K1855" s="1" t="s">
        <v>18</v>
      </c>
      <c r="L1855" s="1" t="s">
        <v>19</v>
      </c>
      <c r="M1855" s="1" t="s">
        <v>20</v>
      </c>
      <c r="N1855" s="3" t="s">
        <v>21</v>
      </c>
    </row>
    <row r="1856" spans="1:14" ht="19.95" hidden="1" customHeight="1" x14ac:dyDescent="0.25">
      <c r="A1856" s="2">
        <v>160514</v>
      </c>
      <c r="B1856" s="1">
        <v>24</v>
      </c>
      <c r="C1856" s="1">
        <v>1.8687</v>
      </c>
      <c r="D1856" s="1">
        <v>4.8156999999999996</v>
      </c>
      <c r="E1856" s="1">
        <v>8.3526000000000007</v>
      </c>
      <c r="F1856" s="1">
        <v>19.540600000000001</v>
      </c>
      <c r="G1856" s="1" t="s">
        <v>30</v>
      </c>
      <c r="H1856" s="1" t="s">
        <v>31</v>
      </c>
      <c r="I1856" s="1" t="s">
        <v>32</v>
      </c>
      <c r="J1856" s="1" t="s">
        <v>33</v>
      </c>
      <c r="K1856" s="1" t="s">
        <v>34</v>
      </c>
      <c r="L1856" s="1" t="s">
        <v>35</v>
      </c>
      <c r="M1856" s="1" t="s">
        <v>36</v>
      </c>
      <c r="N1856" s="3" t="s">
        <v>37</v>
      </c>
    </row>
    <row r="1857" spans="1:14" ht="19.95" hidden="1" customHeight="1" x14ac:dyDescent="0.25">
      <c r="A1857" s="2">
        <v>160494</v>
      </c>
      <c r="B1857" s="1">
        <v>14</v>
      </c>
      <c r="C1857" s="1">
        <v>1.1032999999999999</v>
      </c>
      <c r="D1857" s="1">
        <v>4.1981999999999999</v>
      </c>
      <c r="E1857" s="1">
        <v>8.5048999999999992</v>
      </c>
      <c r="F1857" s="1">
        <v>18.779699999999998</v>
      </c>
      <c r="G1857" s="1" t="s">
        <v>38</v>
      </c>
      <c r="H1857" s="1" t="s">
        <v>31</v>
      </c>
      <c r="I1857" s="1" t="s">
        <v>32</v>
      </c>
      <c r="J1857" s="1" t="s">
        <v>33</v>
      </c>
      <c r="K1857" s="1" t="s">
        <v>34</v>
      </c>
      <c r="L1857" s="1" t="s">
        <v>35</v>
      </c>
      <c r="M1857" s="1" t="s">
        <v>36</v>
      </c>
      <c r="N1857" s="3" t="s">
        <v>37</v>
      </c>
    </row>
    <row r="1858" spans="1:14" ht="19.95" hidden="1" customHeight="1" x14ac:dyDescent="0.25">
      <c r="A1858" s="2">
        <v>160440</v>
      </c>
      <c r="B1858" s="1">
        <v>15</v>
      </c>
      <c r="C1858" s="1">
        <v>1.9129</v>
      </c>
      <c r="D1858" s="1">
        <v>4.3018000000000001</v>
      </c>
      <c r="E1858" s="1">
        <v>8.0837000000000003</v>
      </c>
      <c r="F1858" s="1">
        <v>16.7121</v>
      </c>
      <c r="G1858" s="1" t="s">
        <v>38</v>
      </c>
      <c r="H1858" s="1" t="s">
        <v>31</v>
      </c>
      <c r="I1858" s="1" t="s">
        <v>32</v>
      </c>
      <c r="J1858" s="1" t="s">
        <v>33</v>
      </c>
      <c r="K1858" s="1" t="s">
        <v>34</v>
      </c>
      <c r="L1858" s="1" t="s">
        <v>35</v>
      </c>
      <c r="M1858" s="1" t="s">
        <v>36</v>
      </c>
      <c r="N1858" s="3" t="s">
        <v>37</v>
      </c>
    </row>
    <row r="1859" spans="1:14" ht="19.95" hidden="1" customHeight="1" x14ac:dyDescent="0.25">
      <c r="A1859" s="2">
        <v>160417</v>
      </c>
      <c r="B1859" s="1">
        <v>44</v>
      </c>
      <c r="C1859" s="1">
        <v>2.0436999999999999</v>
      </c>
      <c r="D1859" s="1">
        <v>5.8234000000000004</v>
      </c>
      <c r="E1859" s="1">
        <v>10.787100000000001</v>
      </c>
      <c r="F1859" s="1">
        <v>20.158799999999999</v>
      </c>
      <c r="G1859" s="1" t="s">
        <v>14</v>
      </c>
      <c r="H1859" s="1" t="s">
        <v>15</v>
      </c>
      <c r="I1859" s="1" t="s">
        <v>16</v>
      </c>
      <c r="J1859" s="1" t="s">
        <v>17</v>
      </c>
      <c r="K1859" s="1" t="s">
        <v>18</v>
      </c>
      <c r="L1859" s="1" t="s">
        <v>19</v>
      </c>
      <c r="M1859" s="1" t="s">
        <v>20</v>
      </c>
      <c r="N1859" s="3" t="s">
        <v>21</v>
      </c>
    </row>
    <row r="1860" spans="1:14" ht="19.95" hidden="1" customHeight="1" x14ac:dyDescent="0.25">
      <c r="A1860" s="2">
        <v>160415</v>
      </c>
      <c r="B1860" s="1">
        <v>22</v>
      </c>
      <c r="C1860" s="1">
        <v>1.5464</v>
      </c>
      <c r="D1860" s="1">
        <v>4.8090999999999999</v>
      </c>
      <c r="E1860" s="1">
        <v>9.9855</v>
      </c>
      <c r="F1860" s="1">
        <v>17.703499999999998</v>
      </c>
      <c r="G1860" s="1" t="s">
        <v>14</v>
      </c>
      <c r="H1860" s="1" t="s">
        <v>31</v>
      </c>
      <c r="I1860" s="1" t="s">
        <v>32</v>
      </c>
      <c r="J1860" s="1" t="s">
        <v>33</v>
      </c>
      <c r="K1860" s="1" t="s">
        <v>34</v>
      </c>
      <c r="L1860" s="1" t="s">
        <v>35</v>
      </c>
      <c r="M1860" s="1" t="s">
        <v>36</v>
      </c>
      <c r="N1860" s="3" t="s">
        <v>37</v>
      </c>
    </row>
    <row r="1861" spans="1:14" ht="19.95" hidden="1" customHeight="1" x14ac:dyDescent="0.25">
      <c r="A1861" s="2">
        <v>160412</v>
      </c>
      <c r="B1861" s="1">
        <v>40</v>
      </c>
      <c r="C1861" s="1">
        <v>2.5367999999999999</v>
      </c>
      <c r="D1861" s="1">
        <v>5.5342000000000002</v>
      </c>
      <c r="E1861" s="1">
        <v>10.7111</v>
      </c>
      <c r="F1861" s="1">
        <v>20.7941</v>
      </c>
      <c r="G1861" s="1" t="s">
        <v>30</v>
      </c>
      <c r="H1861" s="1" t="s">
        <v>15</v>
      </c>
      <c r="I1861" s="1" t="s">
        <v>16</v>
      </c>
      <c r="J1861" s="1" t="s">
        <v>17</v>
      </c>
      <c r="K1861" s="1" t="s">
        <v>18</v>
      </c>
      <c r="L1861" s="1" t="s">
        <v>19</v>
      </c>
      <c r="M1861" s="1" t="s">
        <v>20</v>
      </c>
      <c r="N1861" s="3" t="s">
        <v>21</v>
      </c>
    </row>
    <row r="1862" spans="1:14" ht="19.95" hidden="1" customHeight="1" x14ac:dyDescent="0.25">
      <c r="A1862" s="2">
        <v>160392</v>
      </c>
      <c r="B1862" s="1">
        <v>47</v>
      </c>
      <c r="C1862" s="1">
        <v>2.5226000000000002</v>
      </c>
      <c r="D1862" s="1">
        <v>5.8463000000000003</v>
      </c>
      <c r="E1862" s="1">
        <v>11.9694</v>
      </c>
      <c r="F1862" s="1">
        <v>21.023199999999999</v>
      </c>
      <c r="G1862" s="1" t="s">
        <v>14</v>
      </c>
      <c r="H1862" s="1" t="s">
        <v>15</v>
      </c>
      <c r="I1862" s="1" t="s">
        <v>16</v>
      </c>
      <c r="J1862" s="1" t="s">
        <v>17</v>
      </c>
      <c r="K1862" s="1" t="s">
        <v>18</v>
      </c>
      <c r="L1862" s="1" t="s">
        <v>19</v>
      </c>
      <c r="M1862" s="1" t="s">
        <v>20</v>
      </c>
      <c r="N1862" s="3" t="s">
        <v>21</v>
      </c>
    </row>
    <row r="1863" spans="1:14" ht="19.95" customHeight="1" x14ac:dyDescent="0.25">
      <c r="A1863" s="2">
        <v>160289</v>
      </c>
      <c r="B1863" s="1">
        <v>91</v>
      </c>
      <c r="C1863" s="1">
        <v>3.5737999999999999</v>
      </c>
      <c r="D1863" s="1">
        <v>6.8106999999999998</v>
      </c>
      <c r="E1863" s="1">
        <v>13.8825</v>
      </c>
      <c r="F1863" s="1">
        <v>28.323</v>
      </c>
      <c r="G1863" s="1" t="s">
        <v>29</v>
      </c>
      <c r="H1863" s="1" t="s">
        <v>22</v>
      </c>
      <c r="I1863" s="1" t="s">
        <v>23</v>
      </c>
      <c r="J1863" s="1" t="s">
        <v>24</v>
      </c>
      <c r="K1863" s="1" t="s">
        <v>25</v>
      </c>
      <c r="L1863" s="1" t="s">
        <v>26</v>
      </c>
      <c r="M1863" s="1" t="s">
        <v>27</v>
      </c>
      <c r="N1863" s="3" t="s">
        <v>28</v>
      </c>
    </row>
    <row r="1864" spans="1:14" ht="19.95" hidden="1" customHeight="1" x14ac:dyDescent="0.25">
      <c r="A1864" s="2">
        <v>160280</v>
      </c>
      <c r="B1864" s="1">
        <v>58</v>
      </c>
      <c r="C1864" s="1">
        <v>2.7869000000000002</v>
      </c>
      <c r="D1864" s="1">
        <v>5.0778999999999996</v>
      </c>
      <c r="E1864" s="1">
        <v>10.292</v>
      </c>
      <c r="F1864" s="1">
        <v>24.904299999999999</v>
      </c>
      <c r="G1864" s="1" t="s">
        <v>14</v>
      </c>
      <c r="H1864" s="1" t="s">
        <v>15</v>
      </c>
      <c r="I1864" s="1" t="s">
        <v>16</v>
      </c>
      <c r="J1864" s="1" t="s">
        <v>17</v>
      </c>
      <c r="K1864" s="1" t="s">
        <v>18</v>
      </c>
      <c r="L1864" s="1" t="s">
        <v>19</v>
      </c>
      <c r="M1864" s="1" t="s">
        <v>20</v>
      </c>
      <c r="N1864" s="3" t="s">
        <v>21</v>
      </c>
    </row>
    <row r="1865" spans="1:14" ht="19.95" customHeight="1" x14ac:dyDescent="0.25">
      <c r="A1865" s="2">
        <v>160268</v>
      </c>
      <c r="B1865" s="1">
        <v>77</v>
      </c>
      <c r="C1865" s="1">
        <v>3.4026000000000001</v>
      </c>
      <c r="D1865" s="1">
        <v>6.1002000000000001</v>
      </c>
      <c r="E1865" s="1">
        <v>13.768599999999999</v>
      </c>
      <c r="F1865" s="1">
        <v>28.272099999999998</v>
      </c>
      <c r="G1865" s="1" t="s">
        <v>30</v>
      </c>
      <c r="H1865" s="1" t="s">
        <v>22</v>
      </c>
      <c r="I1865" s="1" t="s">
        <v>23</v>
      </c>
      <c r="J1865" s="1" t="s">
        <v>24</v>
      </c>
      <c r="K1865" s="1" t="s">
        <v>25</v>
      </c>
      <c r="L1865" s="1" t="s">
        <v>26</v>
      </c>
      <c r="M1865" s="1" t="s">
        <v>27</v>
      </c>
      <c r="N1865" s="3" t="s">
        <v>28</v>
      </c>
    </row>
    <row r="1866" spans="1:14" ht="19.95" hidden="1" customHeight="1" x14ac:dyDescent="0.25">
      <c r="A1866" s="2">
        <v>160199</v>
      </c>
      <c r="B1866" s="1">
        <v>29</v>
      </c>
      <c r="C1866" s="1">
        <v>1.3073999999999999</v>
      </c>
      <c r="D1866" s="1">
        <v>4.9722</v>
      </c>
      <c r="E1866" s="1">
        <v>9.6585000000000001</v>
      </c>
      <c r="F1866" s="1">
        <v>18.718800000000002</v>
      </c>
      <c r="G1866" s="1" t="s">
        <v>30</v>
      </c>
      <c r="H1866" s="1" t="s">
        <v>31</v>
      </c>
      <c r="I1866" s="1" t="s">
        <v>32</v>
      </c>
      <c r="J1866" s="1" t="s">
        <v>33</v>
      </c>
      <c r="K1866" s="1" t="s">
        <v>34</v>
      </c>
      <c r="L1866" s="1" t="s">
        <v>35</v>
      </c>
      <c r="M1866" s="1" t="s">
        <v>36</v>
      </c>
      <c r="N1866" s="3" t="s">
        <v>37</v>
      </c>
    </row>
    <row r="1867" spans="1:14" ht="19.95" hidden="1" customHeight="1" x14ac:dyDescent="0.25">
      <c r="A1867" s="2">
        <v>160182</v>
      </c>
      <c r="B1867" s="1">
        <v>40</v>
      </c>
      <c r="C1867" s="1">
        <v>2.2052999999999998</v>
      </c>
      <c r="D1867" s="1">
        <v>5.2594000000000003</v>
      </c>
      <c r="E1867" s="1">
        <v>10.716799999999999</v>
      </c>
      <c r="F1867" s="1">
        <v>23.417200000000001</v>
      </c>
      <c r="G1867" s="1" t="s">
        <v>30</v>
      </c>
      <c r="H1867" s="1" t="s">
        <v>15</v>
      </c>
      <c r="I1867" s="1" t="s">
        <v>16</v>
      </c>
      <c r="J1867" s="1" t="s">
        <v>17</v>
      </c>
      <c r="K1867" s="1" t="s">
        <v>18</v>
      </c>
      <c r="L1867" s="1" t="s">
        <v>19</v>
      </c>
      <c r="M1867" s="1" t="s">
        <v>20</v>
      </c>
      <c r="N1867" s="3" t="s">
        <v>21</v>
      </c>
    </row>
    <row r="1868" spans="1:14" ht="19.95" customHeight="1" x14ac:dyDescent="0.25">
      <c r="A1868" s="2">
        <v>160154</v>
      </c>
      <c r="B1868" s="1">
        <v>92</v>
      </c>
      <c r="C1868" s="1">
        <v>3.1053000000000002</v>
      </c>
      <c r="D1868" s="1">
        <v>6.7495000000000003</v>
      </c>
      <c r="E1868" s="1">
        <v>13.676</v>
      </c>
      <c r="F1868" s="1">
        <v>25.013400000000001</v>
      </c>
      <c r="G1868" s="1" t="s">
        <v>30</v>
      </c>
      <c r="H1868" s="1" t="s">
        <v>22</v>
      </c>
      <c r="I1868" s="1" t="s">
        <v>23</v>
      </c>
      <c r="J1868" s="1" t="s">
        <v>24</v>
      </c>
      <c r="K1868" s="1" t="s">
        <v>25</v>
      </c>
      <c r="L1868" s="1" t="s">
        <v>26</v>
      </c>
      <c r="M1868" s="1" t="s">
        <v>27</v>
      </c>
      <c r="N1868" s="3" t="s">
        <v>28</v>
      </c>
    </row>
    <row r="1869" spans="1:14" ht="19.95" customHeight="1" x14ac:dyDescent="0.25">
      <c r="A1869" s="2">
        <v>160120</v>
      </c>
      <c r="B1869" s="1">
        <v>91</v>
      </c>
      <c r="C1869" s="1">
        <v>3.3405</v>
      </c>
      <c r="D1869" s="1">
        <v>6.6844999999999999</v>
      </c>
      <c r="E1869" s="1">
        <v>14.4084</v>
      </c>
      <c r="F1869" s="1">
        <v>29.359000000000002</v>
      </c>
      <c r="G1869" s="1" t="s">
        <v>14</v>
      </c>
      <c r="H1869" s="1" t="s">
        <v>22</v>
      </c>
      <c r="I1869" s="1" t="s">
        <v>23</v>
      </c>
      <c r="J1869" s="1" t="s">
        <v>24</v>
      </c>
      <c r="K1869" s="1" t="s">
        <v>25</v>
      </c>
      <c r="L1869" s="1" t="s">
        <v>26</v>
      </c>
      <c r="M1869" s="1" t="s">
        <v>27</v>
      </c>
      <c r="N1869" s="3" t="s">
        <v>28</v>
      </c>
    </row>
    <row r="1870" spans="1:14" ht="19.95" hidden="1" customHeight="1" x14ac:dyDescent="0.25">
      <c r="A1870" s="2">
        <v>160083</v>
      </c>
      <c r="B1870" s="1">
        <v>13</v>
      </c>
      <c r="C1870" s="1">
        <v>1.3263</v>
      </c>
      <c r="D1870" s="1">
        <v>4.0853000000000002</v>
      </c>
      <c r="E1870" s="1">
        <v>9.6030999999999995</v>
      </c>
      <c r="F1870" s="1">
        <v>19.926400000000001</v>
      </c>
      <c r="G1870" s="1" t="s">
        <v>38</v>
      </c>
      <c r="H1870" s="1" t="s">
        <v>31</v>
      </c>
      <c r="I1870" s="1" t="s">
        <v>32</v>
      </c>
      <c r="J1870" s="1" t="s">
        <v>33</v>
      </c>
      <c r="K1870" s="1" t="s">
        <v>34</v>
      </c>
      <c r="L1870" s="1" t="s">
        <v>35</v>
      </c>
      <c r="M1870" s="1" t="s">
        <v>36</v>
      </c>
      <c r="N1870" s="3" t="s">
        <v>37</v>
      </c>
    </row>
    <row r="1871" spans="1:14" ht="19.95" hidden="1" customHeight="1" x14ac:dyDescent="0.25">
      <c r="A1871" s="2">
        <v>160055</v>
      </c>
      <c r="B1871" s="1">
        <v>30</v>
      </c>
      <c r="C1871" s="1">
        <v>1.6006</v>
      </c>
      <c r="D1871" s="1">
        <v>4.8955000000000002</v>
      </c>
      <c r="E1871" s="1">
        <v>8.8731000000000009</v>
      </c>
      <c r="F1871" s="1">
        <v>19.9452</v>
      </c>
      <c r="G1871" s="1" t="s">
        <v>29</v>
      </c>
      <c r="H1871" s="1" t="s">
        <v>31</v>
      </c>
      <c r="I1871" s="1" t="s">
        <v>32</v>
      </c>
      <c r="J1871" s="1" t="s">
        <v>33</v>
      </c>
      <c r="K1871" s="1" t="s">
        <v>34</v>
      </c>
      <c r="L1871" s="1" t="s">
        <v>35</v>
      </c>
      <c r="M1871" s="1" t="s">
        <v>36</v>
      </c>
      <c r="N1871" s="3" t="s">
        <v>37</v>
      </c>
    </row>
    <row r="1872" spans="1:14" ht="19.95" hidden="1" customHeight="1" x14ac:dyDescent="0.25">
      <c r="A1872" s="2">
        <v>160051</v>
      </c>
      <c r="B1872" s="1">
        <v>26</v>
      </c>
      <c r="C1872" s="1">
        <v>1.7586999999999999</v>
      </c>
      <c r="D1872" s="1">
        <v>4.9408000000000003</v>
      </c>
      <c r="E1872" s="1">
        <v>8.1782000000000004</v>
      </c>
      <c r="F1872" s="1">
        <v>19.709599999999998</v>
      </c>
      <c r="G1872" s="1" t="s">
        <v>14</v>
      </c>
      <c r="H1872" s="1" t="s">
        <v>31</v>
      </c>
      <c r="I1872" s="1" t="s">
        <v>32</v>
      </c>
      <c r="J1872" s="1" t="s">
        <v>33</v>
      </c>
      <c r="K1872" s="1" t="s">
        <v>34</v>
      </c>
      <c r="L1872" s="1" t="s">
        <v>35</v>
      </c>
      <c r="M1872" s="1" t="s">
        <v>36</v>
      </c>
      <c r="N1872" s="3" t="s">
        <v>37</v>
      </c>
    </row>
    <row r="1873" spans="1:14" ht="19.95" hidden="1" customHeight="1" x14ac:dyDescent="0.25">
      <c r="A1873" s="2">
        <v>160018</v>
      </c>
      <c r="B1873" s="1">
        <v>57</v>
      </c>
      <c r="C1873" s="1">
        <v>2.1280000000000001</v>
      </c>
      <c r="D1873" s="1">
        <v>5.3324999999999996</v>
      </c>
      <c r="E1873" s="1">
        <v>11.530799999999999</v>
      </c>
      <c r="F1873" s="1">
        <v>24.787400000000002</v>
      </c>
      <c r="G1873" s="1" t="s">
        <v>30</v>
      </c>
      <c r="H1873" s="1" t="s">
        <v>15</v>
      </c>
      <c r="I1873" s="1" t="s">
        <v>16</v>
      </c>
      <c r="J1873" s="1" t="s">
        <v>17</v>
      </c>
      <c r="K1873" s="1" t="s">
        <v>18</v>
      </c>
      <c r="L1873" s="1" t="s">
        <v>19</v>
      </c>
      <c r="M1873" s="1" t="s">
        <v>20</v>
      </c>
      <c r="N1873" s="3" t="s">
        <v>21</v>
      </c>
    </row>
    <row r="1874" spans="1:14" ht="19.95" customHeight="1" x14ac:dyDescent="0.25">
      <c r="A1874" s="2">
        <v>160008</v>
      </c>
      <c r="B1874" s="1">
        <v>93</v>
      </c>
      <c r="C1874" s="1">
        <v>3.9337</v>
      </c>
      <c r="D1874" s="1">
        <v>6.1131000000000002</v>
      </c>
      <c r="E1874" s="1">
        <v>12.9489</v>
      </c>
      <c r="F1874" s="1">
        <v>26.63</v>
      </c>
      <c r="G1874" s="1" t="s">
        <v>38</v>
      </c>
      <c r="H1874" s="1" t="s">
        <v>22</v>
      </c>
      <c r="I1874" s="1" t="s">
        <v>23</v>
      </c>
      <c r="J1874" s="1" t="s">
        <v>24</v>
      </c>
      <c r="K1874" s="1" t="s">
        <v>25</v>
      </c>
      <c r="L1874" s="1" t="s">
        <v>26</v>
      </c>
      <c r="M1874" s="1" t="s">
        <v>27</v>
      </c>
      <c r="N1874" s="3" t="s">
        <v>28</v>
      </c>
    </row>
    <row r="1875" spans="1:14" ht="19.95" hidden="1" customHeight="1" x14ac:dyDescent="0.25">
      <c r="A1875" s="2">
        <v>159930</v>
      </c>
      <c r="B1875" s="1">
        <v>28</v>
      </c>
      <c r="C1875" s="1">
        <v>1.2294</v>
      </c>
      <c r="D1875" s="1">
        <v>4.7598000000000003</v>
      </c>
      <c r="E1875" s="1">
        <v>9.1562000000000001</v>
      </c>
      <c r="F1875" s="1">
        <v>19.291699999999999</v>
      </c>
      <c r="G1875" s="1" t="s">
        <v>30</v>
      </c>
      <c r="H1875" s="1" t="s">
        <v>31</v>
      </c>
      <c r="I1875" s="1" t="s">
        <v>32</v>
      </c>
      <c r="J1875" s="1" t="s">
        <v>33</v>
      </c>
      <c r="K1875" s="1" t="s">
        <v>34</v>
      </c>
      <c r="L1875" s="1" t="s">
        <v>35</v>
      </c>
      <c r="M1875" s="1" t="s">
        <v>36</v>
      </c>
      <c r="N1875" s="3" t="s">
        <v>37</v>
      </c>
    </row>
    <row r="1876" spans="1:14" ht="19.95" hidden="1" customHeight="1" x14ac:dyDescent="0.25">
      <c r="A1876" s="2">
        <v>159810</v>
      </c>
      <c r="B1876" s="1">
        <v>36</v>
      </c>
      <c r="C1876" s="1">
        <v>2.3771</v>
      </c>
      <c r="D1876" s="1">
        <v>5.1109</v>
      </c>
      <c r="E1876" s="1">
        <v>10.577500000000001</v>
      </c>
      <c r="F1876" s="1">
        <v>22.774100000000001</v>
      </c>
      <c r="G1876" s="1" t="s">
        <v>38</v>
      </c>
      <c r="H1876" s="1" t="s">
        <v>15</v>
      </c>
      <c r="I1876" s="1" t="s">
        <v>16</v>
      </c>
      <c r="J1876" s="1" t="s">
        <v>17</v>
      </c>
      <c r="K1876" s="1" t="s">
        <v>18</v>
      </c>
      <c r="L1876" s="1" t="s">
        <v>19</v>
      </c>
      <c r="M1876" s="1" t="s">
        <v>20</v>
      </c>
      <c r="N1876" s="3" t="s">
        <v>21</v>
      </c>
    </row>
    <row r="1877" spans="1:14" ht="19.95" hidden="1" customHeight="1" x14ac:dyDescent="0.25">
      <c r="A1877" s="2">
        <v>159792</v>
      </c>
      <c r="B1877" s="1">
        <v>44</v>
      </c>
      <c r="C1877" s="1">
        <v>2.5367000000000002</v>
      </c>
      <c r="D1877" s="1">
        <v>5.3906000000000001</v>
      </c>
      <c r="E1877" s="1">
        <v>10.266400000000001</v>
      </c>
      <c r="F1877" s="1">
        <v>21.289100000000001</v>
      </c>
      <c r="G1877" s="1" t="s">
        <v>14</v>
      </c>
      <c r="H1877" s="1" t="s">
        <v>15</v>
      </c>
      <c r="I1877" s="1" t="s">
        <v>16</v>
      </c>
      <c r="J1877" s="1" t="s">
        <v>17</v>
      </c>
      <c r="K1877" s="1" t="s">
        <v>18</v>
      </c>
      <c r="L1877" s="1" t="s">
        <v>19</v>
      </c>
      <c r="M1877" s="1" t="s">
        <v>20</v>
      </c>
      <c r="N1877" s="3" t="s">
        <v>21</v>
      </c>
    </row>
    <row r="1878" spans="1:14" ht="19.95" hidden="1" customHeight="1" x14ac:dyDescent="0.25">
      <c r="A1878" s="2">
        <v>159761</v>
      </c>
      <c r="B1878" s="1">
        <v>48</v>
      </c>
      <c r="C1878" s="1">
        <v>2.5034000000000001</v>
      </c>
      <c r="D1878" s="1">
        <v>5.3994999999999997</v>
      </c>
      <c r="E1878" s="1">
        <v>10.3185</v>
      </c>
      <c r="F1878" s="1">
        <v>23.894500000000001</v>
      </c>
      <c r="G1878" s="1" t="s">
        <v>38</v>
      </c>
      <c r="H1878" s="1" t="s">
        <v>15</v>
      </c>
      <c r="I1878" s="1" t="s">
        <v>16</v>
      </c>
      <c r="J1878" s="1" t="s">
        <v>17</v>
      </c>
      <c r="K1878" s="1" t="s">
        <v>18</v>
      </c>
      <c r="L1878" s="1" t="s">
        <v>19</v>
      </c>
      <c r="M1878" s="1" t="s">
        <v>20</v>
      </c>
      <c r="N1878" s="3" t="s">
        <v>21</v>
      </c>
    </row>
    <row r="1879" spans="1:14" ht="19.95" customHeight="1" x14ac:dyDescent="0.25">
      <c r="A1879" s="2">
        <v>159759</v>
      </c>
      <c r="B1879" s="1">
        <v>98</v>
      </c>
      <c r="C1879" s="1">
        <v>3.9727000000000001</v>
      </c>
      <c r="D1879" s="1">
        <v>6.7397</v>
      </c>
      <c r="E1879" s="1">
        <v>15.2041</v>
      </c>
      <c r="F1879" s="1">
        <v>25.825600000000001</v>
      </c>
      <c r="G1879" s="1" t="s">
        <v>38</v>
      </c>
      <c r="H1879" s="1" t="s">
        <v>22</v>
      </c>
      <c r="I1879" s="1" t="s">
        <v>23</v>
      </c>
      <c r="J1879" s="1" t="s">
        <v>24</v>
      </c>
      <c r="K1879" s="1" t="s">
        <v>25</v>
      </c>
      <c r="L1879" s="1" t="s">
        <v>26</v>
      </c>
      <c r="M1879" s="1" t="s">
        <v>27</v>
      </c>
      <c r="N1879" s="3" t="s">
        <v>28</v>
      </c>
    </row>
    <row r="1880" spans="1:14" ht="19.95" hidden="1" customHeight="1" x14ac:dyDescent="0.25">
      <c r="A1880" s="2">
        <v>159758</v>
      </c>
      <c r="B1880" s="1">
        <v>40</v>
      </c>
      <c r="C1880" s="1">
        <v>2.8839999999999999</v>
      </c>
      <c r="D1880" s="1">
        <v>5.5430000000000001</v>
      </c>
      <c r="E1880" s="1">
        <v>10.9999</v>
      </c>
      <c r="F1880" s="1">
        <v>20.1175</v>
      </c>
      <c r="G1880" s="1" t="s">
        <v>14</v>
      </c>
      <c r="H1880" s="1" t="s">
        <v>15</v>
      </c>
      <c r="I1880" s="1" t="s">
        <v>16</v>
      </c>
      <c r="J1880" s="1" t="s">
        <v>17</v>
      </c>
      <c r="K1880" s="1" t="s">
        <v>18</v>
      </c>
      <c r="L1880" s="1" t="s">
        <v>19</v>
      </c>
      <c r="M1880" s="1" t="s">
        <v>20</v>
      </c>
      <c r="N1880" s="3" t="s">
        <v>21</v>
      </c>
    </row>
    <row r="1881" spans="1:14" ht="19.95" hidden="1" customHeight="1" x14ac:dyDescent="0.25">
      <c r="A1881" s="2">
        <v>159756</v>
      </c>
      <c r="B1881" s="1">
        <v>35</v>
      </c>
      <c r="C1881" s="1">
        <v>2.9272</v>
      </c>
      <c r="D1881" s="1">
        <v>5.6237000000000004</v>
      </c>
      <c r="E1881" s="1">
        <v>10.4732</v>
      </c>
      <c r="F1881" s="1">
        <v>21.329000000000001</v>
      </c>
      <c r="G1881" s="1" t="s">
        <v>38</v>
      </c>
      <c r="H1881" s="1" t="s">
        <v>15</v>
      </c>
      <c r="I1881" s="1" t="s">
        <v>16</v>
      </c>
      <c r="J1881" s="1" t="s">
        <v>17</v>
      </c>
      <c r="K1881" s="1" t="s">
        <v>18</v>
      </c>
      <c r="L1881" s="1" t="s">
        <v>19</v>
      </c>
      <c r="M1881" s="1" t="s">
        <v>20</v>
      </c>
      <c r="N1881" s="3" t="s">
        <v>21</v>
      </c>
    </row>
    <row r="1882" spans="1:14" ht="19.95" customHeight="1" x14ac:dyDescent="0.25">
      <c r="A1882" s="2">
        <v>159756</v>
      </c>
      <c r="B1882" s="1">
        <v>86</v>
      </c>
      <c r="C1882" s="1">
        <v>3.819</v>
      </c>
      <c r="D1882" s="1">
        <v>6.3776999999999999</v>
      </c>
      <c r="E1882" s="1">
        <v>13.221399999999999</v>
      </c>
      <c r="F1882" s="1">
        <v>26.534600000000001</v>
      </c>
      <c r="G1882" s="1" t="s">
        <v>29</v>
      </c>
      <c r="H1882" s="1" t="s">
        <v>22</v>
      </c>
      <c r="I1882" s="1" t="s">
        <v>23</v>
      </c>
      <c r="J1882" s="1" t="s">
        <v>24</v>
      </c>
      <c r="K1882" s="1" t="s">
        <v>25</v>
      </c>
      <c r="L1882" s="1" t="s">
        <v>26</v>
      </c>
      <c r="M1882" s="1" t="s">
        <v>27</v>
      </c>
      <c r="N1882" s="3" t="s">
        <v>28</v>
      </c>
    </row>
    <row r="1883" spans="1:14" ht="19.95" hidden="1" customHeight="1" x14ac:dyDescent="0.25">
      <c r="A1883" s="2">
        <v>159743</v>
      </c>
      <c r="B1883" s="1">
        <v>51</v>
      </c>
      <c r="C1883" s="1">
        <v>2.5192999999999999</v>
      </c>
      <c r="D1883" s="1">
        <v>5.2430000000000003</v>
      </c>
      <c r="E1883" s="1">
        <v>10.4483</v>
      </c>
      <c r="F1883" s="1">
        <v>20.2</v>
      </c>
      <c r="G1883" s="1" t="s">
        <v>30</v>
      </c>
      <c r="H1883" s="1" t="s">
        <v>15</v>
      </c>
      <c r="I1883" s="1" t="s">
        <v>16</v>
      </c>
      <c r="J1883" s="1" t="s">
        <v>17</v>
      </c>
      <c r="K1883" s="1" t="s">
        <v>18</v>
      </c>
      <c r="L1883" s="1" t="s">
        <v>19</v>
      </c>
      <c r="M1883" s="1" t="s">
        <v>20</v>
      </c>
      <c r="N1883" s="3" t="s">
        <v>21</v>
      </c>
    </row>
    <row r="1884" spans="1:14" ht="19.95" hidden="1" customHeight="1" x14ac:dyDescent="0.25">
      <c r="A1884" s="2">
        <v>159731</v>
      </c>
      <c r="B1884" s="1">
        <v>15</v>
      </c>
      <c r="C1884" s="1">
        <v>1.0387999999999999</v>
      </c>
      <c r="D1884" s="1">
        <v>4.2004000000000001</v>
      </c>
      <c r="E1884" s="1">
        <v>9.7213999999999992</v>
      </c>
      <c r="F1884" s="1">
        <v>19.383600000000001</v>
      </c>
      <c r="G1884" s="1" t="s">
        <v>14</v>
      </c>
      <c r="H1884" s="1" t="s">
        <v>31</v>
      </c>
      <c r="I1884" s="1" t="s">
        <v>32</v>
      </c>
      <c r="J1884" s="1" t="s">
        <v>33</v>
      </c>
      <c r="K1884" s="1" t="s">
        <v>34</v>
      </c>
      <c r="L1884" s="1" t="s">
        <v>35</v>
      </c>
      <c r="M1884" s="1" t="s">
        <v>36</v>
      </c>
      <c r="N1884" s="3" t="s">
        <v>37</v>
      </c>
    </row>
    <row r="1885" spans="1:14" ht="19.95" hidden="1" customHeight="1" x14ac:dyDescent="0.25">
      <c r="A1885" s="2">
        <v>159720</v>
      </c>
      <c r="B1885" s="1">
        <v>47</v>
      </c>
      <c r="C1885" s="1">
        <v>2.4521999999999999</v>
      </c>
      <c r="D1885" s="1">
        <v>5.0022000000000002</v>
      </c>
      <c r="E1885" s="1">
        <v>11.7346</v>
      </c>
      <c r="F1885" s="1">
        <v>23.420500000000001</v>
      </c>
      <c r="G1885" s="1" t="s">
        <v>14</v>
      </c>
      <c r="H1885" s="1" t="s">
        <v>15</v>
      </c>
      <c r="I1885" s="1" t="s">
        <v>16</v>
      </c>
      <c r="J1885" s="1" t="s">
        <v>17</v>
      </c>
      <c r="K1885" s="1" t="s">
        <v>18</v>
      </c>
      <c r="L1885" s="1" t="s">
        <v>19</v>
      </c>
      <c r="M1885" s="1" t="s">
        <v>20</v>
      </c>
      <c r="N1885" s="3" t="s">
        <v>21</v>
      </c>
    </row>
    <row r="1886" spans="1:14" ht="19.95" hidden="1" customHeight="1" x14ac:dyDescent="0.25">
      <c r="A1886" s="2">
        <v>159704</v>
      </c>
      <c r="B1886" s="1">
        <v>24</v>
      </c>
      <c r="C1886" s="1">
        <v>1.2465999999999999</v>
      </c>
      <c r="D1886" s="1">
        <v>4.8189000000000002</v>
      </c>
      <c r="E1886" s="1">
        <v>8.6556999999999995</v>
      </c>
      <c r="F1886" s="1">
        <v>18.133700000000001</v>
      </c>
      <c r="G1886" s="1" t="s">
        <v>29</v>
      </c>
      <c r="H1886" s="1" t="s">
        <v>31</v>
      </c>
      <c r="I1886" s="1" t="s">
        <v>32</v>
      </c>
      <c r="J1886" s="1" t="s">
        <v>33</v>
      </c>
      <c r="K1886" s="1" t="s">
        <v>34</v>
      </c>
      <c r="L1886" s="1" t="s">
        <v>35</v>
      </c>
      <c r="M1886" s="1" t="s">
        <v>36</v>
      </c>
      <c r="N1886" s="3" t="s">
        <v>37</v>
      </c>
    </row>
    <row r="1887" spans="1:14" ht="19.95" hidden="1" customHeight="1" x14ac:dyDescent="0.25">
      <c r="A1887" s="2">
        <v>159646</v>
      </c>
      <c r="B1887" s="1">
        <v>28</v>
      </c>
      <c r="C1887" s="1">
        <v>1.6865000000000001</v>
      </c>
      <c r="D1887" s="1">
        <v>4.6078000000000001</v>
      </c>
      <c r="E1887" s="1">
        <v>8.4358000000000004</v>
      </c>
      <c r="F1887" s="1">
        <v>18.087199999999999</v>
      </c>
      <c r="G1887" s="1" t="s">
        <v>30</v>
      </c>
      <c r="H1887" s="1" t="s">
        <v>31</v>
      </c>
      <c r="I1887" s="1" t="s">
        <v>32</v>
      </c>
      <c r="J1887" s="1" t="s">
        <v>33</v>
      </c>
      <c r="K1887" s="1" t="s">
        <v>34</v>
      </c>
      <c r="L1887" s="1" t="s">
        <v>35</v>
      </c>
      <c r="M1887" s="1" t="s">
        <v>36</v>
      </c>
      <c r="N1887" s="3" t="s">
        <v>37</v>
      </c>
    </row>
    <row r="1888" spans="1:14" ht="19.95" hidden="1" customHeight="1" x14ac:dyDescent="0.25">
      <c r="A1888" s="2">
        <v>159624</v>
      </c>
      <c r="B1888" s="1">
        <v>17</v>
      </c>
      <c r="C1888" s="1">
        <v>1.8173999999999999</v>
      </c>
      <c r="D1888" s="1">
        <v>4.5679999999999996</v>
      </c>
      <c r="E1888" s="1">
        <v>8.9809999999999999</v>
      </c>
      <c r="F1888" s="1">
        <v>18.863399999999999</v>
      </c>
      <c r="G1888" s="1" t="s">
        <v>29</v>
      </c>
      <c r="H1888" s="1" t="s">
        <v>31</v>
      </c>
      <c r="I1888" s="1" t="s">
        <v>32</v>
      </c>
      <c r="J1888" s="1" t="s">
        <v>33</v>
      </c>
      <c r="K1888" s="1" t="s">
        <v>34</v>
      </c>
      <c r="L1888" s="1" t="s">
        <v>35</v>
      </c>
      <c r="M1888" s="1" t="s">
        <v>36</v>
      </c>
      <c r="N1888" s="3" t="s">
        <v>37</v>
      </c>
    </row>
    <row r="1889" spans="1:14" ht="19.95" hidden="1" customHeight="1" x14ac:dyDescent="0.25">
      <c r="A1889" s="2">
        <v>159533</v>
      </c>
      <c r="B1889" s="1">
        <v>57</v>
      </c>
      <c r="C1889" s="1">
        <v>2.5933999999999999</v>
      </c>
      <c r="D1889" s="1">
        <v>5.9512</v>
      </c>
      <c r="E1889" s="1">
        <v>10.663600000000001</v>
      </c>
      <c r="F1889" s="1">
        <v>23.718399999999999</v>
      </c>
      <c r="G1889" s="1" t="s">
        <v>30</v>
      </c>
      <c r="H1889" s="1" t="s">
        <v>15</v>
      </c>
      <c r="I1889" s="1" t="s">
        <v>16</v>
      </c>
      <c r="J1889" s="1" t="s">
        <v>17</v>
      </c>
      <c r="K1889" s="1" t="s">
        <v>18</v>
      </c>
      <c r="L1889" s="1" t="s">
        <v>19</v>
      </c>
      <c r="M1889" s="1" t="s">
        <v>20</v>
      </c>
      <c r="N1889" s="3" t="s">
        <v>21</v>
      </c>
    </row>
    <row r="1890" spans="1:14" ht="19.95" customHeight="1" x14ac:dyDescent="0.25">
      <c r="A1890" s="2">
        <v>159506</v>
      </c>
      <c r="B1890" s="1">
        <v>89</v>
      </c>
      <c r="C1890" s="1">
        <v>3.2507000000000001</v>
      </c>
      <c r="D1890" s="1">
        <v>6.0808999999999997</v>
      </c>
      <c r="E1890" s="1">
        <v>15.2133</v>
      </c>
      <c r="F1890" s="1">
        <v>26.190899999999999</v>
      </c>
      <c r="G1890" s="1" t="s">
        <v>29</v>
      </c>
      <c r="H1890" s="1" t="s">
        <v>22</v>
      </c>
      <c r="I1890" s="1" t="s">
        <v>23</v>
      </c>
      <c r="J1890" s="1" t="s">
        <v>24</v>
      </c>
      <c r="K1890" s="1" t="s">
        <v>25</v>
      </c>
      <c r="L1890" s="1" t="s">
        <v>26</v>
      </c>
      <c r="M1890" s="1" t="s">
        <v>27</v>
      </c>
      <c r="N1890" s="3" t="s">
        <v>28</v>
      </c>
    </row>
    <row r="1891" spans="1:14" ht="19.95" customHeight="1" x14ac:dyDescent="0.25">
      <c r="A1891" s="2">
        <v>159454</v>
      </c>
      <c r="B1891" s="1">
        <v>75</v>
      </c>
      <c r="C1891" s="1">
        <v>3.5246</v>
      </c>
      <c r="D1891" s="1">
        <v>6.3308</v>
      </c>
      <c r="E1891" s="1">
        <v>15.7966</v>
      </c>
      <c r="F1891" s="1">
        <v>28.913900000000002</v>
      </c>
      <c r="G1891" s="1" t="s">
        <v>38</v>
      </c>
      <c r="H1891" s="1" t="s">
        <v>22</v>
      </c>
      <c r="I1891" s="1" t="s">
        <v>23</v>
      </c>
      <c r="J1891" s="1" t="s">
        <v>24</v>
      </c>
      <c r="K1891" s="1" t="s">
        <v>25</v>
      </c>
      <c r="L1891" s="1" t="s">
        <v>26</v>
      </c>
      <c r="M1891" s="1" t="s">
        <v>27</v>
      </c>
      <c r="N1891" s="3" t="s">
        <v>28</v>
      </c>
    </row>
    <row r="1892" spans="1:14" ht="19.95" hidden="1" customHeight="1" x14ac:dyDescent="0.25">
      <c r="A1892" s="2">
        <v>159439</v>
      </c>
      <c r="B1892" s="1">
        <v>38</v>
      </c>
      <c r="C1892" s="1">
        <v>2.9188000000000001</v>
      </c>
      <c r="D1892" s="1">
        <v>5.1073000000000004</v>
      </c>
      <c r="E1892" s="1">
        <v>10.408899999999999</v>
      </c>
      <c r="F1892" s="1">
        <v>24.0792</v>
      </c>
      <c r="G1892" s="1" t="s">
        <v>29</v>
      </c>
      <c r="H1892" s="1" t="s">
        <v>15</v>
      </c>
      <c r="I1892" s="1" t="s">
        <v>16</v>
      </c>
      <c r="J1892" s="1" t="s">
        <v>17</v>
      </c>
      <c r="K1892" s="1" t="s">
        <v>18</v>
      </c>
      <c r="L1892" s="1" t="s">
        <v>19</v>
      </c>
      <c r="M1892" s="1" t="s">
        <v>20</v>
      </c>
      <c r="N1892" s="3" t="s">
        <v>21</v>
      </c>
    </row>
    <row r="1893" spans="1:14" ht="19.95" hidden="1" customHeight="1" x14ac:dyDescent="0.25">
      <c r="A1893" s="2">
        <v>159438</v>
      </c>
      <c r="B1893" s="1">
        <v>14</v>
      </c>
      <c r="C1893" s="1">
        <v>1.5702</v>
      </c>
      <c r="D1893" s="1">
        <v>4.8451000000000004</v>
      </c>
      <c r="E1893" s="1">
        <v>8.2478999999999996</v>
      </c>
      <c r="F1893" s="1">
        <v>16.2424</v>
      </c>
      <c r="G1893" s="1" t="s">
        <v>29</v>
      </c>
      <c r="H1893" s="1" t="s">
        <v>31</v>
      </c>
      <c r="I1893" s="1" t="s">
        <v>32</v>
      </c>
      <c r="J1893" s="1" t="s">
        <v>33</v>
      </c>
      <c r="K1893" s="1" t="s">
        <v>34</v>
      </c>
      <c r="L1893" s="1" t="s">
        <v>35</v>
      </c>
      <c r="M1893" s="1" t="s">
        <v>36</v>
      </c>
      <c r="N1893" s="3" t="s">
        <v>37</v>
      </c>
    </row>
    <row r="1894" spans="1:14" ht="19.95" hidden="1" customHeight="1" x14ac:dyDescent="0.25">
      <c r="A1894" s="2">
        <v>159433</v>
      </c>
      <c r="B1894" s="1">
        <v>49</v>
      </c>
      <c r="C1894" s="1">
        <v>2.4819</v>
      </c>
      <c r="D1894" s="1">
        <v>5.1802999999999999</v>
      </c>
      <c r="E1894" s="1">
        <v>10.503500000000001</v>
      </c>
      <c r="F1894" s="1">
        <v>21.129799999999999</v>
      </c>
      <c r="G1894" s="1" t="s">
        <v>30</v>
      </c>
      <c r="H1894" s="1" t="s">
        <v>15</v>
      </c>
      <c r="I1894" s="1" t="s">
        <v>16</v>
      </c>
      <c r="J1894" s="1" t="s">
        <v>17</v>
      </c>
      <c r="K1894" s="1" t="s">
        <v>18</v>
      </c>
      <c r="L1894" s="1" t="s">
        <v>19</v>
      </c>
      <c r="M1894" s="1" t="s">
        <v>20</v>
      </c>
      <c r="N1894" s="3" t="s">
        <v>21</v>
      </c>
    </row>
    <row r="1895" spans="1:14" ht="19.95" hidden="1" customHeight="1" x14ac:dyDescent="0.25">
      <c r="A1895" s="2">
        <v>159404</v>
      </c>
      <c r="B1895" s="1">
        <v>27</v>
      </c>
      <c r="C1895" s="1">
        <v>1.1571</v>
      </c>
      <c r="D1895" s="1">
        <v>4.1730999999999998</v>
      </c>
      <c r="E1895" s="1">
        <v>8.8087</v>
      </c>
      <c r="F1895" s="1">
        <v>18.196300000000001</v>
      </c>
      <c r="G1895" s="1" t="s">
        <v>14</v>
      </c>
      <c r="H1895" s="1" t="s">
        <v>31</v>
      </c>
      <c r="I1895" s="1" t="s">
        <v>32</v>
      </c>
      <c r="J1895" s="1" t="s">
        <v>33</v>
      </c>
      <c r="K1895" s="1" t="s">
        <v>34</v>
      </c>
      <c r="L1895" s="1" t="s">
        <v>35</v>
      </c>
      <c r="M1895" s="1" t="s">
        <v>36</v>
      </c>
      <c r="N1895" s="3" t="s">
        <v>37</v>
      </c>
    </row>
    <row r="1896" spans="1:14" ht="19.95" hidden="1" customHeight="1" x14ac:dyDescent="0.25">
      <c r="A1896" s="2">
        <v>159385</v>
      </c>
      <c r="B1896" s="1">
        <v>45</v>
      </c>
      <c r="C1896" s="1">
        <v>2.9588000000000001</v>
      </c>
      <c r="D1896" s="1">
        <v>5.3300999999999998</v>
      </c>
      <c r="E1896" s="1">
        <v>11.854900000000001</v>
      </c>
      <c r="F1896" s="1">
        <v>23.656700000000001</v>
      </c>
      <c r="G1896" s="1" t="s">
        <v>14</v>
      </c>
      <c r="H1896" s="1" t="s">
        <v>15</v>
      </c>
      <c r="I1896" s="1" t="s">
        <v>16</v>
      </c>
      <c r="J1896" s="1" t="s">
        <v>17</v>
      </c>
      <c r="K1896" s="1" t="s">
        <v>18</v>
      </c>
      <c r="L1896" s="1" t="s">
        <v>19</v>
      </c>
      <c r="M1896" s="1" t="s">
        <v>20</v>
      </c>
      <c r="N1896" s="3" t="s">
        <v>21</v>
      </c>
    </row>
    <row r="1897" spans="1:14" ht="19.95" hidden="1" customHeight="1" x14ac:dyDescent="0.25">
      <c r="A1897" s="2">
        <v>159359</v>
      </c>
      <c r="B1897" s="1">
        <v>44</v>
      </c>
      <c r="C1897" s="1">
        <v>2.0417000000000001</v>
      </c>
      <c r="D1897" s="1">
        <v>5.7023999999999999</v>
      </c>
      <c r="E1897" s="1">
        <v>10.180899999999999</v>
      </c>
      <c r="F1897" s="1">
        <v>23.667000000000002</v>
      </c>
      <c r="G1897" s="1" t="s">
        <v>38</v>
      </c>
      <c r="H1897" s="1" t="s">
        <v>15</v>
      </c>
      <c r="I1897" s="1" t="s">
        <v>16</v>
      </c>
      <c r="J1897" s="1" t="s">
        <v>17</v>
      </c>
      <c r="K1897" s="1" t="s">
        <v>18</v>
      </c>
      <c r="L1897" s="1" t="s">
        <v>19</v>
      </c>
      <c r="M1897" s="1" t="s">
        <v>20</v>
      </c>
      <c r="N1897" s="3" t="s">
        <v>21</v>
      </c>
    </row>
    <row r="1898" spans="1:14" ht="19.95" hidden="1" customHeight="1" x14ac:dyDescent="0.25">
      <c r="A1898" s="2">
        <v>159355</v>
      </c>
      <c r="B1898" s="1">
        <v>48</v>
      </c>
      <c r="C1898" s="1">
        <v>2.6095999999999999</v>
      </c>
      <c r="D1898" s="1">
        <v>5.6809000000000003</v>
      </c>
      <c r="E1898" s="1">
        <v>11.480399999999999</v>
      </c>
      <c r="F1898" s="1">
        <v>21.312000000000001</v>
      </c>
      <c r="G1898" s="1" t="s">
        <v>38</v>
      </c>
      <c r="H1898" s="1" t="s">
        <v>15</v>
      </c>
      <c r="I1898" s="1" t="s">
        <v>16</v>
      </c>
      <c r="J1898" s="1" t="s">
        <v>17</v>
      </c>
      <c r="K1898" s="1" t="s">
        <v>18</v>
      </c>
      <c r="L1898" s="1" t="s">
        <v>19</v>
      </c>
      <c r="M1898" s="1" t="s">
        <v>20</v>
      </c>
      <c r="N1898" s="3" t="s">
        <v>21</v>
      </c>
    </row>
    <row r="1899" spans="1:14" ht="19.95" customHeight="1" x14ac:dyDescent="0.25">
      <c r="A1899" s="2">
        <v>159320</v>
      </c>
      <c r="B1899" s="1">
        <v>86</v>
      </c>
      <c r="C1899" s="1">
        <v>3.9039999999999999</v>
      </c>
      <c r="D1899" s="1">
        <v>6.4471999999999996</v>
      </c>
      <c r="E1899" s="1">
        <v>12.6191</v>
      </c>
      <c r="F1899" s="1">
        <v>29.2227</v>
      </c>
      <c r="G1899" s="1" t="s">
        <v>14</v>
      </c>
      <c r="H1899" s="1" t="s">
        <v>22</v>
      </c>
      <c r="I1899" s="1" t="s">
        <v>23</v>
      </c>
      <c r="J1899" s="1" t="s">
        <v>24</v>
      </c>
      <c r="K1899" s="1" t="s">
        <v>25</v>
      </c>
      <c r="L1899" s="1" t="s">
        <v>26</v>
      </c>
      <c r="M1899" s="1" t="s">
        <v>27</v>
      </c>
      <c r="N1899" s="3" t="s">
        <v>28</v>
      </c>
    </row>
    <row r="1900" spans="1:14" ht="19.95" hidden="1" customHeight="1" x14ac:dyDescent="0.25">
      <c r="A1900" s="2">
        <v>159304</v>
      </c>
      <c r="B1900" s="1">
        <v>10</v>
      </c>
      <c r="C1900" s="1">
        <v>1.1597</v>
      </c>
      <c r="D1900" s="1">
        <v>4.8773999999999997</v>
      </c>
      <c r="E1900" s="1">
        <v>9.3798999999999992</v>
      </c>
      <c r="F1900" s="1">
        <v>17.971900000000002</v>
      </c>
      <c r="G1900" s="1" t="s">
        <v>30</v>
      </c>
      <c r="H1900" s="1" t="s">
        <v>31</v>
      </c>
      <c r="I1900" s="1" t="s">
        <v>32</v>
      </c>
      <c r="J1900" s="1" t="s">
        <v>33</v>
      </c>
      <c r="K1900" s="1" t="s">
        <v>34</v>
      </c>
      <c r="L1900" s="1" t="s">
        <v>35</v>
      </c>
      <c r="M1900" s="1" t="s">
        <v>36</v>
      </c>
      <c r="N1900" s="3" t="s">
        <v>37</v>
      </c>
    </row>
    <row r="1901" spans="1:14" ht="19.95" hidden="1" customHeight="1" x14ac:dyDescent="0.25">
      <c r="A1901" s="2">
        <v>159237</v>
      </c>
      <c r="B1901" s="1">
        <v>48</v>
      </c>
      <c r="C1901" s="1">
        <v>2.9003000000000001</v>
      </c>
      <c r="D1901" s="1">
        <v>5.149</v>
      </c>
      <c r="E1901" s="1">
        <v>11.345599999999999</v>
      </c>
      <c r="F1901" s="1">
        <v>21.5427</v>
      </c>
      <c r="G1901" s="1" t="s">
        <v>38</v>
      </c>
      <c r="H1901" s="1" t="s">
        <v>15</v>
      </c>
      <c r="I1901" s="1" t="s">
        <v>16</v>
      </c>
      <c r="J1901" s="1" t="s">
        <v>17</v>
      </c>
      <c r="K1901" s="1" t="s">
        <v>18</v>
      </c>
      <c r="L1901" s="1" t="s">
        <v>19</v>
      </c>
      <c r="M1901" s="1" t="s">
        <v>20</v>
      </c>
      <c r="N1901" s="3" t="s">
        <v>21</v>
      </c>
    </row>
    <row r="1902" spans="1:14" ht="19.95" hidden="1" customHeight="1" x14ac:dyDescent="0.25">
      <c r="A1902" s="2">
        <v>159197</v>
      </c>
      <c r="B1902" s="1">
        <v>56</v>
      </c>
      <c r="C1902" s="1">
        <v>2.8329</v>
      </c>
      <c r="D1902" s="1">
        <v>5.4029999999999996</v>
      </c>
      <c r="E1902" s="1">
        <v>11.811299999999999</v>
      </c>
      <c r="F1902" s="1">
        <v>21.088100000000001</v>
      </c>
      <c r="G1902" s="1" t="s">
        <v>38</v>
      </c>
      <c r="H1902" s="1" t="s">
        <v>15</v>
      </c>
      <c r="I1902" s="1" t="s">
        <v>16</v>
      </c>
      <c r="J1902" s="1" t="s">
        <v>17</v>
      </c>
      <c r="K1902" s="1" t="s">
        <v>18</v>
      </c>
      <c r="L1902" s="1" t="s">
        <v>19</v>
      </c>
      <c r="M1902" s="1" t="s">
        <v>20</v>
      </c>
      <c r="N1902" s="3" t="s">
        <v>21</v>
      </c>
    </row>
    <row r="1903" spans="1:14" ht="19.95" hidden="1" customHeight="1" x14ac:dyDescent="0.25">
      <c r="A1903" s="2">
        <v>159190</v>
      </c>
      <c r="B1903" s="1">
        <v>23</v>
      </c>
      <c r="C1903" s="1">
        <v>1.5133000000000001</v>
      </c>
      <c r="D1903" s="1">
        <v>4.8125999999999998</v>
      </c>
      <c r="E1903" s="1">
        <v>9.1312999999999995</v>
      </c>
      <c r="F1903" s="1">
        <v>16.261399999999998</v>
      </c>
      <c r="G1903" s="1" t="s">
        <v>29</v>
      </c>
      <c r="H1903" s="1" t="s">
        <v>31</v>
      </c>
      <c r="I1903" s="1" t="s">
        <v>32</v>
      </c>
      <c r="J1903" s="1" t="s">
        <v>33</v>
      </c>
      <c r="K1903" s="1" t="s">
        <v>34</v>
      </c>
      <c r="L1903" s="1" t="s">
        <v>35</v>
      </c>
      <c r="M1903" s="1" t="s">
        <v>36</v>
      </c>
      <c r="N1903" s="3" t="s">
        <v>37</v>
      </c>
    </row>
    <row r="1904" spans="1:14" ht="19.95" hidden="1" customHeight="1" x14ac:dyDescent="0.25">
      <c r="A1904" s="2">
        <v>159169</v>
      </c>
      <c r="B1904" s="1">
        <v>16</v>
      </c>
      <c r="C1904" s="1">
        <v>1.3737999999999999</v>
      </c>
      <c r="D1904" s="1">
        <v>4.3425000000000002</v>
      </c>
      <c r="E1904" s="1">
        <v>9.7894000000000005</v>
      </c>
      <c r="F1904" s="1">
        <v>18.4361</v>
      </c>
      <c r="G1904" s="1" t="s">
        <v>38</v>
      </c>
      <c r="H1904" s="1" t="s">
        <v>31</v>
      </c>
      <c r="I1904" s="1" t="s">
        <v>32</v>
      </c>
      <c r="J1904" s="1" t="s">
        <v>33</v>
      </c>
      <c r="K1904" s="1" t="s">
        <v>34</v>
      </c>
      <c r="L1904" s="1" t="s">
        <v>35</v>
      </c>
      <c r="M1904" s="1" t="s">
        <v>36</v>
      </c>
      <c r="N1904" s="3" t="s">
        <v>37</v>
      </c>
    </row>
    <row r="1905" spans="1:14" ht="19.95" customHeight="1" x14ac:dyDescent="0.25">
      <c r="A1905" s="2">
        <v>159054</v>
      </c>
      <c r="B1905" s="1">
        <v>62</v>
      </c>
      <c r="C1905" s="1">
        <v>3.1526999999999998</v>
      </c>
      <c r="D1905" s="1">
        <v>6.0057</v>
      </c>
      <c r="E1905" s="1">
        <v>14.6731</v>
      </c>
      <c r="F1905" s="1">
        <v>25.991299999999999</v>
      </c>
      <c r="G1905" s="1" t="s">
        <v>30</v>
      </c>
      <c r="H1905" s="1" t="s">
        <v>22</v>
      </c>
      <c r="I1905" s="1" t="s">
        <v>23</v>
      </c>
      <c r="J1905" s="1" t="s">
        <v>24</v>
      </c>
      <c r="K1905" s="1" t="s">
        <v>25</v>
      </c>
      <c r="L1905" s="1" t="s">
        <v>26</v>
      </c>
      <c r="M1905" s="1" t="s">
        <v>27</v>
      </c>
      <c r="N1905" s="3" t="s">
        <v>28</v>
      </c>
    </row>
    <row r="1906" spans="1:14" ht="19.95" customHeight="1" x14ac:dyDescent="0.25">
      <c r="A1906" s="2">
        <v>159010</v>
      </c>
      <c r="B1906" s="1">
        <v>22</v>
      </c>
      <c r="C1906" s="1">
        <v>1.3097000000000001</v>
      </c>
      <c r="D1906" s="1">
        <v>4.9770000000000003</v>
      </c>
      <c r="E1906" s="1">
        <v>8.2457999999999991</v>
      </c>
      <c r="F1906" s="1">
        <v>19.744399999999999</v>
      </c>
      <c r="G1906" s="1" t="s">
        <v>30</v>
      </c>
      <c r="H1906" s="1" t="s">
        <v>31</v>
      </c>
      <c r="I1906" s="1" t="s">
        <v>32</v>
      </c>
      <c r="J1906" s="1" t="s">
        <v>33</v>
      </c>
      <c r="K1906" s="1" t="s">
        <v>34</v>
      </c>
      <c r="L1906" s="1" t="s">
        <v>35</v>
      </c>
      <c r="M1906" s="1" t="s">
        <v>36</v>
      </c>
      <c r="N1906" s="3" t="s">
        <v>28</v>
      </c>
    </row>
    <row r="1907" spans="1:14" ht="19.95" customHeight="1" x14ac:dyDescent="0.25">
      <c r="A1907" s="2">
        <v>158918</v>
      </c>
      <c r="B1907" s="1">
        <v>71</v>
      </c>
      <c r="C1907" s="1">
        <v>3.0718000000000001</v>
      </c>
      <c r="D1907" s="1">
        <v>6.6783999999999999</v>
      </c>
      <c r="E1907" s="1">
        <v>14.3231</v>
      </c>
      <c r="F1907" s="1">
        <v>26.553699999999999</v>
      </c>
      <c r="G1907" s="1" t="s">
        <v>30</v>
      </c>
      <c r="H1907" s="1" t="s">
        <v>22</v>
      </c>
      <c r="I1907" s="1" t="s">
        <v>23</v>
      </c>
      <c r="J1907" s="1" t="s">
        <v>24</v>
      </c>
      <c r="K1907" s="1" t="s">
        <v>25</v>
      </c>
      <c r="L1907" s="1" t="s">
        <v>26</v>
      </c>
      <c r="M1907" s="1" t="s">
        <v>27</v>
      </c>
      <c r="N1907" s="3" t="s">
        <v>28</v>
      </c>
    </row>
    <row r="1908" spans="1:14" ht="19.95" hidden="1" customHeight="1" x14ac:dyDescent="0.25">
      <c r="A1908" s="2">
        <v>158866</v>
      </c>
      <c r="B1908" s="1">
        <v>19</v>
      </c>
      <c r="C1908" s="1">
        <v>1.9128000000000001</v>
      </c>
      <c r="D1908" s="1">
        <v>4.7335000000000003</v>
      </c>
      <c r="E1908" s="1">
        <v>9.1957000000000004</v>
      </c>
      <c r="F1908" s="1">
        <v>18.3111</v>
      </c>
      <c r="G1908" s="1" t="s">
        <v>30</v>
      </c>
      <c r="H1908" s="1" t="s">
        <v>31</v>
      </c>
      <c r="I1908" s="1" t="s">
        <v>32</v>
      </c>
      <c r="J1908" s="1" t="s">
        <v>33</v>
      </c>
      <c r="K1908" s="1" t="s">
        <v>34</v>
      </c>
      <c r="L1908" s="1" t="s">
        <v>35</v>
      </c>
      <c r="M1908" s="1" t="s">
        <v>36</v>
      </c>
      <c r="N1908" s="3" t="s">
        <v>37</v>
      </c>
    </row>
    <row r="1909" spans="1:14" ht="19.95" hidden="1" customHeight="1" x14ac:dyDescent="0.25">
      <c r="A1909" s="2">
        <v>158839</v>
      </c>
      <c r="B1909" s="1">
        <v>59</v>
      </c>
      <c r="C1909" s="1">
        <v>2.8751000000000002</v>
      </c>
      <c r="D1909" s="1">
        <v>5.5465999999999998</v>
      </c>
      <c r="E1909" s="1">
        <v>10.604100000000001</v>
      </c>
      <c r="F1909" s="1">
        <v>23.7514</v>
      </c>
      <c r="G1909" s="1" t="s">
        <v>14</v>
      </c>
      <c r="H1909" s="1" t="s">
        <v>15</v>
      </c>
      <c r="I1909" s="1" t="s">
        <v>16</v>
      </c>
      <c r="J1909" s="1" t="s">
        <v>17</v>
      </c>
      <c r="K1909" s="1" t="s">
        <v>18</v>
      </c>
      <c r="L1909" s="1" t="s">
        <v>19</v>
      </c>
      <c r="M1909" s="1" t="s">
        <v>20</v>
      </c>
      <c r="N1909" s="3" t="s">
        <v>21</v>
      </c>
    </row>
    <row r="1910" spans="1:14" ht="19.95" hidden="1" customHeight="1" x14ac:dyDescent="0.25">
      <c r="A1910" s="2">
        <v>158822</v>
      </c>
      <c r="B1910" s="1">
        <v>19</v>
      </c>
      <c r="C1910" s="1">
        <v>1.3017000000000001</v>
      </c>
      <c r="D1910" s="1">
        <v>4.1715</v>
      </c>
      <c r="E1910" s="1">
        <v>9.3551000000000002</v>
      </c>
      <c r="F1910" s="1">
        <v>17.9923</v>
      </c>
      <c r="G1910" s="1" t="s">
        <v>14</v>
      </c>
      <c r="H1910" s="1" t="s">
        <v>31</v>
      </c>
      <c r="I1910" s="1" t="s">
        <v>32</v>
      </c>
      <c r="J1910" s="1" t="s">
        <v>33</v>
      </c>
      <c r="K1910" s="1" t="s">
        <v>34</v>
      </c>
      <c r="L1910" s="1" t="s">
        <v>35</v>
      </c>
      <c r="M1910" s="1" t="s">
        <v>36</v>
      </c>
      <c r="N1910" s="3" t="s">
        <v>37</v>
      </c>
    </row>
    <row r="1911" spans="1:14" ht="19.95" hidden="1" customHeight="1" x14ac:dyDescent="0.25">
      <c r="A1911" s="2">
        <v>158805</v>
      </c>
      <c r="B1911" s="1">
        <v>10</v>
      </c>
      <c r="C1911" s="1">
        <v>1.4724999999999999</v>
      </c>
      <c r="D1911" s="1">
        <v>4.9108999999999998</v>
      </c>
      <c r="E1911" s="1">
        <v>8.7667000000000002</v>
      </c>
      <c r="F1911" s="1">
        <v>18.952400000000001</v>
      </c>
      <c r="G1911" s="1" t="s">
        <v>38</v>
      </c>
      <c r="H1911" s="1" t="s">
        <v>31</v>
      </c>
      <c r="I1911" s="1" t="s">
        <v>32</v>
      </c>
      <c r="J1911" s="1" t="s">
        <v>33</v>
      </c>
      <c r="K1911" s="1" t="s">
        <v>34</v>
      </c>
      <c r="L1911" s="1" t="s">
        <v>35</v>
      </c>
      <c r="M1911" s="1" t="s">
        <v>36</v>
      </c>
      <c r="N1911" s="3" t="s">
        <v>37</v>
      </c>
    </row>
    <row r="1912" spans="1:14" ht="19.95" customHeight="1" x14ac:dyDescent="0.25">
      <c r="A1912" s="2">
        <v>158771</v>
      </c>
      <c r="B1912" s="1">
        <v>61</v>
      </c>
      <c r="C1912" s="1">
        <v>3.7187000000000001</v>
      </c>
      <c r="D1912" s="1">
        <v>6.0810000000000004</v>
      </c>
      <c r="E1912" s="1">
        <v>15.931800000000001</v>
      </c>
      <c r="F1912" s="1">
        <v>29.401700000000002</v>
      </c>
      <c r="G1912" s="1" t="s">
        <v>30</v>
      </c>
      <c r="H1912" s="1" t="s">
        <v>22</v>
      </c>
      <c r="I1912" s="1" t="s">
        <v>23</v>
      </c>
      <c r="J1912" s="1" t="s">
        <v>24</v>
      </c>
      <c r="K1912" s="1" t="s">
        <v>25</v>
      </c>
      <c r="L1912" s="1" t="s">
        <v>26</v>
      </c>
      <c r="M1912" s="1" t="s">
        <v>27</v>
      </c>
      <c r="N1912" s="3" t="s">
        <v>28</v>
      </c>
    </row>
    <row r="1913" spans="1:14" ht="19.95" hidden="1" customHeight="1" x14ac:dyDescent="0.25">
      <c r="A1913" s="2">
        <v>158756</v>
      </c>
      <c r="B1913" s="1">
        <v>38</v>
      </c>
      <c r="C1913" s="1">
        <v>2.0272999999999999</v>
      </c>
      <c r="D1913" s="1">
        <v>5.4481999999999999</v>
      </c>
      <c r="E1913" s="1">
        <v>11.814</v>
      </c>
      <c r="F1913" s="1">
        <v>20.417100000000001</v>
      </c>
      <c r="G1913" s="1" t="s">
        <v>30</v>
      </c>
      <c r="H1913" s="1" t="s">
        <v>15</v>
      </c>
      <c r="I1913" s="1" t="s">
        <v>16</v>
      </c>
      <c r="J1913" s="1" t="s">
        <v>17</v>
      </c>
      <c r="K1913" s="1" t="s">
        <v>18</v>
      </c>
      <c r="L1913" s="1" t="s">
        <v>19</v>
      </c>
      <c r="M1913" s="1" t="s">
        <v>20</v>
      </c>
      <c r="N1913" s="3" t="s">
        <v>21</v>
      </c>
    </row>
    <row r="1914" spans="1:14" ht="19.95" hidden="1" customHeight="1" x14ac:dyDescent="0.25">
      <c r="A1914" s="2">
        <v>158734</v>
      </c>
      <c r="B1914" s="1">
        <v>24</v>
      </c>
      <c r="C1914" s="1">
        <v>1.8022</v>
      </c>
      <c r="D1914" s="1">
        <v>4.5974000000000004</v>
      </c>
      <c r="E1914" s="1">
        <v>9.8404000000000007</v>
      </c>
      <c r="F1914" s="1">
        <v>16.8552</v>
      </c>
      <c r="G1914" s="1" t="s">
        <v>29</v>
      </c>
      <c r="H1914" s="1" t="s">
        <v>31</v>
      </c>
      <c r="I1914" s="1" t="s">
        <v>32</v>
      </c>
      <c r="J1914" s="1" t="s">
        <v>33</v>
      </c>
      <c r="K1914" s="1" t="s">
        <v>34</v>
      </c>
      <c r="L1914" s="1" t="s">
        <v>35</v>
      </c>
      <c r="M1914" s="1" t="s">
        <v>36</v>
      </c>
      <c r="N1914" s="3" t="s">
        <v>37</v>
      </c>
    </row>
    <row r="1915" spans="1:14" ht="19.95" customHeight="1" x14ac:dyDescent="0.25">
      <c r="A1915" s="2">
        <v>158667</v>
      </c>
      <c r="B1915" s="1">
        <v>90</v>
      </c>
      <c r="C1915" s="1">
        <v>3.7004999999999999</v>
      </c>
      <c r="D1915" s="1">
        <v>6.24</v>
      </c>
      <c r="E1915" s="1">
        <v>13.2636</v>
      </c>
      <c r="F1915" s="1">
        <v>26.7577</v>
      </c>
      <c r="G1915" s="1" t="s">
        <v>29</v>
      </c>
      <c r="H1915" s="1" t="s">
        <v>22</v>
      </c>
      <c r="I1915" s="1" t="s">
        <v>23</v>
      </c>
      <c r="J1915" s="1" t="s">
        <v>24</v>
      </c>
      <c r="K1915" s="1" t="s">
        <v>25</v>
      </c>
      <c r="L1915" s="1" t="s">
        <v>26</v>
      </c>
      <c r="M1915" s="1" t="s">
        <v>27</v>
      </c>
      <c r="N1915" s="3" t="s">
        <v>28</v>
      </c>
    </row>
    <row r="1916" spans="1:14" ht="19.95" hidden="1" customHeight="1" x14ac:dyDescent="0.25">
      <c r="A1916" s="2">
        <v>158638</v>
      </c>
      <c r="B1916" s="1">
        <v>28</v>
      </c>
      <c r="C1916" s="1">
        <v>1.1205000000000001</v>
      </c>
      <c r="D1916" s="1">
        <v>4.5571000000000002</v>
      </c>
      <c r="E1916" s="1">
        <v>9.3290000000000006</v>
      </c>
      <c r="F1916" s="1">
        <v>16.773</v>
      </c>
      <c r="G1916" s="1" t="s">
        <v>29</v>
      </c>
      <c r="H1916" s="1" t="s">
        <v>31</v>
      </c>
      <c r="I1916" s="1" t="s">
        <v>32</v>
      </c>
      <c r="J1916" s="1" t="s">
        <v>33</v>
      </c>
      <c r="K1916" s="1" t="s">
        <v>34</v>
      </c>
      <c r="L1916" s="1" t="s">
        <v>35</v>
      </c>
      <c r="M1916" s="1" t="s">
        <v>36</v>
      </c>
      <c r="N1916" s="3" t="s">
        <v>37</v>
      </c>
    </row>
    <row r="1917" spans="1:14" ht="19.95" customHeight="1" x14ac:dyDescent="0.25">
      <c r="A1917" s="2">
        <v>158631</v>
      </c>
      <c r="B1917" s="1">
        <v>91</v>
      </c>
      <c r="C1917" s="1">
        <v>3.5590999999999999</v>
      </c>
      <c r="D1917" s="1">
        <v>6.2523999999999997</v>
      </c>
      <c r="E1917" s="1">
        <v>13.8035</v>
      </c>
      <c r="F1917" s="1">
        <v>27.556999999999999</v>
      </c>
      <c r="G1917" s="1" t="s">
        <v>30</v>
      </c>
      <c r="H1917" s="1" t="s">
        <v>22</v>
      </c>
      <c r="I1917" s="1" t="s">
        <v>23</v>
      </c>
      <c r="J1917" s="1" t="s">
        <v>24</v>
      </c>
      <c r="K1917" s="1" t="s">
        <v>25</v>
      </c>
      <c r="L1917" s="1" t="s">
        <v>26</v>
      </c>
      <c r="M1917" s="1" t="s">
        <v>27</v>
      </c>
      <c r="N1917" s="3" t="s">
        <v>28</v>
      </c>
    </row>
    <row r="1918" spans="1:14" ht="19.95" hidden="1" customHeight="1" x14ac:dyDescent="0.25">
      <c r="A1918" s="2">
        <v>158618</v>
      </c>
      <c r="B1918" s="1">
        <v>12</v>
      </c>
      <c r="C1918" s="1">
        <v>1.0185999999999999</v>
      </c>
      <c r="D1918" s="1">
        <v>4.6643999999999997</v>
      </c>
      <c r="E1918" s="1">
        <v>9.6380999999999997</v>
      </c>
      <c r="F1918" s="1">
        <v>19.953199999999999</v>
      </c>
      <c r="G1918" s="1" t="s">
        <v>29</v>
      </c>
      <c r="H1918" s="1" t="s">
        <v>31</v>
      </c>
      <c r="I1918" s="1" t="s">
        <v>32</v>
      </c>
      <c r="J1918" s="1" t="s">
        <v>33</v>
      </c>
      <c r="K1918" s="1" t="s">
        <v>34</v>
      </c>
      <c r="L1918" s="1" t="s">
        <v>35</v>
      </c>
      <c r="M1918" s="1" t="s">
        <v>36</v>
      </c>
      <c r="N1918" s="3" t="s">
        <v>37</v>
      </c>
    </row>
    <row r="1919" spans="1:14" ht="19.95" hidden="1" customHeight="1" x14ac:dyDescent="0.25">
      <c r="A1919" s="2">
        <v>158534</v>
      </c>
      <c r="B1919" s="1">
        <v>54</v>
      </c>
      <c r="C1919" s="1">
        <v>2.0804</v>
      </c>
      <c r="D1919" s="1">
        <v>5.4116</v>
      </c>
      <c r="E1919" s="1">
        <v>10.8751</v>
      </c>
      <c r="F1919" s="1">
        <v>21.000800000000002</v>
      </c>
      <c r="G1919" s="1" t="s">
        <v>29</v>
      </c>
      <c r="H1919" s="1" t="s">
        <v>15</v>
      </c>
      <c r="I1919" s="1" t="s">
        <v>16</v>
      </c>
      <c r="J1919" s="1" t="s">
        <v>17</v>
      </c>
      <c r="K1919" s="1" t="s">
        <v>18</v>
      </c>
      <c r="L1919" s="1" t="s">
        <v>19</v>
      </c>
      <c r="M1919" s="1" t="s">
        <v>20</v>
      </c>
      <c r="N1919" s="3" t="s">
        <v>21</v>
      </c>
    </row>
    <row r="1920" spans="1:14" ht="19.95" hidden="1" customHeight="1" x14ac:dyDescent="0.25">
      <c r="A1920" s="2">
        <v>158517</v>
      </c>
      <c r="B1920" s="1">
        <v>16</v>
      </c>
      <c r="C1920" s="1">
        <v>1.673</v>
      </c>
      <c r="D1920" s="1">
        <v>4.6139000000000001</v>
      </c>
      <c r="E1920" s="1">
        <v>8.4159000000000006</v>
      </c>
      <c r="F1920" s="1">
        <v>18.309899999999999</v>
      </c>
      <c r="G1920" s="1" t="s">
        <v>30</v>
      </c>
      <c r="H1920" s="1" t="s">
        <v>31</v>
      </c>
      <c r="I1920" s="1" t="s">
        <v>32</v>
      </c>
      <c r="J1920" s="1" t="s">
        <v>33</v>
      </c>
      <c r="K1920" s="1" t="s">
        <v>34</v>
      </c>
      <c r="L1920" s="1" t="s">
        <v>35</v>
      </c>
      <c r="M1920" s="1" t="s">
        <v>36</v>
      </c>
      <c r="N1920" s="3" t="s">
        <v>37</v>
      </c>
    </row>
    <row r="1921" spans="1:14" ht="19.95" customHeight="1" x14ac:dyDescent="0.25">
      <c r="A1921" s="2">
        <v>158504</v>
      </c>
      <c r="B1921" s="1">
        <v>83</v>
      </c>
      <c r="C1921" s="1">
        <v>3.6962000000000002</v>
      </c>
      <c r="D1921" s="1">
        <v>6.7819000000000003</v>
      </c>
      <c r="E1921" s="1">
        <v>15.987299999999999</v>
      </c>
      <c r="F1921" s="1">
        <v>29.689800000000002</v>
      </c>
      <c r="G1921" s="1" t="s">
        <v>30</v>
      </c>
      <c r="H1921" s="1" t="s">
        <v>22</v>
      </c>
      <c r="I1921" s="1" t="s">
        <v>23</v>
      </c>
      <c r="J1921" s="1" t="s">
        <v>24</v>
      </c>
      <c r="K1921" s="1" t="s">
        <v>25</v>
      </c>
      <c r="L1921" s="1" t="s">
        <v>26</v>
      </c>
      <c r="M1921" s="1" t="s">
        <v>27</v>
      </c>
      <c r="N1921" s="3" t="s">
        <v>28</v>
      </c>
    </row>
    <row r="1922" spans="1:14" ht="19.95" customHeight="1" x14ac:dyDescent="0.25">
      <c r="A1922" s="2">
        <v>158454</v>
      </c>
      <c r="B1922" s="1">
        <v>93</v>
      </c>
      <c r="C1922" s="1">
        <v>3.0661</v>
      </c>
      <c r="D1922" s="1">
        <v>6.1196999999999999</v>
      </c>
      <c r="E1922" s="1">
        <v>12.995100000000001</v>
      </c>
      <c r="F1922" s="1">
        <v>28.978899999999999</v>
      </c>
      <c r="G1922" s="1" t="s">
        <v>14</v>
      </c>
      <c r="H1922" s="1" t="s">
        <v>22</v>
      </c>
      <c r="I1922" s="1" t="s">
        <v>23</v>
      </c>
      <c r="J1922" s="1" t="s">
        <v>24</v>
      </c>
      <c r="K1922" s="1" t="s">
        <v>25</v>
      </c>
      <c r="L1922" s="1" t="s">
        <v>26</v>
      </c>
      <c r="M1922" s="1" t="s">
        <v>27</v>
      </c>
      <c r="N1922" s="3" t="s">
        <v>28</v>
      </c>
    </row>
    <row r="1923" spans="1:14" ht="19.95" hidden="1" customHeight="1" x14ac:dyDescent="0.25">
      <c r="A1923" s="2">
        <v>158441</v>
      </c>
      <c r="B1923" s="1">
        <v>21</v>
      </c>
      <c r="C1923" s="1">
        <v>1.6828000000000001</v>
      </c>
      <c r="D1923" s="1">
        <v>4.4748999999999999</v>
      </c>
      <c r="E1923" s="1">
        <v>9.3434000000000008</v>
      </c>
      <c r="F1923" s="1">
        <v>16.840599999999998</v>
      </c>
      <c r="G1923" s="1" t="s">
        <v>30</v>
      </c>
      <c r="H1923" s="1" t="s">
        <v>31</v>
      </c>
      <c r="I1923" s="1" t="s">
        <v>32</v>
      </c>
      <c r="J1923" s="1" t="s">
        <v>33</v>
      </c>
      <c r="K1923" s="1" t="s">
        <v>34</v>
      </c>
      <c r="L1923" s="1" t="s">
        <v>35</v>
      </c>
      <c r="M1923" s="1" t="s">
        <v>36</v>
      </c>
      <c r="N1923" s="3" t="s">
        <v>37</v>
      </c>
    </row>
    <row r="1924" spans="1:14" ht="19.95" hidden="1" customHeight="1" x14ac:dyDescent="0.25">
      <c r="A1924" s="2">
        <v>158424</v>
      </c>
      <c r="B1924" s="1">
        <v>53</v>
      </c>
      <c r="C1924" s="1">
        <v>2.5785</v>
      </c>
      <c r="D1924" s="1">
        <v>5.8337000000000003</v>
      </c>
      <c r="E1924" s="1">
        <v>10.579499999999999</v>
      </c>
      <c r="F1924" s="1">
        <v>20.4404</v>
      </c>
      <c r="G1924" s="1" t="s">
        <v>14</v>
      </c>
      <c r="H1924" s="1" t="s">
        <v>15</v>
      </c>
      <c r="I1924" s="1" t="s">
        <v>16</v>
      </c>
      <c r="J1924" s="1" t="s">
        <v>17</v>
      </c>
      <c r="K1924" s="1" t="s">
        <v>18</v>
      </c>
      <c r="L1924" s="1" t="s">
        <v>19</v>
      </c>
      <c r="M1924" s="1" t="s">
        <v>20</v>
      </c>
      <c r="N1924" s="3" t="s">
        <v>21</v>
      </c>
    </row>
    <row r="1925" spans="1:14" ht="19.95" hidden="1" customHeight="1" x14ac:dyDescent="0.25">
      <c r="A1925" s="2">
        <v>158415</v>
      </c>
      <c r="B1925" s="1">
        <v>39</v>
      </c>
      <c r="C1925" s="1">
        <v>2.44</v>
      </c>
      <c r="D1925" s="1">
        <v>5.37</v>
      </c>
      <c r="E1925" s="1">
        <v>10.0977</v>
      </c>
      <c r="F1925" s="1">
        <v>22.1004</v>
      </c>
      <c r="G1925" s="1" t="s">
        <v>29</v>
      </c>
      <c r="H1925" s="1" t="s">
        <v>15</v>
      </c>
      <c r="I1925" s="1" t="s">
        <v>16</v>
      </c>
      <c r="J1925" s="1" t="s">
        <v>17</v>
      </c>
      <c r="K1925" s="1" t="s">
        <v>18</v>
      </c>
      <c r="L1925" s="1" t="s">
        <v>19</v>
      </c>
      <c r="M1925" s="1" t="s">
        <v>20</v>
      </c>
      <c r="N1925" s="3" t="s">
        <v>21</v>
      </c>
    </row>
    <row r="1926" spans="1:14" ht="19.95" hidden="1" customHeight="1" x14ac:dyDescent="0.25">
      <c r="A1926" s="2">
        <v>158401</v>
      </c>
      <c r="B1926" s="1">
        <v>46</v>
      </c>
      <c r="C1926" s="1">
        <v>2.6152000000000002</v>
      </c>
      <c r="D1926" s="1">
        <v>5.3913000000000002</v>
      </c>
      <c r="E1926" s="1">
        <v>11.469900000000001</v>
      </c>
      <c r="F1926" s="1">
        <v>23.508199999999999</v>
      </c>
      <c r="G1926" s="1" t="s">
        <v>29</v>
      </c>
      <c r="H1926" s="1" t="s">
        <v>15</v>
      </c>
      <c r="I1926" s="1" t="s">
        <v>16</v>
      </c>
      <c r="J1926" s="1" t="s">
        <v>17</v>
      </c>
      <c r="K1926" s="1" t="s">
        <v>18</v>
      </c>
      <c r="L1926" s="1" t="s">
        <v>19</v>
      </c>
      <c r="M1926" s="1" t="s">
        <v>20</v>
      </c>
      <c r="N1926" s="3" t="s">
        <v>21</v>
      </c>
    </row>
    <row r="1927" spans="1:14" ht="19.95" hidden="1" customHeight="1" x14ac:dyDescent="0.25">
      <c r="A1927" s="2">
        <v>158390</v>
      </c>
      <c r="B1927" s="1">
        <v>20</v>
      </c>
      <c r="C1927" s="1">
        <v>1.9525999999999999</v>
      </c>
      <c r="D1927" s="1">
        <v>4.6496000000000004</v>
      </c>
      <c r="E1927" s="1">
        <v>9.3986999999999998</v>
      </c>
      <c r="F1927" s="1">
        <v>18.156600000000001</v>
      </c>
      <c r="G1927" s="1" t="s">
        <v>30</v>
      </c>
      <c r="H1927" s="1" t="s">
        <v>31</v>
      </c>
      <c r="I1927" s="1" t="s">
        <v>32</v>
      </c>
      <c r="J1927" s="1" t="s">
        <v>33</v>
      </c>
      <c r="K1927" s="1" t="s">
        <v>34</v>
      </c>
      <c r="L1927" s="1" t="s">
        <v>35</v>
      </c>
      <c r="M1927" s="1" t="s">
        <v>36</v>
      </c>
      <c r="N1927" s="3" t="s">
        <v>37</v>
      </c>
    </row>
    <row r="1928" spans="1:14" ht="19.95" hidden="1" customHeight="1" x14ac:dyDescent="0.25">
      <c r="A1928" s="2">
        <v>158298</v>
      </c>
      <c r="B1928" s="1">
        <v>24</v>
      </c>
      <c r="C1928" s="1">
        <v>1.9988999999999999</v>
      </c>
      <c r="D1928" s="1">
        <v>4.1407999999999996</v>
      </c>
      <c r="E1928" s="1">
        <v>8.9123000000000001</v>
      </c>
      <c r="F1928" s="1">
        <v>17.105899999999998</v>
      </c>
      <c r="G1928" s="1" t="s">
        <v>29</v>
      </c>
      <c r="H1928" s="1" t="s">
        <v>31</v>
      </c>
      <c r="I1928" s="1" t="s">
        <v>32</v>
      </c>
      <c r="J1928" s="1" t="s">
        <v>33</v>
      </c>
      <c r="K1928" s="1" t="s">
        <v>34</v>
      </c>
      <c r="L1928" s="1" t="s">
        <v>35</v>
      </c>
      <c r="M1928" s="1" t="s">
        <v>36</v>
      </c>
      <c r="N1928" s="3" t="s">
        <v>37</v>
      </c>
    </row>
    <row r="1929" spans="1:14" ht="19.95" hidden="1" customHeight="1" x14ac:dyDescent="0.25">
      <c r="A1929" s="2">
        <v>158285</v>
      </c>
      <c r="B1929" s="1">
        <v>54</v>
      </c>
      <c r="C1929" s="1">
        <v>2.0512000000000001</v>
      </c>
      <c r="D1929" s="1">
        <v>5.9823000000000004</v>
      </c>
      <c r="E1929" s="1">
        <v>11.682499999999999</v>
      </c>
      <c r="F1929" s="1">
        <v>23.0105</v>
      </c>
      <c r="G1929" s="1" t="s">
        <v>38</v>
      </c>
      <c r="H1929" s="1" t="s">
        <v>15</v>
      </c>
      <c r="I1929" s="1" t="s">
        <v>16</v>
      </c>
      <c r="J1929" s="1" t="s">
        <v>17</v>
      </c>
      <c r="K1929" s="1" t="s">
        <v>18</v>
      </c>
      <c r="L1929" s="1" t="s">
        <v>19</v>
      </c>
      <c r="M1929" s="1" t="s">
        <v>20</v>
      </c>
      <c r="N1929" s="3" t="s">
        <v>21</v>
      </c>
    </row>
    <row r="1930" spans="1:14" ht="19.95" hidden="1" customHeight="1" x14ac:dyDescent="0.25">
      <c r="A1930" s="2">
        <v>158269</v>
      </c>
      <c r="B1930" s="1">
        <v>21</v>
      </c>
      <c r="C1930" s="1">
        <v>1.7139</v>
      </c>
      <c r="D1930" s="1">
        <v>4.7080000000000002</v>
      </c>
      <c r="E1930" s="1">
        <v>9.5646000000000004</v>
      </c>
      <c r="F1930" s="1">
        <v>18.0822</v>
      </c>
      <c r="G1930" s="1" t="s">
        <v>38</v>
      </c>
      <c r="H1930" s="1" t="s">
        <v>31</v>
      </c>
      <c r="I1930" s="1" t="s">
        <v>32</v>
      </c>
      <c r="J1930" s="1" t="s">
        <v>33</v>
      </c>
      <c r="K1930" s="1" t="s">
        <v>34</v>
      </c>
      <c r="L1930" s="1" t="s">
        <v>35</v>
      </c>
      <c r="M1930" s="1" t="s">
        <v>36</v>
      </c>
      <c r="N1930" s="3" t="s">
        <v>37</v>
      </c>
    </row>
    <row r="1931" spans="1:14" ht="19.95" customHeight="1" x14ac:dyDescent="0.25">
      <c r="A1931" s="2">
        <v>158254</v>
      </c>
      <c r="B1931" s="1">
        <v>87</v>
      </c>
      <c r="C1931" s="1">
        <v>3.9971000000000001</v>
      </c>
      <c r="D1931" s="1">
        <v>6.0481999999999996</v>
      </c>
      <c r="E1931" s="1">
        <v>12.813700000000001</v>
      </c>
      <c r="F1931" s="1">
        <v>27.2194</v>
      </c>
      <c r="G1931" s="1" t="s">
        <v>38</v>
      </c>
      <c r="H1931" s="1" t="s">
        <v>22</v>
      </c>
      <c r="I1931" s="1" t="s">
        <v>23</v>
      </c>
      <c r="J1931" s="1" t="s">
        <v>24</v>
      </c>
      <c r="K1931" s="1" t="s">
        <v>25</v>
      </c>
      <c r="L1931" s="1" t="s">
        <v>26</v>
      </c>
      <c r="M1931" s="1" t="s">
        <v>27</v>
      </c>
      <c r="N1931" s="3" t="s">
        <v>28</v>
      </c>
    </row>
    <row r="1932" spans="1:14" ht="19.95" hidden="1" customHeight="1" x14ac:dyDescent="0.25">
      <c r="A1932" s="2">
        <v>158179</v>
      </c>
      <c r="B1932" s="1">
        <v>12</v>
      </c>
      <c r="C1932" s="1">
        <v>1.8892</v>
      </c>
      <c r="D1932" s="1">
        <v>4.4532999999999996</v>
      </c>
      <c r="E1932" s="1">
        <v>9.0448000000000004</v>
      </c>
      <c r="F1932" s="1">
        <v>19.6828</v>
      </c>
      <c r="G1932" s="1" t="s">
        <v>14</v>
      </c>
      <c r="H1932" s="1" t="s">
        <v>31</v>
      </c>
      <c r="I1932" s="1" t="s">
        <v>32</v>
      </c>
      <c r="J1932" s="1" t="s">
        <v>33</v>
      </c>
      <c r="K1932" s="1" t="s">
        <v>34</v>
      </c>
      <c r="L1932" s="1" t="s">
        <v>35</v>
      </c>
      <c r="M1932" s="1" t="s">
        <v>36</v>
      </c>
      <c r="N1932" s="3" t="s">
        <v>37</v>
      </c>
    </row>
    <row r="1933" spans="1:14" ht="19.95" customHeight="1" x14ac:dyDescent="0.25">
      <c r="A1933" s="2">
        <v>158102</v>
      </c>
      <c r="B1933" s="1">
        <v>70</v>
      </c>
      <c r="C1933" s="1">
        <v>3.3774999999999999</v>
      </c>
      <c r="D1933" s="1">
        <v>6.8577000000000004</v>
      </c>
      <c r="E1933" s="1">
        <v>12.160399999999999</v>
      </c>
      <c r="F1933" s="1">
        <v>29.063700000000001</v>
      </c>
      <c r="G1933" s="1" t="s">
        <v>29</v>
      </c>
      <c r="H1933" s="1" t="s">
        <v>22</v>
      </c>
      <c r="I1933" s="1" t="s">
        <v>23</v>
      </c>
      <c r="J1933" s="1" t="s">
        <v>24</v>
      </c>
      <c r="K1933" s="1" t="s">
        <v>25</v>
      </c>
      <c r="L1933" s="1" t="s">
        <v>26</v>
      </c>
      <c r="M1933" s="1" t="s">
        <v>27</v>
      </c>
      <c r="N1933" s="3" t="s">
        <v>28</v>
      </c>
    </row>
    <row r="1934" spans="1:14" ht="19.95" hidden="1" customHeight="1" x14ac:dyDescent="0.25">
      <c r="A1934" s="2">
        <v>158090</v>
      </c>
      <c r="B1934" s="1">
        <v>31</v>
      </c>
      <c r="C1934" s="1">
        <v>2.1113</v>
      </c>
      <c r="D1934" s="1">
        <v>5.1656000000000004</v>
      </c>
      <c r="E1934" s="1">
        <v>10.8146</v>
      </c>
      <c r="F1934" s="1">
        <v>20.085799999999999</v>
      </c>
      <c r="G1934" s="1" t="s">
        <v>14</v>
      </c>
      <c r="H1934" s="1" t="s">
        <v>15</v>
      </c>
      <c r="I1934" s="1" t="s">
        <v>16</v>
      </c>
      <c r="J1934" s="1" t="s">
        <v>17</v>
      </c>
      <c r="K1934" s="1" t="s">
        <v>18</v>
      </c>
      <c r="L1934" s="1" t="s">
        <v>19</v>
      </c>
      <c r="M1934" s="1" t="s">
        <v>20</v>
      </c>
      <c r="N1934" s="3" t="s">
        <v>21</v>
      </c>
    </row>
    <row r="1935" spans="1:14" ht="19.95" hidden="1" customHeight="1" x14ac:dyDescent="0.25">
      <c r="A1935" s="2">
        <v>158087</v>
      </c>
      <c r="B1935" s="1">
        <v>14</v>
      </c>
      <c r="C1935" s="1">
        <v>1.8295999999999999</v>
      </c>
      <c r="D1935" s="1">
        <v>4.4086999999999996</v>
      </c>
      <c r="E1935" s="1">
        <v>9.1280000000000001</v>
      </c>
      <c r="F1935" s="1">
        <v>17.2376</v>
      </c>
      <c r="G1935" s="1" t="s">
        <v>14</v>
      </c>
      <c r="H1935" s="1" t="s">
        <v>31</v>
      </c>
      <c r="I1935" s="1" t="s">
        <v>32</v>
      </c>
      <c r="J1935" s="1" t="s">
        <v>33</v>
      </c>
      <c r="K1935" s="1" t="s">
        <v>34</v>
      </c>
      <c r="L1935" s="1" t="s">
        <v>35</v>
      </c>
      <c r="M1935" s="1" t="s">
        <v>36</v>
      </c>
      <c r="N1935" s="3" t="s">
        <v>37</v>
      </c>
    </row>
    <row r="1936" spans="1:14" ht="19.95" hidden="1" customHeight="1" x14ac:dyDescent="0.25">
      <c r="A1936" s="2">
        <v>158074</v>
      </c>
      <c r="B1936" s="1">
        <v>28</v>
      </c>
      <c r="C1936" s="1">
        <v>1.4145000000000001</v>
      </c>
      <c r="D1936" s="1">
        <v>4.8830999999999998</v>
      </c>
      <c r="E1936" s="1">
        <v>9.2019000000000002</v>
      </c>
      <c r="F1936" s="1">
        <v>17.3871</v>
      </c>
      <c r="G1936" s="1" t="s">
        <v>38</v>
      </c>
      <c r="H1936" s="1" t="s">
        <v>31</v>
      </c>
      <c r="I1936" s="1" t="s">
        <v>32</v>
      </c>
      <c r="J1936" s="1" t="s">
        <v>33</v>
      </c>
      <c r="K1936" s="1" t="s">
        <v>34</v>
      </c>
      <c r="L1936" s="1" t="s">
        <v>35</v>
      </c>
      <c r="M1936" s="1" t="s">
        <v>36</v>
      </c>
      <c r="N1936" s="3" t="s">
        <v>37</v>
      </c>
    </row>
    <row r="1937" spans="1:14" ht="19.95" customHeight="1" x14ac:dyDescent="0.25">
      <c r="A1937" s="2">
        <v>158058</v>
      </c>
      <c r="B1937" s="1">
        <v>100</v>
      </c>
      <c r="C1937" s="1">
        <v>3.4923999999999999</v>
      </c>
      <c r="D1937" s="1">
        <v>6.7523999999999997</v>
      </c>
      <c r="E1937" s="1">
        <v>12.977600000000001</v>
      </c>
      <c r="F1937" s="1">
        <v>26.844100000000001</v>
      </c>
      <c r="G1937" s="1" t="s">
        <v>38</v>
      </c>
      <c r="H1937" s="1" t="s">
        <v>22</v>
      </c>
      <c r="I1937" s="1" t="s">
        <v>23</v>
      </c>
      <c r="J1937" s="1" t="s">
        <v>24</v>
      </c>
      <c r="K1937" s="1" t="s">
        <v>25</v>
      </c>
      <c r="L1937" s="1" t="s">
        <v>26</v>
      </c>
      <c r="M1937" s="1" t="s">
        <v>27</v>
      </c>
      <c r="N1937" s="3" t="s">
        <v>28</v>
      </c>
    </row>
    <row r="1938" spans="1:14" ht="19.95" customHeight="1" x14ac:dyDescent="0.25">
      <c r="A1938" s="2">
        <v>158047</v>
      </c>
      <c r="B1938" s="1">
        <v>99</v>
      </c>
      <c r="C1938" s="1">
        <v>3.7904</v>
      </c>
      <c r="D1938" s="1">
        <v>6.9044999999999996</v>
      </c>
      <c r="E1938" s="1">
        <v>15.257099999999999</v>
      </c>
      <c r="F1938" s="1">
        <v>27.283300000000001</v>
      </c>
      <c r="G1938" s="1" t="s">
        <v>38</v>
      </c>
      <c r="H1938" s="1" t="s">
        <v>22</v>
      </c>
      <c r="I1938" s="1" t="s">
        <v>23</v>
      </c>
      <c r="J1938" s="1" t="s">
        <v>24</v>
      </c>
      <c r="K1938" s="1" t="s">
        <v>25</v>
      </c>
      <c r="L1938" s="1" t="s">
        <v>26</v>
      </c>
      <c r="M1938" s="1" t="s">
        <v>27</v>
      </c>
      <c r="N1938" s="3" t="s">
        <v>28</v>
      </c>
    </row>
    <row r="1939" spans="1:14" ht="19.95" hidden="1" customHeight="1" x14ac:dyDescent="0.25">
      <c r="A1939" s="2">
        <v>158029</v>
      </c>
      <c r="B1939" s="1">
        <v>36</v>
      </c>
      <c r="C1939" s="1">
        <v>2.9161999999999999</v>
      </c>
      <c r="D1939" s="1">
        <v>5.3848000000000003</v>
      </c>
      <c r="E1939" s="1">
        <v>10.164300000000001</v>
      </c>
      <c r="F1939" s="1">
        <v>20.623899999999999</v>
      </c>
      <c r="G1939" s="1" t="s">
        <v>38</v>
      </c>
      <c r="H1939" s="1" t="s">
        <v>15</v>
      </c>
      <c r="I1939" s="1" t="s">
        <v>16</v>
      </c>
      <c r="J1939" s="1" t="s">
        <v>17</v>
      </c>
      <c r="K1939" s="1" t="s">
        <v>18</v>
      </c>
      <c r="L1939" s="1" t="s">
        <v>19</v>
      </c>
      <c r="M1939" s="1" t="s">
        <v>20</v>
      </c>
      <c r="N1939" s="3" t="s">
        <v>21</v>
      </c>
    </row>
    <row r="1940" spans="1:14" ht="19.95" hidden="1" customHeight="1" x14ac:dyDescent="0.25">
      <c r="A1940" s="2">
        <v>157952</v>
      </c>
      <c r="B1940" s="1">
        <v>33</v>
      </c>
      <c r="C1940" s="1">
        <v>2.1772</v>
      </c>
      <c r="D1940" s="1">
        <v>5.4097</v>
      </c>
      <c r="E1940" s="1">
        <v>10.2094</v>
      </c>
      <c r="F1940" s="1">
        <v>23.880299999999998</v>
      </c>
      <c r="G1940" s="1" t="s">
        <v>30</v>
      </c>
      <c r="H1940" s="1" t="s">
        <v>15</v>
      </c>
      <c r="I1940" s="1" t="s">
        <v>16</v>
      </c>
      <c r="J1940" s="1" t="s">
        <v>17</v>
      </c>
      <c r="K1940" s="1" t="s">
        <v>18</v>
      </c>
      <c r="L1940" s="1" t="s">
        <v>19</v>
      </c>
      <c r="M1940" s="1" t="s">
        <v>20</v>
      </c>
      <c r="N1940" s="3" t="s">
        <v>21</v>
      </c>
    </row>
    <row r="1941" spans="1:14" ht="19.95" customHeight="1" x14ac:dyDescent="0.25">
      <c r="A1941" s="2">
        <v>157938</v>
      </c>
      <c r="B1941" s="1">
        <v>86</v>
      </c>
      <c r="C1941" s="1">
        <v>3.0360999999999998</v>
      </c>
      <c r="D1941" s="1">
        <v>6.2960000000000003</v>
      </c>
      <c r="E1941" s="1">
        <v>12.9597</v>
      </c>
      <c r="F1941" s="1">
        <v>26.665500000000002</v>
      </c>
      <c r="G1941" s="1" t="s">
        <v>38</v>
      </c>
      <c r="H1941" s="1" t="s">
        <v>22</v>
      </c>
      <c r="I1941" s="1" t="s">
        <v>23</v>
      </c>
      <c r="J1941" s="1" t="s">
        <v>24</v>
      </c>
      <c r="K1941" s="1" t="s">
        <v>25</v>
      </c>
      <c r="L1941" s="1" t="s">
        <v>26</v>
      </c>
      <c r="M1941" s="1" t="s">
        <v>27</v>
      </c>
      <c r="N1941" s="3" t="s">
        <v>28</v>
      </c>
    </row>
    <row r="1942" spans="1:14" ht="19.95" customHeight="1" x14ac:dyDescent="0.25">
      <c r="A1942" s="2">
        <v>157888</v>
      </c>
      <c r="B1942" s="1">
        <v>65</v>
      </c>
      <c r="C1942" s="1">
        <v>3.4354</v>
      </c>
      <c r="D1942" s="1">
        <v>6.8562000000000003</v>
      </c>
      <c r="E1942" s="1">
        <v>12.9787</v>
      </c>
      <c r="F1942" s="1">
        <v>28.050699999999999</v>
      </c>
      <c r="G1942" s="1" t="s">
        <v>29</v>
      </c>
      <c r="H1942" s="1" t="s">
        <v>22</v>
      </c>
      <c r="I1942" s="1" t="s">
        <v>23</v>
      </c>
      <c r="J1942" s="1" t="s">
        <v>24</v>
      </c>
      <c r="K1942" s="1" t="s">
        <v>25</v>
      </c>
      <c r="L1942" s="1" t="s">
        <v>26</v>
      </c>
      <c r="M1942" s="1" t="s">
        <v>27</v>
      </c>
      <c r="N1942" s="3" t="s">
        <v>28</v>
      </c>
    </row>
    <row r="1943" spans="1:14" ht="19.95" customHeight="1" x14ac:dyDescent="0.25">
      <c r="A1943" s="2">
        <v>157883</v>
      </c>
      <c r="B1943" s="1">
        <v>64</v>
      </c>
      <c r="C1943" s="1">
        <v>3.8170000000000002</v>
      </c>
      <c r="D1943" s="1">
        <v>6.5198</v>
      </c>
      <c r="E1943" s="1">
        <v>13.0593</v>
      </c>
      <c r="F1943" s="1">
        <v>27.185300000000002</v>
      </c>
      <c r="G1943" s="1" t="s">
        <v>30</v>
      </c>
      <c r="H1943" s="1" t="s">
        <v>22</v>
      </c>
      <c r="I1943" s="1" t="s">
        <v>23</v>
      </c>
      <c r="J1943" s="1" t="s">
        <v>24</v>
      </c>
      <c r="K1943" s="1" t="s">
        <v>25</v>
      </c>
      <c r="L1943" s="1" t="s">
        <v>26</v>
      </c>
      <c r="M1943" s="1" t="s">
        <v>27</v>
      </c>
      <c r="N1943" s="3" t="s">
        <v>28</v>
      </c>
    </row>
    <row r="1944" spans="1:14" ht="19.95" hidden="1" customHeight="1" x14ac:dyDescent="0.25">
      <c r="A1944" s="2">
        <v>157854</v>
      </c>
      <c r="B1944" s="1">
        <v>48</v>
      </c>
      <c r="C1944" s="1">
        <v>2.6894999999999998</v>
      </c>
      <c r="D1944" s="1">
        <v>5.7667999999999999</v>
      </c>
      <c r="E1944" s="1">
        <v>11.063800000000001</v>
      </c>
      <c r="F1944" s="1">
        <v>21.362200000000001</v>
      </c>
      <c r="G1944" s="1" t="s">
        <v>30</v>
      </c>
      <c r="H1944" s="1" t="s">
        <v>15</v>
      </c>
      <c r="I1944" s="1" t="s">
        <v>16</v>
      </c>
      <c r="J1944" s="1" t="s">
        <v>17</v>
      </c>
      <c r="K1944" s="1" t="s">
        <v>18</v>
      </c>
      <c r="L1944" s="1" t="s">
        <v>19</v>
      </c>
      <c r="M1944" s="1" t="s">
        <v>20</v>
      </c>
      <c r="N1944" s="3" t="s">
        <v>21</v>
      </c>
    </row>
    <row r="1945" spans="1:14" ht="19.95" customHeight="1" x14ac:dyDescent="0.25">
      <c r="A1945" s="2">
        <v>157854</v>
      </c>
      <c r="B1945" s="1">
        <v>65</v>
      </c>
      <c r="C1945" s="1">
        <v>3.7151999999999998</v>
      </c>
      <c r="D1945" s="1">
        <v>6.5202999999999998</v>
      </c>
      <c r="E1945" s="1">
        <v>15.2422</v>
      </c>
      <c r="F1945" s="1">
        <v>26.511500000000002</v>
      </c>
      <c r="G1945" s="1" t="s">
        <v>14</v>
      </c>
      <c r="H1945" s="1" t="s">
        <v>22</v>
      </c>
      <c r="I1945" s="1" t="s">
        <v>23</v>
      </c>
      <c r="J1945" s="1" t="s">
        <v>24</v>
      </c>
      <c r="K1945" s="1" t="s">
        <v>25</v>
      </c>
      <c r="L1945" s="1" t="s">
        <v>26</v>
      </c>
      <c r="M1945" s="1" t="s">
        <v>27</v>
      </c>
      <c r="N1945" s="3" t="s">
        <v>28</v>
      </c>
    </row>
    <row r="1946" spans="1:14" ht="19.95" hidden="1" customHeight="1" x14ac:dyDescent="0.25">
      <c r="A1946" s="2">
        <v>157850</v>
      </c>
      <c r="B1946" s="1">
        <v>28</v>
      </c>
      <c r="C1946" s="1">
        <v>1.6823999999999999</v>
      </c>
      <c r="D1946" s="1">
        <v>4.3311999999999999</v>
      </c>
      <c r="E1946" s="1">
        <v>8.6812000000000005</v>
      </c>
      <c r="F1946" s="1">
        <v>16.367799999999999</v>
      </c>
      <c r="G1946" s="1" t="s">
        <v>38</v>
      </c>
      <c r="H1946" s="1" t="s">
        <v>31</v>
      </c>
      <c r="I1946" s="1" t="s">
        <v>32</v>
      </c>
      <c r="J1946" s="1" t="s">
        <v>33</v>
      </c>
      <c r="K1946" s="1" t="s">
        <v>34</v>
      </c>
      <c r="L1946" s="1" t="s">
        <v>35</v>
      </c>
      <c r="M1946" s="1" t="s">
        <v>36</v>
      </c>
      <c r="N1946" s="3" t="s">
        <v>37</v>
      </c>
    </row>
    <row r="1947" spans="1:14" ht="19.95" hidden="1" customHeight="1" x14ac:dyDescent="0.25">
      <c r="A1947" s="2">
        <v>157804</v>
      </c>
      <c r="B1947" s="1">
        <v>10</v>
      </c>
      <c r="C1947" s="1">
        <v>1.5123</v>
      </c>
      <c r="D1947" s="1">
        <v>4.0271999999999997</v>
      </c>
      <c r="E1947" s="1">
        <v>8.7026000000000003</v>
      </c>
      <c r="F1947" s="1">
        <v>17.2178</v>
      </c>
      <c r="G1947" s="1" t="s">
        <v>38</v>
      </c>
      <c r="H1947" s="1" t="s">
        <v>31</v>
      </c>
      <c r="I1947" s="1" t="s">
        <v>32</v>
      </c>
      <c r="J1947" s="1" t="s">
        <v>33</v>
      </c>
      <c r="K1947" s="1" t="s">
        <v>34</v>
      </c>
      <c r="L1947" s="1" t="s">
        <v>35</v>
      </c>
      <c r="M1947" s="1" t="s">
        <v>36</v>
      </c>
      <c r="N1947" s="3" t="s">
        <v>37</v>
      </c>
    </row>
    <row r="1948" spans="1:14" ht="19.95" hidden="1" customHeight="1" x14ac:dyDescent="0.25">
      <c r="A1948" s="2">
        <v>157797</v>
      </c>
      <c r="B1948" s="1">
        <v>57</v>
      </c>
      <c r="C1948" s="1">
        <v>2.4737</v>
      </c>
      <c r="D1948" s="1">
        <v>5.6195000000000004</v>
      </c>
      <c r="E1948" s="1">
        <v>10.887600000000001</v>
      </c>
      <c r="F1948" s="1">
        <v>23.788599999999999</v>
      </c>
      <c r="G1948" s="1" t="s">
        <v>29</v>
      </c>
      <c r="H1948" s="1" t="s">
        <v>15</v>
      </c>
      <c r="I1948" s="1" t="s">
        <v>16</v>
      </c>
      <c r="J1948" s="1" t="s">
        <v>17</v>
      </c>
      <c r="K1948" s="1" t="s">
        <v>18</v>
      </c>
      <c r="L1948" s="1" t="s">
        <v>19</v>
      </c>
      <c r="M1948" s="1" t="s">
        <v>20</v>
      </c>
      <c r="N1948" s="3" t="s">
        <v>21</v>
      </c>
    </row>
    <row r="1949" spans="1:14" ht="19.95" customHeight="1" x14ac:dyDescent="0.25">
      <c r="A1949" s="2">
        <v>157757</v>
      </c>
      <c r="B1949" s="1">
        <v>96</v>
      </c>
      <c r="C1949" s="1">
        <v>3.2688000000000001</v>
      </c>
      <c r="D1949" s="1">
        <v>6.2770999999999999</v>
      </c>
      <c r="E1949" s="1">
        <v>14.7959</v>
      </c>
      <c r="F1949" s="1">
        <v>28.615500000000001</v>
      </c>
      <c r="G1949" s="1" t="s">
        <v>38</v>
      </c>
      <c r="H1949" s="1" t="s">
        <v>22</v>
      </c>
      <c r="I1949" s="1" t="s">
        <v>23</v>
      </c>
      <c r="J1949" s="1" t="s">
        <v>24</v>
      </c>
      <c r="K1949" s="1" t="s">
        <v>25</v>
      </c>
      <c r="L1949" s="1" t="s">
        <v>26</v>
      </c>
      <c r="M1949" s="1" t="s">
        <v>27</v>
      </c>
      <c r="N1949" s="3" t="s">
        <v>28</v>
      </c>
    </row>
    <row r="1950" spans="1:14" ht="19.95" customHeight="1" x14ac:dyDescent="0.25">
      <c r="A1950" s="2">
        <v>157753</v>
      </c>
      <c r="B1950" s="1">
        <v>67</v>
      </c>
      <c r="C1950" s="1">
        <v>3.02</v>
      </c>
      <c r="D1950" s="1">
        <v>6.68</v>
      </c>
      <c r="E1950" s="1">
        <v>14.002700000000001</v>
      </c>
      <c r="F1950" s="1">
        <v>29.513000000000002</v>
      </c>
      <c r="G1950" s="1" t="s">
        <v>38</v>
      </c>
      <c r="H1950" s="1" t="s">
        <v>22</v>
      </c>
      <c r="I1950" s="1" t="s">
        <v>23</v>
      </c>
      <c r="J1950" s="1" t="s">
        <v>24</v>
      </c>
      <c r="K1950" s="1" t="s">
        <v>25</v>
      </c>
      <c r="L1950" s="1" t="s">
        <v>26</v>
      </c>
      <c r="M1950" s="1" t="s">
        <v>27</v>
      </c>
      <c r="N1950" s="3" t="s">
        <v>28</v>
      </c>
    </row>
    <row r="1951" spans="1:14" ht="19.95" hidden="1" customHeight="1" x14ac:dyDescent="0.25">
      <c r="A1951" s="2">
        <v>157718</v>
      </c>
      <c r="B1951" s="1">
        <v>31</v>
      </c>
      <c r="C1951" s="1">
        <v>2.8132999999999999</v>
      </c>
      <c r="D1951" s="1">
        <v>5.5800999999999998</v>
      </c>
      <c r="E1951" s="1">
        <v>11.287800000000001</v>
      </c>
      <c r="F1951" s="1">
        <v>20.7605</v>
      </c>
      <c r="G1951" s="1" t="s">
        <v>30</v>
      </c>
      <c r="H1951" s="1" t="s">
        <v>15</v>
      </c>
      <c r="I1951" s="1" t="s">
        <v>16</v>
      </c>
      <c r="J1951" s="1" t="s">
        <v>17</v>
      </c>
      <c r="K1951" s="1" t="s">
        <v>18</v>
      </c>
      <c r="L1951" s="1" t="s">
        <v>19</v>
      </c>
      <c r="M1951" s="1" t="s">
        <v>20</v>
      </c>
      <c r="N1951" s="3" t="s">
        <v>21</v>
      </c>
    </row>
    <row r="1952" spans="1:14" ht="19.95" customHeight="1" x14ac:dyDescent="0.25">
      <c r="A1952" s="2">
        <v>157697</v>
      </c>
      <c r="B1952" s="1">
        <v>67</v>
      </c>
      <c r="C1952" s="1">
        <v>3.7023000000000001</v>
      </c>
      <c r="D1952" s="1">
        <v>6.6731999999999996</v>
      </c>
      <c r="E1952" s="1">
        <v>14.5786</v>
      </c>
      <c r="F1952" s="1">
        <v>25.417400000000001</v>
      </c>
      <c r="G1952" s="1" t="s">
        <v>29</v>
      </c>
      <c r="H1952" s="1" t="s">
        <v>22</v>
      </c>
      <c r="I1952" s="1" t="s">
        <v>23</v>
      </c>
      <c r="J1952" s="1" t="s">
        <v>24</v>
      </c>
      <c r="K1952" s="1" t="s">
        <v>25</v>
      </c>
      <c r="L1952" s="1" t="s">
        <v>26</v>
      </c>
      <c r="M1952" s="1" t="s">
        <v>27</v>
      </c>
      <c r="N1952" s="3" t="s">
        <v>28</v>
      </c>
    </row>
    <row r="1953" spans="1:14" ht="19.95" hidden="1" customHeight="1" x14ac:dyDescent="0.25">
      <c r="A1953" s="2">
        <v>157688</v>
      </c>
      <c r="B1953" s="1">
        <v>16</v>
      </c>
      <c r="C1953" s="1">
        <v>1.3638999999999999</v>
      </c>
      <c r="D1953" s="1">
        <v>4.6769999999999996</v>
      </c>
      <c r="E1953" s="1">
        <v>9.5653000000000006</v>
      </c>
      <c r="F1953" s="1">
        <v>18.3856</v>
      </c>
      <c r="G1953" s="1" t="s">
        <v>29</v>
      </c>
      <c r="H1953" s="1" t="s">
        <v>31</v>
      </c>
      <c r="I1953" s="1" t="s">
        <v>32</v>
      </c>
      <c r="J1953" s="1" t="s">
        <v>33</v>
      </c>
      <c r="K1953" s="1" t="s">
        <v>34</v>
      </c>
      <c r="L1953" s="1" t="s">
        <v>35</v>
      </c>
      <c r="M1953" s="1" t="s">
        <v>36</v>
      </c>
      <c r="N1953" s="3" t="s">
        <v>37</v>
      </c>
    </row>
    <row r="1954" spans="1:14" ht="19.95" hidden="1" customHeight="1" x14ac:dyDescent="0.25">
      <c r="A1954" s="2">
        <v>157683</v>
      </c>
      <c r="B1954" s="1">
        <v>42</v>
      </c>
      <c r="C1954" s="1">
        <v>2.9893999999999998</v>
      </c>
      <c r="D1954" s="1">
        <v>5.9539999999999997</v>
      </c>
      <c r="E1954" s="1">
        <v>10.253</v>
      </c>
      <c r="F1954" s="1">
        <v>22.151900000000001</v>
      </c>
      <c r="G1954" s="1" t="s">
        <v>30</v>
      </c>
      <c r="H1954" s="1" t="s">
        <v>15</v>
      </c>
      <c r="I1954" s="1" t="s">
        <v>16</v>
      </c>
      <c r="J1954" s="1" t="s">
        <v>17</v>
      </c>
      <c r="K1954" s="1" t="s">
        <v>18</v>
      </c>
      <c r="L1954" s="1" t="s">
        <v>19</v>
      </c>
      <c r="M1954" s="1" t="s">
        <v>20</v>
      </c>
      <c r="N1954" s="3" t="s">
        <v>21</v>
      </c>
    </row>
    <row r="1955" spans="1:14" ht="19.95" hidden="1" customHeight="1" x14ac:dyDescent="0.25">
      <c r="A1955" s="2">
        <v>157681</v>
      </c>
      <c r="B1955" s="1">
        <v>11</v>
      </c>
      <c r="C1955" s="1">
        <v>1.9618</v>
      </c>
      <c r="D1955" s="1">
        <v>4.8865999999999996</v>
      </c>
      <c r="E1955" s="1">
        <v>8.7994000000000003</v>
      </c>
      <c r="F1955" s="1">
        <v>19.223400000000002</v>
      </c>
      <c r="G1955" s="1" t="s">
        <v>38</v>
      </c>
      <c r="H1955" s="1" t="s">
        <v>31</v>
      </c>
      <c r="I1955" s="1" t="s">
        <v>32</v>
      </c>
      <c r="J1955" s="1" t="s">
        <v>33</v>
      </c>
      <c r="K1955" s="1" t="s">
        <v>34</v>
      </c>
      <c r="L1955" s="1" t="s">
        <v>35</v>
      </c>
      <c r="M1955" s="1" t="s">
        <v>36</v>
      </c>
      <c r="N1955" s="3" t="s">
        <v>37</v>
      </c>
    </row>
    <row r="1956" spans="1:14" ht="19.95" hidden="1" customHeight="1" x14ac:dyDescent="0.25">
      <c r="A1956" s="2">
        <v>157639</v>
      </c>
      <c r="B1956" s="1">
        <v>35</v>
      </c>
      <c r="C1956" s="1">
        <v>2.3220999999999998</v>
      </c>
      <c r="D1956" s="1">
        <v>5.2439</v>
      </c>
      <c r="E1956" s="1">
        <v>11.7842</v>
      </c>
      <c r="F1956" s="1">
        <v>22.372900000000001</v>
      </c>
      <c r="G1956" s="1" t="s">
        <v>14</v>
      </c>
      <c r="H1956" s="1" t="s">
        <v>15</v>
      </c>
      <c r="I1956" s="1" t="s">
        <v>16</v>
      </c>
      <c r="J1956" s="1" t="s">
        <v>17</v>
      </c>
      <c r="K1956" s="1" t="s">
        <v>18</v>
      </c>
      <c r="L1956" s="1" t="s">
        <v>19</v>
      </c>
      <c r="M1956" s="1" t="s">
        <v>20</v>
      </c>
      <c r="N1956" s="3" t="s">
        <v>21</v>
      </c>
    </row>
    <row r="1957" spans="1:14" ht="19.95" customHeight="1" x14ac:dyDescent="0.25">
      <c r="A1957" s="2">
        <v>157575</v>
      </c>
      <c r="B1957" s="1">
        <v>95</v>
      </c>
      <c r="C1957" s="1">
        <v>3.1145</v>
      </c>
      <c r="D1957" s="1">
        <v>6.7541000000000002</v>
      </c>
      <c r="E1957" s="1">
        <v>14.382099999999999</v>
      </c>
      <c r="F1957" s="1">
        <v>26.381599999999999</v>
      </c>
      <c r="G1957" s="1" t="s">
        <v>30</v>
      </c>
      <c r="H1957" s="1" t="s">
        <v>22</v>
      </c>
      <c r="I1957" s="1" t="s">
        <v>23</v>
      </c>
      <c r="J1957" s="1" t="s">
        <v>24</v>
      </c>
      <c r="K1957" s="1" t="s">
        <v>25</v>
      </c>
      <c r="L1957" s="1" t="s">
        <v>26</v>
      </c>
      <c r="M1957" s="1" t="s">
        <v>27</v>
      </c>
      <c r="N1957" s="3" t="s">
        <v>28</v>
      </c>
    </row>
    <row r="1958" spans="1:14" ht="19.95" hidden="1" customHeight="1" x14ac:dyDescent="0.25">
      <c r="A1958" s="2">
        <v>157540</v>
      </c>
      <c r="B1958" s="1">
        <v>14</v>
      </c>
      <c r="C1958" s="1">
        <v>1.26</v>
      </c>
      <c r="D1958" s="1">
        <v>4.7996999999999996</v>
      </c>
      <c r="E1958" s="1">
        <v>9.3369999999999997</v>
      </c>
      <c r="F1958" s="1">
        <v>16.051300000000001</v>
      </c>
      <c r="G1958" s="1" t="s">
        <v>38</v>
      </c>
      <c r="H1958" s="1" t="s">
        <v>31</v>
      </c>
      <c r="I1958" s="1" t="s">
        <v>32</v>
      </c>
      <c r="J1958" s="1" t="s">
        <v>33</v>
      </c>
      <c r="K1958" s="1" t="s">
        <v>34</v>
      </c>
      <c r="L1958" s="1" t="s">
        <v>35</v>
      </c>
      <c r="M1958" s="1" t="s">
        <v>36</v>
      </c>
      <c r="N1958" s="3" t="s">
        <v>37</v>
      </c>
    </row>
    <row r="1959" spans="1:14" ht="19.95" hidden="1" customHeight="1" x14ac:dyDescent="0.25">
      <c r="A1959" s="2">
        <v>157502</v>
      </c>
      <c r="B1959" s="1">
        <v>30</v>
      </c>
      <c r="C1959" s="1">
        <v>1.6195999999999999</v>
      </c>
      <c r="D1959" s="1">
        <v>4.3326000000000002</v>
      </c>
      <c r="E1959" s="1">
        <v>9.6190999999999995</v>
      </c>
      <c r="F1959" s="1">
        <v>19.5184</v>
      </c>
      <c r="G1959" s="1" t="s">
        <v>30</v>
      </c>
      <c r="H1959" s="1" t="s">
        <v>31</v>
      </c>
      <c r="I1959" s="1" t="s">
        <v>32</v>
      </c>
      <c r="J1959" s="1" t="s">
        <v>33</v>
      </c>
      <c r="K1959" s="1" t="s">
        <v>34</v>
      </c>
      <c r="L1959" s="1" t="s">
        <v>35</v>
      </c>
      <c r="M1959" s="1" t="s">
        <v>36</v>
      </c>
      <c r="N1959" s="3" t="s">
        <v>37</v>
      </c>
    </row>
    <row r="1960" spans="1:14" ht="19.95" customHeight="1" x14ac:dyDescent="0.25">
      <c r="A1960" s="2">
        <v>157500</v>
      </c>
      <c r="B1960" s="1">
        <v>98</v>
      </c>
      <c r="C1960" s="1">
        <v>3.621</v>
      </c>
      <c r="D1960" s="1">
        <v>6.1607000000000003</v>
      </c>
      <c r="E1960" s="1">
        <v>13.2669</v>
      </c>
      <c r="F1960" s="1">
        <v>26.8401</v>
      </c>
      <c r="G1960" s="1" t="s">
        <v>29</v>
      </c>
      <c r="H1960" s="1" t="s">
        <v>22</v>
      </c>
      <c r="I1960" s="1" t="s">
        <v>23</v>
      </c>
      <c r="J1960" s="1" t="s">
        <v>24</v>
      </c>
      <c r="K1960" s="1" t="s">
        <v>25</v>
      </c>
      <c r="L1960" s="1" t="s">
        <v>26</v>
      </c>
      <c r="M1960" s="1" t="s">
        <v>27</v>
      </c>
      <c r="N1960" s="3" t="s">
        <v>28</v>
      </c>
    </row>
    <row r="1961" spans="1:14" ht="19.95" hidden="1" customHeight="1" x14ac:dyDescent="0.25">
      <c r="A1961" s="2">
        <v>157408</v>
      </c>
      <c r="B1961" s="1">
        <v>37</v>
      </c>
      <c r="C1961" s="1">
        <v>2.3515000000000001</v>
      </c>
      <c r="D1961" s="1">
        <v>5.9330999999999996</v>
      </c>
      <c r="E1961" s="1">
        <v>11.0358</v>
      </c>
      <c r="F1961" s="1">
        <v>21.546399999999998</v>
      </c>
      <c r="G1961" s="1" t="s">
        <v>38</v>
      </c>
      <c r="H1961" s="1" t="s">
        <v>15</v>
      </c>
      <c r="I1961" s="1" t="s">
        <v>16</v>
      </c>
      <c r="J1961" s="1" t="s">
        <v>17</v>
      </c>
      <c r="K1961" s="1" t="s">
        <v>18</v>
      </c>
      <c r="L1961" s="1" t="s">
        <v>19</v>
      </c>
      <c r="M1961" s="1" t="s">
        <v>20</v>
      </c>
      <c r="N1961" s="3" t="s">
        <v>21</v>
      </c>
    </row>
    <row r="1962" spans="1:14" ht="19.95" customHeight="1" x14ac:dyDescent="0.25">
      <c r="A1962" s="2">
        <v>157399</v>
      </c>
      <c r="B1962" s="1">
        <v>83</v>
      </c>
      <c r="C1962" s="1">
        <v>3.6324999999999998</v>
      </c>
      <c r="D1962" s="1">
        <v>6.0053000000000001</v>
      </c>
      <c r="E1962" s="1">
        <v>13.676600000000001</v>
      </c>
      <c r="F1962" s="1">
        <v>26.0487</v>
      </c>
      <c r="G1962" s="1" t="s">
        <v>29</v>
      </c>
      <c r="H1962" s="1" t="s">
        <v>22</v>
      </c>
      <c r="I1962" s="1" t="s">
        <v>23</v>
      </c>
      <c r="J1962" s="1" t="s">
        <v>24</v>
      </c>
      <c r="K1962" s="1" t="s">
        <v>25</v>
      </c>
      <c r="L1962" s="1" t="s">
        <v>26</v>
      </c>
      <c r="M1962" s="1" t="s">
        <v>27</v>
      </c>
      <c r="N1962" s="3" t="s">
        <v>28</v>
      </c>
    </row>
    <row r="1963" spans="1:14" ht="19.95" customHeight="1" x14ac:dyDescent="0.25">
      <c r="A1963" s="2">
        <v>157384</v>
      </c>
      <c r="B1963" s="1">
        <v>62</v>
      </c>
      <c r="C1963" s="1">
        <v>3.4815</v>
      </c>
      <c r="D1963" s="1">
        <v>6.0488999999999997</v>
      </c>
      <c r="E1963" s="1">
        <v>14.4618</v>
      </c>
      <c r="F1963" s="1">
        <v>27.720099999999999</v>
      </c>
      <c r="G1963" s="1" t="s">
        <v>38</v>
      </c>
      <c r="H1963" s="1" t="s">
        <v>22</v>
      </c>
      <c r="I1963" s="1" t="s">
        <v>23</v>
      </c>
      <c r="J1963" s="1" t="s">
        <v>24</v>
      </c>
      <c r="K1963" s="1" t="s">
        <v>25</v>
      </c>
      <c r="L1963" s="1" t="s">
        <v>26</v>
      </c>
      <c r="M1963" s="1" t="s">
        <v>27</v>
      </c>
      <c r="N1963" s="3" t="s">
        <v>28</v>
      </c>
    </row>
    <row r="1964" spans="1:14" ht="19.95" customHeight="1" x14ac:dyDescent="0.25">
      <c r="A1964" s="2">
        <v>157177</v>
      </c>
      <c r="B1964" s="1">
        <v>66</v>
      </c>
      <c r="C1964" s="1">
        <v>3.9411</v>
      </c>
      <c r="D1964" s="1">
        <v>6.7019000000000002</v>
      </c>
      <c r="E1964" s="1">
        <v>15.758699999999999</v>
      </c>
      <c r="F1964" s="1">
        <v>27.719899999999999</v>
      </c>
      <c r="G1964" s="1" t="s">
        <v>30</v>
      </c>
      <c r="H1964" s="1" t="s">
        <v>22</v>
      </c>
      <c r="I1964" s="1" t="s">
        <v>23</v>
      </c>
      <c r="J1964" s="1" t="s">
        <v>24</v>
      </c>
      <c r="K1964" s="1" t="s">
        <v>25</v>
      </c>
      <c r="L1964" s="1" t="s">
        <v>26</v>
      </c>
      <c r="M1964" s="1" t="s">
        <v>27</v>
      </c>
      <c r="N1964" s="3" t="s">
        <v>28</v>
      </c>
    </row>
    <row r="1965" spans="1:14" ht="19.95" hidden="1" customHeight="1" x14ac:dyDescent="0.25">
      <c r="A1965" s="2">
        <v>157164</v>
      </c>
      <c r="B1965" s="1">
        <v>49</v>
      </c>
      <c r="C1965" s="1">
        <v>2.3519000000000001</v>
      </c>
      <c r="D1965" s="1">
        <v>5.8920000000000003</v>
      </c>
      <c r="E1965" s="1">
        <v>11.1859</v>
      </c>
      <c r="F1965" s="1">
        <v>21.590800000000002</v>
      </c>
      <c r="G1965" s="1" t="s">
        <v>38</v>
      </c>
      <c r="H1965" s="1" t="s">
        <v>15</v>
      </c>
      <c r="I1965" s="1" t="s">
        <v>16</v>
      </c>
      <c r="J1965" s="1" t="s">
        <v>17</v>
      </c>
      <c r="K1965" s="1" t="s">
        <v>18</v>
      </c>
      <c r="L1965" s="1" t="s">
        <v>19</v>
      </c>
      <c r="M1965" s="1" t="s">
        <v>20</v>
      </c>
      <c r="N1965" s="3" t="s">
        <v>21</v>
      </c>
    </row>
    <row r="1966" spans="1:14" ht="19.95" customHeight="1" x14ac:dyDescent="0.25">
      <c r="A1966" s="2">
        <v>157160</v>
      </c>
      <c r="B1966" s="1">
        <v>64</v>
      </c>
      <c r="C1966" s="1">
        <v>3.9739</v>
      </c>
      <c r="D1966" s="1">
        <v>6.1281999999999996</v>
      </c>
      <c r="E1966" s="1">
        <v>15.2601</v>
      </c>
      <c r="F1966" s="1">
        <v>29.4756</v>
      </c>
      <c r="G1966" s="1" t="s">
        <v>29</v>
      </c>
      <c r="H1966" s="1" t="s">
        <v>22</v>
      </c>
      <c r="I1966" s="1" t="s">
        <v>23</v>
      </c>
      <c r="J1966" s="1" t="s">
        <v>24</v>
      </c>
      <c r="K1966" s="1" t="s">
        <v>25</v>
      </c>
      <c r="L1966" s="1" t="s">
        <v>26</v>
      </c>
      <c r="M1966" s="1" t="s">
        <v>27</v>
      </c>
      <c r="N1966" s="3" t="s">
        <v>28</v>
      </c>
    </row>
    <row r="1967" spans="1:14" ht="19.95" hidden="1" customHeight="1" x14ac:dyDescent="0.25">
      <c r="A1967" s="2">
        <v>157153</v>
      </c>
      <c r="B1967" s="1">
        <v>43</v>
      </c>
      <c r="C1967" s="1">
        <v>2.2942999999999998</v>
      </c>
      <c r="D1967" s="1">
        <v>5.5796000000000001</v>
      </c>
      <c r="E1967" s="1">
        <v>10.273999999999999</v>
      </c>
      <c r="F1967" s="1">
        <v>23.807700000000001</v>
      </c>
      <c r="G1967" s="1" t="s">
        <v>14</v>
      </c>
      <c r="H1967" s="1" t="s">
        <v>15</v>
      </c>
      <c r="I1967" s="1" t="s">
        <v>16</v>
      </c>
      <c r="J1967" s="1" t="s">
        <v>17</v>
      </c>
      <c r="K1967" s="1" t="s">
        <v>18</v>
      </c>
      <c r="L1967" s="1" t="s">
        <v>19</v>
      </c>
      <c r="M1967" s="1" t="s">
        <v>20</v>
      </c>
      <c r="N1967" s="3" t="s">
        <v>21</v>
      </c>
    </row>
    <row r="1968" spans="1:14" ht="19.95" hidden="1" customHeight="1" x14ac:dyDescent="0.25">
      <c r="A1968" s="2">
        <v>157125</v>
      </c>
      <c r="B1968" s="1">
        <v>49</v>
      </c>
      <c r="C1968" s="1">
        <v>2.6654</v>
      </c>
      <c r="D1968" s="1">
        <v>5.1157000000000004</v>
      </c>
      <c r="E1968" s="1">
        <v>10.924200000000001</v>
      </c>
      <c r="F1968" s="1">
        <v>24.339400000000001</v>
      </c>
      <c r="G1968" s="1" t="s">
        <v>30</v>
      </c>
      <c r="H1968" s="1" t="s">
        <v>15</v>
      </c>
      <c r="I1968" s="1" t="s">
        <v>16</v>
      </c>
      <c r="J1968" s="1" t="s">
        <v>17</v>
      </c>
      <c r="K1968" s="1" t="s">
        <v>18</v>
      </c>
      <c r="L1968" s="1" t="s">
        <v>19</v>
      </c>
      <c r="M1968" s="1" t="s">
        <v>20</v>
      </c>
      <c r="N1968" s="3" t="s">
        <v>21</v>
      </c>
    </row>
    <row r="1969" spans="1:14" ht="19.95" customHeight="1" x14ac:dyDescent="0.25">
      <c r="A1969" s="2">
        <v>157105</v>
      </c>
      <c r="B1969" s="1">
        <v>91</v>
      </c>
      <c r="C1969" s="1">
        <v>3.5154999999999998</v>
      </c>
      <c r="D1969" s="1">
        <v>6.3236999999999997</v>
      </c>
      <c r="E1969" s="1">
        <v>12.7544</v>
      </c>
      <c r="F1969" s="1">
        <v>27.039899999999999</v>
      </c>
      <c r="G1969" s="1" t="s">
        <v>29</v>
      </c>
      <c r="H1969" s="1" t="s">
        <v>22</v>
      </c>
      <c r="I1969" s="1" t="s">
        <v>23</v>
      </c>
      <c r="J1969" s="1" t="s">
        <v>24</v>
      </c>
      <c r="K1969" s="1" t="s">
        <v>25</v>
      </c>
      <c r="L1969" s="1" t="s">
        <v>26</v>
      </c>
      <c r="M1969" s="1" t="s">
        <v>27</v>
      </c>
      <c r="N1969" s="3" t="s">
        <v>28</v>
      </c>
    </row>
    <row r="1970" spans="1:14" ht="19.95" hidden="1" customHeight="1" x14ac:dyDescent="0.25">
      <c r="A1970" s="2">
        <v>157039</v>
      </c>
      <c r="B1970" s="1">
        <v>49</v>
      </c>
      <c r="C1970" s="1">
        <v>2.2014</v>
      </c>
      <c r="D1970" s="1">
        <v>5.6961000000000004</v>
      </c>
      <c r="E1970" s="1">
        <v>10.6076</v>
      </c>
      <c r="F1970" s="1">
        <v>23.2468</v>
      </c>
      <c r="G1970" s="1" t="s">
        <v>30</v>
      </c>
      <c r="H1970" s="1" t="s">
        <v>15</v>
      </c>
      <c r="I1970" s="1" t="s">
        <v>16</v>
      </c>
      <c r="J1970" s="1" t="s">
        <v>17</v>
      </c>
      <c r="K1970" s="1" t="s">
        <v>18</v>
      </c>
      <c r="L1970" s="1" t="s">
        <v>19</v>
      </c>
      <c r="M1970" s="1" t="s">
        <v>20</v>
      </c>
      <c r="N1970" s="3" t="s">
        <v>21</v>
      </c>
    </row>
    <row r="1971" spans="1:14" ht="19.95" customHeight="1" x14ac:dyDescent="0.25">
      <c r="A1971" s="2">
        <v>157034</v>
      </c>
      <c r="B1971" s="1">
        <v>66</v>
      </c>
      <c r="C1971" s="1">
        <v>3.5750999999999999</v>
      </c>
      <c r="D1971" s="1">
        <v>6.4634</v>
      </c>
      <c r="E1971" s="1">
        <v>14.063800000000001</v>
      </c>
      <c r="F1971" s="1">
        <v>25.192599999999999</v>
      </c>
      <c r="G1971" s="1" t="s">
        <v>38</v>
      </c>
      <c r="H1971" s="1" t="s">
        <v>22</v>
      </c>
      <c r="I1971" s="1" t="s">
        <v>23</v>
      </c>
      <c r="J1971" s="1" t="s">
        <v>24</v>
      </c>
      <c r="K1971" s="1" t="s">
        <v>25</v>
      </c>
      <c r="L1971" s="1" t="s">
        <v>26</v>
      </c>
      <c r="M1971" s="1" t="s">
        <v>27</v>
      </c>
      <c r="N1971" s="3" t="s">
        <v>28</v>
      </c>
    </row>
    <row r="1972" spans="1:14" ht="19.95" hidden="1" customHeight="1" x14ac:dyDescent="0.25">
      <c r="A1972" s="2">
        <v>157018</v>
      </c>
      <c r="B1972" s="1">
        <v>15</v>
      </c>
      <c r="C1972" s="1">
        <v>1.5495000000000001</v>
      </c>
      <c r="D1972" s="1">
        <v>4.2027999999999999</v>
      </c>
      <c r="E1972" s="1">
        <v>9.4047999999999998</v>
      </c>
      <c r="F1972" s="1">
        <v>19.4359</v>
      </c>
      <c r="G1972" s="1" t="s">
        <v>30</v>
      </c>
      <c r="H1972" s="1" t="s">
        <v>31</v>
      </c>
      <c r="I1972" s="1" t="s">
        <v>32</v>
      </c>
      <c r="J1972" s="1" t="s">
        <v>33</v>
      </c>
      <c r="K1972" s="1" t="s">
        <v>34</v>
      </c>
      <c r="L1972" s="1" t="s">
        <v>35</v>
      </c>
      <c r="M1972" s="1" t="s">
        <v>36</v>
      </c>
      <c r="N1972" s="3" t="s">
        <v>37</v>
      </c>
    </row>
    <row r="1973" spans="1:14" ht="19.95" customHeight="1" x14ac:dyDescent="0.25">
      <c r="A1973" s="2">
        <v>156979</v>
      </c>
      <c r="B1973" s="1">
        <v>81</v>
      </c>
      <c r="C1973" s="1">
        <v>3.7204999999999999</v>
      </c>
      <c r="D1973" s="1">
        <v>6.4504000000000001</v>
      </c>
      <c r="E1973" s="1">
        <v>14.79</v>
      </c>
      <c r="F1973" s="1">
        <v>29.389399999999998</v>
      </c>
      <c r="G1973" s="1" t="s">
        <v>29</v>
      </c>
      <c r="H1973" s="1" t="s">
        <v>22</v>
      </c>
      <c r="I1973" s="1" t="s">
        <v>23</v>
      </c>
      <c r="J1973" s="1" t="s">
        <v>24</v>
      </c>
      <c r="K1973" s="1" t="s">
        <v>25</v>
      </c>
      <c r="L1973" s="1" t="s">
        <v>26</v>
      </c>
      <c r="M1973" s="1" t="s">
        <v>27</v>
      </c>
      <c r="N1973" s="3" t="s">
        <v>28</v>
      </c>
    </row>
    <row r="1974" spans="1:14" ht="19.95" hidden="1" customHeight="1" x14ac:dyDescent="0.25">
      <c r="A1974" s="2">
        <v>156972</v>
      </c>
      <c r="B1974" s="1">
        <v>36</v>
      </c>
      <c r="C1974" s="1">
        <v>2.3799000000000001</v>
      </c>
      <c r="D1974" s="1">
        <v>5.3239999999999998</v>
      </c>
      <c r="E1974" s="1">
        <v>11.502599999999999</v>
      </c>
      <c r="F1974" s="1">
        <v>23.628</v>
      </c>
      <c r="G1974" s="1" t="s">
        <v>29</v>
      </c>
      <c r="H1974" s="1" t="s">
        <v>15</v>
      </c>
      <c r="I1974" s="1" t="s">
        <v>16</v>
      </c>
      <c r="J1974" s="1" t="s">
        <v>17</v>
      </c>
      <c r="K1974" s="1" t="s">
        <v>18</v>
      </c>
      <c r="L1974" s="1" t="s">
        <v>19</v>
      </c>
      <c r="M1974" s="1" t="s">
        <v>20</v>
      </c>
      <c r="N1974" s="3" t="s">
        <v>21</v>
      </c>
    </row>
    <row r="1975" spans="1:14" ht="19.95" hidden="1" customHeight="1" x14ac:dyDescent="0.25">
      <c r="A1975" s="2">
        <v>156945</v>
      </c>
      <c r="B1975" s="1">
        <v>39</v>
      </c>
      <c r="C1975" s="1">
        <v>2.1939000000000002</v>
      </c>
      <c r="D1975" s="1">
        <v>5.3365999999999998</v>
      </c>
      <c r="E1975" s="1">
        <v>11.9232</v>
      </c>
      <c r="F1975" s="1">
        <v>20.09</v>
      </c>
      <c r="G1975" s="1" t="s">
        <v>14</v>
      </c>
      <c r="H1975" s="1" t="s">
        <v>15</v>
      </c>
      <c r="I1975" s="1" t="s">
        <v>16</v>
      </c>
      <c r="J1975" s="1" t="s">
        <v>17</v>
      </c>
      <c r="K1975" s="1" t="s">
        <v>18</v>
      </c>
      <c r="L1975" s="1" t="s">
        <v>19</v>
      </c>
      <c r="M1975" s="1" t="s">
        <v>20</v>
      </c>
      <c r="N1975" s="3" t="s">
        <v>21</v>
      </c>
    </row>
    <row r="1976" spans="1:14" ht="19.95" hidden="1" customHeight="1" x14ac:dyDescent="0.25">
      <c r="A1976" s="2">
        <v>156931</v>
      </c>
      <c r="B1976" s="1">
        <v>27</v>
      </c>
      <c r="C1976" s="1">
        <v>1.8902000000000001</v>
      </c>
      <c r="D1976" s="1">
        <v>4.2175000000000002</v>
      </c>
      <c r="E1976" s="1">
        <v>8.1430000000000007</v>
      </c>
      <c r="F1976" s="1">
        <v>16.690799999999999</v>
      </c>
      <c r="G1976" s="1" t="s">
        <v>30</v>
      </c>
      <c r="H1976" s="1" t="s">
        <v>31</v>
      </c>
      <c r="I1976" s="1" t="s">
        <v>32</v>
      </c>
      <c r="J1976" s="1" t="s">
        <v>33</v>
      </c>
      <c r="K1976" s="1" t="s">
        <v>34</v>
      </c>
      <c r="L1976" s="1" t="s">
        <v>35</v>
      </c>
      <c r="M1976" s="1" t="s">
        <v>36</v>
      </c>
      <c r="N1976" s="3" t="s">
        <v>37</v>
      </c>
    </row>
    <row r="1977" spans="1:14" ht="19.95" hidden="1" customHeight="1" x14ac:dyDescent="0.25">
      <c r="A1977" s="2">
        <v>156929</v>
      </c>
      <c r="B1977" s="1">
        <v>17</v>
      </c>
      <c r="C1977" s="1">
        <v>1.9904999999999999</v>
      </c>
      <c r="D1977" s="1">
        <v>4.4401999999999999</v>
      </c>
      <c r="E1977" s="1">
        <v>8.4452999999999996</v>
      </c>
      <c r="F1977" s="1">
        <v>19.379100000000001</v>
      </c>
      <c r="G1977" s="1" t="s">
        <v>29</v>
      </c>
      <c r="H1977" s="1" t="s">
        <v>31</v>
      </c>
      <c r="I1977" s="1" t="s">
        <v>32</v>
      </c>
      <c r="J1977" s="1" t="s">
        <v>33</v>
      </c>
      <c r="K1977" s="1" t="s">
        <v>34</v>
      </c>
      <c r="L1977" s="1" t="s">
        <v>35</v>
      </c>
      <c r="M1977" s="1" t="s">
        <v>36</v>
      </c>
      <c r="N1977" s="3" t="s">
        <v>37</v>
      </c>
    </row>
    <row r="1978" spans="1:14" ht="19.95" customHeight="1" x14ac:dyDescent="0.25">
      <c r="A1978" s="2">
        <v>156912</v>
      </c>
      <c r="B1978" s="1">
        <v>93</v>
      </c>
      <c r="C1978" s="1">
        <v>3.5644999999999998</v>
      </c>
      <c r="D1978" s="1">
        <v>6.8841999999999999</v>
      </c>
      <c r="E1978" s="1">
        <v>14.1267</v>
      </c>
      <c r="F1978" s="1">
        <v>25.9663</v>
      </c>
      <c r="G1978" s="1" t="s">
        <v>30</v>
      </c>
      <c r="H1978" s="1" t="s">
        <v>22</v>
      </c>
      <c r="I1978" s="1" t="s">
        <v>23</v>
      </c>
      <c r="J1978" s="1" t="s">
        <v>24</v>
      </c>
      <c r="K1978" s="1" t="s">
        <v>25</v>
      </c>
      <c r="L1978" s="1" t="s">
        <v>26</v>
      </c>
      <c r="M1978" s="1" t="s">
        <v>27</v>
      </c>
      <c r="N1978" s="3" t="s">
        <v>28</v>
      </c>
    </row>
    <row r="1979" spans="1:14" ht="19.95" customHeight="1" x14ac:dyDescent="0.25">
      <c r="A1979" s="2">
        <v>156874</v>
      </c>
      <c r="B1979" s="1">
        <v>86</v>
      </c>
      <c r="C1979" s="1">
        <v>3.6625999999999999</v>
      </c>
      <c r="D1979" s="1">
        <v>6.6121999999999996</v>
      </c>
      <c r="E1979" s="1">
        <v>12.8377</v>
      </c>
      <c r="F1979" s="1">
        <v>26.569199999999999</v>
      </c>
      <c r="G1979" s="1" t="s">
        <v>29</v>
      </c>
      <c r="H1979" s="1" t="s">
        <v>22</v>
      </c>
      <c r="I1979" s="1" t="s">
        <v>23</v>
      </c>
      <c r="J1979" s="1" t="s">
        <v>24</v>
      </c>
      <c r="K1979" s="1" t="s">
        <v>25</v>
      </c>
      <c r="L1979" s="1" t="s">
        <v>26</v>
      </c>
      <c r="M1979" s="1" t="s">
        <v>27</v>
      </c>
      <c r="N1979" s="3" t="s">
        <v>28</v>
      </c>
    </row>
    <row r="1980" spans="1:14" ht="19.95" hidden="1" customHeight="1" x14ac:dyDescent="0.25">
      <c r="A1980" s="2">
        <v>156869</v>
      </c>
      <c r="B1980" s="1">
        <v>48</v>
      </c>
      <c r="C1980" s="1">
        <v>2.8466</v>
      </c>
      <c r="D1980" s="1">
        <v>5.9352</v>
      </c>
      <c r="E1980" s="1">
        <v>10.4933</v>
      </c>
      <c r="F1980" s="1">
        <v>22.144300000000001</v>
      </c>
      <c r="G1980" s="1" t="s">
        <v>38</v>
      </c>
      <c r="H1980" s="1" t="s">
        <v>15</v>
      </c>
      <c r="I1980" s="1" t="s">
        <v>16</v>
      </c>
      <c r="J1980" s="1" t="s">
        <v>17</v>
      </c>
      <c r="K1980" s="1" t="s">
        <v>18</v>
      </c>
      <c r="L1980" s="1" t="s">
        <v>19</v>
      </c>
      <c r="M1980" s="1" t="s">
        <v>20</v>
      </c>
      <c r="N1980" s="3" t="s">
        <v>21</v>
      </c>
    </row>
    <row r="1981" spans="1:14" ht="19.95" customHeight="1" x14ac:dyDescent="0.25">
      <c r="A1981" s="2">
        <v>156798</v>
      </c>
      <c r="B1981" s="1">
        <v>100</v>
      </c>
      <c r="C1981" s="1">
        <v>3.5011000000000001</v>
      </c>
      <c r="D1981" s="1">
        <v>6.9897</v>
      </c>
      <c r="E1981" s="1">
        <v>14.6904</v>
      </c>
      <c r="F1981" s="1">
        <v>25.465699999999998</v>
      </c>
      <c r="G1981" s="1" t="s">
        <v>14</v>
      </c>
      <c r="H1981" s="1" t="s">
        <v>22</v>
      </c>
      <c r="I1981" s="1" t="s">
        <v>23</v>
      </c>
      <c r="J1981" s="1" t="s">
        <v>24</v>
      </c>
      <c r="K1981" s="1" t="s">
        <v>25</v>
      </c>
      <c r="L1981" s="1" t="s">
        <v>26</v>
      </c>
      <c r="M1981" s="1" t="s">
        <v>27</v>
      </c>
      <c r="N1981" s="3" t="s">
        <v>28</v>
      </c>
    </row>
    <row r="1982" spans="1:14" ht="19.95" hidden="1" customHeight="1" x14ac:dyDescent="0.25">
      <c r="A1982" s="2">
        <v>156765</v>
      </c>
      <c r="B1982" s="1">
        <v>50</v>
      </c>
      <c r="C1982" s="1">
        <v>2.6231</v>
      </c>
      <c r="D1982" s="1">
        <v>5.3196000000000003</v>
      </c>
      <c r="E1982" s="1">
        <v>10.436400000000001</v>
      </c>
      <c r="F1982" s="1">
        <v>23.095300000000002</v>
      </c>
      <c r="G1982" s="1" t="s">
        <v>14</v>
      </c>
      <c r="H1982" s="1" t="s">
        <v>15</v>
      </c>
      <c r="I1982" s="1" t="s">
        <v>16</v>
      </c>
      <c r="J1982" s="1" t="s">
        <v>17</v>
      </c>
      <c r="K1982" s="1" t="s">
        <v>18</v>
      </c>
      <c r="L1982" s="1" t="s">
        <v>19</v>
      </c>
      <c r="M1982" s="1" t="s">
        <v>20</v>
      </c>
      <c r="N1982" s="3" t="s">
        <v>21</v>
      </c>
    </row>
    <row r="1983" spans="1:14" ht="19.95" hidden="1" customHeight="1" x14ac:dyDescent="0.25">
      <c r="A1983" s="2">
        <v>156741</v>
      </c>
      <c r="B1983" s="1">
        <v>48</v>
      </c>
      <c r="C1983" s="1">
        <v>2.9973999999999998</v>
      </c>
      <c r="D1983" s="1">
        <v>5.9817999999999998</v>
      </c>
      <c r="E1983" s="1">
        <v>11.597899999999999</v>
      </c>
      <c r="F1983" s="1">
        <v>24.107199999999999</v>
      </c>
      <c r="G1983" s="1" t="s">
        <v>30</v>
      </c>
      <c r="H1983" s="1" t="s">
        <v>15</v>
      </c>
      <c r="I1983" s="1" t="s">
        <v>16</v>
      </c>
      <c r="J1983" s="1" t="s">
        <v>17</v>
      </c>
      <c r="K1983" s="1" t="s">
        <v>18</v>
      </c>
      <c r="L1983" s="1" t="s">
        <v>19</v>
      </c>
      <c r="M1983" s="1" t="s">
        <v>20</v>
      </c>
      <c r="N1983" s="3" t="s">
        <v>21</v>
      </c>
    </row>
    <row r="1984" spans="1:14" ht="19.95" hidden="1" customHeight="1" x14ac:dyDescent="0.25">
      <c r="A1984" s="2">
        <v>156697</v>
      </c>
      <c r="B1984" s="1">
        <v>46</v>
      </c>
      <c r="C1984" s="1">
        <v>2.7202000000000002</v>
      </c>
      <c r="D1984" s="1">
        <v>5.7351000000000001</v>
      </c>
      <c r="E1984" s="1">
        <v>10.590299999999999</v>
      </c>
      <c r="F1984" s="1">
        <v>20.953199999999999</v>
      </c>
      <c r="G1984" s="1" t="s">
        <v>29</v>
      </c>
      <c r="H1984" s="1" t="s">
        <v>15</v>
      </c>
      <c r="I1984" s="1" t="s">
        <v>16</v>
      </c>
      <c r="J1984" s="1" t="s">
        <v>17</v>
      </c>
      <c r="K1984" s="1" t="s">
        <v>18</v>
      </c>
      <c r="L1984" s="1" t="s">
        <v>19</v>
      </c>
      <c r="M1984" s="1" t="s">
        <v>20</v>
      </c>
      <c r="N1984" s="3" t="s">
        <v>21</v>
      </c>
    </row>
    <row r="1985" spans="1:14" ht="19.95" hidden="1" customHeight="1" x14ac:dyDescent="0.25">
      <c r="A1985" s="2">
        <v>156692</v>
      </c>
      <c r="B1985" s="1">
        <v>16</v>
      </c>
      <c r="C1985" s="1">
        <v>1.9403999999999999</v>
      </c>
      <c r="D1985" s="1">
        <v>4.7948000000000004</v>
      </c>
      <c r="E1985" s="1">
        <v>8.9359000000000002</v>
      </c>
      <c r="F1985" s="1">
        <v>17.040600000000001</v>
      </c>
      <c r="G1985" s="1" t="s">
        <v>30</v>
      </c>
      <c r="H1985" s="1" t="s">
        <v>31</v>
      </c>
      <c r="I1985" s="1" t="s">
        <v>32</v>
      </c>
      <c r="J1985" s="1" t="s">
        <v>33</v>
      </c>
      <c r="K1985" s="1" t="s">
        <v>34</v>
      </c>
      <c r="L1985" s="1" t="s">
        <v>35</v>
      </c>
      <c r="M1985" s="1" t="s">
        <v>36</v>
      </c>
      <c r="N1985" s="3" t="s">
        <v>37</v>
      </c>
    </row>
    <row r="1986" spans="1:14" ht="19.95" hidden="1" customHeight="1" x14ac:dyDescent="0.25">
      <c r="A1986" s="2">
        <v>156681</v>
      </c>
      <c r="B1986" s="1">
        <v>81</v>
      </c>
      <c r="C1986" s="1">
        <v>3.1652</v>
      </c>
      <c r="D1986" s="1">
        <v>6.9085000000000001</v>
      </c>
      <c r="E1986" s="1">
        <v>13.9245</v>
      </c>
      <c r="F1986" s="1">
        <v>28.2029</v>
      </c>
      <c r="G1986" s="1" t="s">
        <v>29</v>
      </c>
      <c r="H1986" s="1" t="s">
        <v>22</v>
      </c>
      <c r="I1986" s="1" t="s">
        <v>23</v>
      </c>
      <c r="J1986" s="1" t="s">
        <v>24</v>
      </c>
      <c r="K1986" s="1" t="s">
        <v>25</v>
      </c>
      <c r="L1986" s="1" t="s">
        <v>26</v>
      </c>
      <c r="M1986" s="1" t="s">
        <v>27</v>
      </c>
      <c r="N1986" s="3" t="s">
        <v>21</v>
      </c>
    </row>
    <row r="1987" spans="1:14" ht="19.95" hidden="1" customHeight="1" x14ac:dyDescent="0.25">
      <c r="A1987" s="2">
        <v>156627</v>
      </c>
      <c r="B1987" s="1">
        <v>33</v>
      </c>
      <c r="C1987" s="1">
        <v>2.6831999999999998</v>
      </c>
      <c r="D1987" s="1">
        <v>5.2107999999999999</v>
      </c>
      <c r="E1987" s="1">
        <v>11.4734</v>
      </c>
      <c r="F1987" s="1">
        <v>21.729099999999999</v>
      </c>
      <c r="G1987" s="1" t="s">
        <v>14</v>
      </c>
      <c r="H1987" s="1" t="s">
        <v>15</v>
      </c>
      <c r="I1987" s="1" t="s">
        <v>16</v>
      </c>
      <c r="J1987" s="1" t="s">
        <v>17</v>
      </c>
      <c r="K1987" s="1" t="s">
        <v>18</v>
      </c>
      <c r="L1987" s="1" t="s">
        <v>19</v>
      </c>
      <c r="M1987" s="1" t="s">
        <v>20</v>
      </c>
      <c r="N1987" s="3" t="s">
        <v>21</v>
      </c>
    </row>
    <row r="1988" spans="1:14" ht="19.95" hidden="1" customHeight="1" x14ac:dyDescent="0.25">
      <c r="A1988" s="2">
        <v>156592</v>
      </c>
      <c r="B1988" s="1">
        <v>14</v>
      </c>
      <c r="C1988" s="1">
        <v>1.7003999999999999</v>
      </c>
      <c r="D1988" s="1">
        <v>4.9423000000000004</v>
      </c>
      <c r="E1988" s="1">
        <v>9.2293000000000003</v>
      </c>
      <c r="F1988" s="1">
        <v>16.4754</v>
      </c>
      <c r="G1988" s="1" t="s">
        <v>38</v>
      </c>
      <c r="H1988" s="1" t="s">
        <v>31</v>
      </c>
      <c r="I1988" s="1" t="s">
        <v>32</v>
      </c>
      <c r="J1988" s="1" t="s">
        <v>33</v>
      </c>
      <c r="K1988" s="1" t="s">
        <v>34</v>
      </c>
      <c r="L1988" s="1" t="s">
        <v>35</v>
      </c>
      <c r="M1988" s="1" t="s">
        <v>36</v>
      </c>
      <c r="N1988" s="3" t="s">
        <v>37</v>
      </c>
    </row>
    <row r="1989" spans="1:14" ht="19.95" hidden="1" customHeight="1" x14ac:dyDescent="0.25">
      <c r="A1989" s="2">
        <v>156587</v>
      </c>
      <c r="B1989" s="1">
        <v>10</v>
      </c>
      <c r="C1989" s="1">
        <v>1.0397000000000001</v>
      </c>
      <c r="D1989" s="1">
        <v>4.0540000000000003</v>
      </c>
      <c r="E1989" s="1">
        <v>8.6228999999999996</v>
      </c>
      <c r="F1989" s="1">
        <v>19.174299999999999</v>
      </c>
      <c r="G1989" s="1" t="s">
        <v>38</v>
      </c>
      <c r="H1989" s="1" t="s">
        <v>31</v>
      </c>
      <c r="I1989" s="1" t="s">
        <v>32</v>
      </c>
      <c r="J1989" s="1" t="s">
        <v>33</v>
      </c>
      <c r="K1989" s="1" t="s">
        <v>34</v>
      </c>
      <c r="L1989" s="1" t="s">
        <v>35</v>
      </c>
      <c r="M1989" s="1" t="s">
        <v>36</v>
      </c>
      <c r="N1989" s="3" t="s">
        <v>37</v>
      </c>
    </row>
    <row r="1990" spans="1:14" ht="19.95" customHeight="1" x14ac:dyDescent="0.25">
      <c r="A1990" s="2">
        <v>156539</v>
      </c>
      <c r="B1990" s="1">
        <v>94</v>
      </c>
      <c r="C1990" s="1">
        <v>3.6793999999999998</v>
      </c>
      <c r="D1990" s="1">
        <v>6.3122999999999996</v>
      </c>
      <c r="E1990" s="1">
        <v>13.651999999999999</v>
      </c>
      <c r="F1990" s="1">
        <v>26.594200000000001</v>
      </c>
      <c r="G1990" s="1" t="s">
        <v>14</v>
      </c>
      <c r="H1990" s="1" t="s">
        <v>22</v>
      </c>
      <c r="I1990" s="1" t="s">
        <v>23</v>
      </c>
      <c r="J1990" s="1" t="s">
        <v>24</v>
      </c>
      <c r="K1990" s="1" t="s">
        <v>25</v>
      </c>
      <c r="L1990" s="1" t="s">
        <v>26</v>
      </c>
      <c r="M1990" s="1" t="s">
        <v>27</v>
      </c>
      <c r="N1990" s="3" t="s">
        <v>28</v>
      </c>
    </row>
    <row r="1991" spans="1:14" ht="19.95" customHeight="1" x14ac:dyDescent="0.25">
      <c r="A1991" s="2">
        <v>156536</v>
      </c>
      <c r="B1991" s="1">
        <v>96</v>
      </c>
      <c r="C1991" s="1">
        <v>3.8834</v>
      </c>
      <c r="D1991" s="1">
        <v>6.5976999999999997</v>
      </c>
      <c r="E1991" s="1">
        <v>12.1221</v>
      </c>
      <c r="F1991" s="1">
        <v>25.379899999999999</v>
      </c>
      <c r="G1991" s="1" t="s">
        <v>14</v>
      </c>
      <c r="H1991" s="1" t="s">
        <v>22</v>
      </c>
      <c r="I1991" s="1" t="s">
        <v>23</v>
      </c>
      <c r="J1991" s="1" t="s">
        <v>24</v>
      </c>
      <c r="K1991" s="1" t="s">
        <v>25</v>
      </c>
      <c r="L1991" s="1" t="s">
        <v>26</v>
      </c>
      <c r="M1991" s="1" t="s">
        <v>27</v>
      </c>
      <c r="N1991" s="3" t="s">
        <v>28</v>
      </c>
    </row>
    <row r="1992" spans="1:14" ht="19.95" customHeight="1" x14ac:dyDescent="0.25">
      <c r="A1992" s="2">
        <v>156535</v>
      </c>
      <c r="B1992" s="1">
        <v>100</v>
      </c>
      <c r="C1992" s="1">
        <v>3.2717999999999998</v>
      </c>
      <c r="D1992" s="1">
        <v>6.4287000000000001</v>
      </c>
      <c r="E1992" s="1">
        <v>14.9991</v>
      </c>
      <c r="F1992" s="1">
        <v>28.726199999999999</v>
      </c>
      <c r="G1992" s="1" t="s">
        <v>29</v>
      </c>
      <c r="H1992" s="1" t="s">
        <v>22</v>
      </c>
      <c r="I1992" s="1" t="s">
        <v>23</v>
      </c>
      <c r="J1992" s="1" t="s">
        <v>24</v>
      </c>
      <c r="K1992" s="1" t="s">
        <v>25</v>
      </c>
      <c r="L1992" s="1" t="s">
        <v>26</v>
      </c>
      <c r="M1992" s="1" t="s">
        <v>27</v>
      </c>
      <c r="N1992" s="3" t="s">
        <v>28</v>
      </c>
    </row>
    <row r="1993" spans="1:14" ht="19.95" hidden="1" customHeight="1" x14ac:dyDescent="0.25">
      <c r="A1993" s="2">
        <v>156533</v>
      </c>
      <c r="B1993" s="1">
        <v>20</v>
      </c>
      <c r="C1993" s="1">
        <v>1.3288</v>
      </c>
      <c r="D1993" s="1">
        <v>4.1902999999999997</v>
      </c>
      <c r="E1993" s="1">
        <v>8.9662000000000006</v>
      </c>
      <c r="F1993" s="1">
        <v>16.427800000000001</v>
      </c>
      <c r="G1993" s="1" t="s">
        <v>14</v>
      </c>
      <c r="H1993" s="1" t="s">
        <v>31</v>
      </c>
      <c r="I1993" s="1" t="s">
        <v>32</v>
      </c>
      <c r="J1993" s="1" t="s">
        <v>33</v>
      </c>
      <c r="K1993" s="1" t="s">
        <v>34</v>
      </c>
      <c r="L1993" s="1" t="s">
        <v>35</v>
      </c>
      <c r="M1993" s="1" t="s">
        <v>36</v>
      </c>
      <c r="N1993" s="3" t="s">
        <v>37</v>
      </c>
    </row>
    <row r="1994" spans="1:14" ht="19.95" hidden="1" customHeight="1" x14ac:dyDescent="0.25">
      <c r="A1994" s="2">
        <v>156484</v>
      </c>
      <c r="B1994" s="1">
        <v>50</v>
      </c>
      <c r="C1994" s="1">
        <v>2.1795</v>
      </c>
      <c r="D1994" s="1">
        <v>5.0693999999999999</v>
      </c>
      <c r="E1994" s="1">
        <v>11.5448</v>
      </c>
      <c r="F1994" s="1">
        <v>23.267800000000001</v>
      </c>
      <c r="G1994" s="1" t="s">
        <v>29</v>
      </c>
      <c r="H1994" s="1" t="s">
        <v>15</v>
      </c>
      <c r="I1994" s="1" t="s">
        <v>16</v>
      </c>
      <c r="J1994" s="1" t="s">
        <v>17</v>
      </c>
      <c r="K1994" s="1" t="s">
        <v>18</v>
      </c>
      <c r="L1994" s="1" t="s">
        <v>19</v>
      </c>
      <c r="M1994" s="1" t="s">
        <v>20</v>
      </c>
      <c r="N1994" s="3" t="s">
        <v>21</v>
      </c>
    </row>
    <row r="1995" spans="1:14" ht="19.95" customHeight="1" x14ac:dyDescent="0.25">
      <c r="A1995" s="2">
        <v>156476</v>
      </c>
      <c r="B1995" s="1">
        <v>61</v>
      </c>
      <c r="C1995" s="1">
        <v>3.1046999999999998</v>
      </c>
      <c r="D1995" s="1">
        <v>6.3821000000000003</v>
      </c>
      <c r="E1995" s="1">
        <v>12.694000000000001</v>
      </c>
      <c r="F1995" s="1">
        <v>27.466899999999999</v>
      </c>
      <c r="G1995" s="1" t="s">
        <v>38</v>
      </c>
      <c r="H1995" s="1" t="s">
        <v>22</v>
      </c>
      <c r="I1995" s="1" t="s">
        <v>23</v>
      </c>
      <c r="J1995" s="1" t="s">
        <v>24</v>
      </c>
      <c r="K1995" s="1" t="s">
        <v>25</v>
      </c>
      <c r="L1995" s="1" t="s">
        <v>26</v>
      </c>
      <c r="M1995" s="1" t="s">
        <v>27</v>
      </c>
      <c r="N1995" s="3" t="s">
        <v>28</v>
      </c>
    </row>
    <row r="1996" spans="1:14" ht="19.95" customHeight="1" x14ac:dyDescent="0.25">
      <c r="A1996" s="2">
        <v>156459</v>
      </c>
      <c r="B1996" s="1">
        <v>94</v>
      </c>
      <c r="C1996" s="1">
        <v>3.7755999999999998</v>
      </c>
      <c r="D1996" s="1">
        <v>6.4668999999999999</v>
      </c>
      <c r="E1996" s="1">
        <v>15.103199999999999</v>
      </c>
      <c r="F1996" s="1">
        <v>29.801100000000002</v>
      </c>
      <c r="G1996" s="1" t="s">
        <v>30</v>
      </c>
      <c r="H1996" s="1" t="s">
        <v>22</v>
      </c>
      <c r="I1996" s="1" t="s">
        <v>23</v>
      </c>
      <c r="J1996" s="1" t="s">
        <v>24</v>
      </c>
      <c r="K1996" s="1" t="s">
        <v>25</v>
      </c>
      <c r="L1996" s="1" t="s">
        <v>26</v>
      </c>
      <c r="M1996" s="1" t="s">
        <v>27</v>
      </c>
      <c r="N1996" s="3" t="s">
        <v>28</v>
      </c>
    </row>
    <row r="1997" spans="1:14" ht="19.95" hidden="1" customHeight="1" x14ac:dyDescent="0.25">
      <c r="A1997" s="2">
        <v>156370</v>
      </c>
      <c r="B1997" s="1">
        <v>27</v>
      </c>
      <c r="C1997" s="1">
        <v>1.8802000000000001</v>
      </c>
      <c r="D1997" s="1">
        <v>4.7362000000000002</v>
      </c>
      <c r="E1997" s="1">
        <v>9.6633999999999993</v>
      </c>
      <c r="F1997" s="1">
        <v>16.642800000000001</v>
      </c>
      <c r="G1997" s="1" t="s">
        <v>29</v>
      </c>
      <c r="H1997" s="1" t="s">
        <v>31</v>
      </c>
      <c r="I1997" s="1" t="s">
        <v>32</v>
      </c>
      <c r="J1997" s="1" t="s">
        <v>33</v>
      </c>
      <c r="K1997" s="1" t="s">
        <v>34</v>
      </c>
      <c r="L1997" s="1" t="s">
        <v>35</v>
      </c>
      <c r="M1997" s="1" t="s">
        <v>36</v>
      </c>
      <c r="N1997" s="3" t="s">
        <v>37</v>
      </c>
    </row>
    <row r="1998" spans="1:14" ht="19.95" hidden="1" customHeight="1" x14ac:dyDescent="0.25">
      <c r="A1998" s="2">
        <v>156293</v>
      </c>
      <c r="B1998" s="1">
        <v>23</v>
      </c>
      <c r="C1998" s="1">
        <v>1.0347</v>
      </c>
      <c r="D1998" s="1">
        <v>4.8148</v>
      </c>
      <c r="E1998" s="1">
        <v>9.7783999999999995</v>
      </c>
      <c r="F1998" s="1">
        <v>17.859100000000002</v>
      </c>
      <c r="G1998" s="1" t="s">
        <v>14</v>
      </c>
      <c r="H1998" s="1" t="s">
        <v>31</v>
      </c>
      <c r="I1998" s="1" t="s">
        <v>32</v>
      </c>
      <c r="J1998" s="1" t="s">
        <v>33</v>
      </c>
      <c r="K1998" s="1" t="s">
        <v>34</v>
      </c>
      <c r="L1998" s="1" t="s">
        <v>35</v>
      </c>
      <c r="M1998" s="1" t="s">
        <v>36</v>
      </c>
      <c r="N1998" s="3" t="s">
        <v>37</v>
      </c>
    </row>
    <row r="1999" spans="1:14" ht="19.95" hidden="1" customHeight="1" x14ac:dyDescent="0.25">
      <c r="A1999" s="2">
        <v>156277</v>
      </c>
      <c r="B1999" s="1">
        <v>49</v>
      </c>
      <c r="C1999" s="1">
        <v>2.2570000000000001</v>
      </c>
      <c r="D1999" s="1">
        <v>5.9272999999999998</v>
      </c>
      <c r="E1999" s="1">
        <v>10.4316</v>
      </c>
      <c r="F1999" s="1">
        <v>20.604700000000001</v>
      </c>
      <c r="G1999" s="1" t="s">
        <v>14</v>
      </c>
      <c r="H1999" s="1" t="s">
        <v>15</v>
      </c>
      <c r="I1999" s="1" t="s">
        <v>16</v>
      </c>
      <c r="J1999" s="1" t="s">
        <v>17</v>
      </c>
      <c r="K1999" s="1" t="s">
        <v>18</v>
      </c>
      <c r="L1999" s="1" t="s">
        <v>19</v>
      </c>
      <c r="M1999" s="1" t="s">
        <v>20</v>
      </c>
      <c r="N1999" s="3" t="s">
        <v>21</v>
      </c>
    </row>
    <row r="2000" spans="1:14" ht="19.95" customHeight="1" x14ac:dyDescent="0.25">
      <c r="A2000" s="2">
        <v>156244</v>
      </c>
      <c r="B2000" s="1">
        <v>91</v>
      </c>
      <c r="C2000" s="1">
        <v>3.7341000000000002</v>
      </c>
      <c r="D2000" s="1">
        <v>6.4846000000000004</v>
      </c>
      <c r="E2000" s="1">
        <v>14.864800000000001</v>
      </c>
      <c r="F2000" s="1">
        <v>25.442799999999998</v>
      </c>
      <c r="G2000" s="1" t="s">
        <v>30</v>
      </c>
      <c r="H2000" s="1" t="s">
        <v>22</v>
      </c>
      <c r="I2000" s="1" t="s">
        <v>23</v>
      </c>
      <c r="J2000" s="1" t="s">
        <v>24</v>
      </c>
      <c r="K2000" s="1" t="s">
        <v>25</v>
      </c>
      <c r="L2000" s="1" t="s">
        <v>26</v>
      </c>
      <c r="M2000" s="1" t="s">
        <v>27</v>
      </c>
      <c r="N2000" s="3" t="s">
        <v>28</v>
      </c>
    </row>
    <row r="2001" spans="1:14" ht="19.95" customHeight="1" x14ac:dyDescent="0.25">
      <c r="A2001" s="2">
        <v>156237</v>
      </c>
      <c r="B2001" s="1">
        <v>100</v>
      </c>
      <c r="C2001" s="1">
        <v>3.1905999999999999</v>
      </c>
      <c r="D2001" s="1">
        <v>6.8874000000000004</v>
      </c>
      <c r="E2001" s="1">
        <v>15.2889</v>
      </c>
      <c r="F2001" s="1">
        <v>25.896100000000001</v>
      </c>
      <c r="G2001" s="1" t="s">
        <v>38</v>
      </c>
      <c r="H2001" s="1" t="s">
        <v>22</v>
      </c>
      <c r="I2001" s="1" t="s">
        <v>23</v>
      </c>
      <c r="J2001" s="1" t="s">
        <v>24</v>
      </c>
      <c r="K2001" s="1" t="s">
        <v>25</v>
      </c>
      <c r="L2001" s="1" t="s">
        <v>26</v>
      </c>
      <c r="M2001" s="1" t="s">
        <v>27</v>
      </c>
      <c r="N2001" s="3" t="s">
        <v>28</v>
      </c>
    </row>
    <row r="2002" spans="1:14" ht="19.95" hidden="1" customHeight="1" x14ac:dyDescent="0.25">
      <c r="A2002" s="2">
        <v>156204</v>
      </c>
      <c r="B2002" s="1">
        <v>28</v>
      </c>
      <c r="C2002" s="1">
        <v>1.8108</v>
      </c>
      <c r="D2002" s="1">
        <v>4.3752000000000004</v>
      </c>
      <c r="E2002" s="1">
        <v>9.9154</v>
      </c>
      <c r="F2002" s="1">
        <v>19.985800000000001</v>
      </c>
      <c r="G2002" s="1" t="s">
        <v>38</v>
      </c>
      <c r="H2002" s="1" t="s">
        <v>31</v>
      </c>
      <c r="I2002" s="1" t="s">
        <v>32</v>
      </c>
      <c r="J2002" s="1" t="s">
        <v>33</v>
      </c>
      <c r="K2002" s="1" t="s">
        <v>34</v>
      </c>
      <c r="L2002" s="1" t="s">
        <v>35</v>
      </c>
      <c r="M2002" s="1" t="s">
        <v>36</v>
      </c>
      <c r="N2002" s="3" t="s">
        <v>37</v>
      </c>
    </row>
    <row r="2003" spans="1:14" ht="19.95" hidden="1" customHeight="1" x14ac:dyDescent="0.25">
      <c r="A2003" s="2">
        <v>156170</v>
      </c>
      <c r="B2003" s="1">
        <v>55</v>
      </c>
      <c r="C2003" s="1">
        <v>2.0871</v>
      </c>
      <c r="D2003" s="1">
        <v>5.6182999999999996</v>
      </c>
      <c r="E2003" s="1">
        <v>11.0345</v>
      </c>
      <c r="F2003" s="1">
        <v>20.712499999999999</v>
      </c>
      <c r="G2003" s="1" t="s">
        <v>30</v>
      </c>
      <c r="H2003" s="1" t="s">
        <v>15</v>
      </c>
      <c r="I2003" s="1" t="s">
        <v>16</v>
      </c>
      <c r="J2003" s="1" t="s">
        <v>17</v>
      </c>
      <c r="K2003" s="1" t="s">
        <v>18</v>
      </c>
      <c r="L2003" s="1" t="s">
        <v>19</v>
      </c>
      <c r="M2003" s="1" t="s">
        <v>20</v>
      </c>
      <c r="N2003" s="3" t="s">
        <v>21</v>
      </c>
    </row>
    <row r="2004" spans="1:14" ht="19.95" hidden="1" customHeight="1" x14ac:dyDescent="0.25">
      <c r="A2004" s="2">
        <v>156141</v>
      </c>
      <c r="B2004" s="1">
        <v>47</v>
      </c>
      <c r="C2004" s="1">
        <v>2.2443</v>
      </c>
      <c r="D2004" s="1">
        <v>5.2774999999999999</v>
      </c>
      <c r="E2004" s="1">
        <v>10.1449</v>
      </c>
      <c r="F2004" s="1">
        <v>22.769300000000001</v>
      </c>
      <c r="G2004" s="1" t="s">
        <v>14</v>
      </c>
      <c r="H2004" s="1" t="s">
        <v>15</v>
      </c>
      <c r="I2004" s="1" t="s">
        <v>16</v>
      </c>
      <c r="J2004" s="1" t="s">
        <v>17</v>
      </c>
      <c r="K2004" s="1" t="s">
        <v>18</v>
      </c>
      <c r="L2004" s="1" t="s">
        <v>19</v>
      </c>
      <c r="M2004" s="1" t="s">
        <v>20</v>
      </c>
      <c r="N2004" s="3" t="s">
        <v>21</v>
      </c>
    </row>
    <row r="2005" spans="1:14" ht="19.95" customHeight="1" x14ac:dyDescent="0.25">
      <c r="A2005" s="2">
        <v>156052</v>
      </c>
      <c r="B2005" s="1">
        <v>77</v>
      </c>
      <c r="C2005" s="1">
        <v>3.2987000000000002</v>
      </c>
      <c r="D2005" s="1">
        <v>6.8907999999999996</v>
      </c>
      <c r="E2005" s="1">
        <v>12.1646</v>
      </c>
      <c r="F2005" s="1">
        <v>29.621400000000001</v>
      </c>
      <c r="G2005" s="1" t="s">
        <v>29</v>
      </c>
      <c r="H2005" s="1" t="s">
        <v>22</v>
      </c>
      <c r="I2005" s="1" t="s">
        <v>23</v>
      </c>
      <c r="J2005" s="1" t="s">
        <v>24</v>
      </c>
      <c r="K2005" s="1" t="s">
        <v>25</v>
      </c>
      <c r="L2005" s="1" t="s">
        <v>26</v>
      </c>
      <c r="M2005" s="1" t="s">
        <v>27</v>
      </c>
      <c r="N2005" s="3" t="s">
        <v>28</v>
      </c>
    </row>
    <row r="2006" spans="1:14" ht="19.95" hidden="1" customHeight="1" x14ac:dyDescent="0.25">
      <c r="A2006" s="2">
        <v>156028</v>
      </c>
      <c r="B2006" s="1">
        <v>56</v>
      </c>
      <c r="C2006" s="1">
        <v>2.3773</v>
      </c>
      <c r="D2006" s="1">
        <v>5.7992999999999997</v>
      </c>
      <c r="E2006" s="1">
        <v>10.6442</v>
      </c>
      <c r="F2006" s="1">
        <v>23.1724</v>
      </c>
      <c r="G2006" s="1" t="s">
        <v>29</v>
      </c>
      <c r="H2006" s="1" t="s">
        <v>15</v>
      </c>
      <c r="I2006" s="1" t="s">
        <v>16</v>
      </c>
      <c r="J2006" s="1" t="s">
        <v>17</v>
      </c>
      <c r="K2006" s="1" t="s">
        <v>18</v>
      </c>
      <c r="L2006" s="1" t="s">
        <v>19</v>
      </c>
      <c r="M2006" s="1" t="s">
        <v>20</v>
      </c>
      <c r="N2006" s="3" t="s">
        <v>21</v>
      </c>
    </row>
    <row r="2007" spans="1:14" ht="19.95" customHeight="1" x14ac:dyDescent="0.25">
      <c r="A2007" s="2">
        <v>156002</v>
      </c>
      <c r="B2007" s="1">
        <v>61</v>
      </c>
      <c r="C2007" s="1">
        <v>3.2402000000000002</v>
      </c>
      <c r="D2007" s="1">
        <v>6.1601999999999997</v>
      </c>
      <c r="E2007" s="1">
        <v>15.033899999999999</v>
      </c>
      <c r="F2007" s="1">
        <v>26.517199999999999</v>
      </c>
      <c r="G2007" s="1" t="s">
        <v>29</v>
      </c>
      <c r="H2007" s="1" t="s">
        <v>22</v>
      </c>
      <c r="I2007" s="1" t="s">
        <v>23</v>
      </c>
      <c r="J2007" s="1" t="s">
        <v>24</v>
      </c>
      <c r="K2007" s="1" t="s">
        <v>25</v>
      </c>
      <c r="L2007" s="1" t="s">
        <v>26</v>
      </c>
      <c r="M2007" s="1" t="s">
        <v>27</v>
      </c>
      <c r="N2007" s="3" t="s">
        <v>28</v>
      </c>
    </row>
    <row r="2008" spans="1:14" ht="19.95" customHeight="1" x14ac:dyDescent="0.25">
      <c r="A2008" s="2">
        <v>155972</v>
      </c>
      <c r="B2008" s="1">
        <v>64</v>
      </c>
      <c r="C2008" s="1">
        <v>3.9887999999999999</v>
      </c>
      <c r="D2008" s="1">
        <v>6.4638999999999998</v>
      </c>
      <c r="E2008" s="1">
        <v>15.6919</v>
      </c>
      <c r="F2008" s="1">
        <v>29.471299999999999</v>
      </c>
      <c r="G2008" s="1" t="s">
        <v>38</v>
      </c>
      <c r="H2008" s="1" t="s">
        <v>22</v>
      </c>
      <c r="I2008" s="1" t="s">
        <v>23</v>
      </c>
      <c r="J2008" s="1" t="s">
        <v>24</v>
      </c>
      <c r="K2008" s="1" t="s">
        <v>25</v>
      </c>
      <c r="L2008" s="1" t="s">
        <v>26</v>
      </c>
      <c r="M2008" s="1" t="s">
        <v>27</v>
      </c>
      <c r="N2008" s="3" t="s">
        <v>28</v>
      </c>
    </row>
    <row r="2009" spans="1:14" ht="19.95" hidden="1" customHeight="1" x14ac:dyDescent="0.25">
      <c r="A2009" s="2">
        <v>155969</v>
      </c>
      <c r="B2009" s="1">
        <v>53</v>
      </c>
      <c r="C2009" s="1">
        <v>2.5577999999999999</v>
      </c>
      <c r="D2009" s="1">
        <v>5.2112999999999996</v>
      </c>
      <c r="E2009" s="1">
        <v>10.038</v>
      </c>
      <c r="F2009" s="1">
        <v>24.226900000000001</v>
      </c>
      <c r="G2009" s="1" t="s">
        <v>29</v>
      </c>
      <c r="H2009" s="1" t="s">
        <v>15</v>
      </c>
      <c r="I2009" s="1" t="s">
        <v>16</v>
      </c>
      <c r="J2009" s="1" t="s">
        <v>17</v>
      </c>
      <c r="K2009" s="1" t="s">
        <v>18</v>
      </c>
      <c r="L2009" s="1" t="s">
        <v>19</v>
      </c>
      <c r="M2009" s="1" t="s">
        <v>20</v>
      </c>
      <c r="N2009" s="3" t="s">
        <v>21</v>
      </c>
    </row>
    <row r="2010" spans="1:14" ht="19.95" hidden="1" customHeight="1" x14ac:dyDescent="0.25">
      <c r="A2010" s="2">
        <v>155965</v>
      </c>
      <c r="B2010" s="1">
        <v>14</v>
      </c>
      <c r="C2010" s="1">
        <v>1.4285000000000001</v>
      </c>
      <c r="D2010" s="1">
        <v>4.1375000000000002</v>
      </c>
      <c r="E2010" s="1">
        <v>8.9598999999999993</v>
      </c>
      <c r="F2010" s="1">
        <v>19.501000000000001</v>
      </c>
      <c r="G2010" s="1" t="s">
        <v>29</v>
      </c>
      <c r="H2010" s="1" t="s">
        <v>31</v>
      </c>
      <c r="I2010" s="1" t="s">
        <v>32</v>
      </c>
      <c r="J2010" s="1" t="s">
        <v>33</v>
      </c>
      <c r="K2010" s="1" t="s">
        <v>34</v>
      </c>
      <c r="L2010" s="1" t="s">
        <v>35</v>
      </c>
      <c r="M2010" s="1" t="s">
        <v>36</v>
      </c>
      <c r="N2010" s="3" t="s">
        <v>37</v>
      </c>
    </row>
    <row r="2011" spans="1:14" ht="19.95" customHeight="1" x14ac:dyDescent="0.25">
      <c r="A2011" s="2">
        <v>155938</v>
      </c>
      <c r="B2011" s="1">
        <v>68</v>
      </c>
      <c r="C2011" s="1">
        <v>3.9376000000000002</v>
      </c>
      <c r="D2011" s="1">
        <v>6.1191000000000004</v>
      </c>
      <c r="E2011" s="1">
        <v>12.481999999999999</v>
      </c>
      <c r="F2011" s="1">
        <v>27.691600000000001</v>
      </c>
      <c r="G2011" s="1" t="s">
        <v>29</v>
      </c>
      <c r="H2011" s="1" t="s">
        <v>22</v>
      </c>
      <c r="I2011" s="1" t="s">
        <v>23</v>
      </c>
      <c r="J2011" s="1" t="s">
        <v>24</v>
      </c>
      <c r="K2011" s="1" t="s">
        <v>25</v>
      </c>
      <c r="L2011" s="1" t="s">
        <v>26</v>
      </c>
      <c r="M2011" s="1" t="s">
        <v>27</v>
      </c>
      <c r="N2011" s="3" t="s">
        <v>28</v>
      </c>
    </row>
    <row r="2012" spans="1:14" ht="19.95" customHeight="1" x14ac:dyDescent="0.25">
      <c r="A2012" s="2">
        <v>155919</v>
      </c>
      <c r="B2012" s="1">
        <v>88</v>
      </c>
      <c r="C2012" s="1">
        <v>3.9967999999999999</v>
      </c>
      <c r="D2012" s="1">
        <v>6.9950000000000001</v>
      </c>
      <c r="E2012" s="1">
        <v>14.313499999999999</v>
      </c>
      <c r="F2012" s="1">
        <v>29.514500000000002</v>
      </c>
      <c r="G2012" s="1" t="s">
        <v>14</v>
      </c>
      <c r="H2012" s="1" t="s">
        <v>22</v>
      </c>
      <c r="I2012" s="1" t="s">
        <v>23</v>
      </c>
      <c r="J2012" s="1" t="s">
        <v>24</v>
      </c>
      <c r="K2012" s="1" t="s">
        <v>25</v>
      </c>
      <c r="L2012" s="1" t="s">
        <v>26</v>
      </c>
      <c r="M2012" s="1" t="s">
        <v>27</v>
      </c>
      <c r="N2012" s="3" t="s">
        <v>28</v>
      </c>
    </row>
    <row r="2013" spans="1:14" ht="19.95" customHeight="1" x14ac:dyDescent="0.25">
      <c r="A2013" s="2">
        <v>155918</v>
      </c>
      <c r="B2013" s="1">
        <v>78</v>
      </c>
      <c r="C2013" s="1">
        <v>3.1118999999999999</v>
      </c>
      <c r="D2013" s="1">
        <v>6.8211000000000004</v>
      </c>
      <c r="E2013" s="1">
        <v>13.590299999999999</v>
      </c>
      <c r="F2013" s="1">
        <v>27.462700000000002</v>
      </c>
      <c r="G2013" s="1" t="s">
        <v>14</v>
      </c>
      <c r="H2013" s="1" t="s">
        <v>22</v>
      </c>
      <c r="I2013" s="1" t="s">
        <v>23</v>
      </c>
      <c r="J2013" s="1" t="s">
        <v>24</v>
      </c>
      <c r="K2013" s="1" t="s">
        <v>25</v>
      </c>
      <c r="L2013" s="1" t="s">
        <v>26</v>
      </c>
      <c r="M2013" s="1" t="s">
        <v>27</v>
      </c>
      <c r="N2013" s="3" t="s">
        <v>28</v>
      </c>
    </row>
    <row r="2014" spans="1:14" ht="19.95" hidden="1" customHeight="1" x14ac:dyDescent="0.25">
      <c r="A2014" s="2">
        <v>155860</v>
      </c>
      <c r="B2014" s="1">
        <v>40</v>
      </c>
      <c r="C2014" s="1">
        <v>2.3477999999999999</v>
      </c>
      <c r="D2014" s="1">
        <v>5.4302999999999999</v>
      </c>
      <c r="E2014" s="1">
        <v>11.769</v>
      </c>
      <c r="F2014" s="1">
        <v>22.108699999999999</v>
      </c>
      <c r="G2014" s="1" t="s">
        <v>38</v>
      </c>
      <c r="H2014" s="1" t="s">
        <v>15</v>
      </c>
      <c r="I2014" s="1" t="s">
        <v>16</v>
      </c>
      <c r="J2014" s="1" t="s">
        <v>17</v>
      </c>
      <c r="K2014" s="1" t="s">
        <v>18</v>
      </c>
      <c r="L2014" s="1" t="s">
        <v>19</v>
      </c>
      <c r="M2014" s="1" t="s">
        <v>20</v>
      </c>
      <c r="N2014" s="3" t="s">
        <v>21</v>
      </c>
    </row>
    <row r="2015" spans="1:14" ht="19.95" hidden="1" customHeight="1" x14ac:dyDescent="0.25">
      <c r="A2015" s="2">
        <v>155860</v>
      </c>
      <c r="B2015" s="1">
        <v>20</v>
      </c>
      <c r="C2015" s="1">
        <v>1.7593000000000001</v>
      </c>
      <c r="D2015" s="1">
        <v>4.0195999999999996</v>
      </c>
      <c r="E2015" s="1">
        <v>8.5496999999999996</v>
      </c>
      <c r="F2015" s="1">
        <v>18.43</v>
      </c>
      <c r="G2015" s="1" t="s">
        <v>29</v>
      </c>
      <c r="H2015" s="1" t="s">
        <v>31</v>
      </c>
      <c r="I2015" s="1" t="s">
        <v>32</v>
      </c>
      <c r="J2015" s="1" t="s">
        <v>33</v>
      </c>
      <c r="K2015" s="1" t="s">
        <v>34</v>
      </c>
      <c r="L2015" s="1" t="s">
        <v>35</v>
      </c>
      <c r="M2015" s="1" t="s">
        <v>36</v>
      </c>
      <c r="N2015" s="3" t="s">
        <v>37</v>
      </c>
    </row>
    <row r="2016" spans="1:14" ht="19.95" customHeight="1" x14ac:dyDescent="0.25">
      <c r="A2016" s="2">
        <v>155855</v>
      </c>
      <c r="B2016" s="1">
        <v>71</v>
      </c>
      <c r="C2016" s="1">
        <v>3.1442999999999999</v>
      </c>
      <c r="D2016" s="1">
        <v>6.6536</v>
      </c>
      <c r="E2016" s="1">
        <v>14.726599999999999</v>
      </c>
      <c r="F2016" s="1">
        <v>25.1966</v>
      </c>
      <c r="G2016" s="1" t="s">
        <v>14</v>
      </c>
      <c r="H2016" s="1" t="s">
        <v>22</v>
      </c>
      <c r="I2016" s="1" t="s">
        <v>23</v>
      </c>
      <c r="J2016" s="1" t="s">
        <v>24</v>
      </c>
      <c r="K2016" s="1" t="s">
        <v>25</v>
      </c>
      <c r="L2016" s="1" t="s">
        <v>26</v>
      </c>
      <c r="M2016" s="1" t="s">
        <v>27</v>
      </c>
      <c r="N2016" s="3" t="s">
        <v>28</v>
      </c>
    </row>
    <row r="2017" spans="1:14" ht="19.95" hidden="1" customHeight="1" x14ac:dyDescent="0.25">
      <c r="A2017" s="2">
        <v>155828</v>
      </c>
      <c r="B2017" s="1">
        <v>37</v>
      </c>
      <c r="C2017" s="1">
        <v>2.7553999999999998</v>
      </c>
      <c r="D2017" s="1">
        <v>5.3860999999999999</v>
      </c>
      <c r="E2017" s="1">
        <v>11.742599999999999</v>
      </c>
      <c r="F2017" s="1">
        <v>22.251300000000001</v>
      </c>
      <c r="G2017" s="1" t="s">
        <v>38</v>
      </c>
      <c r="H2017" s="1" t="s">
        <v>15</v>
      </c>
      <c r="I2017" s="1" t="s">
        <v>16</v>
      </c>
      <c r="J2017" s="1" t="s">
        <v>17</v>
      </c>
      <c r="K2017" s="1" t="s">
        <v>18</v>
      </c>
      <c r="L2017" s="1" t="s">
        <v>19</v>
      </c>
      <c r="M2017" s="1" t="s">
        <v>20</v>
      </c>
      <c r="N2017" s="3" t="s">
        <v>21</v>
      </c>
    </row>
    <row r="2018" spans="1:14" ht="19.95" hidden="1" customHeight="1" x14ac:dyDescent="0.25">
      <c r="A2018" s="2">
        <v>155827</v>
      </c>
      <c r="B2018" s="1">
        <v>27</v>
      </c>
      <c r="C2018" s="1">
        <v>1.0182</v>
      </c>
      <c r="D2018" s="1">
        <v>4.0662000000000003</v>
      </c>
      <c r="E2018" s="1">
        <v>8.0678000000000001</v>
      </c>
      <c r="F2018" s="1">
        <v>16.783799999999999</v>
      </c>
      <c r="G2018" s="1" t="s">
        <v>30</v>
      </c>
      <c r="H2018" s="1" t="s">
        <v>31</v>
      </c>
      <c r="I2018" s="1" t="s">
        <v>32</v>
      </c>
      <c r="J2018" s="1" t="s">
        <v>33</v>
      </c>
      <c r="K2018" s="1" t="s">
        <v>34</v>
      </c>
      <c r="L2018" s="1" t="s">
        <v>35</v>
      </c>
      <c r="M2018" s="1" t="s">
        <v>36</v>
      </c>
      <c r="N2018" s="3" t="s">
        <v>37</v>
      </c>
    </row>
    <row r="2019" spans="1:14" ht="19.95" customHeight="1" x14ac:dyDescent="0.25">
      <c r="A2019" s="2">
        <v>155823</v>
      </c>
      <c r="B2019" s="1">
        <v>97</v>
      </c>
      <c r="C2019" s="1">
        <v>3.1983000000000001</v>
      </c>
      <c r="D2019" s="1">
        <v>6.4099000000000004</v>
      </c>
      <c r="E2019" s="1">
        <v>14.671799999999999</v>
      </c>
      <c r="F2019" s="1">
        <v>27.152100000000001</v>
      </c>
      <c r="G2019" s="1" t="s">
        <v>38</v>
      </c>
      <c r="H2019" s="1" t="s">
        <v>22</v>
      </c>
      <c r="I2019" s="1" t="s">
        <v>23</v>
      </c>
      <c r="J2019" s="1" t="s">
        <v>24</v>
      </c>
      <c r="K2019" s="1" t="s">
        <v>25</v>
      </c>
      <c r="L2019" s="1" t="s">
        <v>26</v>
      </c>
      <c r="M2019" s="1" t="s">
        <v>27</v>
      </c>
      <c r="N2019" s="3" t="s">
        <v>28</v>
      </c>
    </row>
    <row r="2020" spans="1:14" ht="19.95" hidden="1" customHeight="1" x14ac:dyDescent="0.25">
      <c r="A2020" s="2">
        <v>155807</v>
      </c>
      <c r="B2020" s="1">
        <v>34</v>
      </c>
      <c r="C2020" s="1">
        <v>2.6497000000000002</v>
      </c>
      <c r="D2020" s="1">
        <v>5.6097000000000001</v>
      </c>
      <c r="E2020" s="1">
        <v>10.984500000000001</v>
      </c>
      <c r="F2020" s="1">
        <v>24.276</v>
      </c>
      <c r="G2020" s="1" t="s">
        <v>29</v>
      </c>
      <c r="H2020" s="1" t="s">
        <v>15</v>
      </c>
      <c r="I2020" s="1" t="s">
        <v>16</v>
      </c>
      <c r="J2020" s="1" t="s">
        <v>17</v>
      </c>
      <c r="K2020" s="1" t="s">
        <v>18</v>
      </c>
      <c r="L2020" s="1" t="s">
        <v>19</v>
      </c>
      <c r="M2020" s="1" t="s">
        <v>20</v>
      </c>
      <c r="N2020" s="3" t="s">
        <v>21</v>
      </c>
    </row>
    <row r="2021" spans="1:14" ht="19.95" hidden="1" customHeight="1" x14ac:dyDescent="0.25">
      <c r="A2021" s="2">
        <v>155793</v>
      </c>
      <c r="B2021" s="1">
        <v>15</v>
      </c>
      <c r="C2021" s="1">
        <v>1.5262</v>
      </c>
      <c r="D2021" s="1">
        <v>4.5366999999999997</v>
      </c>
      <c r="E2021" s="1">
        <v>8.7841000000000005</v>
      </c>
      <c r="F2021" s="1">
        <v>19.728100000000001</v>
      </c>
      <c r="G2021" s="1" t="s">
        <v>30</v>
      </c>
      <c r="H2021" s="1" t="s">
        <v>31</v>
      </c>
      <c r="I2021" s="1" t="s">
        <v>32</v>
      </c>
      <c r="J2021" s="1" t="s">
        <v>33</v>
      </c>
      <c r="K2021" s="1" t="s">
        <v>34</v>
      </c>
      <c r="L2021" s="1" t="s">
        <v>35</v>
      </c>
      <c r="M2021" s="1" t="s">
        <v>36</v>
      </c>
      <c r="N2021" s="3" t="s">
        <v>37</v>
      </c>
    </row>
    <row r="2022" spans="1:14" ht="19.95" hidden="1" customHeight="1" x14ac:dyDescent="0.25">
      <c r="A2022" s="2">
        <v>155785</v>
      </c>
      <c r="B2022" s="1">
        <v>46</v>
      </c>
      <c r="C2022" s="1">
        <v>2.0364</v>
      </c>
      <c r="D2022" s="1">
        <v>5.4684999999999997</v>
      </c>
      <c r="E2022" s="1">
        <v>10.725199999999999</v>
      </c>
      <c r="F2022" s="1">
        <v>23.932700000000001</v>
      </c>
      <c r="G2022" s="1" t="s">
        <v>29</v>
      </c>
      <c r="H2022" s="1" t="s">
        <v>15</v>
      </c>
      <c r="I2022" s="1" t="s">
        <v>16</v>
      </c>
      <c r="J2022" s="1" t="s">
        <v>17</v>
      </c>
      <c r="K2022" s="1" t="s">
        <v>18</v>
      </c>
      <c r="L2022" s="1" t="s">
        <v>19</v>
      </c>
      <c r="M2022" s="1" t="s">
        <v>20</v>
      </c>
      <c r="N2022" s="3" t="s">
        <v>21</v>
      </c>
    </row>
    <row r="2023" spans="1:14" ht="19.95" customHeight="1" x14ac:dyDescent="0.25">
      <c r="A2023" s="2">
        <v>155762</v>
      </c>
      <c r="B2023" s="1">
        <v>83</v>
      </c>
      <c r="C2023" s="1">
        <v>3.669</v>
      </c>
      <c r="D2023" s="1">
        <v>6.7933000000000003</v>
      </c>
      <c r="E2023" s="1">
        <v>15.1183</v>
      </c>
      <c r="F2023" s="1">
        <v>29.543900000000001</v>
      </c>
      <c r="G2023" s="1" t="s">
        <v>29</v>
      </c>
      <c r="H2023" s="1" t="s">
        <v>22</v>
      </c>
      <c r="I2023" s="1" t="s">
        <v>23</v>
      </c>
      <c r="J2023" s="1" t="s">
        <v>24</v>
      </c>
      <c r="K2023" s="1" t="s">
        <v>25</v>
      </c>
      <c r="L2023" s="1" t="s">
        <v>26</v>
      </c>
      <c r="M2023" s="1" t="s">
        <v>27</v>
      </c>
      <c r="N2023" s="3" t="s">
        <v>28</v>
      </c>
    </row>
    <row r="2024" spans="1:14" ht="19.95" hidden="1" customHeight="1" x14ac:dyDescent="0.25">
      <c r="A2024" s="2">
        <v>155740</v>
      </c>
      <c r="B2024" s="1">
        <v>30</v>
      </c>
      <c r="C2024" s="1">
        <v>1.3026</v>
      </c>
      <c r="D2024" s="1">
        <v>4.0225</v>
      </c>
      <c r="E2024" s="1">
        <v>9.6447000000000003</v>
      </c>
      <c r="F2024" s="1">
        <v>17.2744</v>
      </c>
      <c r="G2024" s="1" t="s">
        <v>29</v>
      </c>
      <c r="H2024" s="1" t="s">
        <v>31</v>
      </c>
      <c r="I2024" s="1" t="s">
        <v>32</v>
      </c>
      <c r="J2024" s="1" t="s">
        <v>33</v>
      </c>
      <c r="K2024" s="1" t="s">
        <v>34</v>
      </c>
      <c r="L2024" s="1" t="s">
        <v>35</v>
      </c>
      <c r="M2024" s="1" t="s">
        <v>36</v>
      </c>
      <c r="N2024" s="3" t="s">
        <v>37</v>
      </c>
    </row>
    <row r="2025" spans="1:14" ht="19.95" customHeight="1" x14ac:dyDescent="0.25">
      <c r="A2025" s="2">
        <v>155703</v>
      </c>
      <c r="B2025" s="1">
        <v>63</v>
      </c>
      <c r="C2025" s="1">
        <v>3.2696999999999998</v>
      </c>
      <c r="D2025" s="1">
        <v>6.4649000000000001</v>
      </c>
      <c r="E2025" s="1">
        <v>12.561299999999999</v>
      </c>
      <c r="F2025" s="1">
        <v>28.4391</v>
      </c>
      <c r="G2025" s="1" t="s">
        <v>38</v>
      </c>
      <c r="H2025" s="1" t="s">
        <v>22</v>
      </c>
      <c r="I2025" s="1" t="s">
        <v>23</v>
      </c>
      <c r="J2025" s="1" t="s">
        <v>24</v>
      </c>
      <c r="K2025" s="1" t="s">
        <v>25</v>
      </c>
      <c r="L2025" s="1" t="s">
        <v>26</v>
      </c>
      <c r="M2025" s="1" t="s">
        <v>27</v>
      </c>
      <c r="N2025" s="3" t="s">
        <v>28</v>
      </c>
    </row>
    <row r="2026" spans="1:14" ht="19.95" hidden="1" customHeight="1" x14ac:dyDescent="0.25">
      <c r="A2026" s="2">
        <v>155699</v>
      </c>
      <c r="B2026" s="1">
        <v>40</v>
      </c>
      <c r="C2026" s="1">
        <v>2.0390000000000001</v>
      </c>
      <c r="D2026" s="1">
        <v>5.7862</v>
      </c>
      <c r="E2026" s="1">
        <v>11.0509</v>
      </c>
      <c r="F2026" s="1">
        <v>20.396000000000001</v>
      </c>
      <c r="G2026" s="1" t="s">
        <v>29</v>
      </c>
      <c r="H2026" s="1" t="s">
        <v>15</v>
      </c>
      <c r="I2026" s="1" t="s">
        <v>16</v>
      </c>
      <c r="J2026" s="1" t="s">
        <v>17</v>
      </c>
      <c r="K2026" s="1" t="s">
        <v>18</v>
      </c>
      <c r="L2026" s="1" t="s">
        <v>19</v>
      </c>
      <c r="M2026" s="1" t="s">
        <v>20</v>
      </c>
      <c r="N2026" s="3" t="s">
        <v>21</v>
      </c>
    </row>
    <row r="2027" spans="1:14" ht="19.95" hidden="1" customHeight="1" x14ac:dyDescent="0.25">
      <c r="A2027" s="2">
        <v>155689</v>
      </c>
      <c r="B2027" s="1">
        <v>53</v>
      </c>
      <c r="C2027" s="1">
        <v>2.8721000000000001</v>
      </c>
      <c r="D2027" s="1">
        <v>5.6127000000000002</v>
      </c>
      <c r="E2027" s="1">
        <v>10.587300000000001</v>
      </c>
      <c r="F2027" s="1">
        <v>21.603000000000002</v>
      </c>
      <c r="G2027" s="1" t="s">
        <v>30</v>
      </c>
      <c r="H2027" s="1" t="s">
        <v>15</v>
      </c>
      <c r="I2027" s="1" t="s">
        <v>16</v>
      </c>
      <c r="J2027" s="1" t="s">
        <v>17</v>
      </c>
      <c r="K2027" s="1" t="s">
        <v>18</v>
      </c>
      <c r="L2027" s="1" t="s">
        <v>19</v>
      </c>
      <c r="M2027" s="1" t="s">
        <v>20</v>
      </c>
      <c r="N2027" s="3" t="s">
        <v>21</v>
      </c>
    </row>
    <row r="2028" spans="1:14" ht="19.95" hidden="1" customHeight="1" x14ac:dyDescent="0.25">
      <c r="A2028" s="2">
        <v>155685</v>
      </c>
      <c r="B2028" s="1">
        <v>54</v>
      </c>
      <c r="C2028" s="1">
        <v>2.2730999999999999</v>
      </c>
      <c r="D2028" s="1">
        <v>5.5928000000000004</v>
      </c>
      <c r="E2028" s="1">
        <v>11.308199999999999</v>
      </c>
      <c r="F2028" s="1">
        <v>23.267099999999999</v>
      </c>
      <c r="G2028" s="1" t="s">
        <v>30</v>
      </c>
      <c r="H2028" s="1" t="s">
        <v>15</v>
      </c>
      <c r="I2028" s="1" t="s">
        <v>16</v>
      </c>
      <c r="J2028" s="1" t="s">
        <v>17</v>
      </c>
      <c r="K2028" s="1" t="s">
        <v>18</v>
      </c>
      <c r="L2028" s="1" t="s">
        <v>19</v>
      </c>
      <c r="M2028" s="1" t="s">
        <v>20</v>
      </c>
      <c r="N2028" s="3" t="s">
        <v>21</v>
      </c>
    </row>
    <row r="2029" spans="1:14" ht="19.95" hidden="1" customHeight="1" x14ac:dyDescent="0.25">
      <c r="A2029" s="2">
        <v>155677</v>
      </c>
      <c r="B2029" s="1">
        <v>22</v>
      </c>
      <c r="C2029" s="1">
        <v>1.1304000000000001</v>
      </c>
      <c r="D2029" s="1">
        <v>4.7187000000000001</v>
      </c>
      <c r="E2029" s="1">
        <v>8.0381</v>
      </c>
      <c r="F2029" s="1">
        <v>16.2134</v>
      </c>
      <c r="G2029" s="1" t="s">
        <v>30</v>
      </c>
      <c r="H2029" s="1" t="s">
        <v>31</v>
      </c>
      <c r="I2029" s="1" t="s">
        <v>32</v>
      </c>
      <c r="J2029" s="1" t="s">
        <v>33</v>
      </c>
      <c r="K2029" s="1" t="s">
        <v>34</v>
      </c>
      <c r="L2029" s="1" t="s">
        <v>35</v>
      </c>
      <c r="M2029" s="1" t="s">
        <v>36</v>
      </c>
      <c r="N2029" s="3" t="s">
        <v>37</v>
      </c>
    </row>
    <row r="2030" spans="1:14" ht="19.95" customHeight="1" x14ac:dyDescent="0.25">
      <c r="A2030" s="2">
        <v>155664</v>
      </c>
      <c r="B2030" s="1">
        <v>62</v>
      </c>
      <c r="C2030" s="1">
        <v>3.8820999999999999</v>
      </c>
      <c r="D2030" s="1">
        <v>6.2355999999999998</v>
      </c>
      <c r="E2030" s="1">
        <v>14.6295</v>
      </c>
      <c r="F2030" s="1">
        <v>27.530899999999999</v>
      </c>
      <c r="G2030" s="1" t="s">
        <v>14</v>
      </c>
      <c r="H2030" s="1" t="s">
        <v>22</v>
      </c>
      <c r="I2030" s="1" t="s">
        <v>23</v>
      </c>
      <c r="J2030" s="1" t="s">
        <v>24</v>
      </c>
      <c r="K2030" s="1" t="s">
        <v>25</v>
      </c>
      <c r="L2030" s="1" t="s">
        <v>26</v>
      </c>
      <c r="M2030" s="1" t="s">
        <v>27</v>
      </c>
      <c r="N2030" s="3" t="s">
        <v>28</v>
      </c>
    </row>
    <row r="2031" spans="1:14" ht="19.95" hidden="1" customHeight="1" x14ac:dyDescent="0.25">
      <c r="A2031" s="2">
        <v>155662</v>
      </c>
      <c r="B2031" s="1">
        <v>53</v>
      </c>
      <c r="C2031" s="1">
        <v>2.8666</v>
      </c>
      <c r="D2031" s="1">
        <v>5.7057000000000002</v>
      </c>
      <c r="E2031" s="1">
        <v>11.100099999999999</v>
      </c>
      <c r="F2031" s="1">
        <v>20.545100000000001</v>
      </c>
      <c r="G2031" s="1" t="s">
        <v>38</v>
      </c>
      <c r="H2031" s="1" t="s">
        <v>15</v>
      </c>
      <c r="I2031" s="1" t="s">
        <v>16</v>
      </c>
      <c r="J2031" s="1" t="s">
        <v>17</v>
      </c>
      <c r="K2031" s="1" t="s">
        <v>18</v>
      </c>
      <c r="L2031" s="1" t="s">
        <v>19</v>
      </c>
      <c r="M2031" s="1" t="s">
        <v>20</v>
      </c>
      <c r="N2031" s="3" t="s">
        <v>21</v>
      </c>
    </row>
    <row r="2032" spans="1:14" ht="19.95" hidden="1" customHeight="1" x14ac:dyDescent="0.25">
      <c r="A2032" s="2">
        <v>155657</v>
      </c>
      <c r="B2032" s="1">
        <v>55</v>
      </c>
      <c r="C2032" s="1">
        <v>2.5085999999999999</v>
      </c>
      <c r="D2032" s="1">
        <v>5.7392000000000003</v>
      </c>
      <c r="E2032" s="1">
        <v>10.6602</v>
      </c>
      <c r="F2032" s="1">
        <v>20.234500000000001</v>
      </c>
      <c r="G2032" s="1" t="s">
        <v>14</v>
      </c>
      <c r="H2032" s="1" t="s">
        <v>15</v>
      </c>
      <c r="I2032" s="1" t="s">
        <v>16</v>
      </c>
      <c r="J2032" s="1" t="s">
        <v>17</v>
      </c>
      <c r="K2032" s="1" t="s">
        <v>18</v>
      </c>
      <c r="L2032" s="1" t="s">
        <v>19</v>
      </c>
      <c r="M2032" s="1" t="s">
        <v>20</v>
      </c>
      <c r="N2032" s="3" t="s">
        <v>21</v>
      </c>
    </row>
    <row r="2033" spans="1:14" ht="19.95" hidden="1" customHeight="1" x14ac:dyDescent="0.25">
      <c r="A2033" s="2">
        <v>155625</v>
      </c>
      <c r="B2033" s="1">
        <v>28</v>
      </c>
      <c r="C2033" s="1">
        <v>1.4696</v>
      </c>
      <c r="D2033" s="1">
        <v>4.3411</v>
      </c>
      <c r="E2033" s="1">
        <v>8.6530000000000005</v>
      </c>
      <c r="F2033" s="1">
        <v>17.3903</v>
      </c>
      <c r="G2033" s="1" t="s">
        <v>30</v>
      </c>
      <c r="H2033" s="1" t="s">
        <v>31</v>
      </c>
      <c r="I2033" s="1" t="s">
        <v>32</v>
      </c>
      <c r="J2033" s="1" t="s">
        <v>33</v>
      </c>
      <c r="K2033" s="1" t="s">
        <v>34</v>
      </c>
      <c r="L2033" s="1" t="s">
        <v>35</v>
      </c>
      <c r="M2033" s="1" t="s">
        <v>36</v>
      </c>
      <c r="N2033" s="3" t="s">
        <v>37</v>
      </c>
    </row>
    <row r="2034" spans="1:14" ht="19.95" hidden="1" customHeight="1" x14ac:dyDescent="0.25">
      <c r="A2034" s="2">
        <v>155539</v>
      </c>
      <c r="B2034" s="1">
        <v>40</v>
      </c>
      <c r="C2034" s="1">
        <v>2.4948999999999999</v>
      </c>
      <c r="D2034" s="1">
        <v>5.4880000000000004</v>
      </c>
      <c r="E2034" s="1">
        <v>11.4979</v>
      </c>
      <c r="F2034" s="1">
        <v>23.739100000000001</v>
      </c>
      <c r="G2034" s="1" t="s">
        <v>29</v>
      </c>
      <c r="H2034" s="1" t="s">
        <v>15</v>
      </c>
      <c r="I2034" s="1" t="s">
        <v>16</v>
      </c>
      <c r="J2034" s="1" t="s">
        <v>17</v>
      </c>
      <c r="K2034" s="1" t="s">
        <v>18</v>
      </c>
      <c r="L2034" s="1" t="s">
        <v>19</v>
      </c>
      <c r="M2034" s="1" t="s">
        <v>20</v>
      </c>
      <c r="N2034" s="3" t="s">
        <v>21</v>
      </c>
    </row>
    <row r="2035" spans="1:14" ht="19.95" customHeight="1" x14ac:dyDescent="0.25">
      <c r="A2035" s="2">
        <v>155521</v>
      </c>
      <c r="B2035" s="1">
        <v>78</v>
      </c>
      <c r="C2035" s="1">
        <v>3.0966</v>
      </c>
      <c r="D2035" s="1">
        <v>6.6924000000000001</v>
      </c>
      <c r="E2035" s="1">
        <v>13.726100000000001</v>
      </c>
      <c r="F2035" s="1">
        <v>28.953600000000002</v>
      </c>
      <c r="G2035" s="1" t="s">
        <v>30</v>
      </c>
      <c r="H2035" s="1" t="s">
        <v>22</v>
      </c>
      <c r="I2035" s="1" t="s">
        <v>23</v>
      </c>
      <c r="J2035" s="1" t="s">
        <v>24</v>
      </c>
      <c r="K2035" s="1" t="s">
        <v>25</v>
      </c>
      <c r="L2035" s="1" t="s">
        <v>26</v>
      </c>
      <c r="M2035" s="1" t="s">
        <v>27</v>
      </c>
      <c r="N2035" s="3" t="s">
        <v>28</v>
      </c>
    </row>
    <row r="2036" spans="1:14" ht="19.95" hidden="1" customHeight="1" x14ac:dyDescent="0.25">
      <c r="A2036" s="2">
        <v>155496</v>
      </c>
      <c r="B2036" s="1">
        <v>20</v>
      </c>
      <c r="C2036" s="1">
        <v>1.7617</v>
      </c>
      <c r="D2036" s="1">
        <v>4.8696000000000002</v>
      </c>
      <c r="E2036" s="1">
        <v>8.7049000000000003</v>
      </c>
      <c r="F2036" s="1">
        <v>17.7681</v>
      </c>
      <c r="G2036" s="1" t="s">
        <v>30</v>
      </c>
      <c r="H2036" s="1" t="s">
        <v>31</v>
      </c>
      <c r="I2036" s="1" t="s">
        <v>32</v>
      </c>
      <c r="J2036" s="1" t="s">
        <v>33</v>
      </c>
      <c r="K2036" s="1" t="s">
        <v>34</v>
      </c>
      <c r="L2036" s="1" t="s">
        <v>35</v>
      </c>
      <c r="M2036" s="1" t="s">
        <v>36</v>
      </c>
      <c r="N2036" s="3" t="s">
        <v>37</v>
      </c>
    </row>
    <row r="2037" spans="1:14" ht="19.95" hidden="1" customHeight="1" x14ac:dyDescent="0.25">
      <c r="A2037" s="2">
        <v>155443</v>
      </c>
      <c r="B2037" s="1">
        <v>12</v>
      </c>
      <c r="C2037" s="1">
        <v>1.8883000000000001</v>
      </c>
      <c r="D2037" s="1">
        <v>4.3513000000000002</v>
      </c>
      <c r="E2037" s="1">
        <v>9.2977000000000007</v>
      </c>
      <c r="F2037" s="1">
        <v>16.059200000000001</v>
      </c>
      <c r="G2037" s="1" t="s">
        <v>30</v>
      </c>
      <c r="H2037" s="1" t="s">
        <v>31</v>
      </c>
      <c r="I2037" s="1" t="s">
        <v>32</v>
      </c>
      <c r="J2037" s="1" t="s">
        <v>33</v>
      </c>
      <c r="K2037" s="1" t="s">
        <v>34</v>
      </c>
      <c r="L2037" s="1" t="s">
        <v>35</v>
      </c>
      <c r="M2037" s="1" t="s">
        <v>36</v>
      </c>
      <c r="N2037" s="3" t="s">
        <v>37</v>
      </c>
    </row>
    <row r="2038" spans="1:14" ht="19.95" customHeight="1" x14ac:dyDescent="0.25">
      <c r="A2038" s="2">
        <v>155408</v>
      </c>
      <c r="B2038" s="1">
        <v>96</v>
      </c>
      <c r="C2038" s="1">
        <v>3.6404999999999998</v>
      </c>
      <c r="D2038" s="1">
        <v>6.8685</v>
      </c>
      <c r="E2038" s="1">
        <v>15.680199999999999</v>
      </c>
      <c r="F2038" s="1">
        <v>27.547000000000001</v>
      </c>
      <c r="G2038" s="1" t="s">
        <v>30</v>
      </c>
      <c r="H2038" s="1" t="s">
        <v>22</v>
      </c>
      <c r="I2038" s="1" t="s">
        <v>23</v>
      </c>
      <c r="J2038" s="1" t="s">
        <v>24</v>
      </c>
      <c r="K2038" s="1" t="s">
        <v>25</v>
      </c>
      <c r="L2038" s="1" t="s">
        <v>26</v>
      </c>
      <c r="M2038" s="1" t="s">
        <v>27</v>
      </c>
      <c r="N2038" s="3" t="s">
        <v>28</v>
      </c>
    </row>
    <row r="2039" spans="1:14" ht="19.95" customHeight="1" x14ac:dyDescent="0.25">
      <c r="A2039" s="2">
        <v>155384</v>
      </c>
      <c r="B2039" s="1">
        <v>81</v>
      </c>
      <c r="C2039" s="1">
        <v>3.0548000000000002</v>
      </c>
      <c r="D2039" s="1">
        <v>6.7168999999999999</v>
      </c>
      <c r="E2039" s="1">
        <v>12.3071</v>
      </c>
      <c r="F2039" s="1">
        <v>25.201499999999999</v>
      </c>
      <c r="G2039" s="1" t="s">
        <v>30</v>
      </c>
      <c r="H2039" s="1" t="s">
        <v>22</v>
      </c>
      <c r="I2039" s="1" t="s">
        <v>23</v>
      </c>
      <c r="J2039" s="1" t="s">
        <v>24</v>
      </c>
      <c r="K2039" s="1" t="s">
        <v>25</v>
      </c>
      <c r="L2039" s="1" t="s">
        <v>26</v>
      </c>
      <c r="M2039" s="1" t="s">
        <v>27</v>
      </c>
      <c r="N2039" s="3" t="s">
        <v>28</v>
      </c>
    </row>
    <row r="2040" spans="1:14" ht="19.95" customHeight="1" x14ac:dyDescent="0.25">
      <c r="A2040" s="2">
        <v>155332</v>
      </c>
      <c r="B2040" s="1">
        <v>61</v>
      </c>
      <c r="C2040" s="1">
        <v>3.2970999999999999</v>
      </c>
      <c r="D2040" s="1">
        <v>6.8949999999999996</v>
      </c>
      <c r="E2040" s="1">
        <v>13.1447</v>
      </c>
      <c r="F2040" s="1">
        <v>27.9861</v>
      </c>
      <c r="G2040" s="1" t="s">
        <v>38</v>
      </c>
      <c r="H2040" s="1" t="s">
        <v>22</v>
      </c>
      <c r="I2040" s="1" t="s">
        <v>23</v>
      </c>
      <c r="J2040" s="1" t="s">
        <v>24</v>
      </c>
      <c r="K2040" s="1" t="s">
        <v>25</v>
      </c>
      <c r="L2040" s="1" t="s">
        <v>26</v>
      </c>
      <c r="M2040" s="1" t="s">
        <v>27</v>
      </c>
      <c r="N2040" s="3" t="s">
        <v>28</v>
      </c>
    </row>
    <row r="2041" spans="1:14" ht="19.95" hidden="1" customHeight="1" x14ac:dyDescent="0.25">
      <c r="A2041" s="2">
        <v>155331</v>
      </c>
      <c r="B2041" s="1">
        <v>45</v>
      </c>
      <c r="C2041" s="1">
        <v>2.9333</v>
      </c>
      <c r="D2041" s="1">
        <v>5.4526000000000003</v>
      </c>
      <c r="E2041" s="1">
        <v>11.6347</v>
      </c>
      <c r="F2041" s="1">
        <v>24.967400000000001</v>
      </c>
      <c r="G2041" s="1" t="s">
        <v>30</v>
      </c>
      <c r="H2041" s="1" t="s">
        <v>15</v>
      </c>
      <c r="I2041" s="1" t="s">
        <v>16</v>
      </c>
      <c r="J2041" s="1" t="s">
        <v>17</v>
      </c>
      <c r="K2041" s="1" t="s">
        <v>18</v>
      </c>
      <c r="L2041" s="1" t="s">
        <v>19</v>
      </c>
      <c r="M2041" s="1" t="s">
        <v>20</v>
      </c>
      <c r="N2041" s="3" t="s">
        <v>21</v>
      </c>
    </row>
    <row r="2042" spans="1:14" ht="19.95" customHeight="1" x14ac:dyDescent="0.25">
      <c r="A2042" s="2">
        <v>155331</v>
      </c>
      <c r="B2042" s="1">
        <v>83</v>
      </c>
      <c r="C2042" s="1">
        <v>3.6709999999999998</v>
      </c>
      <c r="D2042" s="1">
        <v>6.1418999999999997</v>
      </c>
      <c r="E2042" s="1">
        <v>15.2151</v>
      </c>
      <c r="F2042" s="1">
        <v>27.942299999999999</v>
      </c>
      <c r="G2042" s="1" t="s">
        <v>29</v>
      </c>
      <c r="H2042" s="1" t="s">
        <v>22</v>
      </c>
      <c r="I2042" s="1" t="s">
        <v>23</v>
      </c>
      <c r="J2042" s="1" t="s">
        <v>24</v>
      </c>
      <c r="K2042" s="1" t="s">
        <v>25</v>
      </c>
      <c r="L2042" s="1" t="s">
        <v>26</v>
      </c>
      <c r="M2042" s="1" t="s">
        <v>27</v>
      </c>
      <c r="N2042" s="3" t="s">
        <v>28</v>
      </c>
    </row>
    <row r="2043" spans="1:14" ht="19.95" customHeight="1" x14ac:dyDescent="0.25">
      <c r="A2043" s="2">
        <v>155329</v>
      </c>
      <c r="B2043" s="1">
        <v>94</v>
      </c>
      <c r="C2043" s="1">
        <v>3.8974000000000002</v>
      </c>
      <c r="D2043" s="1">
        <v>6.8083</v>
      </c>
      <c r="E2043" s="1">
        <v>13.6417</v>
      </c>
      <c r="F2043" s="1">
        <v>27.364000000000001</v>
      </c>
      <c r="G2043" s="1" t="s">
        <v>38</v>
      </c>
      <c r="H2043" s="1" t="s">
        <v>22</v>
      </c>
      <c r="I2043" s="1" t="s">
        <v>23</v>
      </c>
      <c r="J2043" s="1" t="s">
        <v>24</v>
      </c>
      <c r="K2043" s="1" t="s">
        <v>25</v>
      </c>
      <c r="L2043" s="1" t="s">
        <v>26</v>
      </c>
      <c r="M2043" s="1" t="s">
        <v>27</v>
      </c>
      <c r="N2043" s="3" t="s">
        <v>28</v>
      </c>
    </row>
    <row r="2044" spans="1:14" ht="19.95" customHeight="1" x14ac:dyDescent="0.25">
      <c r="A2044" s="2">
        <v>155189</v>
      </c>
      <c r="B2044" s="1">
        <v>84</v>
      </c>
      <c r="C2044" s="1">
        <v>3.3174999999999999</v>
      </c>
      <c r="D2044" s="1">
        <v>6.9288999999999996</v>
      </c>
      <c r="E2044" s="1">
        <v>14.7041</v>
      </c>
      <c r="F2044" s="1">
        <v>27.339600000000001</v>
      </c>
      <c r="G2044" s="1" t="s">
        <v>14</v>
      </c>
      <c r="H2044" s="1" t="s">
        <v>22</v>
      </c>
      <c r="I2044" s="1" t="s">
        <v>23</v>
      </c>
      <c r="J2044" s="1" t="s">
        <v>24</v>
      </c>
      <c r="K2044" s="1" t="s">
        <v>25</v>
      </c>
      <c r="L2044" s="1" t="s">
        <v>26</v>
      </c>
      <c r="M2044" s="1" t="s">
        <v>27</v>
      </c>
      <c r="N2044" s="3" t="s">
        <v>28</v>
      </c>
    </row>
    <row r="2045" spans="1:14" ht="19.95" hidden="1" customHeight="1" x14ac:dyDescent="0.25">
      <c r="A2045" s="2">
        <v>155179</v>
      </c>
      <c r="B2045" s="1">
        <v>44</v>
      </c>
      <c r="C2045" s="1">
        <v>2.1457999999999999</v>
      </c>
      <c r="D2045" s="1">
        <v>5.9447999999999999</v>
      </c>
      <c r="E2045" s="1">
        <v>11.686999999999999</v>
      </c>
      <c r="F2045" s="1">
        <v>22.913699999999999</v>
      </c>
      <c r="G2045" s="1" t="s">
        <v>30</v>
      </c>
      <c r="H2045" s="1" t="s">
        <v>15</v>
      </c>
      <c r="I2045" s="1" t="s">
        <v>16</v>
      </c>
      <c r="J2045" s="1" t="s">
        <v>17</v>
      </c>
      <c r="K2045" s="1" t="s">
        <v>18</v>
      </c>
      <c r="L2045" s="1" t="s">
        <v>19</v>
      </c>
      <c r="M2045" s="1" t="s">
        <v>20</v>
      </c>
      <c r="N2045" s="3" t="s">
        <v>21</v>
      </c>
    </row>
    <row r="2046" spans="1:14" ht="19.95" customHeight="1" x14ac:dyDescent="0.25">
      <c r="A2046" s="2">
        <v>155137</v>
      </c>
      <c r="B2046" s="1">
        <v>61</v>
      </c>
      <c r="C2046" s="1">
        <v>3.5283000000000002</v>
      </c>
      <c r="D2046" s="1">
        <v>6.8129</v>
      </c>
      <c r="E2046" s="1">
        <v>15.463699999999999</v>
      </c>
      <c r="F2046" s="1">
        <v>28.258299999999998</v>
      </c>
      <c r="G2046" s="1" t="s">
        <v>30</v>
      </c>
      <c r="H2046" s="1" t="s">
        <v>22</v>
      </c>
      <c r="I2046" s="1" t="s">
        <v>23</v>
      </c>
      <c r="J2046" s="1" t="s">
        <v>24</v>
      </c>
      <c r="K2046" s="1" t="s">
        <v>25</v>
      </c>
      <c r="L2046" s="1" t="s">
        <v>26</v>
      </c>
      <c r="M2046" s="1" t="s">
        <v>27</v>
      </c>
      <c r="N2046" s="3" t="s">
        <v>28</v>
      </c>
    </row>
    <row r="2047" spans="1:14" ht="19.95" customHeight="1" x14ac:dyDescent="0.25">
      <c r="A2047" s="2">
        <v>155118</v>
      </c>
      <c r="B2047" s="1">
        <v>84</v>
      </c>
      <c r="C2047" s="1">
        <v>3.3632</v>
      </c>
      <c r="D2047" s="1">
        <v>6.9573999999999998</v>
      </c>
      <c r="E2047" s="1">
        <v>15.692</v>
      </c>
      <c r="F2047" s="1">
        <v>26.2654</v>
      </c>
      <c r="G2047" s="1" t="s">
        <v>14</v>
      </c>
      <c r="H2047" s="1" t="s">
        <v>22</v>
      </c>
      <c r="I2047" s="1" t="s">
        <v>23</v>
      </c>
      <c r="J2047" s="1" t="s">
        <v>24</v>
      </c>
      <c r="K2047" s="1" t="s">
        <v>25</v>
      </c>
      <c r="L2047" s="1" t="s">
        <v>26</v>
      </c>
      <c r="M2047" s="1" t="s">
        <v>27</v>
      </c>
      <c r="N2047" s="3" t="s">
        <v>28</v>
      </c>
    </row>
    <row r="2048" spans="1:14" ht="19.95" hidden="1" customHeight="1" x14ac:dyDescent="0.25">
      <c r="A2048" s="2">
        <v>155067</v>
      </c>
      <c r="B2048" s="1">
        <v>63</v>
      </c>
      <c r="C2048" s="1">
        <v>3.8826999999999998</v>
      </c>
      <c r="D2048" s="1">
        <v>6.6215999999999999</v>
      </c>
      <c r="E2048" s="1">
        <v>13.0237</v>
      </c>
      <c r="F2048" s="1">
        <v>29.941500000000001</v>
      </c>
      <c r="G2048" s="1" t="s">
        <v>30</v>
      </c>
      <c r="H2048" s="1" t="s">
        <v>22</v>
      </c>
      <c r="I2048" s="1" t="s">
        <v>23</v>
      </c>
      <c r="J2048" s="1" t="s">
        <v>24</v>
      </c>
      <c r="K2048" s="1" t="s">
        <v>25</v>
      </c>
      <c r="L2048" s="1" t="s">
        <v>26</v>
      </c>
      <c r="M2048" s="1" t="s">
        <v>27</v>
      </c>
      <c r="N2048" s="3" t="s">
        <v>37</v>
      </c>
    </row>
    <row r="2049" spans="1:14" ht="19.95" hidden="1" customHeight="1" x14ac:dyDescent="0.25">
      <c r="A2049" s="2">
        <v>155054</v>
      </c>
      <c r="B2049" s="1">
        <v>45</v>
      </c>
      <c r="C2049" s="1">
        <v>2.7501000000000002</v>
      </c>
      <c r="D2049" s="1">
        <v>5.7274000000000003</v>
      </c>
      <c r="E2049" s="1">
        <v>11.5953</v>
      </c>
      <c r="F2049" s="1">
        <v>23.9407</v>
      </c>
      <c r="G2049" s="1" t="s">
        <v>38</v>
      </c>
      <c r="H2049" s="1" t="s">
        <v>15</v>
      </c>
      <c r="I2049" s="1" t="s">
        <v>16</v>
      </c>
      <c r="J2049" s="1" t="s">
        <v>17</v>
      </c>
      <c r="K2049" s="1" t="s">
        <v>18</v>
      </c>
      <c r="L2049" s="1" t="s">
        <v>19</v>
      </c>
      <c r="M2049" s="1" t="s">
        <v>20</v>
      </c>
      <c r="N2049" s="3" t="s">
        <v>21</v>
      </c>
    </row>
    <row r="2050" spans="1:14" ht="19.95" hidden="1" customHeight="1" x14ac:dyDescent="0.25">
      <c r="A2050" s="2">
        <v>155040</v>
      </c>
      <c r="B2050" s="1">
        <v>20</v>
      </c>
      <c r="C2050" s="1">
        <v>1.9480999999999999</v>
      </c>
      <c r="D2050" s="1">
        <v>4.7526999999999999</v>
      </c>
      <c r="E2050" s="1">
        <v>9.8140000000000001</v>
      </c>
      <c r="F2050" s="1">
        <v>19.157699999999998</v>
      </c>
      <c r="G2050" s="1" t="s">
        <v>30</v>
      </c>
      <c r="H2050" s="1" t="s">
        <v>31</v>
      </c>
      <c r="I2050" s="1" t="s">
        <v>32</v>
      </c>
      <c r="J2050" s="1" t="s">
        <v>33</v>
      </c>
      <c r="K2050" s="1" t="s">
        <v>34</v>
      </c>
      <c r="L2050" s="1" t="s">
        <v>35</v>
      </c>
      <c r="M2050" s="1" t="s">
        <v>36</v>
      </c>
      <c r="N2050" s="3" t="s">
        <v>37</v>
      </c>
    </row>
    <row r="2051" spans="1:14" ht="19.95" hidden="1" customHeight="1" x14ac:dyDescent="0.25">
      <c r="A2051" s="2">
        <v>155031</v>
      </c>
      <c r="B2051" s="1">
        <v>38</v>
      </c>
      <c r="C2051" s="1">
        <v>2.9619</v>
      </c>
      <c r="D2051" s="1">
        <v>5.2653999999999996</v>
      </c>
      <c r="E2051" s="1">
        <v>10.2584</v>
      </c>
      <c r="F2051" s="1">
        <v>21.130400000000002</v>
      </c>
      <c r="G2051" s="1" t="s">
        <v>30</v>
      </c>
      <c r="H2051" s="1" t="s">
        <v>15</v>
      </c>
      <c r="I2051" s="1" t="s">
        <v>16</v>
      </c>
      <c r="J2051" s="1" t="s">
        <v>17</v>
      </c>
      <c r="K2051" s="1" t="s">
        <v>18</v>
      </c>
      <c r="L2051" s="1" t="s">
        <v>19</v>
      </c>
      <c r="M2051" s="1" t="s">
        <v>20</v>
      </c>
      <c r="N2051" s="3" t="s">
        <v>21</v>
      </c>
    </row>
    <row r="2052" spans="1:14" ht="19.95" customHeight="1" x14ac:dyDescent="0.25">
      <c r="A2052" s="2">
        <v>155016</v>
      </c>
      <c r="B2052" s="1">
        <v>99</v>
      </c>
      <c r="C2052" s="1">
        <v>3.1011000000000002</v>
      </c>
      <c r="D2052" s="1">
        <v>6.0286</v>
      </c>
      <c r="E2052" s="1">
        <v>13.0915</v>
      </c>
      <c r="F2052" s="1">
        <v>27.583600000000001</v>
      </c>
      <c r="G2052" s="1" t="s">
        <v>14</v>
      </c>
      <c r="H2052" s="1" t="s">
        <v>22</v>
      </c>
      <c r="I2052" s="1" t="s">
        <v>23</v>
      </c>
      <c r="J2052" s="1" t="s">
        <v>24</v>
      </c>
      <c r="K2052" s="1" t="s">
        <v>25</v>
      </c>
      <c r="L2052" s="1" t="s">
        <v>26</v>
      </c>
      <c r="M2052" s="1" t="s">
        <v>27</v>
      </c>
      <c r="N2052" s="3" t="s">
        <v>28</v>
      </c>
    </row>
    <row r="2053" spans="1:14" ht="19.95" customHeight="1" x14ac:dyDescent="0.25">
      <c r="A2053" s="2">
        <v>154966</v>
      </c>
      <c r="B2053" s="1">
        <v>71</v>
      </c>
      <c r="C2053" s="1">
        <v>3.1755</v>
      </c>
      <c r="D2053" s="1">
        <v>6.1273</v>
      </c>
      <c r="E2053" s="1">
        <v>12.0792</v>
      </c>
      <c r="F2053" s="1">
        <v>25.259699999999999</v>
      </c>
      <c r="G2053" s="1" t="s">
        <v>29</v>
      </c>
      <c r="H2053" s="1" t="s">
        <v>22</v>
      </c>
      <c r="I2053" s="1" t="s">
        <v>23</v>
      </c>
      <c r="J2053" s="1" t="s">
        <v>24</v>
      </c>
      <c r="K2053" s="1" t="s">
        <v>25</v>
      </c>
      <c r="L2053" s="1" t="s">
        <v>26</v>
      </c>
      <c r="M2053" s="1" t="s">
        <v>27</v>
      </c>
      <c r="N2053" s="3" t="s">
        <v>28</v>
      </c>
    </row>
    <row r="2054" spans="1:14" ht="19.95" hidden="1" customHeight="1" x14ac:dyDescent="0.25">
      <c r="A2054" s="2">
        <v>154960</v>
      </c>
      <c r="B2054" s="1">
        <v>31</v>
      </c>
      <c r="C2054" s="1">
        <v>2.0973999999999999</v>
      </c>
      <c r="D2054" s="1">
        <v>5.6022999999999996</v>
      </c>
      <c r="E2054" s="1">
        <v>10.2355</v>
      </c>
      <c r="F2054" s="1">
        <v>23.093900000000001</v>
      </c>
      <c r="G2054" s="1" t="s">
        <v>29</v>
      </c>
      <c r="H2054" s="1" t="s">
        <v>15</v>
      </c>
      <c r="I2054" s="1" t="s">
        <v>16</v>
      </c>
      <c r="J2054" s="1" t="s">
        <v>17</v>
      </c>
      <c r="K2054" s="1" t="s">
        <v>18</v>
      </c>
      <c r="L2054" s="1" t="s">
        <v>19</v>
      </c>
      <c r="M2054" s="1" t="s">
        <v>20</v>
      </c>
      <c r="N2054" s="3" t="s">
        <v>21</v>
      </c>
    </row>
    <row r="2055" spans="1:14" ht="19.95" hidden="1" customHeight="1" x14ac:dyDescent="0.25">
      <c r="A2055" s="2">
        <v>154911</v>
      </c>
      <c r="B2055" s="1">
        <v>33</v>
      </c>
      <c r="C2055" s="1">
        <v>2.9169999999999998</v>
      </c>
      <c r="D2055" s="1">
        <v>5.0433000000000003</v>
      </c>
      <c r="E2055" s="1">
        <v>10.9251</v>
      </c>
      <c r="F2055" s="1">
        <v>20.5976</v>
      </c>
      <c r="G2055" s="1" t="s">
        <v>30</v>
      </c>
      <c r="H2055" s="1" t="s">
        <v>15</v>
      </c>
      <c r="I2055" s="1" t="s">
        <v>16</v>
      </c>
      <c r="J2055" s="1" t="s">
        <v>17</v>
      </c>
      <c r="K2055" s="1" t="s">
        <v>18</v>
      </c>
      <c r="L2055" s="1" t="s">
        <v>19</v>
      </c>
      <c r="M2055" s="1" t="s">
        <v>20</v>
      </c>
      <c r="N2055" s="3" t="s">
        <v>21</v>
      </c>
    </row>
    <row r="2056" spans="1:14" ht="19.95" customHeight="1" x14ac:dyDescent="0.25">
      <c r="A2056" s="2">
        <v>154896</v>
      </c>
      <c r="B2056" s="1">
        <v>92</v>
      </c>
      <c r="C2056" s="1">
        <v>3.9657</v>
      </c>
      <c r="D2056" s="1">
        <v>6.9585999999999997</v>
      </c>
      <c r="E2056" s="1">
        <v>15.4328</v>
      </c>
      <c r="F2056" s="1">
        <v>28.3095</v>
      </c>
      <c r="G2056" s="1" t="s">
        <v>30</v>
      </c>
      <c r="H2056" s="1" t="s">
        <v>22</v>
      </c>
      <c r="I2056" s="1" t="s">
        <v>23</v>
      </c>
      <c r="J2056" s="1" t="s">
        <v>24</v>
      </c>
      <c r="K2056" s="1" t="s">
        <v>25</v>
      </c>
      <c r="L2056" s="1" t="s">
        <v>26</v>
      </c>
      <c r="M2056" s="1" t="s">
        <v>27</v>
      </c>
      <c r="N2056" s="3" t="s">
        <v>28</v>
      </c>
    </row>
    <row r="2057" spans="1:14" ht="19.95" customHeight="1" x14ac:dyDescent="0.25">
      <c r="A2057" s="2">
        <v>154895</v>
      </c>
      <c r="B2057" s="1">
        <v>84</v>
      </c>
      <c r="C2057" s="1">
        <v>3.129</v>
      </c>
      <c r="D2057" s="1">
        <v>6.2039</v>
      </c>
      <c r="E2057" s="1">
        <v>14.9405</v>
      </c>
      <c r="F2057" s="1">
        <v>28.363</v>
      </c>
      <c r="G2057" s="1" t="s">
        <v>30</v>
      </c>
      <c r="H2057" s="1" t="s">
        <v>22</v>
      </c>
      <c r="I2057" s="1" t="s">
        <v>23</v>
      </c>
      <c r="J2057" s="1" t="s">
        <v>24</v>
      </c>
      <c r="K2057" s="1" t="s">
        <v>25</v>
      </c>
      <c r="L2057" s="1" t="s">
        <v>26</v>
      </c>
      <c r="M2057" s="1" t="s">
        <v>27</v>
      </c>
      <c r="N2057" s="3" t="s">
        <v>28</v>
      </c>
    </row>
    <row r="2058" spans="1:14" ht="19.95" customHeight="1" x14ac:dyDescent="0.25">
      <c r="A2058" s="2">
        <v>154886</v>
      </c>
      <c r="B2058" s="1">
        <v>84</v>
      </c>
      <c r="C2058" s="1">
        <v>3.5306999999999999</v>
      </c>
      <c r="D2058" s="1">
        <v>6.7114000000000003</v>
      </c>
      <c r="E2058" s="1">
        <v>13.9358</v>
      </c>
      <c r="F2058" s="1">
        <v>27.667000000000002</v>
      </c>
      <c r="G2058" s="1" t="s">
        <v>38</v>
      </c>
      <c r="H2058" s="1" t="s">
        <v>22</v>
      </c>
      <c r="I2058" s="1" t="s">
        <v>23</v>
      </c>
      <c r="J2058" s="1" t="s">
        <v>24</v>
      </c>
      <c r="K2058" s="1" t="s">
        <v>25</v>
      </c>
      <c r="L2058" s="1" t="s">
        <v>26</v>
      </c>
      <c r="M2058" s="1" t="s">
        <v>27</v>
      </c>
      <c r="N2058" s="3" t="s">
        <v>28</v>
      </c>
    </row>
    <row r="2059" spans="1:14" ht="19.95" customHeight="1" x14ac:dyDescent="0.25">
      <c r="A2059" s="2">
        <v>154886</v>
      </c>
      <c r="B2059" s="1">
        <v>77</v>
      </c>
      <c r="C2059" s="1">
        <v>3.7635999999999998</v>
      </c>
      <c r="D2059" s="1">
        <v>6.3554000000000004</v>
      </c>
      <c r="E2059" s="1">
        <v>15.0898</v>
      </c>
      <c r="F2059" s="1">
        <v>29.1692</v>
      </c>
      <c r="G2059" s="1" t="s">
        <v>38</v>
      </c>
      <c r="H2059" s="1" t="s">
        <v>22</v>
      </c>
      <c r="I2059" s="1" t="s">
        <v>23</v>
      </c>
      <c r="J2059" s="1" t="s">
        <v>24</v>
      </c>
      <c r="K2059" s="1" t="s">
        <v>25</v>
      </c>
      <c r="L2059" s="1" t="s">
        <v>26</v>
      </c>
      <c r="M2059" s="1" t="s">
        <v>27</v>
      </c>
      <c r="N2059" s="3" t="s">
        <v>28</v>
      </c>
    </row>
    <row r="2060" spans="1:14" ht="19.95" hidden="1" customHeight="1" x14ac:dyDescent="0.25">
      <c r="A2060" s="2">
        <v>154873</v>
      </c>
      <c r="B2060" s="1">
        <v>37</v>
      </c>
      <c r="C2060" s="1">
        <v>2.7837000000000001</v>
      </c>
      <c r="D2060" s="1">
        <v>5.4082999999999997</v>
      </c>
      <c r="E2060" s="1">
        <v>11.486800000000001</v>
      </c>
      <c r="F2060" s="1">
        <v>21.582899999999999</v>
      </c>
      <c r="G2060" s="1" t="s">
        <v>30</v>
      </c>
      <c r="H2060" s="1" t="s">
        <v>15</v>
      </c>
      <c r="I2060" s="1" t="s">
        <v>16</v>
      </c>
      <c r="J2060" s="1" t="s">
        <v>17</v>
      </c>
      <c r="K2060" s="1" t="s">
        <v>18</v>
      </c>
      <c r="L2060" s="1" t="s">
        <v>19</v>
      </c>
      <c r="M2060" s="1" t="s">
        <v>20</v>
      </c>
      <c r="N2060" s="3" t="s">
        <v>21</v>
      </c>
    </row>
    <row r="2061" spans="1:14" ht="19.95" hidden="1" customHeight="1" x14ac:dyDescent="0.25">
      <c r="A2061" s="2">
        <v>154844</v>
      </c>
      <c r="B2061" s="1">
        <v>45</v>
      </c>
      <c r="C2061" s="1">
        <v>2.1019000000000001</v>
      </c>
      <c r="D2061" s="1">
        <v>5.6092000000000004</v>
      </c>
      <c r="E2061" s="1">
        <v>10.2143</v>
      </c>
      <c r="F2061" s="1">
        <v>20.425799999999999</v>
      </c>
      <c r="G2061" s="1" t="s">
        <v>30</v>
      </c>
      <c r="H2061" s="1" t="s">
        <v>15</v>
      </c>
      <c r="I2061" s="1" t="s">
        <v>16</v>
      </c>
      <c r="J2061" s="1" t="s">
        <v>17</v>
      </c>
      <c r="K2061" s="1" t="s">
        <v>18</v>
      </c>
      <c r="L2061" s="1" t="s">
        <v>19</v>
      </c>
      <c r="M2061" s="1" t="s">
        <v>20</v>
      </c>
      <c r="N2061" s="3" t="s">
        <v>21</v>
      </c>
    </row>
    <row r="2062" spans="1:14" ht="19.95" hidden="1" customHeight="1" x14ac:dyDescent="0.25">
      <c r="A2062" s="2">
        <v>154801</v>
      </c>
      <c r="B2062" s="1">
        <v>25</v>
      </c>
      <c r="C2062" s="1">
        <v>1.4496</v>
      </c>
      <c r="D2062" s="1">
        <v>4.8833000000000002</v>
      </c>
      <c r="E2062" s="1">
        <v>8.8247</v>
      </c>
      <c r="F2062" s="1">
        <v>18.2835</v>
      </c>
      <c r="G2062" s="1" t="s">
        <v>14</v>
      </c>
      <c r="H2062" s="1" t="s">
        <v>31</v>
      </c>
      <c r="I2062" s="1" t="s">
        <v>32</v>
      </c>
      <c r="J2062" s="1" t="s">
        <v>33</v>
      </c>
      <c r="K2062" s="1" t="s">
        <v>34</v>
      </c>
      <c r="L2062" s="1" t="s">
        <v>35</v>
      </c>
      <c r="M2062" s="1" t="s">
        <v>36</v>
      </c>
      <c r="N2062" s="3" t="s">
        <v>37</v>
      </c>
    </row>
    <row r="2063" spans="1:14" ht="19.95" customHeight="1" x14ac:dyDescent="0.25">
      <c r="A2063" s="2">
        <v>154778</v>
      </c>
      <c r="B2063" s="1">
        <v>96</v>
      </c>
      <c r="C2063" s="1">
        <v>3.7865000000000002</v>
      </c>
      <c r="D2063" s="1">
        <v>6.7560000000000002</v>
      </c>
      <c r="E2063" s="1">
        <v>15.176600000000001</v>
      </c>
      <c r="F2063" s="1">
        <v>29.265899999999998</v>
      </c>
      <c r="G2063" s="1" t="s">
        <v>30</v>
      </c>
      <c r="H2063" s="1" t="s">
        <v>22</v>
      </c>
      <c r="I2063" s="1" t="s">
        <v>23</v>
      </c>
      <c r="J2063" s="1" t="s">
        <v>24</v>
      </c>
      <c r="K2063" s="1" t="s">
        <v>25</v>
      </c>
      <c r="L2063" s="1" t="s">
        <v>26</v>
      </c>
      <c r="M2063" s="1" t="s">
        <v>27</v>
      </c>
      <c r="N2063" s="3" t="s">
        <v>28</v>
      </c>
    </row>
    <row r="2064" spans="1:14" ht="19.95" hidden="1" customHeight="1" x14ac:dyDescent="0.25">
      <c r="A2064" s="2">
        <v>154742</v>
      </c>
      <c r="B2064" s="1">
        <v>34</v>
      </c>
      <c r="C2064" s="1">
        <v>2.4853999999999998</v>
      </c>
      <c r="D2064" s="1">
        <v>5.2522000000000002</v>
      </c>
      <c r="E2064" s="1">
        <v>11.3962</v>
      </c>
      <c r="F2064" s="1">
        <v>20.794499999999999</v>
      </c>
      <c r="G2064" s="1" t="s">
        <v>30</v>
      </c>
      <c r="H2064" s="1" t="s">
        <v>15</v>
      </c>
      <c r="I2064" s="1" t="s">
        <v>16</v>
      </c>
      <c r="J2064" s="1" t="s">
        <v>17</v>
      </c>
      <c r="K2064" s="1" t="s">
        <v>18</v>
      </c>
      <c r="L2064" s="1" t="s">
        <v>19</v>
      </c>
      <c r="M2064" s="1" t="s">
        <v>20</v>
      </c>
      <c r="N2064" s="3" t="s">
        <v>21</v>
      </c>
    </row>
    <row r="2065" spans="1:14" ht="19.95" customHeight="1" x14ac:dyDescent="0.25">
      <c r="A2065" s="2">
        <v>154737</v>
      </c>
      <c r="B2065" s="1">
        <v>90</v>
      </c>
      <c r="C2065" s="1">
        <v>3.4136000000000002</v>
      </c>
      <c r="D2065" s="1">
        <v>6.6186999999999996</v>
      </c>
      <c r="E2065" s="1">
        <v>15.447800000000001</v>
      </c>
      <c r="F2065" s="1">
        <v>26.691400000000002</v>
      </c>
      <c r="G2065" s="1" t="s">
        <v>14</v>
      </c>
      <c r="H2065" s="1" t="s">
        <v>22</v>
      </c>
      <c r="I2065" s="1" t="s">
        <v>23</v>
      </c>
      <c r="J2065" s="1" t="s">
        <v>24</v>
      </c>
      <c r="K2065" s="1" t="s">
        <v>25</v>
      </c>
      <c r="L2065" s="1" t="s">
        <v>26</v>
      </c>
      <c r="M2065" s="1" t="s">
        <v>27</v>
      </c>
      <c r="N2065" s="3" t="s">
        <v>28</v>
      </c>
    </row>
    <row r="2066" spans="1:14" ht="19.95" hidden="1" customHeight="1" x14ac:dyDescent="0.25">
      <c r="A2066" s="2">
        <v>154693</v>
      </c>
      <c r="B2066" s="1">
        <v>23</v>
      </c>
      <c r="C2066" s="1">
        <v>1.1480999999999999</v>
      </c>
      <c r="D2066" s="1">
        <v>4.4638999999999998</v>
      </c>
      <c r="E2066" s="1">
        <v>9.7807999999999993</v>
      </c>
      <c r="F2066" s="1">
        <v>16.4785</v>
      </c>
      <c r="G2066" s="1" t="s">
        <v>30</v>
      </c>
      <c r="H2066" s="1" t="s">
        <v>31</v>
      </c>
      <c r="I2066" s="1" t="s">
        <v>32</v>
      </c>
      <c r="J2066" s="1" t="s">
        <v>33</v>
      </c>
      <c r="K2066" s="1" t="s">
        <v>34</v>
      </c>
      <c r="L2066" s="1" t="s">
        <v>35</v>
      </c>
      <c r="M2066" s="1" t="s">
        <v>36</v>
      </c>
      <c r="N2066" s="3" t="s">
        <v>37</v>
      </c>
    </row>
    <row r="2067" spans="1:14" ht="19.95" hidden="1" customHeight="1" x14ac:dyDescent="0.25">
      <c r="A2067" s="2">
        <v>154692</v>
      </c>
      <c r="B2067" s="1">
        <v>25</v>
      </c>
      <c r="C2067" s="1">
        <v>1.8972</v>
      </c>
      <c r="D2067" s="1">
        <v>4.7420999999999998</v>
      </c>
      <c r="E2067" s="1">
        <v>8.6</v>
      </c>
      <c r="F2067" s="1">
        <v>19.766100000000002</v>
      </c>
      <c r="G2067" s="1" t="s">
        <v>30</v>
      </c>
      <c r="H2067" s="1" t="s">
        <v>31</v>
      </c>
      <c r="I2067" s="1" t="s">
        <v>32</v>
      </c>
      <c r="J2067" s="1" t="s">
        <v>33</v>
      </c>
      <c r="K2067" s="1" t="s">
        <v>34</v>
      </c>
      <c r="L2067" s="1" t="s">
        <v>35</v>
      </c>
      <c r="M2067" s="1" t="s">
        <v>36</v>
      </c>
      <c r="N2067" s="3" t="s">
        <v>37</v>
      </c>
    </row>
    <row r="2068" spans="1:14" ht="19.95" customHeight="1" x14ac:dyDescent="0.25">
      <c r="A2068" s="2">
        <v>154680</v>
      </c>
      <c r="B2068" s="1">
        <v>96</v>
      </c>
      <c r="C2068" s="1">
        <v>3.7934000000000001</v>
      </c>
      <c r="D2068" s="1">
        <v>6.0129999999999999</v>
      </c>
      <c r="E2068" s="1">
        <v>13.938499999999999</v>
      </c>
      <c r="F2068" s="1">
        <v>28.791499999999999</v>
      </c>
      <c r="G2068" s="1" t="s">
        <v>14</v>
      </c>
      <c r="H2068" s="1" t="s">
        <v>22</v>
      </c>
      <c r="I2068" s="1" t="s">
        <v>23</v>
      </c>
      <c r="J2068" s="1" t="s">
        <v>24</v>
      </c>
      <c r="K2068" s="1" t="s">
        <v>25</v>
      </c>
      <c r="L2068" s="1" t="s">
        <v>26</v>
      </c>
      <c r="M2068" s="1" t="s">
        <v>27</v>
      </c>
      <c r="N2068" s="3" t="s">
        <v>28</v>
      </c>
    </row>
    <row r="2069" spans="1:14" ht="19.95" hidden="1" customHeight="1" x14ac:dyDescent="0.25">
      <c r="A2069" s="2">
        <v>154567</v>
      </c>
      <c r="B2069" s="1">
        <v>33</v>
      </c>
      <c r="C2069" s="1">
        <v>2.6730999999999998</v>
      </c>
      <c r="D2069" s="1">
        <v>5.6333000000000002</v>
      </c>
      <c r="E2069" s="1">
        <v>10.874599999999999</v>
      </c>
      <c r="F2069" s="1">
        <v>21.860199999999999</v>
      </c>
      <c r="G2069" s="1" t="s">
        <v>30</v>
      </c>
      <c r="H2069" s="1" t="s">
        <v>15</v>
      </c>
      <c r="I2069" s="1" t="s">
        <v>16</v>
      </c>
      <c r="J2069" s="1" t="s">
        <v>17</v>
      </c>
      <c r="K2069" s="1" t="s">
        <v>18</v>
      </c>
      <c r="L2069" s="1" t="s">
        <v>19</v>
      </c>
      <c r="M2069" s="1" t="s">
        <v>20</v>
      </c>
      <c r="N2069" s="3" t="s">
        <v>21</v>
      </c>
    </row>
    <row r="2070" spans="1:14" ht="19.95" hidden="1" customHeight="1" x14ac:dyDescent="0.25">
      <c r="A2070" s="2">
        <v>154537</v>
      </c>
      <c r="B2070" s="1">
        <v>16</v>
      </c>
      <c r="C2070" s="1">
        <v>1.865</v>
      </c>
      <c r="D2070" s="1">
        <v>4.6052</v>
      </c>
      <c r="E2070" s="1">
        <v>9.2504000000000008</v>
      </c>
      <c r="F2070" s="1">
        <v>17.219000000000001</v>
      </c>
      <c r="G2070" s="1" t="s">
        <v>38</v>
      </c>
      <c r="H2070" s="1" t="s">
        <v>31</v>
      </c>
      <c r="I2070" s="1" t="s">
        <v>32</v>
      </c>
      <c r="J2070" s="1" t="s">
        <v>33</v>
      </c>
      <c r="K2070" s="1" t="s">
        <v>34</v>
      </c>
      <c r="L2070" s="1" t="s">
        <v>35</v>
      </c>
      <c r="M2070" s="1" t="s">
        <v>36</v>
      </c>
      <c r="N2070" s="3" t="s">
        <v>37</v>
      </c>
    </row>
    <row r="2071" spans="1:14" ht="19.95" customHeight="1" x14ac:dyDescent="0.25">
      <c r="A2071" s="2">
        <v>154534</v>
      </c>
      <c r="B2071" s="1">
        <v>99</v>
      </c>
      <c r="C2071" s="1">
        <v>3.6212</v>
      </c>
      <c r="D2071" s="1">
        <v>6.1871999999999998</v>
      </c>
      <c r="E2071" s="1">
        <v>15.6165</v>
      </c>
      <c r="F2071" s="1">
        <v>28.5303</v>
      </c>
      <c r="G2071" s="1" t="s">
        <v>38</v>
      </c>
      <c r="H2071" s="1" t="s">
        <v>22</v>
      </c>
      <c r="I2071" s="1" t="s">
        <v>23</v>
      </c>
      <c r="J2071" s="1" t="s">
        <v>24</v>
      </c>
      <c r="K2071" s="1" t="s">
        <v>25</v>
      </c>
      <c r="L2071" s="1" t="s">
        <v>26</v>
      </c>
      <c r="M2071" s="1" t="s">
        <v>27</v>
      </c>
      <c r="N2071" s="3" t="s">
        <v>28</v>
      </c>
    </row>
    <row r="2072" spans="1:14" ht="19.95" hidden="1" customHeight="1" x14ac:dyDescent="0.25">
      <c r="A2072" s="2">
        <v>154515</v>
      </c>
      <c r="B2072" s="1">
        <v>34</v>
      </c>
      <c r="C2072" s="1">
        <v>2.4243999999999999</v>
      </c>
      <c r="D2072" s="1">
        <v>5.9207999999999998</v>
      </c>
      <c r="E2072" s="1">
        <v>10.276899999999999</v>
      </c>
      <c r="F2072" s="1">
        <v>22.951799999999999</v>
      </c>
      <c r="G2072" s="1" t="s">
        <v>14</v>
      </c>
      <c r="H2072" s="1" t="s">
        <v>15</v>
      </c>
      <c r="I2072" s="1" t="s">
        <v>16</v>
      </c>
      <c r="J2072" s="1" t="s">
        <v>17</v>
      </c>
      <c r="K2072" s="1" t="s">
        <v>18</v>
      </c>
      <c r="L2072" s="1" t="s">
        <v>19</v>
      </c>
      <c r="M2072" s="1" t="s">
        <v>20</v>
      </c>
      <c r="N2072" s="3" t="s">
        <v>21</v>
      </c>
    </row>
    <row r="2073" spans="1:14" ht="19.95" customHeight="1" x14ac:dyDescent="0.25">
      <c r="A2073" s="2">
        <v>154491</v>
      </c>
      <c r="B2073" s="1">
        <v>86</v>
      </c>
      <c r="C2073" s="1">
        <v>3.4916999999999998</v>
      </c>
      <c r="D2073" s="1">
        <v>6.0068000000000001</v>
      </c>
      <c r="E2073" s="1">
        <v>12.301</v>
      </c>
      <c r="F2073" s="1">
        <v>26.182300000000001</v>
      </c>
      <c r="G2073" s="1" t="s">
        <v>29</v>
      </c>
      <c r="H2073" s="1" t="s">
        <v>22</v>
      </c>
      <c r="I2073" s="1" t="s">
        <v>23</v>
      </c>
      <c r="J2073" s="1" t="s">
        <v>24</v>
      </c>
      <c r="K2073" s="1" t="s">
        <v>25</v>
      </c>
      <c r="L2073" s="1" t="s">
        <v>26</v>
      </c>
      <c r="M2073" s="1" t="s">
        <v>27</v>
      </c>
      <c r="N2073" s="3" t="s">
        <v>28</v>
      </c>
    </row>
    <row r="2074" spans="1:14" ht="19.95" hidden="1" customHeight="1" x14ac:dyDescent="0.25">
      <c r="A2074" s="2">
        <v>154486</v>
      </c>
      <c r="B2074" s="1">
        <v>56</v>
      </c>
      <c r="C2074" s="1">
        <v>2.9327000000000001</v>
      </c>
      <c r="D2074" s="1">
        <v>5.9451999999999998</v>
      </c>
      <c r="E2074" s="1">
        <v>11.4232</v>
      </c>
      <c r="F2074" s="1">
        <v>24.508900000000001</v>
      </c>
      <c r="G2074" s="1" t="s">
        <v>14</v>
      </c>
      <c r="H2074" s="1" t="s">
        <v>15</v>
      </c>
      <c r="I2074" s="1" t="s">
        <v>16</v>
      </c>
      <c r="J2074" s="1" t="s">
        <v>17</v>
      </c>
      <c r="K2074" s="1" t="s">
        <v>18</v>
      </c>
      <c r="L2074" s="1" t="s">
        <v>19</v>
      </c>
      <c r="M2074" s="1" t="s">
        <v>20</v>
      </c>
      <c r="N2074" s="3" t="s">
        <v>21</v>
      </c>
    </row>
    <row r="2075" spans="1:14" ht="19.95" customHeight="1" x14ac:dyDescent="0.25">
      <c r="A2075" s="2">
        <v>154384</v>
      </c>
      <c r="B2075" s="1">
        <v>69</v>
      </c>
      <c r="C2075" s="1">
        <v>3.2418999999999998</v>
      </c>
      <c r="D2075" s="1">
        <v>6.0660999999999996</v>
      </c>
      <c r="E2075" s="1">
        <v>15.9511</v>
      </c>
      <c r="F2075" s="1">
        <v>25.284400000000002</v>
      </c>
      <c r="G2075" s="1" t="s">
        <v>38</v>
      </c>
      <c r="H2075" s="1" t="s">
        <v>22</v>
      </c>
      <c r="I2075" s="1" t="s">
        <v>23</v>
      </c>
      <c r="J2075" s="1" t="s">
        <v>24</v>
      </c>
      <c r="K2075" s="1" t="s">
        <v>25</v>
      </c>
      <c r="L2075" s="1" t="s">
        <v>26</v>
      </c>
      <c r="M2075" s="1" t="s">
        <v>27</v>
      </c>
      <c r="N2075" s="3" t="s">
        <v>28</v>
      </c>
    </row>
    <row r="2076" spans="1:14" ht="19.95" hidden="1" customHeight="1" x14ac:dyDescent="0.25">
      <c r="A2076" s="2">
        <v>154358</v>
      </c>
      <c r="B2076" s="1">
        <v>14</v>
      </c>
      <c r="C2076" s="1">
        <v>1.4153</v>
      </c>
      <c r="D2076" s="1">
        <v>4.0324</v>
      </c>
      <c r="E2076" s="1">
        <v>8.1913</v>
      </c>
      <c r="F2076" s="1">
        <v>16.6907</v>
      </c>
      <c r="G2076" s="1" t="s">
        <v>29</v>
      </c>
      <c r="H2076" s="1" t="s">
        <v>31</v>
      </c>
      <c r="I2076" s="1" t="s">
        <v>32</v>
      </c>
      <c r="J2076" s="1" t="s">
        <v>33</v>
      </c>
      <c r="K2076" s="1" t="s">
        <v>34</v>
      </c>
      <c r="L2076" s="1" t="s">
        <v>35</v>
      </c>
      <c r="M2076" s="1" t="s">
        <v>36</v>
      </c>
      <c r="N2076" s="3" t="s">
        <v>37</v>
      </c>
    </row>
    <row r="2077" spans="1:14" ht="19.95" hidden="1" customHeight="1" x14ac:dyDescent="0.25">
      <c r="A2077" s="2">
        <v>154349</v>
      </c>
      <c r="B2077" s="1">
        <v>18</v>
      </c>
      <c r="C2077" s="1">
        <v>1.3387</v>
      </c>
      <c r="D2077" s="1">
        <v>4.2012999999999998</v>
      </c>
      <c r="E2077" s="1">
        <v>9.6982999999999997</v>
      </c>
      <c r="F2077" s="1">
        <v>17.363700000000001</v>
      </c>
      <c r="G2077" s="1" t="s">
        <v>29</v>
      </c>
      <c r="H2077" s="1" t="s">
        <v>31</v>
      </c>
      <c r="I2077" s="1" t="s">
        <v>32</v>
      </c>
      <c r="J2077" s="1" t="s">
        <v>33</v>
      </c>
      <c r="K2077" s="1" t="s">
        <v>34</v>
      </c>
      <c r="L2077" s="1" t="s">
        <v>35</v>
      </c>
      <c r="M2077" s="1" t="s">
        <v>36</v>
      </c>
      <c r="N2077" s="3" t="s">
        <v>37</v>
      </c>
    </row>
    <row r="2078" spans="1:14" ht="19.95" hidden="1" customHeight="1" x14ac:dyDescent="0.25">
      <c r="A2078" s="2">
        <v>154328</v>
      </c>
      <c r="B2078" s="1">
        <v>52</v>
      </c>
      <c r="C2078" s="1">
        <v>2.9693000000000001</v>
      </c>
      <c r="D2078" s="1">
        <v>5.4339000000000004</v>
      </c>
      <c r="E2078" s="1">
        <v>10.170999999999999</v>
      </c>
      <c r="F2078" s="1">
        <v>22.010300000000001</v>
      </c>
      <c r="G2078" s="1" t="s">
        <v>29</v>
      </c>
      <c r="H2078" s="1" t="s">
        <v>15</v>
      </c>
      <c r="I2078" s="1" t="s">
        <v>16</v>
      </c>
      <c r="J2078" s="1" t="s">
        <v>17</v>
      </c>
      <c r="K2078" s="1" t="s">
        <v>18</v>
      </c>
      <c r="L2078" s="1" t="s">
        <v>19</v>
      </c>
      <c r="M2078" s="1" t="s">
        <v>20</v>
      </c>
      <c r="N2078" s="3" t="s">
        <v>21</v>
      </c>
    </row>
    <row r="2079" spans="1:14" ht="19.95" customHeight="1" x14ac:dyDescent="0.25">
      <c r="A2079" s="2">
        <v>154328</v>
      </c>
      <c r="B2079" s="1">
        <v>76</v>
      </c>
      <c r="C2079" s="1">
        <v>3.9761000000000002</v>
      </c>
      <c r="D2079" s="1">
        <v>6.6810999999999998</v>
      </c>
      <c r="E2079" s="1">
        <v>12.6472</v>
      </c>
      <c r="F2079" s="1">
        <v>29.0228</v>
      </c>
      <c r="G2079" s="1" t="s">
        <v>30</v>
      </c>
      <c r="H2079" s="1" t="s">
        <v>22</v>
      </c>
      <c r="I2079" s="1" t="s">
        <v>23</v>
      </c>
      <c r="J2079" s="1" t="s">
        <v>24</v>
      </c>
      <c r="K2079" s="1" t="s">
        <v>25</v>
      </c>
      <c r="L2079" s="1" t="s">
        <v>26</v>
      </c>
      <c r="M2079" s="1" t="s">
        <v>27</v>
      </c>
      <c r="N2079" s="3" t="s">
        <v>28</v>
      </c>
    </row>
    <row r="2080" spans="1:14" ht="19.95" hidden="1" customHeight="1" x14ac:dyDescent="0.25">
      <c r="A2080" s="2">
        <v>154298</v>
      </c>
      <c r="B2080" s="1">
        <v>35</v>
      </c>
      <c r="C2080" s="1">
        <v>2.2599999999999998</v>
      </c>
      <c r="D2080" s="1">
        <v>5.3453999999999997</v>
      </c>
      <c r="E2080" s="1">
        <v>10.374599999999999</v>
      </c>
      <c r="F2080" s="1">
        <v>22.990400000000001</v>
      </c>
      <c r="G2080" s="1" t="s">
        <v>14</v>
      </c>
      <c r="H2080" s="1" t="s">
        <v>15</v>
      </c>
      <c r="I2080" s="1" t="s">
        <v>16</v>
      </c>
      <c r="J2080" s="1" t="s">
        <v>17</v>
      </c>
      <c r="K2080" s="1" t="s">
        <v>18</v>
      </c>
      <c r="L2080" s="1" t="s">
        <v>19</v>
      </c>
      <c r="M2080" s="1" t="s">
        <v>20</v>
      </c>
      <c r="N2080" s="3" t="s">
        <v>21</v>
      </c>
    </row>
    <row r="2081" spans="1:14" ht="19.95" customHeight="1" x14ac:dyDescent="0.25">
      <c r="A2081" s="2">
        <v>154280</v>
      </c>
      <c r="B2081" s="1">
        <v>89</v>
      </c>
      <c r="C2081" s="1">
        <v>3.4291</v>
      </c>
      <c r="D2081" s="1">
        <v>6.7667000000000002</v>
      </c>
      <c r="E2081" s="1">
        <v>14.15</v>
      </c>
      <c r="F2081" s="1">
        <v>29.593699999999998</v>
      </c>
      <c r="G2081" s="1" t="s">
        <v>14</v>
      </c>
      <c r="H2081" s="1" t="s">
        <v>22</v>
      </c>
      <c r="I2081" s="1" t="s">
        <v>23</v>
      </c>
      <c r="J2081" s="1" t="s">
        <v>24</v>
      </c>
      <c r="K2081" s="1" t="s">
        <v>25</v>
      </c>
      <c r="L2081" s="1" t="s">
        <v>26</v>
      </c>
      <c r="M2081" s="1" t="s">
        <v>27</v>
      </c>
      <c r="N2081" s="3" t="s">
        <v>28</v>
      </c>
    </row>
    <row r="2082" spans="1:14" ht="19.95" hidden="1" customHeight="1" x14ac:dyDescent="0.25">
      <c r="A2082" s="2">
        <v>154260</v>
      </c>
      <c r="B2082" s="1">
        <v>20</v>
      </c>
      <c r="C2082" s="1">
        <v>1.7844</v>
      </c>
      <c r="D2082" s="1">
        <v>4.6365999999999996</v>
      </c>
      <c r="E2082" s="1">
        <v>9.0792000000000002</v>
      </c>
      <c r="F2082" s="1">
        <v>18.420500000000001</v>
      </c>
      <c r="G2082" s="1" t="s">
        <v>38</v>
      </c>
      <c r="H2082" s="1" t="s">
        <v>31</v>
      </c>
      <c r="I2082" s="1" t="s">
        <v>32</v>
      </c>
      <c r="J2082" s="1" t="s">
        <v>33</v>
      </c>
      <c r="K2082" s="1" t="s">
        <v>34</v>
      </c>
      <c r="L2082" s="1" t="s">
        <v>35</v>
      </c>
      <c r="M2082" s="1" t="s">
        <v>36</v>
      </c>
      <c r="N2082" s="3" t="s">
        <v>37</v>
      </c>
    </row>
    <row r="2083" spans="1:14" ht="19.95" customHeight="1" x14ac:dyDescent="0.25">
      <c r="A2083" s="2">
        <v>154209</v>
      </c>
      <c r="B2083" s="1">
        <v>94</v>
      </c>
      <c r="C2083" s="1">
        <v>3.9329999999999998</v>
      </c>
      <c r="D2083" s="1">
        <v>6.3002000000000002</v>
      </c>
      <c r="E2083" s="1">
        <v>14.691000000000001</v>
      </c>
      <c r="F2083" s="1">
        <v>25.970099999999999</v>
      </c>
      <c r="G2083" s="1" t="s">
        <v>38</v>
      </c>
      <c r="H2083" s="1" t="s">
        <v>22</v>
      </c>
      <c r="I2083" s="1" t="s">
        <v>23</v>
      </c>
      <c r="J2083" s="1" t="s">
        <v>24</v>
      </c>
      <c r="K2083" s="1" t="s">
        <v>25</v>
      </c>
      <c r="L2083" s="1" t="s">
        <v>26</v>
      </c>
      <c r="M2083" s="1" t="s">
        <v>27</v>
      </c>
      <c r="N2083" s="3" t="s">
        <v>28</v>
      </c>
    </row>
    <row r="2084" spans="1:14" ht="19.95" hidden="1" customHeight="1" x14ac:dyDescent="0.25">
      <c r="A2084" s="2">
        <v>154120</v>
      </c>
      <c r="B2084" s="1">
        <v>28</v>
      </c>
      <c r="C2084" s="1">
        <v>1.2747999999999999</v>
      </c>
      <c r="D2084" s="1">
        <v>4.6497000000000002</v>
      </c>
      <c r="E2084" s="1">
        <v>9.2319999999999993</v>
      </c>
      <c r="F2084" s="1">
        <v>16.5243</v>
      </c>
      <c r="G2084" s="1" t="s">
        <v>14</v>
      </c>
      <c r="H2084" s="1" t="s">
        <v>31</v>
      </c>
      <c r="I2084" s="1" t="s">
        <v>32</v>
      </c>
      <c r="J2084" s="1" t="s">
        <v>33</v>
      </c>
      <c r="K2084" s="1" t="s">
        <v>34</v>
      </c>
      <c r="L2084" s="1" t="s">
        <v>35</v>
      </c>
      <c r="M2084" s="1" t="s">
        <v>36</v>
      </c>
      <c r="N2084" s="3" t="s">
        <v>37</v>
      </c>
    </row>
    <row r="2085" spans="1:14" ht="19.95" hidden="1" customHeight="1" x14ac:dyDescent="0.25">
      <c r="A2085" s="2">
        <v>154114</v>
      </c>
      <c r="B2085" s="1">
        <v>25</v>
      </c>
      <c r="C2085" s="1">
        <v>1.5001</v>
      </c>
      <c r="D2085" s="1">
        <v>4.5507999999999997</v>
      </c>
      <c r="E2085" s="1">
        <v>9.4298999999999999</v>
      </c>
      <c r="F2085" s="1">
        <v>17.811199999999999</v>
      </c>
      <c r="G2085" s="1" t="s">
        <v>14</v>
      </c>
      <c r="H2085" s="1" t="s">
        <v>31</v>
      </c>
      <c r="I2085" s="1" t="s">
        <v>32</v>
      </c>
      <c r="J2085" s="1" t="s">
        <v>33</v>
      </c>
      <c r="K2085" s="1" t="s">
        <v>34</v>
      </c>
      <c r="L2085" s="1" t="s">
        <v>35</v>
      </c>
      <c r="M2085" s="1" t="s">
        <v>36</v>
      </c>
      <c r="N2085" s="3" t="s">
        <v>37</v>
      </c>
    </row>
    <row r="2086" spans="1:14" ht="19.95" hidden="1" customHeight="1" x14ac:dyDescent="0.25">
      <c r="A2086" s="2">
        <v>154107</v>
      </c>
      <c r="B2086" s="1">
        <v>47</v>
      </c>
      <c r="C2086" s="1">
        <v>2.6585999999999999</v>
      </c>
      <c r="D2086" s="1">
        <v>5.2319000000000004</v>
      </c>
      <c r="E2086" s="1">
        <v>11.744400000000001</v>
      </c>
      <c r="F2086" s="1">
        <v>21.847899999999999</v>
      </c>
      <c r="G2086" s="1" t="s">
        <v>29</v>
      </c>
      <c r="H2086" s="1" t="s">
        <v>15</v>
      </c>
      <c r="I2086" s="1" t="s">
        <v>16</v>
      </c>
      <c r="J2086" s="1" t="s">
        <v>17</v>
      </c>
      <c r="K2086" s="1" t="s">
        <v>18</v>
      </c>
      <c r="L2086" s="1" t="s">
        <v>19</v>
      </c>
      <c r="M2086" s="1" t="s">
        <v>20</v>
      </c>
      <c r="N2086" s="3" t="s">
        <v>21</v>
      </c>
    </row>
    <row r="2087" spans="1:14" ht="19.95" customHeight="1" x14ac:dyDescent="0.25">
      <c r="A2087" s="2">
        <v>154082</v>
      </c>
      <c r="B2087" s="1">
        <v>97</v>
      </c>
      <c r="C2087" s="1">
        <v>3.0373000000000001</v>
      </c>
      <c r="D2087" s="1">
        <v>6.8982999999999999</v>
      </c>
      <c r="E2087" s="1">
        <v>13.0015</v>
      </c>
      <c r="F2087" s="1">
        <v>25.7315</v>
      </c>
      <c r="G2087" s="1" t="s">
        <v>30</v>
      </c>
      <c r="H2087" s="1" t="s">
        <v>22</v>
      </c>
      <c r="I2087" s="1" t="s">
        <v>23</v>
      </c>
      <c r="J2087" s="1" t="s">
        <v>24</v>
      </c>
      <c r="K2087" s="1" t="s">
        <v>25</v>
      </c>
      <c r="L2087" s="1" t="s">
        <v>26</v>
      </c>
      <c r="M2087" s="1" t="s">
        <v>27</v>
      </c>
      <c r="N2087" s="3" t="s">
        <v>28</v>
      </c>
    </row>
    <row r="2088" spans="1:14" ht="19.95" customHeight="1" x14ac:dyDescent="0.25">
      <c r="A2088" s="2">
        <v>154078</v>
      </c>
      <c r="B2088" s="1">
        <v>94</v>
      </c>
      <c r="C2088" s="1">
        <v>3.8834</v>
      </c>
      <c r="D2088" s="1">
        <v>6.5247999999999999</v>
      </c>
      <c r="E2088" s="1">
        <v>15.870100000000001</v>
      </c>
      <c r="F2088" s="1">
        <v>25.418099999999999</v>
      </c>
      <c r="G2088" s="1" t="s">
        <v>38</v>
      </c>
      <c r="H2088" s="1" t="s">
        <v>22</v>
      </c>
      <c r="I2088" s="1" t="s">
        <v>23</v>
      </c>
      <c r="J2088" s="1" t="s">
        <v>24</v>
      </c>
      <c r="K2088" s="1" t="s">
        <v>25</v>
      </c>
      <c r="L2088" s="1" t="s">
        <v>26</v>
      </c>
      <c r="M2088" s="1" t="s">
        <v>27</v>
      </c>
      <c r="N2088" s="3" t="s">
        <v>28</v>
      </c>
    </row>
    <row r="2089" spans="1:14" ht="19.95" hidden="1" customHeight="1" x14ac:dyDescent="0.25">
      <c r="A2089" s="2">
        <v>153994</v>
      </c>
      <c r="B2089" s="1">
        <v>53</v>
      </c>
      <c r="C2089" s="1">
        <v>2.5236999999999998</v>
      </c>
      <c r="D2089" s="1">
        <v>5.5967000000000002</v>
      </c>
      <c r="E2089" s="1">
        <v>10.6418</v>
      </c>
      <c r="F2089" s="1">
        <v>21.2959</v>
      </c>
      <c r="G2089" s="1" t="s">
        <v>14</v>
      </c>
      <c r="H2089" s="1" t="s">
        <v>15</v>
      </c>
      <c r="I2089" s="1" t="s">
        <v>16</v>
      </c>
      <c r="J2089" s="1" t="s">
        <v>17</v>
      </c>
      <c r="K2089" s="1" t="s">
        <v>18</v>
      </c>
      <c r="L2089" s="1" t="s">
        <v>19</v>
      </c>
      <c r="M2089" s="1" t="s">
        <v>20</v>
      </c>
      <c r="N2089" s="3" t="s">
        <v>21</v>
      </c>
    </row>
    <row r="2090" spans="1:14" ht="19.95" hidden="1" customHeight="1" x14ac:dyDescent="0.25">
      <c r="A2090" s="2">
        <v>153981</v>
      </c>
      <c r="B2090" s="1">
        <v>52</v>
      </c>
      <c r="C2090" s="1">
        <v>2.8895</v>
      </c>
      <c r="D2090" s="1">
        <v>5.7455999999999996</v>
      </c>
      <c r="E2090" s="1">
        <v>10.3491</v>
      </c>
      <c r="F2090" s="1">
        <v>20.235900000000001</v>
      </c>
      <c r="G2090" s="1" t="s">
        <v>30</v>
      </c>
      <c r="H2090" s="1" t="s">
        <v>15</v>
      </c>
      <c r="I2090" s="1" t="s">
        <v>16</v>
      </c>
      <c r="J2090" s="1" t="s">
        <v>17</v>
      </c>
      <c r="K2090" s="1" t="s">
        <v>18</v>
      </c>
      <c r="L2090" s="1" t="s">
        <v>19</v>
      </c>
      <c r="M2090" s="1" t="s">
        <v>20</v>
      </c>
      <c r="N2090" s="3" t="s">
        <v>21</v>
      </c>
    </row>
    <row r="2091" spans="1:14" ht="19.95" hidden="1" customHeight="1" x14ac:dyDescent="0.25">
      <c r="A2091" s="2">
        <v>153972</v>
      </c>
      <c r="B2091" s="1">
        <v>50</v>
      </c>
      <c r="C2091" s="1">
        <v>2.4535</v>
      </c>
      <c r="D2091" s="1">
        <v>5.0354999999999999</v>
      </c>
      <c r="E2091" s="1">
        <v>11.7668</v>
      </c>
      <c r="F2091" s="1">
        <v>23.0335</v>
      </c>
      <c r="G2091" s="1" t="s">
        <v>29</v>
      </c>
      <c r="H2091" s="1" t="s">
        <v>15</v>
      </c>
      <c r="I2091" s="1" t="s">
        <v>16</v>
      </c>
      <c r="J2091" s="1" t="s">
        <v>17</v>
      </c>
      <c r="K2091" s="1" t="s">
        <v>18</v>
      </c>
      <c r="L2091" s="1" t="s">
        <v>19</v>
      </c>
      <c r="M2091" s="1" t="s">
        <v>20</v>
      </c>
      <c r="N2091" s="3" t="s">
        <v>21</v>
      </c>
    </row>
    <row r="2092" spans="1:14" ht="19.95" customHeight="1" x14ac:dyDescent="0.25">
      <c r="A2092" s="2">
        <v>153963</v>
      </c>
      <c r="B2092" s="1">
        <v>81</v>
      </c>
      <c r="C2092" s="1">
        <v>3.5489999999999999</v>
      </c>
      <c r="D2092" s="1">
        <v>6.3598999999999997</v>
      </c>
      <c r="E2092" s="1">
        <v>12.9764</v>
      </c>
      <c r="F2092" s="1">
        <v>25.076599999999999</v>
      </c>
      <c r="G2092" s="1" t="s">
        <v>14</v>
      </c>
      <c r="H2092" s="1" t="s">
        <v>22</v>
      </c>
      <c r="I2092" s="1" t="s">
        <v>23</v>
      </c>
      <c r="J2092" s="1" t="s">
        <v>24</v>
      </c>
      <c r="K2092" s="1" t="s">
        <v>25</v>
      </c>
      <c r="L2092" s="1" t="s">
        <v>26</v>
      </c>
      <c r="M2092" s="1" t="s">
        <v>27</v>
      </c>
      <c r="N2092" s="3" t="s">
        <v>28</v>
      </c>
    </row>
    <row r="2093" spans="1:14" ht="19.95" hidden="1" customHeight="1" x14ac:dyDescent="0.25">
      <c r="A2093" s="2">
        <v>153949</v>
      </c>
      <c r="B2093" s="1">
        <v>26</v>
      </c>
      <c r="C2093" s="1">
        <v>1.1518999999999999</v>
      </c>
      <c r="D2093" s="1">
        <v>4.6733000000000002</v>
      </c>
      <c r="E2093" s="1">
        <v>9.3590999999999998</v>
      </c>
      <c r="F2093" s="1">
        <v>17.477499999999999</v>
      </c>
      <c r="G2093" s="1" t="s">
        <v>38</v>
      </c>
      <c r="H2093" s="1" t="s">
        <v>31</v>
      </c>
      <c r="I2093" s="1" t="s">
        <v>32</v>
      </c>
      <c r="J2093" s="1" t="s">
        <v>33</v>
      </c>
      <c r="K2093" s="1" t="s">
        <v>34</v>
      </c>
      <c r="L2093" s="1" t="s">
        <v>35</v>
      </c>
      <c r="M2093" s="1" t="s">
        <v>36</v>
      </c>
      <c r="N2093" s="3" t="s">
        <v>37</v>
      </c>
    </row>
    <row r="2094" spans="1:14" ht="19.95" customHeight="1" x14ac:dyDescent="0.25">
      <c r="A2094" s="2">
        <v>153928</v>
      </c>
      <c r="B2094" s="1">
        <v>69</v>
      </c>
      <c r="C2094" s="1">
        <v>3.3573</v>
      </c>
      <c r="D2094" s="1">
        <v>6.5888</v>
      </c>
      <c r="E2094" s="1">
        <v>13.4122</v>
      </c>
      <c r="F2094" s="1">
        <v>28.253499999999999</v>
      </c>
      <c r="G2094" s="1" t="s">
        <v>30</v>
      </c>
      <c r="H2094" s="1" t="s">
        <v>22</v>
      </c>
      <c r="I2094" s="1" t="s">
        <v>23</v>
      </c>
      <c r="J2094" s="1" t="s">
        <v>24</v>
      </c>
      <c r="K2094" s="1" t="s">
        <v>25</v>
      </c>
      <c r="L2094" s="1" t="s">
        <v>26</v>
      </c>
      <c r="M2094" s="1" t="s">
        <v>27</v>
      </c>
      <c r="N2094" s="3" t="s">
        <v>28</v>
      </c>
    </row>
    <row r="2095" spans="1:14" ht="19.95" customHeight="1" x14ac:dyDescent="0.25">
      <c r="A2095" s="2">
        <v>153918</v>
      </c>
      <c r="B2095" s="1">
        <v>95</v>
      </c>
      <c r="C2095" s="1">
        <v>3.9729999999999999</v>
      </c>
      <c r="D2095" s="1">
        <v>6.3331</v>
      </c>
      <c r="E2095" s="1">
        <v>15.293799999999999</v>
      </c>
      <c r="F2095" s="1">
        <v>27.0014</v>
      </c>
      <c r="G2095" s="1" t="s">
        <v>30</v>
      </c>
      <c r="H2095" s="1" t="s">
        <v>22</v>
      </c>
      <c r="I2095" s="1" t="s">
        <v>23</v>
      </c>
      <c r="J2095" s="1" t="s">
        <v>24</v>
      </c>
      <c r="K2095" s="1" t="s">
        <v>25</v>
      </c>
      <c r="L2095" s="1" t="s">
        <v>26</v>
      </c>
      <c r="M2095" s="1" t="s">
        <v>27</v>
      </c>
      <c r="N2095" s="3" t="s">
        <v>28</v>
      </c>
    </row>
    <row r="2096" spans="1:14" ht="19.95" customHeight="1" x14ac:dyDescent="0.25">
      <c r="A2096" s="2">
        <v>153882</v>
      </c>
      <c r="B2096" s="1">
        <v>97</v>
      </c>
      <c r="C2096" s="1">
        <v>3.8877999999999999</v>
      </c>
      <c r="D2096" s="1">
        <v>6.0709999999999997</v>
      </c>
      <c r="E2096" s="1">
        <v>13.3033</v>
      </c>
      <c r="F2096" s="1">
        <v>25.101900000000001</v>
      </c>
      <c r="G2096" s="1" t="s">
        <v>30</v>
      </c>
      <c r="H2096" s="1" t="s">
        <v>22</v>
      </c>
      <c r="I2096" s="1" t="s">
        <v>23</v>
      </c>
      <c r="J2096" s="1" t="s">
        <v>24</v>
      </c>
      <c r="K2096" s="1" t="s">
        <v>25</v>
      </c>
      <c r="L2096" s="1" t="s">
        <v>26</v>
      </c>
      <c r="M2096" s="1" t="s">
        <v>27</v>
      </c>
      <c r="N2096" s="3" t="s">
        <v>28</v>
      </c>
    </row>
    <row r="2097" spans="1:14" ht="19.95" hidden="1" customHeight="1" x14ac:dyDescent="0.25">
      <c r="A2097" s="2">
        <v>153878</v>
      </c>
      <c r="B2097" s="1">
        <v>28</v>
      </c>
      <c r="C2097" s="1">
        <v>1.1448</v>
      </c>
      <c r="D2097" s="1">
        <v>4.4034000000000004</v>
      </c>
      <c r="E2097" s="1">
        <v>9.1923999999999992</v>
      </c>
      <c r="F2097" s="1">
        <v>16.875499999999999</v>
      </c>
      <c r="G2097" s="1" t="s">
        <v>38</v>
      </c>
      <c r="H2097" s="1" t="s">
        <v>31</v>
      </c>
      <c r="I2097" s="1" t="s">
        <v>32</v>
      </c>
      <c r="J2097" s="1" t="s">
        <v>33</v>
      </c>
      <c r="K2097" s="1" t="s">
        <v>34</v>
      </c>
      <c r="L2097" s="1" t="s">
        <v>35</v>
      </c>
      <c r="M2097" s="1" t="s">
        <v>36</v>
      </c>
      <c r="N2097" s="3" t="s">
        <v>37</v>
      </c>
    </row>
    <row r="2098" spans="1:14" ht="19.95" hidden="1" customHeight="1" x14ac:dyDescent="0.25">
      <c r="A2098" s="2">
        <v>153854</v>
      </c>
      <c r="B2098" s="1">
        <v>60</v>
      </c>
      <c r="C2098" s="1">
        <v>2.6372</v>
      </c>
      <c r="D2098" s="1">
        <v>5.5792999999999999</v>
      </c>
      <c r="E2098" s="1">
        <v>10.406499999999999</v>
      </c>
      <c r="F2098" s="1">
        <v>22.871099999999998</v>
      </c>
      <c r="G2098" s="1" t="s">
        <v>14</v>
      </c>
      <c r="H2098" s="1" t="s">
        <v>15</v>
      </c>
      <c r="I2098" s="1" t="s">
        <v>16</v>
      </c>
      <c r="J2098" s="1" t="s">
        <v>17</v>
      </c>
      <c r="K2098" s="1" t="s">
        <v>18</v>
      </c>
      <c r="L2098" s="1" t="s">
        <v>19</v>
      </c>
      <c r="M2098" s="1" t="s">
        <v>20</v>
      </c>
      <c r="N2098" s="3" t="s">
        <v>21</v>
      </c>
    </row>
    <row r="2099" spans="1:14" ht="19.95" customHeight="1" x14ac:dyDescent="0.25">
      <c r="A2099" s="2">
        <v>153809</v>
      </c>
      <c r="B2099" s="1">
        <v>75</v>
      </c>
      <c r="C2099" s="1">
        <v>3.7987000000000002</v>
      </c>
      <c r="D2099" s="1">
        <v>6.3415999999999997</v>
      </c>
      <c r="E2099" s="1">
        <v>14.6502</v>
      </c>
      <c r="F2099" s="1">
        <v>25.6175</v>
      </c>
      <c r="G2099" s="1" t="s">
        <v>29</v>
      </c>
      <c r="H2099" s="1" t="s">
        <v>22</v>
      </c>
      <c r="I2099" s="1" t="s">
        <v>23</v>
      </c>
      <c r="J2099" s="1" t="s">
        <v>24</v>
      </c>
      <c r="K2099" s="1" t="s">
        <v>25</v>
      </c>
      <c r="L2099" s="1" t="s">
        <v>26</v>
      </c>
      <c r="M2099" s="1" t="s">
        <v>27</v>
      </c>
      <c r="N2099" s="3" t="s">
        <v>28</v>
      </c>
    </row>
    <row r="2100" spans="1:14" ht="19.95" customHeight="1" x14ac:dyDescent="0.25">
      <c r="A2100" s="2">
        <v>153790</v>
      </c>
      <c r="B2100" s="1">
        <v>78</v>
      </c>
      <c r="C2100" s="1">
        <v>3.4077000000000002</v>
      </c>
      <c r="D2100" s="1">
        <v>6.6890000000000001</v>
      </c>
      <c r="E2100" s="1">
        <v>14.732699999999999</v>
      </c>
      <c r="F2100" s="1">
        <v>28.668800000000001</v>
      </c>
      <c r="G2100" s="1" t="s">
        <v>14</v>
      </c>
      <c r="H2100" s="1" t="s">
        <v>22</v>
      </c>
      <c r="I2100" s="1" t="s">
        <v>23</v>
      </c>
      <c r="J2100" s="1" t="s">
        <v>24</v>
      </c>
      <c r="K2100" s="1" t="s">
        <v>25</v>
      </c>
      <c r="L2100" s="1" t="s">
        <v>26</v>
      </c>
      <c r="M2100" s="1" t="s">
        <v>27</v>
      </c>
      <c r="N2100" s="3" t="s">
        <v>28</v>
      </c>
    </row>
    <row r="2101" spans="1:14" ht="19.95" hidden="1" customHeight="1" x14ac:dyDescent="0.25">
      <c r="A2101" s="2">
        <v>153746</v>
      </c>
      <c r="B2101" s="1">
        <v>16</v>
      </c>
      <c r="C2101" s="1">
        <v>1.9282999999999999</v>
      </c>
      <c r="D2101" s="1">
        <v>4.7846000000000002</v>
      </c>
      <c r="E2101" s="1">
        <v>9.4054000000000002</v>
      </c>
      <c r="F2101" s="1">
        <v>18.37</v>
      </c>
      <c r="G2101" s="1" t="s">
        <v>30</v>
      </c>
      <c r="H2101" s="1" t="s">
        <v>31</v>
      </c>
      <c r="I2101" s="1" t="s">
        <v>32</v>
      </c>
      <c r="J2101" s="1" t="s">
        <v>33</v>
      </c>
      <c r="K2101" s="1" t="s">
        <v>34</v>
      </c>
      <c r="L2101" s="1" t="s">
        <v>35</v>
      </c>
      <c r="M2101" s="1" t="s">
        <v>36</v>
      </c>
      <c r="N2101" s="3" t="s">
        <v>37</v>
      </c>
    </row>
    <row r="2102" spans="1:14" ht="19.95" hidden="1" customHeight="1" x14ac:dyDescent="0.25">
      <c r="A2102" s="2">
        <v>153717</v>
      </c>
      <c r="B2102" s="1">
        <v>26</v>
      </c>
      <c r="C2102" s="1">
        <v>1.5328999999999999</v>
      </c>
      <c r="D2102" s="1">
        <v>4.6067999999999998</v>
      </c>
      <c r="E2102" s="1">
        <v>8.3036999999999992</v>
      </c>
      <c r="F2102" s="1">
        <v>16.037299999999998</v>
      </c>
      <c r="G2102" s="1" t="s">
        <v>38</v>
      </c>
      <c r="H2102" s="1" t="s">
        <v>31</v>
      </c>
      <c r="I2102" s="1" t="s">
        <v>32</v>
      </c>
      <c r="J2102" s="1" t="s">
        <v>33</v>
      </c>
      <c r="K2102" s="1" t="s">
        <v>34</v>
      </c>
      <c r="L2102" s="1" t="s">
        <v>35</v>
      </c>
      <c r="M2102" s="1" t="s">
        <v>36</v>
      </c>
      <c r="N2102" s="3" t="s">
        <v>37</v>
      </c>
    </row>
    <row r="2103" spans="1:14" ht="19.95" customHeight="1" x14ac:dyDescent="0.25">
      <c r="A2103" s="2">
        <v>153711</v>
      </c>
      <c r="B2103" s="1">
        <v>78</v>
      </c>
      <c r="C2103" s="1">
        <v>3.0291999999999999</v>
      </c>
      <c r="D2103" s="1">
        <v>6.2199</v>
      </c>
      <c r="E2103" s="1">
        <v>14.0014</v>
      </c>
      <c r="F2103" s="1">
        <v>28.441099999999999</v>
      </c>
      <c r="G2103" s="1" t="s">
        <v>30</v>
      </c>
      <c r="H2103" s="1" t="s">
        <v>22</v>
      </c>
      <c r="I2103" s="1" t="s">
        <v>23</v>
      </c>
      <c r="J2103" s="1" t="s">
        <v>24</v>
      </c>
      <c r="K2103" s="1" t="s">
        <v>25</v>
      </c>
      <c r="L2103" s="1" t="s">
        <v>26</v>
      </c>
      <c r="M2103" s="1" t="s">
        <v>27</v>
      </c>
      <c r="N2103" s="3" t="s">
        <v>28</v>
      </c>
    </row>
    <row r="2104" spans="1:14" ht="19.95" hidden="1" customHeight="1" x14ac:dyDescent="0.25">
      <c r="A2104" s="2">
        <v>153588</v>
      </c>
      <c r="B2104" s="1">
        <v>22</v>
      </c>
      <c r="C2104" s="1">
        <v>1.3257000000000001</v>
      </c>
      <c r="D2104" s="1">
        <v>4.2762000000000002</v>
      </c>
      <c r="E2104" s="1">
        <v>8.2568000000000001</v>
      </c>
      <c r="F2104" s="1">
        <v>17.667200000000001</v>
      </c>
      <c r="G2104" s="1" t="s">
        <v>38</v>
      </c>
      <c r="H2104" s="1" t="s">
        <v>31</v>
      </c>
      <c r="I2104" s="1" t="s">
        <v>32</v>
      </c>
      <c r="J2104" s="1" t="s">
        <v>33</v>
      </c>
      <c r="K2104" s="1" t="s">
        <v>34</v>
      </c>
      <c r="L2104" s="1" t="s">
        <v>35</v>
      </c>
      <c r="M2104" s="1" t="s">
        <v>36</v>
      </c>
      <c r="N2104" s="3" t="s">
        <v>37</v>
      </c>
    </row>
    <row r="2105" spans="1:14" ht="19.95" hidden="1" customHeight="1" x14ac:dyDescent="0.25">
      <c r="A2105" s="2">
        <v>153575</v>
      </c>
      <c r="B2105" s="1">
        <v>28</v>
      </c>
      <c r="C2105" s="1">
        <v>1.0824</v>
      </c>
      <c r="D2105" s="1">
        <v>4.3273000000000001</v>
      </c>
      <c r="E2105" s="1">
        <v>9.3531999999999993</v>
      </c>
      <c r="F2105" s="1">
        <v>19.741099999999999</v>
      </c>
      <c r="G2105" s="1" t="s">
        <v>14</v>
      </c>
      <c r="H2105" s="1" t="s">
        <v>31</v>
      </c>
      <c r="I2105" s="1" t="s">
        <v>32</v>
      </c>
      <c r="J2105" s="1" t="s">
        <v>33</v>
      </c>
      <c r="K2105" s="1" t="s">
        <v>34</v>
      </c>
      <c r="L2105" s="1" t="s">
        <v>35</v>
      </c>
      <c r="M2105" s="1" t="s">
        <v>36</v>
      </c>
      <c r="N2105" s="3" t="s">
        <v>37</v>
      </c>
    </row>
    <row r="2106" spans="1:14" ht="19.95" hidden="1" customHeight="1" x14ac:dyDescent="0.25">
      <c r="A2106" s="2">
        <v>153480</v>
      </c>
      <c r="B2106" s="1">
        <v>16</v>
      </c>
      <c r="C2106" s="1">
        <v>1.9333</v>
      </c>
      <c r="D2106" s="1">
        <v>4.8487</v>
      </c>
      <c r="E2106" s="1">
        <v>8.3483999999999998</v>
      </c>
      <c r="F2106" s="1">
        <v>16.4864</v>
      </c>
      <c r="G2106" s="1" t="s">
        <v>38</v>
      </c>
      <c r="H2106" s="1" t="s">
        <v>31</v>
      </c>
      <c r="I2106" s="1" t="s">
        <v>32</v>
      </c>
      <c r="J2106" s="1" t="s">
        <v>33</v>
      </c>
      <c r="K2106" s="1" t="s">
        <v>34</v>
      </c>
      <c r="L2106" s="1" t="s">
        <v>35</v>
      </c>
      <c r="M2106" s="1" t="s">
        <v>36</v>
      </c>
      <c r="N2106" s="3" t="s">
        <v>37</v>
      </c>
    </row>
    <row r="2107" spans="1:14" ht="19.95" hidden="1" customHeight="1" x14ac:dyDescent="0.25">
      <c r="A2107" s="2">
        <v>153468</v>
      </c>
      <c r="B2107" s="1">
        <v>22</v>
      </c>
      <c r="C2107" s="1">
        <v>1.1363000000000001</v>
      </c>
      <c r="D2107" s="1">
        <v>4.5370999999999997</v>
      </c>
      <c r="E2107" s="1">
        <v>8.0375999999999994</v>
      </c>
      <c r="F2107" s="1">
        <v>19.16</v>
      </c>
      <c r="G2107" s="1" t="s">
        <v>29</v>
      </c>
      <c r="H2107" s="1" t="s">
        <v>31</v>
      </c>
      <c r="I2107" s="1" t="s">
        <v>32</v>
      </c>
      <c r="J2107" s="1" t="s">
        <v>33</v>
      </c>
      <c r="K2107" s="1" t="s">
        <v>34</v>
      </c>
      <c r="L2107" s="1" t="s">
        <v>35</v>
      </c>
      <c r="M2107" s="1" t="s">
        <v>36</v>
      </c>
      <c r="N2107" s="3" t="s">
        <v>37</v>
      </c>
    </row>
    <row r="2108" spans="1:14" ht="19.95" hidden="1" customHeight="1" x14ac:dyDescent="0.25">
      <c r="A2108" s="2">
        <v>153465</v>
      </c>
      <c r="B2108" s="1">
        <v>42</v>
      </c>
      <c r="C2108" s="1">
        <v>2.2044999999999999</v>
      </c>
      <c r="D2108" s="1">
        <v>5.3898999999999999</v>
      </c>
      <c r="E2108" s="1">
        <v>10.7075</v>
      </c>
      <c r="F2108" s="1">
        <v>24.356400000000001</v>
      </c>
      <c r="G2108" s="1" t="s">
        <v>38</v>
      </c>
      <c r="H2108" s="1" t="s">
        <v>15</v>
      </c>
      <c r="I2108" s="1" t="s">
        <v>16</v>
      </c>
      <c r="J2108" s="1" t="s">
        <v>17</v>
      </c>
      <c r="K2108" s="1" t="s">
        <v>18</v>
      </c>
      <c r="L2108" s="1" t="s">
        <v>19</v>
      </c>
      <c r="M2108" s="1" t="s">
        <v>20</v>
      </c>
      <c r="N2108" s="3" t="s">
        <v>21</v>
      </c>
    </row>
    <row r="2109" spans="1:14" ht="19.95" hidden="1" customHeight="1" x14ac:dyDescent="0.25">
      <c r="A2109" s="2">
        <v>153421</v>
      </c>
      <c r="B2109" s="1">
        <v>49</v>
      </c>
      <c r="C2109" s="1">
        <v>2.9417</v>
      </c>
      <c r="D2109" s="1">
        <v>5.1135000000000002</v>
      </c>
      <c r="E2109" s="1">
        <v>11.2601</v>
      </c>
      <c r="F2109" s="1">
        <v>22.305299999999999</v>
      </c>
      <c r="G2109" s="1" t="s">
        <v>38</v>
      </c>
      <c r="H2109" s="1" t="s">
        <v>15</v>
      </c>
      <c r="I2109" s="1" t="s">
        <v>16</v>
      </c>
      <c r="J2109" s="1" t="s">
        <v>17</v>
      </c>
      <c r="K2109" s="1" t="s">
        <v>18</v>
      </c>
      <c r="L2109" s="1" t="s">
        <v>19</v>
      </c>
      <c r="M2109" s="1" t="s">
        <v>20</v>
      </c>
      <c r="N2109" s="3" t="s">
        <v>21</v>
      </c>
    </row>
    <row r="2110" spans="1:14" ht="19.95" hidden="1" customHeight="1" x14ac:dyDescent="0.25">
      <c r="A2110" s="2">
        <v>153381</v>
      </c>
      <c r="B2110" s="1">
        <v>38</v>
      </c>
      <c r="C2110" s="1">
        <v>2.8029000000000002</v>
      </c>
      <c r="D2110" s="1">
        <v>5.4598000000000004</v>
      </c>
      <c r="E2110" s="1">
        <v>11.283899999999999</v>
      </c>
      <c r="F2110" s="1">
        <v>21.741499999999998</v>
      </c>
      <c r="G2110" s="1" t="s">
        <v>29</v>
      </c>
      <c r="H2110" s="1" t="s">
        <v>15</v>
      </c>
      <c r="I2110" s="1" t="s">
        <v>16</v>
      </c>
      <c r="J2110" s="1" t="s">
        <v>17</v>
      </c>
      <c r="K2110" s="1" t="s">
        <v>18</v>
      </c>
      <c r="L2110" s="1" t="s">
        <v>19</v>
      </c>
      <c r="M2110" s="1" t="s">
        <v>20</v>
      </c>
      <c r="N2110" s="3" t="s">
        <v>21</v>
      </c>
    </row>
    <row r="2111" spans="1:14" ht="19.95" customHeight="1" x14ac:dyDescent="0.25">
      <c r="A2111" s="2">
        <v>153220</v>
      </c>
      <c r="B2111" s="1">
        <v>68</v>
      </c>
      <c r="C2111" s="1">
        <v>3.2808999999999999</v>
      </c>
      <c r="D2111" s="1">
        <v>6.0282</v>
      </c>
      <c r="E2111" s="1">
        <v>13.4983</v>
      </c>
      <c r="F2111" s="1">
        <v>25.926500000000001</v>
      </c>
      <c r="G2111" s="1" t="s">
        <v>14</v>
      </c>
      <c r="H2111" s="1" t="s">
        <v>22</v>
      </c>
      <c r="I2111" s="1" t="s">
        <v>23</v>
      </c>
      <c r="J2111" s="1" t="s">
        <v>24</v>
      </c>
      <c r="K2111" s="1" t="s">
        <v>25</v>
      </c>
      <c r="L2111" s="1" t="s">
        <v>26</v>
      </c>
      <c r="M2111" s="1" t="s">
        <v>27</v>
      </c>
      <c r="N2111" s="3" t="s">
        <v>28</v>
      </c>
    </row>
    <row r="2112" spans="1:14" ht="19.95" hidden="1" customHeight="1" x14ac:dyDescent="0.25">
      <c r="A2112" s="2">
        <v>153211</v>
      </c>
      <c r="B2112" s="1">
        <v>22</v>
      </c>
      <c r="C2112" s="1">
        <v>1.0659000000000001</v>
      </c>
      <c r="D2112" s="1">
        <v>4.5321999999999996</v>
      </c>
      <c r="E2112" s="1">
        <v>9.7380999999999993</v>
      </c>
      <c r="F2112" s="1">
        <v>17.099599999999999</v>
      </c>
      <c r="G2112" s="1" t="s">
        <v>14</v>
      </c>
      <c r="H2112" s="1" t="s">
        <v>31</v>
      </c>
      <c r="I2112" s="1" t="s">
        <v>32</v>
      </c>
      <c r="J2112" s="1" t="s">
        <v>33</v>
      </c>
      <c r="K2112" s="1" t="s">
        <v>34</v>
      </c>
      <c r="L2112" s="1" t="s">
        <v>35</v>
      </c>
      <c r="M2112" s="1" t="s">
        <v>36</v>
      </c>
      <c r="N2112" s="3" t="s">
        <v>37</v>
      </c>
    </row>
    <row r="2113" spans="1:14" ht="19.95" customHeight="1" x14ac:dyDescent="0.25">
      <c r="A2113" s="2">
        <v>153176</v>
      </c>
      <c r="B2113" s="1">
        <v>64</v>
      </c>
      <c r="C2113" s="1">
        <v>3.7077</v>
      </c>
      <c r="D2113" s="1">
        <v>6.7412000000000001</v>
      </c>
      <c r="E2113" s="1">
        <v>13.9717</v>
      </c>
      <c r="F2113" s="1">
        <v>28.3901</v>
      </c>
      <c r="G2113" s="1" t="s">
        <v>38</v>
      </c>
      <c r="H2113" s="1" t="s">
        <v>22</v>
      </c>
      <c r="I2113" s="1" t="s">
        <v>23</v>
      </c>
      <c r="J2113" s="1" t="s">
        <v>24</v>
      </c>
      <c r="K2113" s="1" t="s">
        <v>25</v>
      </c>
      <c r="L2113" s="1" t="s">
        <v>26</v>
      </c>
      <c r="M2113" s="1" t="s">
        <v>27</v>
      </c>
      <c r="N2113" s="3" t="s">
        <v>28</v>
      </c>
    </row>
    <row r="2114" spans="1:14" ht="19.95" hidden="1" customHeight="1" x14ac:dyDescent="0.25">
      <c r="A2114" s="2">
        <v>153141</v>
      </c>
      <c r="B2114" s="1">
        <v>33</v>
      </c>
      <c r="C2114" s="1">
        <v>2.9062000000000001</v>
      </c>
      <c r="D2114" s="1">
        <v>5.3183999999999996</v>
      </c>
      <c r="E2114" s="1">
        <v>11.4884</v>
      </c>
      <c r="F2114" s="1">
        <v>20.037199999999999</v>
      </c>
      <c r="G2114" s="1" t="s">
        <v>14</v>
      </c>
      <c r="H2114" s="1" t="s">
        <v>15</v>
      </c>
      <c r="I2114" s="1" t="s">
        <v>16</v>
      </c>
      <c r="J2114" s="1" t="s">
        <v>17</v>
      </c>
      <c r="K2114" s="1" t="s">
        <v>18</v>
      </c>
      <c r="L2114" s="1" t="s">
        <v>19</v>
      </c>
      <c r="M2114" s="1" t="s">
        <v>20</v>
      </c>
      <c r="N2114" s="3" t="s">
        <v>21</v>
      </c>
    </row>
    <row r="2115" spans="1:14" ht="19.95" hidden="1" customHeight="1" x14ac:dyDescent="0.25">
      <c r="A2115" s="2">
        <v>153084</v>
      </c>
      <c r="B2115" s="1">
        <v>40</v>
      </c>
      <c r="C2115" s="1">
        <v>2.2694999999999999</v>
      </c>
      <c r="D2115" s="1">
        <v>5.8231999999999999</v>
      </c>
      <c r="E2115" s="1">
        <v>11.300599999999999</v>
      </c>
      <c r="F2115" s="1">
        <v>24.972000000000001</v>
      </c>
      <c r="G2115" s="1" t="s">
        <v>30</v>
      </c>
      <c r="H2115" s="1" t="s">
        <v>15</v>
      </c>
      <c r="I2115" s="1" t="s">
        <v>16</v>
      </c>
      <c r="J2115" s="1" t="s">
        <v>17</v>
      </c>
      <c r="K2115" s="1" t="s">
        <v>18</v>
      </c>
      <c r="L2115" s="1" t="s">
        <v>19</v>
      </c>
      <c r="M2115" s="1" t="s">
        <v>20</v>
      </c>
      <c r="N2115" s="3" t="s">
        <v>21</v>
      </c>
    </row>
    <row r="2116" spans="1:14" ht="19.95" customHeight="1" x14ac:dyDescent="0.25">
      <c r="A2116" s="2">
        <v>153084</v>
      </c>
      <c r="B2116" s="1">
        <v>92</v>
      </c>
      <c r="C2116" s="1">
        <v>3.4565000000000001</v>
      </c>
      <c r="D2116" s="1">
        <v>6.4985999999999997</v>
      </c>
      <c r="E2116" s="1">
        <v>12.150499999999999</v>
      </c>
      <c r="F2116" s="1">
        <v>27.299700000000001</v>
      </c>
      <c r="G2116" s="1" t="s">
        <v>38</v>
      </c>
      <c r="H2116" s="1" t="s">
        <v>22</v>
      </c>
      <c r="I2116" s="1" t="s">
        <v>23</v>
      </c>
      <c r="J2116" s="1" t="s">
        <v>24</v>
      </c>
      <c r="K2116" s="1" t="s">
        <v>25</v>
      </c>
      <c r="L2116" s="1" t="s">
        <v>26</v>
      </c>
      <c r="M2116" s="1" t="s">
        <v>27</v>
      </c>
      <c r="N2116" s="3" t="s">
        <v>28</v>
      </c>
    </row>
    <row r="2117" spans="1:14" ht="19.95" hidden="1" customHeight="1" x14ac:dyDescent="0.25">
      <c r="A2117" s="2">
        <v>152976</v>
      </c>
      <c r="B2117" s="1">
        <v>22</v>
      </c>
      <c r="C2117" s="1">
        <v>1.1448</v>
      </c>
      <c r="D2117" s="1">
        <v>4.8250000000000002</v>
      </c>
      <c r="E2117" s="1">
        <v>8.3758999999999997</v>
      </c>
      <c r="F2117" s="1">
        <v>19.492899999999999</v>
      </c>
      <c r="G2117" s="1" t="s">
        <v>30</v>
      </c>
      <c r="H2117" s="1" t="s">
        <v>31</v>
      </c>
      <c r="I2117" s="1" t="s">
        <v>32</v>
      </c>
      <c r="J2117" s="1" t="s">
        <v>33</v>
      </c>
      <c r="K2117" s="1" t="s">
        <v>34</v>
      </c>
      <c r="L2117" s="1" t="s">
        <v>35</v>
      </c>
      <c r="M2117" s="1" t="s">
        <v>36</v>
      </c>
      <c r="N2117" s="3" t="s">
        <v>37</v>
      </c>
    </row>
    <row r="2118" spans="1:14" ht="19.95" hidden="1" customHeight="1" x14ac:dyDescent="0.25">
      <c r="A2118" s="2">
        <v>152972</v>
      </c>
      <c r="B2118" s="1">
        <v>37</v>
      </c>
      <c r="C2118" s="1">
        <v>2.1938</v>
      </c>
      <c r="D2118" s="1">
        <v>5.2317</v>
      </c>
      <c r="E2118" s="1">
        <v>10.484299999999999</v>
      </c>
      <c r="F2118" s="1">
        <v>22.705500000000001</v>
      </c>
      <c r="G2118" s="1" t="s">
        <v>38</v>
      </c>
      <c r="H2118" s="1" t="s">
        <v>15</v>
      </c>
      <c r="I2118" s="1" t="s">
        <v>16</v>
      </c>
      <c r="J2118" s="1" t="s">
        <v>17</v>
      </c>
      <c r="K2118" s="1" t="s">
        <v>18</v>
      </c>
      <c r="L2118" s="1" t="s">
        <v>19</v>
      </c>
      <c r="M2118" s="1" t="s">
        <v>20</v>
      </c>
      <c r="N2118" s="3" t="s">
        <v>21</v>
      </c>
    </row>
    <row r="2119" spans="1:14" ht="19.95" customHeight="1" x14ac:dyDescent="0.25">
      <c r="A2119" s="2">
        <v>152971</v>
      </c>
      <c r="B2119" s="1">
        <v>93</v>
      </c>
      <c r="C2119" s="1">
        <v>3.2012999999999998</v>
      </c>
      <c r="D2119" s="1">
        <v>6.6845999999999997</v>
      </c>
      <c r="E2119" s="1">
        <v>14.552300000000001</v>
      </c>
      <c r="F2119" s="1">
        <v>27.206199999999999</v>
      </c>
      <c r="G2119" s="1" t="s">
        <v>30</v>
      </c>
      <c r="H2119" s="1" t="s">
        <v>22</v>
      </c>
      <c r="I2119" s="1" t="s">
        <v>23</v>
      </c>
      <c r="J2119" s="1" t="s">
        <v>24</v>
      </c>
      <c r="K2119" s="1" t="s">
        <v>25</v>
      </c>
      <c r="L2119" s="1" t="s">
        <v>26</v>
      </c>
      <c r="M2119" s="1" t="s">
        <v>27</v>
      </c>
      <c r="N2119" s="3" t="s">
        <v>28</v>
      </c>
    </row>
    <row r="2120" spans="1:14" ht="19.95" hidden="1" customHeight="1" x14ac:dyDescent="0.25">
      <c r="A2120" s="2">
        <v>152944</v>
      </c>
      <c r="B2120" s="1">
        <v>57</v>
      </c>
      <c r="C2120" s="1">
        <v>2.9441999999999999</v>
      </c>
      <c r="D2120" s="1">
        <v>5.4504000000000001</v>
      </c>
      <c r="E2120" s="1">
        <v>10.478300000000001</v>
      </c>
      <c r="F2120" s="1">
        <v>22.259599999999999</v>
      </c>
      <c r="G2120" s="1" t="s">
        <v>29</v>
      </c>
      <c r="H2120" s="1" t="s">
        <v>15</v>
      </c>
      <c r="I2120" s="1" t="s">
        <v>16</v>
      </c>
      <c r="J2120" s="1" t="s">
        <v>17</v>
      </c>
      <c r="K2120" s="1" t="s">
        <v>18</v>
      </c>
      <c r="L2120" s="1" t="s">
        <v>19</v>
      </c>
      <c r="M2120" s="1" t="s">
        <v>20</v>
      </c>
      <c r="N2120" s="3" t="s">
        <v>21</v>
      </c>
    </row>
    <row r="2121" spans="1:14" ht="19.95" customHeight="1" x14ac:dyDescent="0.25">
      <c r="A2121" s="2">
        <v>152921</v>
      </c>
      <c r="B2121" s="1">
        <v>77</v>
      </c>
      <c r="C2121" s="1">
        <v>3.8374999999999999</v>
      </c>
      <c r="D2121" s="1">
        <v>6.2365000000000004</v>
      </c>
      <c r="E2121" s="1">
        <v>15.3445</v>
      </c>
      <c r="F2121" s="1">
        <v>26.9377</v>
      </c>
      <c r="G2121" s="1" t="s">
        <v>30</v>
      </c>
      <c r="H2121" s="1" t="s">
        <v>22</v>
      </c>
      <c r="I2121" s="1" t="s">
        <v>23</v>
      </c>
      <c r="J2121" s="1" t="s">
        <v>24</v>
      </c>
      <c r="K2121" s="1" t="s">
        <v>25</v>
      </c>
      <c r="L2121" s="1" t="s">
        <v>26</v>
      </c>
      <c r="M2121" s="1" t="s">
        <v>27</v>
      </c>
      <c r="N2121" s="3" t="s">
        <v>28</v>
      </c>
    </row>
    <row r="2122" spans="1:14" ht="19.95" hidden="1" customHeight="1" x14ac:dyDescent="0.25">
      <c r="A2122" s="2">
        <v>152909</v>
      </c>
      <c r="B2122" s="1">
        <v>24</v>
      </c>
      <c r="C2122" s="1">
        <v>1.9755</v>
      </c>
      <c r="D2122" s="1">
        <v>4.5627000000000004</v>
      </c>
      <c r="E2122" s="1">
        <v>8.7368000000000006</v>
      </c>
      <c r="F2122" s="1">
        <v>17.530799999999999</v>
      </c>
      <c r="G2122" s="1" t="s">
        <v>29</v>
      </c>
      <c r="H2122" s="1" t="s">
        <v>31</v>
      </c>
      <c r="I2122" s="1" t="s">
        <v>32</v>
      </c>
      <c r="J2122" s="1" t="s">
        <v>33</v>
      </c>
      <c r="K2122" s="1" t="s">
        <v>34</v>
      </c>
      <c r="L2122" s="1" t="s">
        <v>35</v>
      </c>
      <c r="M2122" s="1" t="s">
        <v>36</v>
      </c>
      <c r="N2122" s="3" t="s">
        <v>37</v>
      </c>
    </row>
    <row r="2123" spans="1:14" ht="19.95" hidden="1" customHeight="1" x14ac:dyDescent="0.25">
      <c r="A2123" s="2">
        <v>152904</v>
      </c>
      <c r="B2123" s="1">
        <v>31</v>
      </c>
      <c r="C2123" s="1">
        <v>2.5406</v>
      </c>
      <c r="D2123" s="1">
        <v>5.0671999999999997</v>
      </c>
      <c r="E2123" s="1">
        <v>11.261699999999999</v>
      </c>
      <c r="F2123" s="1">
        <v>21.744800000000001</v>
      </c>
      <c r="G2123" s="1" t="s">
        <v>29</v>
      </c>
      <c r="H2123" s="1" t="s">
        <v>15</v>
      </c>
      <c r="I2123" s="1" t="s">
        <v>16</v>
      </c>
      <c r="J2123" s="1" t="s">
        <v>17</v>
      </c>
      <c r="K2123" s="1" t="s">
        <v>18</v>
      </c>
      <c r="L2123" s="1" t="s">
        <v>19</v>
      </c>
      <c r="M2123" s="1" t="s">
        <v>20</v>
      </c>
      <c r="N2123" s="3" t="s">
        <v>21</v>
      </c>
    </row>
    <row r="2124" spans="1:14" ht="19.95" hidden="1" customHeight="1" x14ac:dyDescent="0.25">
      <c r="A2124" s="2">
        <v>152899</v>
      </c>
      <c r="B2124" s="1">
        <v>57</v>
      </c>
      <c r="C2124" s="1">
        <v>2.3769</v>
      </c>
      <c r="D2124" s="1">
        <v>5.3737000000000004</v>
      </c>
      <c r="E2124" s="1">
        <v>11.9255</v>
      </c>
      <c r="F2124" s="1">
        <v>22.2485</v>
      </c>
      <c r="G2124" s="1" t="s">
        <v>14</v>
      </c>
      <c r="H2124" s="1" t="s">
        <v>15</v>
      </c>
      <c r="I2124" s="1" t="s">
        <v>16</v>
      </c>
      <c r="J2124" s="1" t="s">
        <v>17</v>
      </c>
      <c r="K2124" s="1" t="s">
        <v>18</v>
      </c>
      <c r="L2124" s="1" t="s">
        <v>19</v>
      </c>
      <c r="M2124" s="1" t="s">
        <v>20</v>
      </c>
      <c r="N2124" s="3" t="s">
        <v>21</v>
      </c>
    </row>
    <row r="2125" spans="1:14" ht="19.95" hidden="1" customHeight="1" x14ac:dyDescent="0.25">
      <c r="A2125" s="2">
        <v>152870</v>
      </c>
      <c r="B2125" s="1">
        <v>60</v>
      </c>
      <c r="C2125" s="1">
        <v>2.2572000000000001</v>
      </c>
      <c r="D2125" s="1">
        <v>5.3887999999999998</v>
      </c>
      <c r="E2125" s="1">
        <v>10.8367</v>
      </c>
      <c r="F2125" s="1">
        <v>23.868099999999998</v>
      </c>
      <c r="G2125" s="1" t="s">
        <v>30</v>
      </c>
      <c r="H2125" s="1" t="s">
        <v>15</v>
      </c>
      <c r="I2125" s="1" t="s">
        <v>16</v>
      </c>
      <c r="J2125" s="1" t="s">
        <v>17</v>
      </c>
      <c r="K2125" s="1" t="s">
        <v>18</v>
      </c>
      <c r="L2125" s="1" t="s">
        <v>19</v>
      </c>
      <c r="M2125" s="1" t="s">
        <v>20</v>
      </c>
      <c r="N2125" s="3" t="s">
        <v>21</v>
      </c>
    </row>
    <row r="2126" spans="1:14" ht="19.95" customHeight="1" x14ac:dyDescent="0.25">
      <c r="A2126" s="2">
        <v>152837</v>
      </c>
      <c r="B2126" s="1">
        <v>99</v>
      </c>
      <c r="C2126" s="1">
        <v>3.1314000000000002</v>
      </c>
      <c r="D2126" s="1">
        <v>6.508</v>
      </c>
      <c r="E2126" s="1">
        <v>14.948</v>
      </c>
      <c r="F2126" s="1">
        <v>28.573</v>
      </c>
      <c r="G2126" s="1" t="s">
        <v>29</v>
      </c>
      <c r="H2126" s="1" t="s">
        <v>22</v>
      </c>
      <c r="I2126" s="1" t="s">
        <v>23</v>
      </c>
      <c r="J2126" s="1" t="s">
        <v>24</v>
      </c>
      <c r="K2126" s="1" t="s">
        <v>25</v>
      </c>
      <c r="L2126" s="1" t="s">
        <v>26</v>
      </c>
      <c r="M2126" s="1" t="s">
        <v>27</v>
      </c>
      <c r="N2126" s="3" t="s">
        <v>28</v>
      </c>
    </row>
    <row r="2127" spans="1:14" ht="19.95" hidden="1" customHeight="1" x14ac:dyDescent="0.25">
      <c r="A2127" s="2">
        <v>152830</v>
      </c>
      <c r="B2127" s="1">
        <v>16</v>
      </c>
      <c r="C2127" s="1">
        <v>1.8344</v>
      </c>
      <c r="D2127" s="1">
        <v>4.0277000000000003</v>
      </c>
      <c r="E2127" s="1">
        <v>8.1667000000000005</v>
      </c>
      <c r="F2127" s="1">
        <v>19.186299999999999</v>
      </c>
      <c r="G2127" s="1" t="s">
        <v>29</v>
      </c>
      <c r="H2127" s="1" t="s">
        <v>31</v>
      </c>
      <c r="I2127" s="1" t="s">
        <v>32</v>
      </c>
      <c r="J2127" s="1" t="s">
        <v>33</v>
      </c>
      <c r="K2127" s="1" t="s">
        <v>34</v>
      </c>
      <c r="L2127" s="1" t="s">
        <v>35</v>
      </c>
      <c r="M2127" s="1" t="s">
        <v>36</v>
      </c>
      <c r="N2127" s="3" t="s">
        <v>37</v>
      </c>
    </row>
    <row r="2128" spans="1:14" ht="19.95" customHeight="1" x14ac:dyDescent="0.25">
      <c r="A2128" s="2">
        <v>152818</v>
      </c>
      <c r="B2128" s="1">
        <v>68</v>
      </c>
      <c r="C2128" s="1">
        <v>3.3104</v>
      </c>
      <c r="D2128" s="1">
        <v>6.9141000000000004</v>
      </c>
      <c r="E2128" s="1">
        <v>13.790900000000001</v>
      </c>
      <c r="F2128" s="1">
        <v>28.521599999999999</v>
      </c>
      <c r="G2128" s="1" t="s">
        <v>29</v>
      </c>
      <c r="H2128" s="1" t="s">
        <v>22</v>
      </c>
      <c r="I2128" s="1" t="s">
        <v>23</v>
      </c>
      <c r="J2128" s="1" t="s">
        <v>24</v>
      </c>
      <c r="K2128" s="1" t="s">
        <v>25</v>
      </c>
      <c r="L2128" s="1" t="s">
        <v>26</v>
      </c>
      <c r="M2128" s="1" t="s">
        <v>27</v>
      </c>
      <c r="N2128" s="3" t="s">
        <v>28</v>
      </c>
    </row>
    <row r="2129" spans="1:14" ht="19.95" hidden="1" customHeight="1" x14ac:dyDescent="0.25">
      <c r="A2129" s="2">
        <v>152752</v>
      </c>
      <c r="B2129" s="1">
        <v>35</v>
      </c>
      <c r="C2129" s="1">
        <v>2.21</v>
      </c>
      <c r="D2129" s="1">
        <v>5.9215</v>
      </c>
      <c r="E2129" s="1">
        <v>10.230499999999999</v>
      </c>
      <c r="F2129" s="1">
        <v>21.3658</v>
      </c>
      <c r="G2129" s="1" t="s">
        <v>14</v>
      </c>
      <c r="H2129" s="1" t="s">
        <v>15</v>
      </c>
      <c r="I2129" s="1" t="s">
        <v>16</v>
      </c>
      <c r="J2129" s="1" t="s">
        <v>17</v>
      </c>
      <c r="K2129" s="1" t="s">
        <v>18</v>
      </c>
      <c r="L2129" s="1" t="s">
        <v>19</v>
      </c>
      <c r="M2129" s="1" t="s">
        <v>20</v>
      </c>
      <c r="N2129" s="3" t="s">
        <v>21</v>
      </c>
    </row>
    <row r="2130" spans="1:14" ht="19.95" hidden="1" customHeight="1" x14ac:dyDescent="0.25">
      <c r="A2130" s="2">
        <v>152748</v>
      </c>
      <c r="B2130" s="1">
        <v>53</v>
      </c>
      <c r="C2130" s="1">
        <v>2.7949000000000002</v>
      </c>
      <c r="D2130" s="1">
        <v>5.4080000000000004</v>
      </c>
      <c r="E2130" s="1">
        <v>10.516999999999999</v>
      </c>
      <c r="F2130" s="1">
        <v>23.926100000000002</v>
      </c>
      <c r="G2130" s="1" t="s">
        <v>14</v>
      </c>
      <c r="H2130" s="1" t="s">
        <v>15</v>
      </c>
      <c r="I2130" s="1" t="s">
        <v>16</v>
      </c>
      <c r="J2130" s="1" t="s">
        <v>17</v>
      </c>
      <c r="K2130" s="1" t="s">
        <v>18</v>
      </c>
      <c r="L2130" s="1" t="s">
        <v>19</v>
      </c>
      <c r="M2130" s="1" t="s">
        <v>20</v>
      </c>
      <c r="N2130" s="3" t="s">
        <v>21</v>
      </c>
    </row>
    <row r="2131" spans="1:14" ht="19.95" customHeight="1" x14ac:dyDescent="0.25">
      <c r="A2131" s="2">
        <v>152702</v>
      </c>
      <c r="B2131" s="1">
        <v>84</v>
      </c>
      <c r="C2131" s="1">
        <v>3.8935</v>
      </c>
      <c r="D2131" s="1">
        <v>6.9538000000000002</v>
      </c>
      <c r="E2131" s="1">
        <v>12.8019</v>
      </c>
      <c r="F2131" s="1">
        <v>28.648199999999999</v>
      </c>
      <c r="G2131" s="1" t="s">
        <v>14</v>
      </c>
      <c r="H2131" s="1" t="s">
        <v>22</v>
      </c>
      <c r="I2131" s="1" t="s">
        <v>23</v>
      </c>
      <c r="J2131" s="1" t="s">
        <v>24</v>
      </c>
      <c r="K2131" s="1" t="s">
        <v>25</v>
      </c>
      <c r="L2131" s="1" t="s">
        <v>26</v>
      </c>
      <c r="M2131" s="1" t="s">
        <v>27</v>
      </c>
      <c r="N2131" s="3" t="s">
        <v>28</v>
      </c>
    </row>
    <row r="2132" spans="1:14" ht="19.95" hidden="1" customHeight="1" x14ac:dyDescent="0.25">
      <c r="A2132" s="2">
        <v>152700</v>
      </c>
      <c r="B2132" s="1">
        <v>37</v>
      </c>
      <c r="C2132" s="1">
        <v>2.4089999999999998</v>
      </c>
      <c r="D2132" s="1">
        <v>5.7942</v>
      </c>
      <c r="E2132" s="1">
        <v>10.2394</v>
      </c>
      <c r="F2132" s="1">
        <v>23.0672</v>
      </c>
      <c r="G2132" s="1" t="s">
        <v>29</v>
      </c>
      <c r="H2132" s="1" t="s">
        <v>15</v>
      </c>
      <c r="I2132" s="1" t="s">
        <v>16</v>
      </c>
      <c r="J2132" s="1" t="s">
        <v>17</v>
      </c>
      <c r="K2132" s="1" t="s">
        <v>18</v>
      </c>
      <c r="L2132" s="1" t="s">
        <v>19</v>
      </c>
      <c r="M2132" s="1" t="s">
        <v>20</v>
      </c>
      <c r="N2132" s="3" t="s">
        <v>21</v>
      </c>
    </row>
    <row r="2133" spans="1:14" ht="19.95" customHeight="1" x14ac:dyDescent="0.25">
      <c r="A2133" s="2">
        <v>152699</v>
      </c>
      <c r="B2133" s="1">
        <v>62</v>
      </c>
      <c r="C2133" s="1">
        <v>3.3268</v>
      </c>
      <c r="D2133" s="1">
        <v>6.8741000000000003</v>
      </c>
      <c r="E2133" s="1">
        <v>13.667</v>
      </c>
      <c r="F2133" s="1">
        <v>29.014500000000002</v>
      </c>
      <c r="G2133" s="1" t="s">
        <v>29</v>
      </c>
      <c r="H2133" s="1" t="s">
        <v>22</v>
      </c>
      <c r="I2133" s="1" t="s">
        <v>23</v>
      </c>
      <c r="J2133" s="1" t="s">
        <v>24</v>
      </c>
      <c r="K2133" s="1" t="s">
        <v>25</v>
      </c>
      <c r="L2133" s="1" t="s">
        <v>26</v>
      </c>
      <c r="M2133" s="1" t="s">
        <v>27</v>
      </c>
      <c r="N2133" s="3" t="s">
        <v>28</v>
      </c>
    </row>
    <row r="2134" spans="1:14" ht="19.95" hidden="1" customHeight="1" x14ac:dyDescent="0.25">
      <c r="A2134" s="2">
        <v>152683</v>
      </c>
      <c r="B2134" s="1">
        <v>16</v>
      </c>
      <c r="C2134" s="1">
        <v>1.3217000000000001</v>
      </c>
      <c r="D2134" s="1">
        <v>4.5838000000000001</v>
      </c>
      <c r="E2134" s="1">
        <v>8.8979999999999997</v>
      </c>
      <c r="F2134" s="1">
        <v>16.5808</v>
      </c>
      <c r="G2134" s="1" t="s">
        <v>38</v>
      </c>
      <c r="H2134" s="1" t="s">
        <v>31</v>
      </c>
      <c r="I2134" s="1" t="s">
        <v>32</v>
      </c>
      <c r="J2134" s="1" t="s">
        <v>33</v>
      </c>
      <c r="K2134" s="1" t="s">
        <v>34</v>
      </c>
      <c r="L2134" s="1" t="s">
        <v>35</v>
      </c>
      <c r="M2134" s="1" t="s">
        <v>36</v>
      </c>
      <c r="N2134" s="3" t="s">
        <v>37</v>
      </c>
    </row>
    <row r="2135" spans="1:14" ht="19.95" hidden="1" customHeight="1" x14ac:dyDescent="0.25">
      <c r="A2135" s="2">
        <v>152663</v>
      </c>
      <c r="B2135" s="1">
        <v>40</v>
      </c>
      <c r="C2135" s="1">
        <v>2.1554000000000002</v>
      </c>
      <c r="D2135" s="1">
        <v>5.7396000000000003</v>
      </c>
      <c r="E2135" s="1">
        <v>11.823600000000001</v>
      </c>
      <c r="F2135" s="1">
        <v>20.608899999999998</v>
      </c>
      <c r="G2135" s="1" t="s">
        <v>29</v>
      </c>
      <c r="H2135" s="1" t="s">
        <v>15</v>
      </c>
      <c r="I2135" s="1" t="s">
        <v>16</v>
      </c>
      <c r="J2135" s="1" t="s">
        <v>17</v>
      </c>
      <c r="K2135" s="1" t="s">
        <v>18</v>
      </c>
      <c r="L2135" s="1" t="s">
        <v>19</v>
      </c>
      <c r="M2135" s="1" t="s">
        <v>20</v>
      </c>
      <c r="N2135" s="3" t="s">
        <v>21</v>
      </c>
    </row>
    <row r="2136" spans="1:14" ht="19.95" hidden="1" customHeight="1" x14ac:dyDescent="0.25">
      <c r="A2136" s="2">
        <v>152613</v>
      </c>
      <c r="B2136" s="1">
        <v>16</v>
      </c>
      <c r="C2136" s="1">
        <v>1.8891</v>
      </c>
      <c r="D2136" s="1">
        <v>4.0679999999999996</v>
      </c>
      <c r="E2136" s="1">
        <v>9.1776999999999997</v>
      </c>
      <c r="F2136" s="1">
        <v>18.296700000000001</v>
      </c>
      <c r="G2136" s="1" t="s">
        <v>14</v>
      </c>
      <c r="H2136" s="1" t="s">
        <v>31</v>
      </c>
      <c r="I2136" s="1" t="s">
        <v>32</v>
      </c>
      <c r="J2136" s="1" t="s">
        <v>33</v>
      </c>
      <c r="K2136" s="1" t="s">
        <v>34</v>
      </c>
      <c r="L2136" s="1" t="s">
        <v>35</v>
      </c>
      <c r="M2136" s="1" t="s">
        <v>36</v>
      </c>
      <c r="N2136" s="3" t="s">
        <v>37</v>
      </c>
    </row>
    <row r="2137" spans="1:14" ht="19.95" hidden="1" customHeight="1" x14ac:dyDescent="0.25">
      <c r="A2137" s="2">
        <v>152591</v>
      </c>
      <c r="B2137" s="1">
        <v>51</v>
      </c>
      <c r="C2137" s="1">
        <v>2.3896000000000002</v>
      </c>
      <c r="D2137" s="1">
        <v>5.9805999999999999</v>
      </c>
      <c r="E2137" s="1">
        <v>10.9977</v>
      </c>
      <c r="F2137" s="1">
        <v>21.0899</v>
      </c>
      <c r="G2137" s="1" t="s">
        <v>38</v>
      </c>
      <c r="H2137" s="1" t="s">
        <v>15</v>
      </c>
      <c r="I2137" s="1" t="s">
        <v>16</v>
      </c>
      <c r="J2137" s="1" t="s">
        <v>17</v>
      </c>
      <c r="K2137" s="1" t="s">
        <v>18</v>
      </c>
      <c r="L2137" s="1" t="s">
        <v>19</v>
      </c>
      <c r="M2137" s="1" t="s">
        <v>20</v>
      </c>
      <c r="N2137" s="3" t="s">
        <v>21</v>
      </c>
    </row>
    <row r="2138" spans="1:14" ht="19.95" hidden="1" customHeight="1" x14ac:dyDescent="0.25">
      <c r="A2138" s="2">
        <v>152566</v>
      </c>
      <c r="B2138" s="1">
        <v>20</v>
      </c>
      <c r="C2138" s="1">
        <v>1.5306999999999999</v>
      </c>
      <c r="D2138" s="1">
        <v>4.5789</v>
      </c>
      <c r="E2138" s="1">
        <v>9.3068000000000008</v>
      </c>
      <c r="F2138" s="1">
        <v>19.296900000000001</v>
      </c>
      <c r="G2138" s="1" t="s">
        <v>38</v>
      </c>
      <c r="H2138" s="1" t="s">
        <v>31</v>
      </c>
      <c r="I2138" s="1" t="s">
        <v>32</v>
      </c>
      <c r="J2138" s="1" t="s">
        <v>33</v>
      </c>
      <c r="K2138" s="1" t="s">
        <v>34</v>
      </c>
      <c r="L2138" s="1" t="s">
        <v>35</v>
      </c>
      <c r="M2138" s="1" t="s">
        <v>36</v>
      </c>
      <c r="N2138" s="3" t="s">
        <v>37</v>
      </c>
    </row>
    <row r="2139" spans="1:14" ht="19.95" customHeight="1" x14ac:dyDescent="0.25">
      <c r="A2139" s="2">
        <v>152562</v>
      </c>
      <c r="B2139" s="1">
        <v>63</v>
      </c>
      <c r="C2139" s="1">
        <v>3.1959</v>
      </c>
      <c r="D2139" s="1">
        <v>6.3253000000000004</v>
      </c>
      <c r="E2139" s="1">
        <v>13.732200000000001</v>
      </c>
      <c r="F2139" s="1">
        <v>27.005500000000001</v>
      </c>
      <c r="G2139" s="1" t="s">
        <v>38</v>
      </c>
      <c r="H2139" s="1" t="s">
        <v>22</v>
      </c>
      <c r="I2139" s="1" t="s">
        <v>23</v>
      </c>
      <c r="J2139" s="1" t="s">
        <v>24</v>
      </c>
      <c r="K2139" s="1" t="s">
        <v>25</v>
      </c>
      <c r="L2139" s="1" t="s">
        <v>26</v>
      </c>
      <c r="M2139" s="1" t="s">
        <v>27</v>
      </c>
      <c r="N2139" s="3" t="s">
        <v>28</v>
      </c>
    </row>
    <row r="2140" spans="1:14" ht="19.95" hidden="1" customHeight="1" x14ac:dyDescent="0.25">
      <c r="A2140" s="2">
        <v>152557</v>
      </c>
      <c r="B2140" s="1">
        <v>51</v>
      </c>
      <c r="C2140" s="1">
        <v>2.2877999999999998</v>
      </c>
      <c r="D2140" s="1">
        <v>5.7182000000000004</v>
      </c>
      <c r="E2140" s="1">
        <v>10.9558</v>
      </c>
      <c r="F2140" s="1">
        <v>22.7333</v>
      </c>
      <c r="G2140" s="1" t="s">
        <v>30</v>
      </c>
      <c r="H2140" s="1" t="s">
        <v>15</v>
      </c>
      <c r="I2140" s="1" t="s">
        <v>16</v>
      </c>
      <c r="J2140" s="1" t="s">
        <v>17</v>
      </c>
      <c r="K2140" s="1" t="s">
        <v>18</v>
      </c>
      <c r="L2140" s="1" t="s">
        <v>19</v>
      </c>
      <c r="M2140" s="1" t="s">
        <v>20</v>
      </c>
      <c r="N2140" s="3" t="s">
        <v>21</v>
      </c>
    </row>
    <row r="2141" spans="1:14" ht="19.95" hidden="1" customHeight="1" x14ac:dyDescent="0.25">
      <c r="A2141" s="2">
        <v>152551</v>
      </c>
      <c r="B2141" s="1">
        <v>56</v>
      </c>
      <c r="C2141" s="1">
        <v>2.2406999999999999</v>
      </c>
      <c r="D2141" s="1">
        <v>5.2055999999999996</v>
      </c>
      <c r="E2141" s="1">
        <v>11.865500000000001</v>
      </c>
      <c r="F2141" s="1">
        <v>22.775400000000001</v>
      </c>
      <c r="G2141" s="1" t="s">
        <v>38</v>
      </c>
      <c r="H2141" s="1" t="s">
        <v>15</v>
      </c>
      <c r="I2141" s="1" t="s">
        <v>16</v>
      </c>
      <c r="J2141" s="1" t="s">
        <v>17</v>
      </c>
      <c r="K2141" s="1" t="s">
        <v>18</v>
      </c>
      <c r="L2141" s="1" t="s">
        <v>19</v>
      </c>
      <c r="M2141" s="1" t="s">
        <v>20</v>
      </c>
      <c r="N2141" s="3" t="s">
        <v>21</v>
      </c>
    </row>
    <row r="2142" spans="1:14" ht="19.95" hidden="1" customHeight="1" x14ac:dyDescent="0.25">
      <c r="A2142" s="2">
        <v>152526</v>
      </c>
      <c r="B2142" s="1">
        <v>46</v>
      </c>
      <c r="C2142" s="1">
        <v>2.6913999999999998</v>
      </c>
      <c r="D2142" s="1">
        <v>5.3459000000000003</v>
      </c>
      <c r="E2142" s="1">
        <v>11.3207</v>
      </c>
      <c r="F2142" s="1">
        <v>22.478999999999999</v>
      </c>
      <c r="G2142" s="1" t="s">
        <v>29</v>
      </c>
      <c r="H2142" s="1" t="s">
        <v>15</v>
      </c>
      <c r="I2142" s="1" t="s">
        <v>16</v>
      </c>
      <c r="J2142" s="1" t="s">
        <v>17</v>
      </c>
      <c r="K2142" s="1" t="s">
        <v>18</v>
      </c>
      <c r="L2142" s="1" t="s">
        <v>19</v>
      </c>
      <c r="M2142" s="1" t="s">
        <v>20</v>
      </c>
      <c r="N2142" s="3" t="s">
        <v>21</v>
      </c>
    </row>
    <row r="2143" spans="1:14" ht="19.95" customHeight="1" x14ac:dyDescent="0.25">
      <c r="A2143" s="2">
        <v>152510</v>
      </c>
      <c r="B2143" s="1">
        <v>79</v>
      </c>
      <c r="C2143" s="1">
        <v>3.4287999999999998</v>
      </c>
      <c r="D2143" s="1">
        <v>6.6848000000000001</v>
      </c>
      <c r="E2143" s="1">
        <v>13.817399999999999</v>
      </c>
      <c r="F2143" s="1">
        <v>28.616099999999999</v>
      </c>
      <c r="G2143" s="1" t="s">
        <v>30</v>
      </c>
      <c r="H2143" s="1" t="s">
        <v>22</v>
      </c>
      <c r="I2143" s="1" t="s">
        <v>23</v>
      </c>
      <c r="J2143" s="1" t="s">
        <v>24</v>
      </c>
      <c r="K2143" s="1" t="s">
        <v>25</v>
      </c>
      <c r="L2143" s="1" t="s">
        <v>26</v>
      </c>
      <c r="M2143" s="1" t="s">
        <v>27</v>
      </c>
      <c r="N2143" s="3" t="s">
        <v>28</v>
      </c>
    </row>
    <row r="2144" spans="1:14" ht="19.95" customHeight="1" x14ac:dyDescent="0.25">
      <c r="A2144" s="2">
        <v>152422</v>
      </c>
      <c r="B2144" s="1">
        <v>67</v>
      </c>
      <c r="C2144" s="1">
        <v>3.0057999999999998</v>
      </c>
      <c r="D2144" s="1">
        <v>6.5491999999999999</v>
      </c>
      <c r="E2144" s="1">
        <v>15.8398</v>
      </c>
      <c r="F2144" s="1">
        <v>27.556100000000001</v>
      </c>
      <c r="G2144" s="1" t="s">
        <v>38</v>
      </c>
      <c r="H2144" s="1" t="s">
        <v>22</v>
      </c>
      <c r="I2144" s="1" t="s">
        <v>23</v>
      </c>
      <c r="J2144" s="1" t="s">
        <v>24</v>
      </c>
      <c r="K2144" s="1" t="s">
        <v>25</v>
      </c>
      <c r="L2144" s="1" t="s">
        <v>26</v>
      </c>
      <c r="M2144" s="1" t="s">
        <v>27</v>
      </c>
      <c r="N2144" s="3" t="s">
        <v>28</v>
      </c>
    </row>
    <row r="2145" spans="1:14" ht="19.95" customHeight="1" x14ac:dyDescent="0.25">
      <c r="A2145" s="2">
        <v>152408</v>
      </c>
      <c r="B2145" s="1">
        <v>74</v>
      </c>
      <c r="C2145" s="1">
        <v>3.8336999999999999</v>
      </c>
      <c r="D2145" s="1">
        <v>6.6276999999999999</v>
      </c>
      <c r="E2145" s="1">
        <v>14.910500000000001</v>
      </c>
      <c r="F2145" s="1">
        <v>29.129200000000001</v>
      </c>
      <c r="G2145" s="1" t="s">
        <v>30</v>
      </c>
      <c r="H2145" s="1" t="s">
        <v>22</v>
      </c>
      <c r="I2145" s="1" t="s">
        <v>23</v>
      </c>
      <c r="J2145" s="1" t="s">
        <v>24</v>
      </c>
      <c r="K2145" s="1" t="s">
        <v>25</v>
      </c>
      <c r="L2145" s="1" t="s">
        <v>26</v>
      </c>
      <c r="M2145" s="1" t="s">
        <v>27</v>
      </c>
      <c r="N2145" s="3" t="s">
        <v>28</v>
      </c>
    </row>
    <row r="2146" spans="1:14" ht="19.95" customHeight="1" x14ac:dyDescent="0.25">
      <c r="A2146" s="2">
        <v>152373</v>
      </c>
      <c r="B2146" s="1">
        <v>61</v>
      </c>
      <c r="C2146" s="1">
        <v>3.4828999999999999</v>
      </c>
      <c r="D2146" s="1">
        <v>6.6013999999999999</v>
      </c>
      <c r="E2146" s="1">
        <v>12.850300000000001</v>
      </c>
      <c r="F2146" s="1">
        <v>26.255299999999998</v>
      </c>
      <c r="G2146" s="1" t="s">
        <v>14</v>
      </c>
      <c r="H2146" s="1" t="s">
        <v>22</v>
      </c>
      <c r="I2146" s="1" t="s">
        <v>23</v>
      </c>
      <c r="J2146" s="1" t="s">
        <v>24</v>
      </c>
      <c r="K2146" s="1" t="s">
        <v>25</v>
      </c>
      <c r="L2146" s="1" t="s">
        <v>26</v>
      </c>
      <c r="M2146" s="1" t="s">
        <v>27</v>
      </c>
      <c r="N2146" s="3" t="s">
        <v>28</v>
      </c>
    </row>
    <row r="2147" spans="1:14" ht="19.95" customHeight="1" x14ac:dyDescent="0.25">
      <c r="A2147" s="2">
        <v>152339</v>
      </c>
      <c r="B2147" s="1">
        <v>91</v>
      </c>
      <c r="C2147" s="1">
        <v>3.3220999999999998</v>
      </c>
      <c r="D2147" s="1">
        <v>6.4222000000000001</v>
      </c>
      <c r="E2147" s="1">
        <v>14.274100000000001</v>
      </c>
      <c r="F2147" s="1">
        <v>25.411100000000001</v>
      </c>
      <c r="G2147" s="1" t="s">
        <v>38</v>
      </c>
      <c r="H2147" s="1" t="s">
        <v>22</v>
      </c>
      <c r="I2147" s="1" t="s">
        <v>23</v>
      </c>
      <c r="J2147" s="1" t="s">
        <v>24</v>
      </c>
      <c r="K2147" s="1" t="s">
        <v>25</v>
      </c>
      <c r="L2147" s="1" t="s">
        <v>26</v>
      </c>
      <c r="M2147" s="1" t="s">
        <v>27</v>
      </c>
      <c r="N2147" s="3" t="s">
        <v>28</v>
      </c>
    </row>
    <row r="2148" spans="1:14" ht="19.95" customHeight="1" x14ac:dyDescent="0.25">
      <c r="A2148" s="2">
        <v>152324</v>
      </c>
      <c r="B2148" s="1">
        <v>83</v>
      </c>
      <c r="C2148" s="1">
        <v>3.8146</v>
      </c>
      <c r="D2148" s="1">
        <v>6.3094000000000001</v>
      </c>
      <c r="E2148" s="1">
        <v>14.2463</v>
      </c>
      <c r="F2148" s="1">
        <v>29.6998</v>
      </c>
      <c r="G2148" s="1" t="s">
        <v>29</v>
      </c>
      <c r="H2148" s="1" t="s">
        <v>22</v>
      </c>
      <c r="I2148" s="1" t="s">
        <v>23</v>
      </c>
      <c r="J2148" s="1" t="s">
        <v>24</v>
      </c>
      <c r="K2148" s="1" t="s">
        <v>25</v>
      </c>
      <c r="L2148" s="1" t="s">
        <v>26</v>
      </c>
      <c r="M2148" s="1" t="s">
        <v>27</v>
      </c>
      <c r="N2148" s="3" t="s">
        <v>28</v>
      </c>
    </row>
    <row r="2149" spans="1:14" ht="19.95" hidden="1" customHeight="1" x14ac:dyDescent="0.25">
      <c r="A2149" s="2">
        <v>152321</v>
      </c>
      <c r="B2149" s="1">
        <v>53</v>
      </c>
      <c r="C2149" s="1">
        <v>2.3725000000000001</v>
      </c>
      <c r="D2149" s="1">
        <v>5.6193</v>
      </c>
      <c r="E2149" s="1">
        <v>11.0908</v>
      </c>
      <c r="F2149" s="1">
        <v>23.6416</v>
      </c>
      <c r="G2149" s="1" t="s">
        <v>30</v>
      </c>
      <c r="H2149" s="1" t="s">
        <v>15</v>
      </c>
      <c r="I2149" s="1" t="s">
        <v>16</v>
      </c>
      <c r="J2149" s="1" t="s">
        <v>17</v>
      </c>
      <c r="K2149" s="1" t="s">
        <v>18</v>
      </c>
      <c r="L2149" s="1" t="s">
        <v>19</v>
      </c>
      <c r="M2149" s="1" t="s">
        <v>20</v>
      </c>
      <c r="N2149" s="3" t="s">
        <v>21</v>
      </c>
    </row>
    <row r="2150" spans="1:14" ht="19.95" hidden="1" customHeight="1" x14ac:dyDescent="0.25">
      <c r="A2150" s="2">
        <v>152306</v>
      </c>
      <c r="B2150" s="1">
        <v>38</v>
      </c>
      <c r="C2150" s="1">
        <v>2.0644</v>
      </c>
      <c r="D2150" s="1">
        <v>5.0434000000000001</v>
      </c>
      <c r="E2150" s="1">
        <v>11.399900000000001</v>
      </c>
      <c r="F2150" s="1">
        <v>21.9925</v>
      </c>
      <c r="G2150" s="1" t="s">
        <v>29</v>
      </c>
      <c r="H2150" s="1" t="s">
        <v>15</v>
      </c>
      <c r="I2150" s="1" t="s">
        <v>16</v>
      </c>
      <c r="J2150" s="1" t="s">
        <v>17</v>
      </c>
      <c r="K2150" s="1" t="s">
        <v>18</v>
      </c>
      <c r="L2150" s="1" t="s">
        <v>19</v>
      </c>
      <c r="M2150" s="1" t="s">
        <v>20</v>
      </c>
      <c r="N2150" s="3" t="s">
        <v>21</v>
      </c>
    </row>
    <row r="2151" spans="1:14" ht="19.95" hidden="1" customHeight="1" x14ac:dyDescent="0.25">
      <c r="A2151" s="2">
        <v>152275</v>
      </c>
      <c r="B2151" s="1">
        <v>39</v>
      </c>
      <c r="C2151" s="1">
        <v>2.5604</v>
      </c>
      <c r="D2151" s="1">
        <v>5.9476000000000004</v>
      </c>
      <c r="E2151" s="1">
        <v>11.4229</v>
      </c>
      <c r="F2151" s="1">
        <v>23.992799999999999</v>
      </c>
      <c r="G2151" s="1" t="s">
        <v>30</v>
      </c>
      <c r="H2151" s="1" t="s">
        <v>15</v>
      </c>
      <c r="I2151" s="1" t="s">
        <v>16</v>
      </c>
      <c r="J2151" s="1" t="s">
        <v>17</v>
      </c>
      <c r="K2151" s="1" t="s">
        <v>18</v>
      </c>
      <c r="L2151" s="1" t="s">
        <v>19</v>
      </c>
      <c r="M2151" s="1" t="s">
        <v>20</v>
      </c>
      <c r="N2151" s="3" t="s">
        <v>21</v>
      </c>
    </row>
    <row r="2152" spans="1:14" ht="19.95" customHeight="1" x14ac:dyDescent="0.25">
      <c r="A2152" s="2">
        <v>152268</v>
      </c>
      <c r="B2152" s="1">
        <v>97</v>
      </c>
      <c r="C2152" s="1">
        <v>3.2530999999999999</v>
      </c>
      <c r="D2152" s="1">
        <v>6.4657999999999998</v>
      </c>
      <c r="E2152" s="1">
        <v>13.1411</v>
      </c>
      <c r="F2152" s="1">
        <v>28.3962</v>
      </c>
      <c r="G2152" s="1" t="s">
        <v>14</v>
      </c>
      <c r="H2152" s="1" t="s">
        <v>22</v>
      </c>
      <c r="I2152" s="1" t="s">
        <v>23</v>
      </c>
      <c r="J2152" s="1" t="s">
        <v>24</v>
      </c>
      <c r="K2152" s="1" t="s">
        <v>25</v>
      </c>
      <c r="L2152" s="1" t="s">
        <v>26</v>
      </c>
      <c r="M2152" s="1" t="s">
        <v>27</v>
      </c>
      <c r="N2152" s="3" t="s">
        <v>28</v>
      </c>
    </row>
    <row r="2153" spans="1:14" ht="19.95" customHeight="1" x14ac:dyDescent="0.25">
      <c r="A2153" s="2">
        <v>152199</v>
      </c>
      <c r="B2153" s="1">
        <v>71</v>
      </c>
      <c r="C2153" s="1">
        <v>3.1757</v>
      </c>
      <c r="D2153" s="1">
        <v>6.9968000000000004</v>
      </c>
      <c r="E2153" s="1">
        <v>14.145</v>
      </c>
      <c r="F2153" s="1">
        <v>25.0684</v>
      </c>
      <c r="G2153" s="1" t="s">
        <v>38</v>
      </c>
      <c r="H2153" s="1" t="s">
        <v>22</v>
      </c>
      <c r="I2153" s="1" t="s">
        <v>23</v>
      </c>
      <c r="J2153" s="1" t="s">
        <v>24</v>
      </c>
      <c r="K2153" s="1" t="s">
        <v>25</v>
      </c>
      <c r="L2153" s="1" t="s">
        <v>26</v>
      </c>
      <c r="M2153" s="1" t="s">
        <v>27</v>
      </c>
      <c r="N2153" s="3" t="s">
        <v>28</v>
      </c>
    </row>
    <row r="2154" spans="1:14" ht="19.95" hidden="1" customHeight="1" x14ac:dyDescent="0.25">
      <c r="A2154" s="2">
        <v>152160</v>
      </c>
      <c r="B2154" s="1">
        <v>60</v>
      </c>
      <c r="C2154" s="1">
        <v>2.3908</v>
      </c>
      <c r="D2154" s="1">
        <v>5.4795999999999996</v>
      </c>
      <c r="E2154" s="1">
        <v>10.7623</v>
      </c>
      <c r="F2154" s="1">
        <v>23.585799999999999</v>
      </c>
      <c r="G2154" s="1" t="s">
        <v>38</v>
      </c>
      <c r="H2154" s="1" t="s">
        <v>15</v>
      </c>
      <c r="I2154" s="1" t="s">
        <v>16</v>
      </c>
      <c r="J2154" s="1" t="s">
        <v>17</v>
      </c>
      <c r="K2154" s="1" t="s">
        <v>18</v>
      </c>
      <c r="L2154" s="1" t="s">
        <v>19</v>
      </c>
      <c r="M2154" s="1" t="s">
        <v>20</v>
      </c>
      <c r="N2154" s="3" t="s">
        <v>21</v>
      </c>
    </row>
    <row r="2155" spans="1:14" ht="19.95" hidden="1" customHeight="1" x14ac:dyDescent="0.25">
      <c r="A2155" s="2">
        <v>152103</v>
      </c>
      <c r="B2155" s="1">
        <v>52</v>
      </c>
      <c r="C2155" s="1">
        <v>2.2332999999999998</v>
      </c>
      <c r="D2155" s="1">
        <v>5.5792999999999999</v>
      </c>
      <c r="E2155" s="1">
        <v>11.2408</v>
      </c>
      <c r="F2155" s="1">
        <v>22.7333</v>
      </c>
      <c r="G2155" s="1" t="s">
        <v>38</v>
      </c>
      <c r="H2155" s="1" t="s">
        <v>15</v>
      </c>
      <c r="I2155" s="1" t="s">
        <v>16</v>
      </c>
      <c r="J2155" s="1" t="s">
        <v>17</v>
      </c>
      <c r="K2155" s="1" t="s">
        <v>18</v>
      </c>
      <c r="L2155" s="1" t="s">
        <v>19</v>
      </c>
      <c r="M2155" s="1" t="s">
        <v>20</v>
      </c>
      <c r="N2155" s="3" t="s">
        <v>21</v>
      </c>
    </row>
    <row r="2156" spans="1:14" ht="19.95" hidden="1" customHeight="1" x14ac:dyDescent="0.25">
      <c r="A2156" s="2">
        <v>152097</v>
      </c>
      <c r="B2156" s="1">
        <v>40</v>
      </c>
      <c r="C2156" s="1">
        <v>2.411</v>
      </c>
      <c r="D2156" s="1">
        <v>5.9751000000000003</v>
      </c>
      <c r="E2156" s="1">
        <v>10.926299999999999</v>
      </c>
      <c r="F2156" s="1">
        <v>23.783799999999999</v>
      </c>
      <c r="G2156" s="1" t="s">
        <v>29</v>
      </c>
      <c r="H2156" s="1" t="s">
        <v>15</v>
      </c>
      <c r="I2156" s="1" t="s">
        <v>16</v>
      </c>
      <c r="J2156" s="1" t="s">
        <v>17</v>
      </c>
      <c r="K2156" s="1" t="s">
        <v>18</v>
      </c>
      <c r="L2156" s="1" t="s">
        <v>19</v>
      </c>
      <c r="M2156" s="1" t="s">
        <v>20</v>
      </c>
      <c r="N2156" s="3" t="s">
        <v>21</v>
      </c>
    </row>
    <row r="2157" spans="1:14" ht="19.95" customHeight="1" x14ac:dyDescent="0.25">
      <c r="A2157" s="2">
        <v>152001</v>
      </c>
      <c r="B2157" s="1">
        <v>68</v>
      </c>
      <c r="C2157" s="1">
        <v>3.8807999999999998</v>
      </c>
      <c r="D2157" s="1">
        <v>6.9671000000000003</v>
      </c>
      <c r="E2157" s="1">
        <v>14.989599999999999</v>
      </c>
      <c r="F2157" s="1">
        <v>29.639299999999999</v>
      </c>
      <c r="G2157" s="1" t="s">
        <v>38</v>
      </c>
      <c r="H2157" s="1" t="s">
        <v>22</v>
      </c>
      <c r="I2157" s="1" t="s">
        <v>23</v>
      </c>
      <c r="J2157" s="1" t="s">
        <v>24</v>
      </c>
      <c r="K2157" s="1" t="s">
        <v>25</v>
      </c>
      <c r="L2157" s="1" t="s">
        <v>26</v>
      </c>
      <c r="M2157" s="1" t="s">
        <v>27</v>
      </c>
      <c r="N2157" s="3" t="s">
        <v>28</v>
      </c>
    </row>
    <row r="2158" spans="1:14" ht="19.95" hidden="1" customHeight="1" x14ac:dyDescent="0.25">
      <c r="A2158" s="2">
        <v>151954</v>
      </c>
      <c r="B2158" s="1">
        <v>50</v>
      </c>
      <c r="C2158" s="1">
        <v>2.1934999999999998</v>
      </c>
      <c r="D2158" s="1">
        <v>5.5065999999999997</v>
      </c>
      <c r="E2158" s="1">
        <v>11.2194</v>
      </c>
      <c r="F2158" s="1">
        <v>22.365600000000001</v>
      </c>
      <c r="G2158" s="1" t="s">
        <v>30</v>
      </c>
      <c r="H2158" s="1" t="s">
        <v>15</v>
      </c>
      <c r="I2158" s="1" t="s">
        <v>16</v>
      </c>
      <c r="J2158" s="1" t="s">
        <v>17</v>
      </c>
      <c r="K2158" s="1" t="s">
        <v>18</v>
      </c>
      <c r="L2158" s="1" t="s">
        <v>19</v>
      </c>
      <c r="M2158" s="1" t="s">
        <v>20</v>
      </c>
      <c r="N2158" s="3" t="s">
        <v>21</v>
      </c>
    </row>
    <row r="2159" spans="1:14" ht="19.95" hidden="1" customHeight="1" x14ac:dyDescent="0.25">
      <c r="A2159" s="2">
        <v>151923</v>
      </c>
      <c r="B2159" s="1">
        <v>28</v>
      </c>
      <c r="C2159" s="1">
        <v>1.1225000000000001</v>
      </c>
      <c r="D2159" s="1">
        <v>4.2084999999999999</v>
      </c>
      <c r="E2159" s="1">
        <v>8.2371999999999996</v>
      </c>
      <c r="F2159" s="1">
        <v>17.853200000000001</v>
      </c>
      <c r="G2159" s="1" t="s">
        <v>38</v>
      </c>
      <c r="H2159" s="1" t="s">
        <v>31</v>
      </c>
      <c r="I2159" s="1" t="s">
        <v>32</v>
      </c>
      <c r="J2159" s="1" t="s">
        <v>33</v>
      </c>
      <c r="K2159" s="1" t="s">
        <v>34</v>
      </c>
      <c r="L2159" s="1" t="s">
        <v>35</v>
      </c>
      <c r="M2159" s="1" t="s">
        <v>36</v>
      </c>
      <c r="N2159" s="3" t="s">
        <v>37</v>
      </c>
    </row>
    <row r="2160" spans="1:14" ht="19.95" customHeight="1" x14ac:dyDescent="0.25">
      <c r="A2160" s="2">
        <v>151889</v>
      </c>
      <c r="B2160" s="1">
        <v>79</v>
      </c>
      <c r="C2160" s="1">
        <v>3.6009000000000002</v>
      </c>
      <c r="D2160" s="1">
        <v>6.6741000000000001</v>
      </c>
      <c r="E2160" s="1">
        <v>14.164</v>
      </c>
      <c r="F2160" s="1">
        <v>25.4633</v>
      </c>
      <c r="G2160" s="1" t="s">
        <v>14</v>
      </c>
      <c r="H2160" s="1" t="s">
        <v>22</v>
      </c>
      <c r="I2160" s="1" t="s">
        <v>23</v>
      </c>
      <c r="J2160" s="1" t="s">
        <v>24</v>
      </c>
      <c r="K2160" s="1" t="s">
        <v>25</v>
      </c>
      <c r="L2160" s="1" t="s">
        <v>26</v>
      </c>
      <c r="M2160" s="1" t="s">
        <v>27</v>
      </c>
      <c r="N2160" s="3" t="s">
        <v>28</v>
      </c>
    </row>
    <row r="2161" spans="1:14" ht="19.95" customHeight="1" x14ac:dyDescent="0.25">
      <c r="A2161" s="2">
        <v>151846</v>
      </c>
      <c r="B2161" s="1">
        <v>92</v>
      </c>
      <c r="C2161" s="1">
        <v>3.6446999999999998</v>
      </c>
      <c r="D2161" s="1">
        <v>6.4710000000000001</v>
      </c>
      <c r="E2161" s="1">
        <v>12.7211</v>
      </c>
      <c r="F2161" s="1">
        <v>27.814699999999998</v>
      </c>
      <c r="G2161" s="1" t="s">
        <v>14</v>
      </c>
      <c r="H2161" s="1" t="s">
        <v>22</v>
      </c>
      <c r="I2161" s="1" t="s">
        <v>23</v>
      </c>
      <c r="J2161" s="1" t="s">
        <v>24</v>
      </c>
      <c r="K2161" s="1" t="s">
        <v>25</v>
      </c>
      <c r="L2161" s="1" t="s">
        <v>26</v>
      </c>
      <c r="M2161" s="1" t="s">
        <v>27</v>
      </c>
      <c r="N2161" s="3" t="s">
        <v>28</v>
      </c>
    </row>
    <row r="2162" spans="1:14" ht="19.95" hidden="1" customHeight="1" x14ac:dyDescent="0.25">
      <c r="A2162" s="2">
        <v>151813</v>
      </c>
      <c r="B2162" s="1">
        <v>10</v>
      </c>
      <c r="C2162" s="1">
        <v>1.7941</v>
      </c>
      <c r="D2162" s="1">
        <v>4.5126999999999997</v>
      </c>
      <c r="E2162" s="1">
        <v>9.1225000000000005</v>
      </c>
      <c r="F2162" s="1">
        <v>17.063800000000001</v>
      </c>
      <c r="G2162" s="1" t="s">
        <v>14</v>
      </c>
      <c r="H2162" s="1" t="s">
        <v>31</v>
      </c>
      <c r="I2162" s="1" t="s">
        <v>32</v>
      </c>
      <c r="J2162" s="1" t="s">
        <v>33</v>
      </c>
      <c r="K2162" s="1" t="s">
        <v>34</v>
      </c>
      <c r="L2162" s="1" t="s">
        <v>35</v>
      </c>
      <c r="M2162" s="1" t="s">
        <v>36</v>
      </c>
      <c r="N2162" s="3" t="s">
        <v>37</v>
      </c>
    </row>
    <row r="2163" spans="1:14" ht="19.95" customHeight="1" x14ac:dyDescent="0.25">
      <c r="A2163" s="2">
        <v>151765</v>
      </c>
      <c r="B2163" s="1">
        <v>92</v>
      </c>
      <c r="C2163" s="1">
        <v>3.3719999999999999</v>
      </c>
      <c r="D2163" s="1">
        <v>6.5472000000000001</v>
      </c>
      <c r="E2163" s="1">
        <v>13.244199999999999</v>
      </c>
      <c r="F2163" s="1">
        <v>28.427</v>
      </c>
      <c r="G2163" s="1" t="s">
        <v>14</v>
      </c>
      <c r="H2163" s="1" t="s">
        <v>22</v>
      </c>
      <c r="I2163" s="1" t="s">
        <v>23</v>
      </c>
      <c r="J2163" s="1" t="s">
        <v>24</v>
      </c>
      <c r="K2163" s="1" t="s">
        <v>25</v>
      </c>
      <c r="L2163" s="1" t="s">
        <v>26</v>
      </c>
      <c r="M2163" s="1" t="s">
        <v>27</v>
      </c>
      <c r="N2163" s="3" t="s">
        <v>28</v>
      </c>
    </row>
    <row r="2164" spans="1:14" ht="19.95" hidden="1" customHeight="1" x14ac:dyDescent="0.25">
      <c r="A2164" s="2">
        <v>151733</v>
      </c>
      <c r="B2164" s="1">
        <v>10</v>
      </c>
      <c r="C2164" s="1">
        <v>1.5610999999999999</v>
      </c>
      <c r="D2164" s="1">
        <v>4.3418999999999999</v>
      </c>
      <c r="E2164" s="1">
        <v>9.5767000000000007</v>
      </c>
      <c r="F2164" s="1">
        <v>16.9146</v>
      </c>
      <c r="G2164" s="1" t="s">
        <v>14</v>
      </c>
      <c r="H2164" s="1" t="s">
        <v>31</v>
      </c>
      <c r="I2164" s="1" t="s">
        <v>32</v>
      </c>
      <c r="J2164" s="1" t="s">
        <v>33</v>
      </c>
      <c r="K2164" s="1" t="s">
        <v>34</v>
      </c>
      <c r="L2164" s="1" t="s">
        <v>35</v>
      </c>
      <c r="M2164" s="1" t="s">
        <v>36</v>
      </c>
      <c r="N2164" s="3" t="s">
        <v>37</v>
      </c>
    </row>
    <row r="2165" spans="1:14" ht="19.95" hidden="1" customHeight="1" x14ac:dyDescent="0.25">
      <c r="A2165" s="2">
        <v>151679</v>
      </c>
      <c r="B2165" s="1">
        <v>50</v>
      </c>
      <c r="C2165" s="1">
        <v>2.6038999999999999</v>
      </c>
      <c r="D2165" s="1">
        <v>5.1588000000000003</v>
      </c>
      <c r="E2165" s="1">
        <v>10.131</v>
      </c>
      <c r="F2165" s="1">
        <v>21.454799999999999</v>
      </c>
      <c r="G2165" s="1" t="s">
        <v>14</v>
      </c>
      <c r="H2165" s="1" t="s">
        <v>15</v>
      </c>
      <c r="I2165" s="1" t="s">
        <v>16</v>
      </c>
      <c r="J2165" s="1" t="s">
        <v>17</v>
      </c>
      <c r="K2165" s="1" t="s">
        <v>18</v>
      </c>
      <c r="L2165" s="1" t="s">
        <v>19</v>
      </c>
      <c r="M2165" s="1" t="s">
        <v>20</v>
      </c>
      <c r="N2165" s="3" t="s">
        <v>21</v>
      </c>
    </row>
    <row r="2166" spans="1:14" ht="19.95" hidden="1" customHeight="1" x14ac:dyDescent="0.25">
      <c r="A2166" s="2">
        <v>151655</v>
      </c>
      <c r="B2166" s="1">
        <v>56</v>
      </c>
      <c r="C2166" s="1">
        <v>2.8767</v>
      </c>
      <c r="D2166" s="1">
        <v>5.9481000000000002</v>
      </c>
      <c r="E2166" s="1">
        <v>10.2195</v>
      </c>
      <c r="F2166" s="1">
        <v>22.802700000000002</v>
      </c>
      <c r="G2166" s="1" t="s">
        <v>38</v>
      </c>
      <c r="H2166" s="1" t="s">
        <v>15</v>
      </c>
      <c r="I2166" s="1" t="s">
        <v>16</v>
      </c>
      <c r="J2166" s="1" t="s">
        <v>17</v>
      </c>
      <c r="K2166" s="1" t="s">
        <v>18</v>
      </c>
      <c r="L2166" s="1" t="s">
        <v>19</v>
      </c>
      <c r="M2166" s="1" t="s">
        <v>20</v>
      </c>
      <c r="N2166" s="3" t="s">
        <v>21</v>
      </c>
    </row>
    <row r="2167" spans="1:14" ht="19.95" hidden="1" customHeight="1" x14ac:dyDescent="0.25">
      <c r="A2167" s="2">
        <v>151593</v>
      </c>
      <c r="B2167" s="1">
        <v>59</v>
      </c>
      <c r="C2167" s="1">
        <v>2.1852999999999998</v>
      </c>
      <c r="D2167" s="1">
        <v>5.8777999999999997</v>
      </c>
      <c r="E2167" s="1">
        <v>11.879300000000001</v>
      </c>
      <c r="F2167" s="1">
        <v>21.052</v>
      </c>
      <c r="G2167" s="1" t="s">
        <v>38</v>
      </c>
      <c r="H2167" s="1" t="s">
        <v>15</v>
      </c>
      <c r="I2167" s="1" t="s">
        <v>16</v>
      </c>
      <c r="J2167" s="1" t="s">
        <v>17</v>
      </c>
      <c r="K2167" s="1" t="s">
        <v>18</v>
      </c>
      <c r="L2167" s="1" t="s">
        <v>19</v>
      </c>
      <c r="M2167" s="1" t="s">
        <v>20</v>
      </c>
      <c r="N2167" s="3" t="s">
        <v>21</v>
      </c>
    </row>
    <row r="2168" spans="1:14" ht="19.95" customHeight="1" x14ac:dyDescent="0.25">
      <c r="A2168" s="2">
        <v>151588</v>
      </c>
      <c r="B2168" s="1">
        <v>99</v>
      </c>
      <c r="C2168" s="1">
        <v>3.9024000000000001</v>
      </c>
      <c r="D2168" s="1">
        <v>6.4762000000000004</v>
      </c>
      <c r="E2168" s="1">
        <v>14.5329</v>
      </c>
      <c r="F2168" s="1">
        <v>26.7044</v>
      </c>
      <c r="G2168" s="1" t="s">
        <v>30</v>
      </c>
      <c r="H2168" s="1" t="s">
        <v>22</v>
      </c>
      <c r="I2168" s="1" t="s">
        <v>23</v>
      </c>
      <c r="J2168" s="1" t="s">
        <v>24</v>
      </c>
      <c r="K2168" s="1" t="s">
        <v>25</v>
      </c>
      <c r="L2168" s="1" t="s">
        <v>26</v>
      </c>
      <c r="M2168" s="1" t="s">
        <v>27</v>
      </c>
      <c r="N2168" s="3" t="s">
        <v>28</v>
      </c>
    </row>
    <row r="2169" spans="1:14" ht="19.95" hidden="1" customHeight="1" x14ac:dyDescent="0.25">
      <c r="A2169" s="2">
        <v>151496</v>
      </c>
      <c r="B2169" s="1">
        <v>40</v>
      </c>
      <c r="C2169" s="1">
        <v>2.8290000000000002</v>
      </c>
      <c r="D2169" s="1">
        <v>5.7305999999999999</v>
      </c>
      <c r="E2169" s="1">
        <v>10.4222</v>
      </c>
      <c r="F2169" s="1">
        <v>24.609100000000002</v>
      </c>
      <c r="G2169" s="1" t="s">
        <v>29</v>
      </c>
      <c r="H2169" s="1" t="s">
        <v>15</v>
      </c>
      <c r="I2169" s="1" t="s">
        <v>16</v>
      </c>
      <c r="J2169" s="1" t="s">
        <v>17</v>
      </c>
      <c r="K2169" s="1" t="s">
        <v>18</v>
      </c>
      <c r="L2169" s="1" t="s">
        <v>19</v>
      </c>
      <c r="M2169" s="1" t="s">
        <v>20</v>
      </c>
      <c r="N2169" s="3" t="s">
        <v>21</v>
      </c>
    </row>
    <row r="2170" spans="1:14" ht="19.95" customHeight="1" x14ac:dyDescent="0.25">
      <c r="A2170" s="2">
        <v>151493</v>
      </c>
      <c r="B2170" s="1">
        <v>91</v>
      </c>
      <c r="C2170" s="1">
        <v>3.3351999999999999</v>
      </c>
      <c r="D2170" s="1">
        <v>6.4398999999999997</v>
      </c>
      <c r="E2170" s="1">
        <v>14.1922</v>
      </c>
      <c r="F2170" s="1">
        <v>26.556999999999999</v>
      </c>
      <c r="G2170" s="1" t="s">
        <v>29</v>
      </c>
      <c r="H2170" s="1" t="s">
        <v>22</v>
      </c>
      <c r="I2170" s="1" t="s">
        <v>23</v>
      </c>
      <c r="J2170" s="1" t="s">
        <v>24</v>
      </c>
      <c r="K2170" s="1" t="s">
        <v>25</v>
      </c>
      <c r="L2170" s="1" t="s">
        <v>26</v>
      </c>
      <c r="M2170" s="1" t="s">
        <v>27</v>
      </c>
      <c r="N2170" s="3" t="s">
        <v>28</v>
      </c>
    </row>
    <row r="2171" spans="1:14" ht="19.95" hidden="1" customHeight="1" x14ac:dyDescent="0.25">
      <c r="A2171" s="2">
        <v>151446</v>
      </c>
      <c r="B2171" s="1">
        <v>46</v>
      </c>
      <c r="C2171" s="1">
        <v>2.5190000000000001</v>
      </c>
      <c r="D2171" s="1">
        <v>5.6214000000000004</v>
      </c>
      <c r="E2171" s="1">
        <v>10.986800000000001</v>
      </c>
      <c r="F2171" s="1">
        <v>24.6919</v>
      </c>
      <c r="G2171" s="1" t="s">
        <v>38</v>
      </c>
      <c r="H2171" s="1" t="s">
        <v>15</v>
      </c>
      <c r="I2171" s="1" t="s">
        <v>16</v>
      </c>
      <c r="J2171" s="1" t="s">
        <v>17</v>
      </c>
      <c r="K2171" s="1" t="s">
        <v>18</v>
      </c>
      <c r="L2171" s="1" t="s">
        <v>19</v>
      </c>
      <c r="M2171" s="1" t="s">
        <v>20</v>
      </c>
      <c r="N2171" s="3" t="s">
        <v>21</v>
      </c>
    </row>
    <row r="2172" spans="1:14" ht="19.95" hidden="1" customHeight="1" x14ac:dyDescent="0.25">
      <c r="A2172" s="2">
        <v>151431</v>
      </c>
      <c r="B2172" s="1">
        <v>34</v>
      </c>
      <c r="C2172" s="1">
        <v>2.4281999999999999</v>
      </c>
      <c r="D2172" s="1">
        <v>5.1360000000000001</v>
      </c>
      <c r="E2172" s="1">
        <v>11.574299999999999</v>
      </c>
      <c r="F2172" s="1">
        <v>20.805700000000002</v>
      </c>
      <c r="G2172" s="1" t="s">
        <v>38</v>
      </c>
      <c r="H2172" s="1" t="s">
        <v>15</v>
      </c>
      <c r="I2172" s="1" t="s">
        <v>16</v>
      </c>
      <c r="J2172" s="1" t="s">
        <v>17</v>
      </c>
      <c r="K2172" s="1" t="s">
        <v>18</v>
      </c>
      <c r="L2172" s="1" t="s">
        <v>19</v>
      </c>
      <c r="M2172" s="1" t="s">
        <v>20</v>
      </c>
      <c r="N2172" s="3" t="s">
        <v>21</v>
      </c>
    </row>
    <row r="2173" spans="1:14" ht="19.95" hidden="1" customHeight="1" x14ac:dyDescent="0.25">
      <c r="A2173" s="2">
        <v>151426</v>
      </c>
      <c r="B2173" s="1">
        <v>35</v>
      </c>
      <c r="C2173" s="1">
        <v>2.8639999999999999</v>
      </c>
      <c r="D2173" s="1">
        <v>5.7473999999999998</v>
      </c>
      <c r="E2173" s="1">
        <v>10.1044</v>
      </c>
      <c r="F2173" s="1">
        <v>21.736599999999999</v>
      </c>
      <c r="G2173" s="1" t="s">
        <v>29</v>
      </c>
      <c r="H2173" s="1" t="s">
        <v>15</v>
      </c>
      <c r="I2173" s="1" t="s">
        <v>16</v>
      </c>
      <c r="J2173" s="1" t="s">
        <v>17</v>
      </c>
      <c r="K2173" s="1" t="s">
        <v>18</v>
      </c>
      <c r="L2173" s="1" t="s">
        <v>19</v>
      </c>
      <c r="M2173" s="1" t="s">
        <v>20</v>
      </c>
      <c r="N2173" s="3" t="s">
        <v>21</v>
      </c>
    </row>
    <row r="2174" spans="1:14" ht="19.95" hidden="1" customHeight="1" x14ac:dyDescent="0.25">
      <c r="A2174" s="2">
        <v>151416</v>
      </c>
      <c r="B2174" s="1">
        <v>47</v>
      </c>
      <c r="C2174" s="1">
        <v>2.7780999999999998</v>
      </c>
      <c r="D2174" s="1">
        <v>5.5475000000000003</v>
      </c>
      <c r="E2174" s="1">
        <v>11.371600000000001</v>
      </c>
      <c r="F2174" s="1">
        <v>23.615500000000001</v>
      </c>
      <c r="G2174" s="1" t="s">
        <v>30</v>
      </c>
      <c r="H2174" s="1" t="s">
        <v>15</v>
      </c>
      <c r="I2174" s="1" t="s">
        <v>16</v>
      </c>
      <c r="J2174" s="1" t="s">
        <v>17</v>
      </c>
      <c r="K2174" s="1" t="s">
        <v>18</v>
      </c>
      <c r="L2174" s="1" t="s">
        <v>19</v>
      </c>
      <c r="M2174" s="1" t="s">
        <v>20</v>
      </c>
      <c r="N2174" s="3" t="s">
        <v>21</v>
      </c>
    </row>
    <row r="2175" spans="1:14" ht="19.95" hidden="1" customHeight="1" x14ac:dyDescent="0.25">
      <c r="A2175" s="2">
        <v>151356</v>
      </c>
      <c r="B2175" s="1">
        <v>25</v>
      </c>
      <c r="C2175" s="1">
        <v>1.4212</v>
      </c>
      <c r="D2175" s="1">
        <v>4.8253000000000004</v>
      </c>
      <c r="E2175" s="1">
        <v>9.6678999999999995</v>
      </c>
      <c r="F2175" s="1">
        <v>18.958200000000001</v>
      </c>
      <c r="G2175" s="1" t="s">
        <v>14</v>
      </c>
      <c r="H2175" s="1" t="s">
        <v>31</v>
      </c>
      <c r="I2175" s="1" t="s">
        <v>32</v>
      </c>
      <c r="J2175" s="1" t="s">
        <v>33</v>
      </c>
      <c r="K2175" s="1" t="s">
        <v>34</v>
      </c>
      <c r="L2175" s="1" t="s">
        <v>35</v>
      </c>
      <c r="M2175" s="1" t="s">
        <v>36</v>
      </c>
      <c r="N2175" s="3" t="s">
        <v>37</v>
      </c>
    </row>
    <row r="2176" spans="1:14" ht="19.95" hidden="1" customHeight="1" x14ac:dyDescent="0.25">
      <c r="A2176" s="2">
        <v>151346</v>
      </c>
      <c r="B2176" s="1">
        <v>25</v>
      </c>
      <c r="C2176" s="1">
        <v>1.6423000000000001</v>
      </c>
      <c r="D2176" s="1">
        <v>4.7000999999999999</v>
      </c>
      <c r="E2176" s="1">
        <v>9.8486999999999991</v>
      </c>
      <c r="F2176" s="1">
        <v>17.1052</v>
      </c>
      <c r="G2176" s="1" t="s">
        <v>14</v>
      </c>
      <c r="H2176" s="1" t="s">
        <v>31</v>
      </c>
      <c r="I2176" s="1" t="s">
        <v>32</v>
      </c>
      <c r="J2176" s="1" t="s">
        <v>33</v>
      </c>
      <c r="K2176" s="1" t="s">
        <v>34</v>
      </c>
      <c r="L2176" s="1" t="s">
        <v>35</v>
      </c>
      <c r="M2176" s="1" t="s">
        <v>36</v>
      </c>
      <c r="N2176" s="3" t="s">
        <v>37</v>
      </c>
    </row>
    <row r="2177" spans="1:14" ht="19.95" hidden="1" customHeight="1" x14ac:dyDescent="0.25">
      <c r="A2177" s="2">
        <v>151341</v>
      </c>
      <c r="B2177" s="1">
        <v>16</v>
      </c>
      <c r="C2177" s="1">
        <v>1.5590999999999999</v>
      </c>
      <c r="D2177" s="1">
        <v>4.4269999999999996</v>
      </c>
      <c r="E2177" s="1">
        <v>8.7914999999999992</v>
      </c>
      <c r="F2177" s="1">
        <v>18.177700000000002</v>
      </c>
      <c r="G2177" s="1" t="s">
        <v>38</v>
      </c>
      <c r="H2177" s="1" t="s">
        <v>31</v>
      </c>
      <c r="I2177" s="1" t="s">
        <v>32</v>
      </c>
      <c r="J2177" s="1" t="s">
        <v>33</v>
      </c>
      <c r="K2177" s="1" t="s">
        <v>34</v>
      </c>
      <c r="L2177" s="1" t="s">
        <v>35</v>
      </c>
      <c r="M2177" s="1" t="s">
        <v>36</v>
      </c>
      <c r="N2177" s="3" t="s">
        <v>37</v>
      </c>
    </row>
    <row r="2178" spans="1:14" ht="19.95" hidden="1" customHeight="1" x14ac:dyDescent="0.25">
      <c r="A2178" s="2">
        <v>151336</v>
      </c>
      <c r="B2178" s="1">
        <v>29</v>
      </c>
      <c r="C2178" s="1">
        <v>1.5399</v>
      </c>
      <c r="D2178" s="1">
        <v>4.6836000000000002</v>
      </c>
      <c r="E2178" s="1">
        <v>8.6882000000000001</v>
      </c>
      <c r="F2178" s="1">
        <v>19.384899999999998</v>
      </c>
      <c r="G2178" s="1" t="s">
        <v>30</v>
      </c>
      <c r="H2178" s="1" t="s">
        <v>31</v>
      </c>
      <c r="I2178" s="1" t="s">
        <v>32</v>
      </c>
      <c r="J2178" s="1" t="s">
        <v>33</v>
      </c>
      <c r="K2178" s="1" t="s">
        <v>34</v>
      </c>
      <c r="L2178" s="1" t="s">
        <v>35</v>
      </c>
      <c r="M2178" s="1" t="s">
        <v>36</v>
      </c>
      <c r="N2178" s="3" t="s">
        <v>37</v>
      </c>
    </row>
    <row r="2179" spans="1:14" ht="19.95" hidden="1" customHeight="1" x14ac:dyDescent="0.25">
      <c r="A2179" s="2">
        <v>151315</v>
      </c>
      <c r="B2179" s="1">
        <v>46</v>
      </c>
      <c r="C2179" s="1">
        <v>2.3875000000000002</v>
      </c>
      <c r="D2179" s="1">
        <v>5.3464</v>
      </c>
      <c r="E2179" s="1">
        <v>10.334099999999999</v>
      </c>
      <c r="F2179" s="1">
        <v>21.512699999999999</v>
      </c>
      <c r="G2179" s="1" t="s">
        <v>38</v>
      </c>
      <c r="H2179" s="1" t="s">
        <v>15</v>
      </c>
      <c r="I2179" s="1" t="s">
        <v>16</v>
      </c>
      <c r="J2179" s="1" t="s">
        <v>17</v>
      </c>
      <c r="K2179" s="1" t="s">
        <v>18</v>
      </c>
      <c r="L2179" s="1" t="s">
        <v>19</v>
      </c>
      <c r="M2179" s="1" t="s">
        <v>20</v>
      </c>
      <c r="N2179" s="3" t="s">
        <v>21</v>
      </c>
    </row>
    <row r="2180" spans="1:14" ht="19.95" hidden="1" customHeight="1" x14ac:dyDescent="0.25">
      <c r="A2180" s="2">
        <v>151292</v>
      </c>
      <c r="B2180" s="1">
        <v>26</v>
      </c>
      <c r="C2180" s="1">
        <v>1.1801999999999999</v>
      </c>
      <c r="D2180" s="1">
        <v>4.4734999999999996</v>
      </c>
      <c r="E2180" s="1">
        <v>8.5081000000000007</v>
      </c>
      <c r="F2180" s="1">
        <v>19.5212</v>
      </c>
      <c r="G2180" s="1" t="s">
        <v>29</v>
      </c>
      <c r="H2180" s="1" t="s">
        <v>31</v>
      </c>
      <c r="I2180" s="1" t="s">
        <v>32</v>
      </c>
      <c r="J2180" s="1" t="s">
        <v>33</v>
      </c>
      <c r="K2180" s="1" t="s">
        <v>34</v>
      </c>
      <c r="L2180" s="1" t="s">
        <v>35</v>
      </c>
      <c r="M2180" s="1" t="s">
        <v>36</v>
      </c>
      <c r="N2180" s="3" t="s">
        <v>37</v>
      </c>
    </row>
    <row r="2181" spans="1:14" ht="19.95" hidden="1" customHeight="1" x14ac:dyDescent="0.25">
      <c r="A2181" s="2">
        <v>151283</v>
      </c>
      <c r="B2181" s="1">
        <v>17</v>
      </c>
      <c r="C2181" s="1">
        <v>1.7977000000000001</v>
      </c>
      <c r="D2181" s="1">
        <v>4.5895999999999999</v>
      </c>
      <c r="E2181" s="1">
        <v>9.5953999999999997</v>
      </c>
      <c r="F2181" s="1">
        <v>16.5397</v>
      </c>
      <c r="G2181" s="1" t="s">
        <v>14</v>
      </c>
      <c r="H2181" s="1" t="s">
        <v>31</v>
      </c>
      <c r="I2181" s="1" t="s">
        <v>32</v>
      </c>
      <c r="J2181" s="1" t="s">
        <v>33</v>
      </c>
      <c r="K2181" s="1" t="s">
        <v>34</v>
      </c>
      <c r="L2181" s="1" t="s">
        <v>35</v>
      </c>
      <c r="M2181" s="1" t="s">
        <v>36</v>
      </c>
      <c r="N2181" s="3" t="s">
        <v>37</v>
      </c>
    </row>
    <row r="2182" spans="1:14" ht="19.95" hidden="1" customHeight="1" x14ac:dyDescent="0.25">
      <c r="A2182" s="2">
        <v>151262</v>
      </c>
      <c r="B2182" s="1">
        <v>11</v>
      </c>
      <c r="C2182" s="1">
        <v>1.8900999999999999</v>
      </c>
      <c r="D2182" s="1">
        <v>4.9424999999999999</v>
      </c>
      <c r="E2182" s="1">
        <v>9.6969999999999992</v>
      </c>
      <c r="F2182" s="1">
        <v>17.126899999999999</v>
      </c>
      <c r="G2182" s="1" t="s">
        <v>38</v>
      </c>
      <c r="H2182" s="1" t="s">
        <v>31</v>
      </c>
      <c r="I2182" s="1" t="s">
        <v>32</v>
      </c>
      <c r="J2182" s="1" t="s">
        <v>33</v>
      </c>
      <c r="K2182" s="1" t="s">
        <v>34</v>
      </c>
      <c r="L2182" s="1" t="s">
        <v>35</v>
      </c>
      <c r="M2182" s="1" t="s">
        <v>36</v>
      </c>
      <c r="N2182" s="3" t="s">
        <v>37</v>
      </c>
    </row>
    <row r="2183" spans="1:14" ht="19.95" hidden="1" customHeight="1" x14ac:dyDescent="0.25">
      <c r="A2183" s="2">
        <v>151238</v>
      </c>
      <c r="B2183" s="1">
        <v>10</v>
      </c>
      <c r="C2183" s="1">
        <v>1.446</v>
      </c>
      <c r="D2183" s="1">
        <v>4.5058999999999996</v>
      </c>
      <c r="E2183" s="1">
        <v>8.0856999999999992</v>
      </c>
      <c r="F2183" s="1">
        <v>19.912099999999999</v>
      </c>
      <c r="G2183" s="1" t="s">
        <v>29</v>
      </c>
      <c r="H2183" s="1" t="s">
        <v>31</v>
      </c>
      <c r="I2183" s="1" t="s">
        <v>32</v>
      </c>
      <c r="J2183" s="1" t="s">
        <v>33</v>
      </c>
      <c r="K2183" s="1" t="s">
        <v>34</v>
      </c>
      <c r="L2183" s="1" t="s">
        <v>35</v>
      </c>
      <c r="M2183" s="1" t="s">
        <v>36</v>
      </c>
      <c r="N2183" s="3" t="s">
        <v>37</v>
      </c>
    </row>
    <row r="2184" spans="1:14" ht="19.95" hidden="1" customHeight="1" x14ac:dyDescent="0.25">
      <c r="A2184" s="2">
        <v>151234</v>
      </c>
      <c r="B2184" s="1">
        <v>28</v>
      </c>
      <c r="C2184" s="1">
        <v>1.9653</v>
      </c>
      <c r="D2184" s="1">
        <v>4.4295999999999998</v>
      </c>
      <c r="E2184" s="1">
        <v>9.6654</v>
      </c>
      <c r="F2184" s="1">
        <v>19.695499999999999</v>
      </c>
      <c r="G2184" s="1" t="s">
        <v>29</v>
      </c>
      <c r="H2184" s="1" t="s">
        <v>31</v>
      </c>
      <c r="I2184" s="1" t="s">
        <v>32</v>
      </c>
      <c r="J2184" s="1" t="s">
        <v>33</v>
      </c>
      <c r="K2184" s="1" t="s">
        <v>34</v>
      </c>
      <c r="L2184" s="1" t="s">
        <v>35</v>
      </c>
      <c r="M2184" s="1" t="s">
        <v>36</v>
      </c>
      <c r="N2184" s="3" t="s">
        <v>37</v>
      </c>
    </row>
    <row r="2185" spans="1:14" ht="19.95" customHeight="1" x14ac:dyDescent="0.25">
      <c r="A2185" s="2">
        <v>151177</v>
      </c>
      <c r="B2185" s="1">
        <v>70</v>
      </c>
      <c r="C2185" s="1">
        <v>3.1551</v>
      </c>
      <c r="D2185" s="1">
        <v>6.1890000000000001</v>
      </c>
      <c r="E2185" s="1">
        <v>13.1778</v>
      </c>
      <c r="F2185" s="1">
        <v>26.218299999999999</v>
      </c>
      <c r="G2185" s="1" t="s">
        <v>30</v>
      </c>
      <c r="H2185" s="1" t="s">
        <v>22</v>
      </c>
      <c r="I2185" s="1" t="s">
        <v>23</v>
      </c>
      <c r="J2185" s="1" t="s">
        <v>24</v>
      </c>
      <c r="K2185" s="1" t="s">
        <v>25</v>
      </c>
      <c r="L2185" s="1" t="s">
        <v>26</v>
      </c>
      <c r="M2185" s="1" t="s">
        <v>27</v>
      </c>
      <c r="N2185" s="3" t="s">
        <v>28</v>
      </c>
    </row>
    <row r="2186" spans="1:14" ht="19.95" customHeight="1" x14ac:dyDescent="0.25">
      <c r="A2186" s="2">
        <v>151167</v>
      </c>
      <c r="B2186" s="1">
        <v>73</v>
      </c>
      <c r="C2186" s="1">
        <v>3.8210999999999999</v>
      </c>
      <c r="D2186" s="1">
        <v>6.6351000000000004</v>
      </c>
      <c r="E2186" s="1">
        <v>12.575799999999999</v>
      </c>
      <c r="F2186" s="1">
        <v>26.911899999999999</v>
      </c>
      <c r="G2186" s="1" t="s">
        <v>38</v>
      </c>
      <c r="H2186" s="1" t="s">
        <v>22</v>
      </c>
      <c r="I2186" s="1" t="s">
        <v>23</v>
      </c>
      <c r="J2186" s="1" t="s">
        <v>24</v>
      </c>
      <c r="K2186" s="1" t="s">
        <v>25</v>
      </c>
      <c r="L2186" s="1" t="s">
        <v>26</v>
      </c>
      <c r="M2186" s="1" t="s">
        <v>27</v>
      </c>
      <c r="N2186" s="3" t="s">
        <v>28</v>
      </c>
    </row>
    <row r="2187" spans="1:14" ht="19.95" hidden="1" customHeight="1" x14ac:dyDescent="0.25">
      <c r="A2187" s="2">
        <v>151154</v>
      </c>
      <c r="B2187" s="1">
        <v>46</v>
      </c>
      <c r="C2187" s="1">
        <v>2.8633000000000002</v>
      </c>
      <c r="D2187" s="1">
        <v>5.5542999999999996</v>
      </c>
      <c r="E2187" s="1">
        <v>10.967599999999999</v>
      </c>
      <c r="F2187" s="1">
        <v>20.046099999999999</v>
      </c>
      <c r="G2187" s="1" t="s">
        <v>38</v>
      </c>
      <c r="H2187" s="1" t="s">
        <v>15</v>
      </c>
      <c r="I2187" s="1" t="s">
        <v>16</v>
      </c>
      <c r="J2187" s="1" t="s">
        <v>17</v>
      </c>
      <c r="K2187" s="1" t="s">
        <v>18</v>
      </c>
      <c r="L2187" s="1" t="s">
        <v>19</v>
      </c>
      <c r="M2187" s="1" t="s">
        <v>20</v>
      </c>
      <c r="N2187" s="3" t="s">
        <v>21</v>
      </c>
    </row>
    <row r="2188" spans="1:14" ht="19.95" hidden="1" customHeight="1" x14ac:dyDescent="0.25">
      <c r="A2188" s="2">
        <v>151069</v>
      </c>
      <c r="B2188" s="1">
        <v>12</v>
      </c>
      <c r="C2188" s="1">
        <v>1.4192</v>
      </c>
      <c r="D2188" s="1">
        <v>4.3997000000000002</v>
      </c>
      <c r="E2188" s="1">
        <v>9.5559999999999992</v>
      </c>
      <c r="F2188" s="1">
        <v>18.4254</v>
      </c>
      <c r="G2188" s="1" t="s">
        <v>14</v>
      </c>
      <c r="H2188" s="1" t="s">
        <v>31</v>
      </c>
      <c r="I2188" s="1" t="s">
        <v>32</v>
      </c>
      <c r="J2188" s="1" t="s">
        <v>33</v>
      </c>
      <c r="K2188" s="1" t="s">
        <v>34</v>
      </c>
      <c r="L2188" s="1" t="s">
        <v>35</v>
      </c>
      <c r="M2188" s="1" t="s">
        <v>36</v>
      </c>
      <c r="N2188" s="3" t="s">
        <v>37</v>
      </c>
    </row>
    <row r="2189" spans="1:14" ht="19.95" hidden="1" customHeight="1" x14ac:dyDescent="0.25">
      <c r="A2189" s="2">
        <v>150964</v>
      </c>
      <c r="B2189" s="1">
        <v>54</v>
      </c>
      <c r="C2189" s="1">
        <v>2.5861000000000001</v>
      </c>
      <c r="D2189" s="1">
        <v>5.2111999999999998</v>
      </c>
      <c r="E2189" s="1">
        <v>11.1569</v>
      </c>
      <c r="F2189" s="1">
        <v>20.647200000000002</v>
      </c>
      <c r="G2189" s="1" t="s">
        <v>30</v>
      </c>
      <c r="H2189" s="1" t="s">
        <v>15</v>
      </c>
      <c r="I2189" s="1" t="s">
        <v>16</v>
      </c>
      <c r="J2189" s="1" t="s">
        <v>17</v>
      </c>
      <c r="K2189" s="1" t="s">
        <v>18</v>
      </c>
      <c r="L2189" s="1" t="s">
        <v>19</v>
      </c>
      <c r="M2189" s="1" t="s">
        <v>20</v>
      </c>
      <c r="N2189" s="3" t="s">
        <v>21</v>
      </c>
    </row>
    <row r="2190" spans="1:14" ht="19.95" hidden="1" customHeight="1" x14ac:dyDescent="0.25">
      <c r="A2190" s="2">
        <v>150963</v>
      </c>
      <c r="B2190" s="1">
        <v>42</v>
      </c>
      <c r="C2190" s="1">
        <v>2.9182999999999999</v>
      </c>
      <c r="D2190" s="1">
        <v>5.1364000000000001</v>
      </c>
      <c r="E2190" s="1">
        <v>11.4328</v>
      </c>
      <c r="F2190" s="1">
        <v>21.9497</v>
      </c>
      <c r="G2190" s="1" t="s">
        <v>38</v>
      </c>
      <c r="H2190" s="1" t="s">
        <v>15</v>
      </c>
      <c r="I2190" s="1" t="s">
        <v>16</v>
      </c>
      <c r="J2190" s="1" t="s">
        <v>17</v>
      </c>
      <c r="K2190" s="1" t="s">
        <v>18</v>
      </c>
      <c r="L2190" s="1" t="s">
        <v>19</v>
      </c>
      <c r="M2190" s="1" t="s">
        <v>20</v>
      </c>
      <c r="N2190" s="3" t="s">
        <v>21</v>
      </c>
    </row>
    <row r="2191" spans="1:14" ht="19.95" hidden="1" customHeight="1" x14ac:dyDescent="0.25">
      <c r="A2191" s="2">
        <v>150956</v>
      </c>
      <c r="B2191" s="1">
        <v>13</v>
      </c>
      <c r="C2191" s="1">
        <v>1.7079</v>
      </c>
      <c r="D2191" s="1">
        <v>4.0599999999999996</v>
      </c>
      <c r="E2191" s="1">
        <v>8.7141999999999999</v>
      </c>
      <c r="F2191" s="1">
        <v>17.2681</v>
      </c>
      <c r="G2191" s="1" t="s">
        <v>14</v>
      </c>
      <c r="H2191" s="1" t="s">
        <v>31</v>
      </c>
      <c r="I2191" s="1" t="s">
        <v>32</v>
      </c>
      <c r="J2191" s="1" t="s">
        <v>33</v>
      </c>
      <c r="K2191" s="1" t="s">
        <v>34</v>
      </c>
      <c r="L2191" s="1" t="s">
        <v>35</v>
      </c>
      <c r="M2191" s="1" t="s">
        <v>36</v>
      </c>
      <c r="N2191" s="3" t="s">
        <v>37</v>
      </c>
    </row>
    <row r="2192" spans="1:14" ht="19.95" hidden="1" customHeight="1" x14ac:dyDescent="0.25">
      <c r="A2192" s="2">
        <v>150886</v>
      </c>
      <c r="B2192" s="1">
        <v>36</v>
      </c>
      <c r="C2192" s="1">
        <v>2.3620000000000001</v>
      </c>
      <c r="D2192" s="1">
        <v>5.4099000000000004</v>
      </c>
      <c r="E2192" s="1">
        <v>11.4704</v>
      </c>
      <c r="F2192" s="1">
        <v>21.917400000000001</v>
      </c>
      <c r="G2192" s="1" t="s">
        <v>29</v>
      </c>
      <c r="H2192" s="1" t="s">
        <v>15</v>
      </c>
      <c r="I2192" s="1" t="s">
        <v>16</v>
      </c>
      <c r="J2192" s="1" t="s">
        <v>17</v>
      </c>
      <c r="K2192" s="1" t="s">
        <v>18</v>
      </c>
      <c r="L2192" s="1" t="s">
        <v>19</v>
      </c>
      <c r="M2192" s="1" t="s">
        <v>20</v>
      </c>
      <c r="N2192" s="3" t="s">
        <v>21</v>
      </c>
    </row>
    <row r="2193" spans="1:14" ht="19.95" customHeight="1" x14ac:dyDescent="0.25">
      <c r="A2193" s="2">
        <v>150886</v>
      </c>
      <c r="B2193" s="1">
        <v>78</v>
      </c>
      <c r="C2193" s="1">
        <v>3.7073999999999998</v>
      </c>
      <c r="D2193" s="1">
        <v>6.1378000000000004</v>
      </c>
      <c r="E2193" s="1">
        <v>15.5334</v>
      </c>
      <c r="F2193" s="1">
        <v>26.670999999999999</v>
      </c>
      <c r="G2193" s="1" t="s">
        <v>29</v>
      </c>
      <c r="H2193" s="1" t="s">
        <v>22</v>
      </c>
      <c r="I2193" s="1" t="s">
        <v>23</v>
      </c>
      <c r="J2193" s="1" t="s">
        <v>24</v>
      </c>
      <c r="K2193" s="1" t="s">
        <v>25</v>
      </c>
      <c r="L2193" s="1" t="s">
        <v>26</v>
      </c>
      <c r="M2193" s="1" t="s">
        <v>27</v>
      </c>
      <c r="N2193" s="3" t="s">
        <v>28</v>
      </c>
    </row>
    <row r="2194" spans="1:14" ht="19.95" hidden="1" customHeight="1" x14ac:dyDescent="0.25">
      <c r="A2194" s="2">
        <v>150842</v>
      </c>
      <c r="B2194" s="1">
        <v>21</v>
      </c>
      <c r="C2194" s="1">
        <v>1.6508</v>
      </c>
      <c r="D2194" s="1">
        <v>4.6835000000000004</v>
      </c>
      <c r="E2194" s="1">
        <v>8.3797999999999995</v>
      </c>
      <c r="F2194" s="1">
        <v>17.0306</v>
      </c>
      <c r="G2194" s="1" t="s">
        <v>14</v>
      </c>
      <c r="H2194" s="1" t="s">
        <v>31</v>
      </c>
      <c r="I2194" s="1" t="s">
        <v>32</v>
      </c>
      <c r="J2194" s="1" t="s">
        <v>33</v>
      </c>
      <c r="K2194" s="1" t="s">
        <v>34</v>
      </c>
      <c r="L2194" s="1" t="s">
        <v>35</v>
      </c>
      <c r="M2194" s="1" t="s">
        <v>36</v>
      </c>
      <c r="N2194" s="3" t="s">
        <v>37</v>
      </c>
    </row>
    <row r="2195" spans="1:14" ht="19.95" hidden="1" customHeight="1" x14ac:dyDescent="0.25">
      <c r="A2195" s="2">
        <v>150828</v>
      </c>
      <c r="B2195" s="1">
        <v>45</v>
      </c>
      <c r="C2195" s="1">
        <v>2.7753999999999999</v>
      </c>
      <c r="D2195" s="1">
        <v>5.8118999999999996</v>
      </c>
      <c r="E2195" s="1">
        <v>10.847300000000001</v>
      </c>
      <c r="F2195" s="1">
        <v>21.200399999999998</v>
      </c>
      <c r="G2195" s="1" t="s">
        <v>29</v>
      </c>
      <c r="H2195" s="1" t="s">
        <v>15</v>
      </c>
      <c r="I2195" s="1" t="s">
        <v>16</v>
      </c>
      <c r="J2195" s="1" t="s">
        <v>17</v>
      </c>
      <c r="K2195" s="1" t="s">
        <v>18</v>
      </c>
      <c r="L2195" s="1" t="s">
        <v>19</v>
      </c>
      <c r="M2195" s="1" t="s">
        <v>20</v>
      </c>
      <c r="N2195" s="3" t="s">
        <v>21</v>
      </c>
    </row>
    <row r="2196" spans="1:14" ht="19.95" customHeight="1" x14ac:dyDescent="0.25">
      <c r="A2196" s="2">
        <v>150807</v>
      </c>
      <c r="B2196" s="1">
        <v>73</v>
      </c>
      <c r="C2196" s="1">
        <v>3.6962000000000002</v>
      </c>
      <c r="D2196" s="1">
        <v>6.0762999999999998</v>
      </c>
      <c r="E2196" s="1">
        <v>12.539899999999999</v>
      </c>
      <c r="F2196" s="1">
        <v>26.642099999999999</v>
      </c>
      <c r="G2196" s="1" t="s">
        <v>30</v>
      </c>
      <c r="H2196" s="1" t="s">
        <v>22</v>
      </c>
      <c r="I2196" s="1" t="s">
        <v>23</v>
      </c>
      <c r="J2196" s="1" t="s">
        <v>24</v>
      </c>
      <c r="K2196" s="1" t="s">
        <v>25</v>
      </c>
      <c r="L2196" s="1" t="s">
        <v>26</v>
      </c>
      <c r="M2196" s="1" t="s">
        <v>27</v>
      </c>
      <c r="N2196" s="3" t="s">
        <v>28</v>
      </c>
    </row>
    <row r="2197" spans="1:14" ht="19.95" customHeight="1" x14ac:dyDescent="0.25">
      <c r="A2197" s="2">
        <v>150794</v>
      </c>
      <c r="B2197" s="1">
        <v>91</v>
      </c>
      <c r="C2197" s="1">
        <v>3.0790000000000002</v>
      </c>
      <c r="D2197" s="1">
        <v>6.4128999999999996</v>
      </c>
      <c r="E2197" s="1">
        <v>12.8081</v>
      </c>
      <c r="F2197" s="1">
        <v>29.113299999999999</v>
      </c>
      <c r="G2197" s="1" t="s">
        <v>14</v>
      </c>
      <c r="H2197" s="1" t="s">
        <v>22</v>
      </c>
      <c r="I2197" s="1" t="s">
        <v>23</v>
      </c>
      <c r="J2197" s="1" t="s">
        <v>24</v>
      </c>
      <c r="K2197" s="1" t="s">
        <v>25</v>
      </c>
      <c r="L2197" s="1" t="s">
        <v>26</v>
      </c>
      <c r="M2197" s="1" t="s">
        <v>27</v>
      </c>
      <c r="N2197" s="3" t="s">
        <v>28</v>
      </c>
    </row>
    <row r="2198" spans="1:14" ht="19.95" customHeight="1" x14ac:dyDescent="0.25">
      <c r="A2198" s="2">
        <v>150765</v>
      </c>
      <c r="B2198" s="1">
        <v>79</v>
      </c>
      <c r="C2198" s="1">
        <v>3.6505999999999998</v>
      </c>
      <c r="D2198" s="1">
        <v>6.2870999999999997</v>
      </c>
      <c r="E2198" s="1">
        <v>13.5694</v>
      </c>
      <c r="F2198" s="1">
        <v>29.149899999999999</v>
      </c>
      <c r="G2198" s="1" t="s">
        <v>30</v>
      </c>
      <c r="H2198" s="1" t="s">
        <v>22</v>
      </c>
      <c r="I2198" s="1" t="s">
        <v>23</v>
      </c>
      <c r="J2198" s="1" t="s">
        <v>24</v>
      </c>
      <c r="K2198" s="1" t="s">
        <v>25</v>
      </c>
      <c r="L2198" s="1" t="s">
        <v>26</v>
      </c>
      <c r="M2198" s="1" t="s">
        <v>27</v>
      </c>
      <c r="N2198" s="3" t="s">
        <v>28</v>
      </c>
    </row>
    <row r="2199" spans="1:14" ht="19.95" hidden="1" customHeight="1" x14ac:dyDescent="0.25">
      <c r="A2199" s="2">
        <v>150744</v>
      </c>
      <c r="B2199" s="1">
        <v>31</v>
      </c>
      <c r="C2199" s="1">
        <v>2.1389999999999998</v>
      </c>
      <c r="D2199" s="1">
        <v>5.5434999999999999</v>
      </c>
      <c r="E2199" s="1">
        <v>11.059100000000001</v>
      </c>
      <c r="F2199" s="1">
        <v>20.247399999999999</v>
      </c>
      <c r="G2199" s="1" t="s">
        <v>29</v>
      </c>
      <c r="H2199" s="1" t="s">
        <v>15</v>
      </c>
      <c r="I2199" s="1" t="s">
        <v>16</v>
      </c>
      <c r="J2199" s="1" t="s">
        <v>17</v>
      </c>
      <c r="K2199" s="1" t="s">
        <v>18</v>
      </c>
      <c r="L2199" s="1" t="s">
        <v>19</v>
      </c>
      <c r="M2199" s="1" t="s">
        <v>20</v>
      </c>
      <c r="N2199" s="3" t="s">
        <v>21</v>
      </c>
    </row>
    <row r="2200" spans="1:14" ht="19.95" hidden="1" customHeight="1" x14ac:dyDescent="0.25">
      <c r="A2200" s="2">
        <v>150672</v>
      </c>
      <c r="B2200" s="1">
        <v>59</v>
      </c>
      <c r="C2200" s="1">
        <v>2.8881000000000001</v>
      </c>
      <c r="D2200" s="1">
        <v>5.7324999999999999</v>
      </c>
      <c r="E2200" s="1">
        <v>11.785500000000001</v>
      </c>
      <c r="F2200" s="1">
        <v>21.990600000000001</v>
      </c>
      <c r="G2200" s="1" t="s">
        <v>30</v>
      </c>
      <c r="H2200" s="1" t="s">
        <v>15</v>
      </c>
      <c r="I2200" s="1" t="s">
        <v>16</v>
      </c>
      <c r="J2200" s="1" t="s">
        <v>17</v>
      </c>
      <c r="K2200" s="1" t="s">
        <v>18</v>
      </c>
      <c r="L2200" s="1" t="s">
        <v>19</v>
      </c>
      <c r="M2200" s="1" t="s">
        <v>20</v>
      </c>
      <c r="N2200" s="3" t="s">
        <v>21</v>
      </c>
    </row>
    <row r="2201" spans="1:14" ht="19.95" hidden="1" customHeight="1" x14ac:dyDescent="0.25">
      <c r="A2201" s="2">
        <v>150655</v>
      </c>
      <c r="B2201" s="1">
        <v>20</v>
      </c>
      <c r="C2201" s="1">
        <v>1.1044</v>
      </c>
      <c r="D2201" s="1">
        <v>4.5339</v>
      </c>
      <c r="E2201" s="1">
        <v>9.6841000000000008</v>
      </c>
      <c r="F2201" s="1">
        <v>19.114100000000001</v>
      </c>
      <c r="G2201" s="1" t="s">
        <v>14</v>
      </c>
      <c r="H2201" s="1" t="s">
        <v>31</v>
      </c>
      <c r="I2201" s="1" t="s">
        <v>32</v>
      </c>
      <c r="J2201" s="1" t="s">
        <v>33</v>
      </c>
      <c r="K2201" s="1" t="s">
        <v>34</v>
      </c>
      <c r="L2201" s="1" t="s">
        <v>35</v>
      </c>
      <c r="M2201" s="1" t="s">
        <v>36</v>
      </c>
      <c r="N2201" s="3" t="s">
        <v>37</v>
      </c>
    </row>
    <row r="2202" spans="1:14" ht="19.95" hidden="1" customHeight="1" x14ac:dyDescent="0.25">
      <c r="A2202" s="2">
        <v>150627</v>
      </c>
      <c r="B2202" s="1">
        <v>17</v>
      </c>
      <c r="C2202" s="1">
        <v>1.2353000000000001</v>
      </c>
      <c r="D2202" s="1">
        <v>4.6860999999999997</v>
      </c>
      <c r="E2202" s="1">
        <v>9.1323000000000008</v>
      </c>
      <c r="F2202" s="1">
        <v>16.451699999999999</v>
      </c>
      <c r="G2202" s="1" t="s">
        <v>14</v>
      </c>
      <c r="H2202" s="1" t="s">
        <v>31</v>
      </c>
      <c r="I2202" s="1" t="s">
        <v>32</v>
      </c>
      <c r="J2202" s="1" t="s">
        <v>33</v>
      </c>
      <c r="K2202" s="1" t="s">
        <v>34</v>
      </c>
      <c r="L2202" s="1" t="s">
        <v>35</v>
      </c>
      <c r="M2202" s="1" t="s">
        <v>36</v>
      </c>
      <c r="N2202" s="3" t="s">
        <v>37</v>
      </c>
    </row>
    <row r="2203" spans="1:14" ht="19.95" customHeight="1" x14ac:dyDescent="0.25">
      <c r="A2203" s="2">
        <v>150619</v>
      </c>
      <c r="B2203" s="1">
        <v>84</v>
      </c>
      <c r="C2203" s="1">
        <v>3.4409000000000001</v>
      </c>
      <c r="D2203" s="1">
        <v>6.9489999999999998</v>
      </c>
      <c r="E2203" s="1">
        <v>14.0365</v>
      </c>
      <c r="F2203" s="1">
        <v>27.7653</v>
      </c>
      <c r="G2203" s="1" t="s">
        <v>30</v>
      </c>
      <c r="H2203" s="1" t="s">
        <v>22</v>
      </c>
      <c r="I2203" s="1" t="s">
        <v>23</v>
      </c>
      <c r="J2203" s="1" t="s">
        <v>24</v>
      </c>
      <c r="K2203" s="1" t="s">
        <v>25</v>
      </c>
      <c r="L2203" s="1" t="s">
        <v>26</v>
      </c>
      <c r="M2203" s="1" t="s">
        <v>27</v>
      </c>
      <c r="N2203" s="3" t="s">
        <v>28</v>
      </c>
    </row>
    <row r="2204" spans="1:14" ht="19.95" hidden="1" customHeight="1" x14ac:dyDescent="0.25">
      <c r="A2204" s="2">
        <v>150604</v>
      </c>
      <c r="B2204" s="1">
        <v>36</v>
      </c>
      <c r="C2204" s="1">
        <v>2.8875000000000002</v>
      </c>
      <c r="D2204" s="1">
        <v>5.7564000000000002</v>
      </c>
      <c r="E2204" s="1">
        <v>11.8195</v>
      </c>
      <c r="F2204" s="1">
        <v>22.095400000000001</v>
      </c>
      <c r="G2204" s="1" t="s">
        <v>30</v>
      </c>
      <c r="H2204" s="1" t="s">
        <v>15</v>
      </c>
      <c r="I2204" s="1" t="s">
        <v>16</v>
      </c>
      <c r="J2204" s="1" t="s">
        <v>17</v>
      </c>
      <c r="K2204" s="1" t="s">
        <v>18</v>
      </c>
      <c r="L2204" s="1" t="s">
        <v>19</v>
      </c>
      <c r="M2204" s="1" t="s">
        <v>20</v>
      </c>
      <c r="N2204" s="3" t="s">
        <v>21</v>
      </c>
    </row>
    <row r="2205" spans="1:14" ht="19.95" hidden="1" customHeight="1" x14ac:dyDescent="0.25">
      <c r="A2205" s="2">
        <v>150598</v>
      </c>
      <c r="B2205" s="1">
        <v>56</v>
      </c>
      <c r="C2205" s="1">
        <v>2.4195000000000002</v>
      </c>
      <c r="D2205" s="1">
        <v>5.6502999999999997</v>
      </c>
      <c r="E2205" s="1">
        <v>10.414999999999999</v>
      </c>
      <c r="F2205" s="1">
        <v>24.377199999999998</v>
      </c>
      <c r="G2205" s="1" t="s">
        <v>29</v>
      </c>
      <c r="H2205" s="1" t="s">
        <v>15</v>
      </c>
      <c r="I2205" s="1" t="s">
        <v>16</v>
      </c>
      <c r="J2205" s="1" t="s">
        <v>17</v>
      </c>
      <c r="K2205" s="1" t="s">
        <v>18</v>
      </c>
      <c r="L2205" s="1" t="s">
        <v>19</v>
      </c>
      <c r="M2205" s="1" t="s">
        <v>20</v>
      </c>
      <c r="N2205" s="3" t="s">
        <v>21</v>
      </c>
    </row>
    <row r="2206" spans="1:14" ht="19.95" hidden="1" customHeight="1" x14ac:dyDescent="0.25">
      <c r="A2206" s="2">
        <v>150567</v>
      </c>
      <c r="B2206" s="1">
        <v>57</v>
      </c>
      <c r="C2206" s="1">
        <v>2.8622000000000001</v>
      </c>
      <c r="D2206" s="1">
        <v>5.1074999999999999</v>
      </c>
      <c r="E2206" s="1">
        <v>11.451000000000001</v>
      </c>
      <c r="F2206" s="1">
        <v>24.107500000000002</v>
      </c>
      <c r="G2206" s="1" t="s">
        <v>14</v>
      </c>
      <c r="H2206" s="1" t="s">
        <v>15</v>
      </c>
      <c r="I2206" s="1" t="s">
        <v>16</v>
      </c>
      <c r="J2206" s="1" t="s">
        <v>17</v>
      </c>
      <c r="K2206" s="1" t="s">
        <v>18</v>
      </c>
      <c r="L2206" s="1" t="s">
        <v>19</v>
      </c>
      <c r="M2206" s="1" t="s">
        <v>20</v>
      </c>
      <c r="N2206" s="3" t="s">
        <v>21</v>
      </c>
    </row>
    <row r="2207" spans="1:14" ht="19.95" hidden="1" customHeight="1" x14ac:dyDescent="0.25">
      <c r="A2207" s="2">
        <v>150526</v>
      </c>
      <c r="B2207" s="1">
        <v>25</v>
      </c>
      <c r="C2207" s="1">
        <v>1.0366</v>
      </c>
      <c r="D2207" s="1">
        <v>4.0205000000000002</v>
      </c>
      <c r="E2207" s="1">
        <v>8.1731999999999996</v>
      </c>
      <c r="F2207" s="1">
        <v>17.2789</v>
      </c>
      <c r="G2207" s="1" t="s">
        <v>30</v>
      </c>
      <c r="H2207" s="1" t="s">
        <v>31</v>
      </c>
      <c r="I2207" s="1" t="s">
        <v>32</v>
      </c>
      <c r="J2207" s="1" t="s">
        <v>33</v>
      </c>
      <c r="K2207" s="1" t="s">
        <v>34</v>
      </c>
      <c r="L2207" s="1" t="s">
        <v>35</v>
      </c>
      <c r="M2207" s="1" t="s">
        <v>36</v>
      </c>
      <c r="N2207" s="3" t="s">
        <v>37</v>
      </c>
    </row>
    <row r="2208" spans="1:14" ht="19.95" hidden="1" customHeight="1" x14ac:dyDescent="0.25">
      <c r="A2208" s="2">
        <v>150504</v>
      </c>
      <c r="B2208" s="1">
        <v>48</v>
      </c>
      <c r="C2208" s="1">
        <v>2.0912000000000002</v>
      </c>
      <c r="D2208" s="1">
        <v>5.5838999999999999</v>
      </c>
      <c r="E2208" s="1">
        <v>11.9389</v>
      </c>
      <c r="F2208" s="1">
        <v>21.4817</v>
      </c>
      <c r="G2208" s="1" t="s">
        <v>14</v>
      </c>
      <c r="H2208" s="1" t="s">
        <v>15</v>
      </c>
      <c r="I2208" s="1" t="s">
        <v>16</v>
      </c>
      <c r="J2208" s="1" t="s">
        <v>17</v>
      </c>
      <c r="K2208" s="1" t="s">
        <v>18</v>
      </c>
      <c r="L2208" s="1" t="s">
        <v>19</v>
      </c>
      <c r="M2208" s="1" t="s">
        <v>20</v>
      </c>
      <c r="N2208" s="3" t="s">
        <v>21</v>
      </c>
    </row>
    <row r="2209" spans="1:14" ht="19.95" hidden="1" customHeight="1" x14ac:dyDescent="0.25">
      <c r="A2209" s="2">
        <v>150477</v>
      </c>
      <c r="B2209" s="1">
        <v>20</v>
      </c>
      <c r="C2209" s="1">
        <v>1.9443999999999999</v>
      </c>
      <c r="D2209" s="1">
        <v>4.3322000000000003</v>
      </c>
      <c r="E2209" s="1">
        <v>8.4686000000000003</v>
      </c>
      <c r="F2209" s="1">
        <v>16.395499999999998</v>
      </c>
      <c r="G2209" s="1" t="s">
        <v>14</v>
      </c>
      <c r="H2209" s="1" t="s">
        <v>31</v>
      </c>
      <c r="I2209" s="1" t="s">
        <v>32</v>
      </c>
      <c r="J2209" s="1" t="s">
        <v>33</v>
      </c>
      <c r="K2209" s="1" t="s">
        <v>34</v>
      </c>
      <c r="L2209" s="1" t="s">
        <v>35</v>
      </c>
      <c r="M2209" s="1" t="s">
        <v>36</v>
      </c>
      <c r="N2209" s="3" t="s">
        <v>37</v>
      </c>
    </row>
    <row r="2210" spans="1:14" ht="19.95" hidden="1" customHeight="1" x14ac:dyDescent="0.25">
      <c r="A2210" s="2">
        <v>150420</v>
      </c>
      <c r="B2210" s="1">
        <v>37</v>
      </c>
      <c r="C2210" s="1">
        <v>2.1722000000000001</v>
      </c>
      <c r="D2210" s="1">
        <v>5.9526000000000003</v>
      </c>
      <c r="E2210" s="1">
        <v>11.2066</v>
      </c>
      <c r="F2210" s="1">
        <v>23.9725</v>
      </c>
      <c r="G2210" s="1" t="s">
        <v>30</v>
      </c>
      <c r="H2210" s="1" t="s">
        <v>15</v>
      </c>
      <c r="I2210" s="1" t="s">
        <v>16</v>
      </c>
      <c r="J2210" s="1" t="s">
        <v>17</v>
      </c>
      <c r="K2210" s="1" t="s">
        <v>18</v>
      </c>
      <c r="L2210" s="1" t="s">
        <v>19</v>
      </c>
      <c r="M2210" s="1" t="s">
        <v>20</v>
      </c>
      <c r="N2210" s="3" t="s">
        <v>21</v>
      </c>
    </row>
    <row r="2211" spans="1:14" ht="19.95" hidden="1" customHeight="1" x14ac:dyDescent="0.25">
      <c r="A2211" s="2">
        <v>150352</v>
      </c>
      <c r="B2211" s="1">
        <v>59</v>
      </c>
      <c r="C2211" s="1">
        <v>2.9838</v>
      </c>
      <c r="D2211" s="1">
        <v>5.8086000000000002</v>
      </c>
      <c r="E2211" s="1">
        <v>10.938800000000001</v>
      </c>
      <c r="F2211" s="1">
        <v>22.482900000000001</v>
      </c>
      <c r="G2211" s="1" t="s">
        <v>38</v>
      </c>
      <c r="H2211" s="1" t="s">
        <v>15</v>
      </c>
      <c r="I2211" s="1" t="s">
        <v>16</v>
      </c>
      <c r="J2211" s="1" t="s">
        <v>17</v>
      </c>
      <c r="K2211" s="1" t="s">
        <v>18</v>
      </c>
      <c r="L2211" s="1" t="s">
        <v>19</v>
      </c>
      <c r="M2211" s="1" t="s">
        <v>20</v>
      </c>
      <c r="N2211" s="3" t="s">
        <v>21</v>
      </c>
    </row>
    <row r="2212" spans="1:14" ht="19.95" hidden="1" customHeight="1" x14ac:dyDescent="0.25">
      <c r="A2212" s="2">
        <v>150345</v>
      </c>
      <c r="B2212" s="1">
        <v>25</v>
      </c>
      <c r="C2212" s="1">
        <v>1.7188000000000001</v>
      </c>
      <c r="D2212" s="1">
        <v>4.2904</v>
      </c>
      <c r="E2212" s="1">
        <v>8.5494000000000003</v>
      </c>
      <c r="F2212" s="1">
        <v>16.3689</v>
      </c>
      <c r="G2212" s="1" t="s">
        <v>29</v>
      </c>
      <c r="H2212" s="1" t="s">
        <v>31</v>
      </c>
      <c r="I2212" s="1" t="s">
        <v>32</v>
      </c>
      <c r="J2212" s="1" t="s">
        <v>33</v>
      </c>
      <c r="K2212" s="1" t="s">
        <v>34</v>
      </c>
      <c r="L2212" s="1" t="s">
        <v>35</v>
      </c>
      <c r="M2212" s="1" t="s">
        <v>36</v>
      </c>
      <c r="N2212" s="3" t="s">
        <v>37</v>
      </c>
    </row>
    <row r="2213" spans="1:14" ht="19.95" customHeight="1" x14ac:dyDescent="0.25">
      <c r="A2213" s="2">
        <v>150304</v>
      </c>
      <c r="B2213" s="1">
        <v>77</v>
      </c>
      <c r="C2213" s="1">
        <v>3.3631000000000002</v>
      </c>
      <c r="D2213" s="1">
        <v>6.9295</v>
      </c>
      <c r="E2213" s="1">
        <v>12.5549</v>
      </c>
      <c r="F2213" s="1">
        <v>28.720500000000001</v>
      </c>
      <c r="G2213" s="1" t="s">
        <v>14</v>
      </c>
      <c r="H2213" s="1" t="s">
        <v>22</v>
      </c>
      <c r="I2213" s="1" t="s">
        <v>23</v>
      </c>
      <c r="J2213" s="1" t="s">
        <v>24</v>
      </c>
      <c r="K2213" s="1" t="s">
        <v>25</v>
      </c>
      <c r="L2213" s="1" t="s">
        <v>26</v>
      </c>
      <c r="M2213" s="1" t="s">
        <v>27</v>
      </c>
      <c r="N2213" s="3" t="s">
        <v>28</v>
      </c>
    </row>
    <row r="2214" spans="1:14" ht="19.95" hidden="1" customHeight="1" x14ac:dyDescent="0.25">
      <c r="A2214" s="2">
        <v>150267</v>
      </c>
      <c r="B2214" s="1">
        <v>12</v>
      </c>
      <c r="C2214" s="1">
        <v>1.3434999999999999</v>
      </c>
      <c r="D2214" s="1">
        <v>4.0248999999999997</v>
      </c>
      <c r="E2214" s="1">
        <v>8.4739000000000004</v>
      </c>
      <c r="F2214" s="1">
        <v>16.942</v>
      </c>
      <c r="G2214" s="1" t="s">
        <v>29</v>
      </c>
      <c r="H2214" s="1" t="s">
        <v>31</v>
      </c>
      <c r="I2214" s="1" t="s">
        <v>32</v>
      </c>
      <c r="J2214" s="1" t="s">
        <v>33</v>
      </c>
      <c r="K2214" s="1" t="s">
        <v>34</v>
      </c>
      <c r="L2214" s="1" t="s">
        <v>35</v>
      </c>
      <c r="M2214" s="1" t="s">
        <v>36</v>
      </c>
      <c r="N2214" s="3" t="s">
        <v>37</v>
      </c>
    </row>
    <row r="2215" spans="1:14" ht="19.95" hidden="1" customHeight="1" x14ac:dyDescent="0.25">
      <c r="A2215" s="2">
        <v>150235</v>
      </c>
      <c r="B2215" s="1">
        <v>24</v>
      </c>
      <c r="C2215" s="1">
        <v>1.6466000000000001</v>
      </c>
      <c r="D2215" s="1">
        <v>4.3033000000000001</v>
      </c>
      <c r="E2215" s="1">
        <v>9.3613999999999997</v>
      </c>
      <c r="F2215" s="1">
        <v>19.764199999999999</v>
      </c>
      <c r="G2215" s="1" t="s">
        <v>38</v>
      </c>
      <c r="H2215" s="1" t="s">
        <v>31</v>
      </c>
      <c r="I2215" s="1" t="s">
        <v>32</v>
      </c>
      <c r="J2215" s="1" t="s">
        <v>33</v>
      </c>
      <c r="K2215" s="1" t="s">
        <v>34</v>
      </c>
      <c r="L2215" s="1" t="s">
        <v>35</v>
      </c>
      <c r="M2215" s="1" t="s">
        <v>36</v>
      </c>
      <c r="N2215" s="3" t="s">
        <v>37</v>
      </c>
    </row>
    <row r="2216" spans="1:14" ht="19.95" hidden="1" customHeight="1" x14ac:dyDescent="0.25">
      <c r="A2216" s="2">
        <v>150220</v>
      </c>
      <c r="B2216" s="1">
        <v>18</v>
      </c>
      <c r="C2216" s="1">
        <v>1.6374</v>
      </c>
      <c r="D2216" s="1">
        <v>4.1637000000000004</v>
      </c>
      <c r="E2216" s="1">
        <v>9.6948000000000008</v>
      </c>
      <c r="F2216" s="1">
        <v>17.567699999999999</v>
      </c>
      <c r="G2216" s="1" t="s">
        <v>14</v>
      </c>
      <c r="H2216" s="1" t="s">
        <v>31</v>
      </c>
      <c r="I2216" s="1" t="s">
        <v>32</v>
      </c>
      <c r="J2216" s="1" t="s">
        <v>33</v>
      </c>
      <c r="K2216" s="1" t="s">
        <v>34</v>
      </c>
      <c r="L2216" s="1" t="s">
        <v>35</v>
      </c>
      <c r="M2216" s="1" t="s">
        <v>36</v>
      </c>
      <c r="N2216" s="3" t="s">
        <v>37</v>
      </c>
    </row>
    <row r="2217" spans="1:14" ht="19.95" customHeight="1" x14ac:dyDescent="0.25">
      <c r="A2217" s="2">
        <v>150212</v>
      </c>
      <c r="B2217" s="1">
        <v>81</v>
      </c>
      <c r="C2217" s="1">
        <v>3.4201999999999999</v>
      </c>
      <c r="D2217" s="1">
        <v>6.0659999999999998</v>
      </c>
      <c r="E2217" s="1">
        <v>12.669</v>
      </c>
      <c r="F2217" s="1">
        <v>29.399799999999999</v>
      </c>
      <c r="G2217" s="1" t="s">
        <v>14</v>
      </c>
      <c r="H2217" s="1" t="s">
        <v>22</v>
      </c>
      <c r="I2217" s="1" t="s">
        <v>23</v>
      </c>
      <c r="J2217" s="1" t="s">
        <v>24</v>
      </c>
      <c r="K2217" s="1" t="s">
        <v>25</v>
      </c>
      <c r="L2217" s="1" t="s">
        <v>26</v>
      </c>
      <c r="M2217" s="1" t="s">
        <v>27</v>
      </c>
      <c r="N2217" s="3" t="s">
        <v>28</v>
      </c>
    </row>
    <row r="2218" spans="1:14" ht="19.95" hidden="1" customHeight="1" x14ac:dyDescent="0.25">
      <c r="A2218" s="2">
        <v>150197</v>
      </c>
      <c r="B2218" s="1">
        <v>41</v>
      </c>
      <c r="C2218" s="1">
        <v>2.6419999999999999</v>
      </c>
      <c r="D2218" s="1">
        <v>5.7793999999999999</v>
      </c>
      <c r="E2218" s="1">
        <v>11.495799999999999</v>
      </c>
      <c r="F2218" s="1">
        <v>21.291499999999999</v>
      </c>
      <c r="G2218" s="1" t="s">
        <v>29</v>
      </c>
      <c r="H2218" s="1" t="s">
        <v>15</v>
      </c>
      <c r="I2218" s="1" t="s">
        <v>16</v>
      </c>
      <c r="J2218" s="1" t="s">
        <v>17</v>
      </c>
      <c r="K2218" s="1" t="s">
        <v>18</v>
      </c>
      <c r="L2218" s="1" t="s">
        <v>19</v>
      </c>
      <c r="M2218" s="1" t="s">
        <v>20</v>
      </c>
      <c r="N2218" s="3" t="s">
        <v>21</v>
      </c>
    </row>
    <row r="2219" spans="1:14" ht="19.95" hidden="1" customHeight="1" x14ac:dyDescent="0.25">
      <c r="A2219" s="2">
        <v>150183</v>
      </c>
      <c r="B2219" s="1">
        <v>52</v>
      </c>
      <c r="C2219" s="1">
        <v>2.4007999999999998</v>
      </c>
      <c r="D2219" s="1">
        <v>5.0896999999999997</v>
      </c>
      <c r="E2219" s="1">
        <v>10.5474</v>
      </c>
      <c r="F2219" s="1">
        <v>21.3124</v>
      </c>
      <c r="G2219" s="1" t="s">
        <v>29</v>
      </c>
      <c r="H2219" s="1" t="s">
        <v>15</v>
      </c>
      <c r="I2219" s="1" t="s">
        <v>16</v>
      </c>
      <c r="J2219" s="1" t="s">
        <v>17</v>
      </c>
      <c r="K2219" s="1" t="s">
        <v>18</v>
      </c>
      <c r="L2219" s="1" t="s">
        <v>19</v>
      </c>
      <c r="M2219" s="1" t="s">
        <v>20</v>
      </c>
      <c r="N2219" s="3" t="s">
        <v>21</v>
      </c>
    </row>
    <row r="2220" spans="1:14" ht="19.95" hidden="1" customHeight="1" x14ac:dyDescent="0.25">
      <c r="A2220" s="2">
        <v>150179</v>
      </c>
      <c r="B2220" s="1">
        <v>22</v>
      </c>
      <c r="C2220" s="1">
        <v>1.7031000000000001</v>
      </c>
      <c r="D2220" s="1">
        <v>4.1510999999999996</v>
      </c>
      <c r="E2220" s="1">
        <v>9.2258999999999993</v>
      </c>
      <c r="F2220" s="1">
        <v>17.123699999999999</v>
      </c>
      <c r="G2220" s="1" t="s">
        <v>30</v>
      </c>
      <c r="H2220" s="1" t="s">
        <v>31</v>
      </c>
      <c r="I2220" s="1" t="s">
        <v>32</v>
      </c>
      <c r="J2220" s="1" t="s">
        <v>33</v>
      </c>
      <c r="K2220" s="1" t="s">
        <v>34</v>
      </c>
      <c r="L2220" s="1" t="s">
        <v>35</v>
      </c>
      <c r="M2220" s="1" t="s">
        <v>36</v>
      </c>
      <c r="N2220" s="3" t="s">
        <v>37</v>
      </c>
    </row>
    <row r="2221" spans="1:14" ht="19.95" hidden="1" customHeight="1" x14ac:dyDescent="0.25">
      <c r="A2221" s="2">
        <v>150075</v>
      </c>
      <c r="B2221" s="1">
        <v>39</v>
      </c>
      <c r="C2221" s="1">
        <v>2.3866999999999998</v>
      </c>
      <c r="D2221" s="1">
        <v>5.8665000000000003</v>
      </c>
      <c r="E2221" s="1">
        <v>11.573499999999999</v>
      </c>
      <c r="F2221" s="1">
        <v>24.6129</v>
      </c>
      <c r="G2221" s="1" t="s">
        <v>14</v>
      </c>
      <c r="H2221" s="1" t="s">
        <v>15</v>
      </c>
      <c r="I2221" s="1" t="s">
        <v>16</v>
      </c>
      <c r="J2221" s="1" t="s">
        <v>17</v>
      </c>
      <c r="K2221" s="1" t="s">
        <v>18</v>
      </c>
      <c r="L2221" s="1" t="s">
        <v>19</v>
      </c>
      <c r="M2221" s="1" t="s">
        <v>20</v>
      </c>
      <c r="N2221" s="3" t="s">
        <v>21</v>
      </c>
    </row>
    <row r="2222" spans="1:14" ht="19.95" customHeight="1" x14ac:dyDescent="0.25">
      <c r="A2222" s="2">
        <v>150066</v>
      </c>
      <c r="B2222" s="1">
        <v>67</v>
      </c>
      <c r="C2222" s="1">
        <v>3.4716999999999998</v>
      </c>
      <c r="D2222" s="1">
        <v>6.1372999999999998</v>
      </c>
      <c r="E2222" s="1">
        <v>14.2651</v>
      </c>
      <c r="F2222" s="1">
        <v>27.5761</v>
      </c>
      <c r="G2222" s="1" t="s">
        <v>38</v>
      </c>
      <c r="H2222" s="1" t="s">
        <v>22</v>
      </c>
      <c r="I2222" s="1" t="s">
        <v>23</v>
      </c>
      <c r="J2222" s="1" t="s">
        <v>24</v>
      </c>
      <c r="K2222" s="1" t="s">
        <v>25</v>
      </c>
      <c r="L2222" s="1" t="s">
        <v>26</v>
      </c>
      <c r="M2222" s="1" t="s">
        <v>27</v>
      </c>
      <c r="N2222" s="3" t="s">
        <v>28</v>
      </c>
    </row>
    <row r="2223" spans="1:14" ht="19.95" customHeight="1" x14ac:dyDescent="0.25">
      <c r="A2223" s="2">
        <v>150060</v>
      </c>
      <c r="B2223" s="1">
        <v>71</v>
      </c>
      <c r="C2223" s="1">
        <v>3.9455</v>
      </c>
      <c r="D2223" s="1">
        <v>6.9081999999999999</v>
      </c>
      <c r="E2223" s="1">
        <v>15.8424</v>
      </c>
      <c r="F2223" s="1">
        <v>28.3308</v>
      </c>
      <c r="G2223" s="1" t="s">
        <v>30</v>
      </c>
      <c r="H2223" s="1" t="s">
        <v>22</v>
      </c>
      <c r="I2223" s="1" t="s">
        <v>23</v>
      </c>
      <c r="J2223" s="1" t="s">
        <v>24</v>
      </c>
      <c r="K2223" s="1" t="s">
        <v>25</v>
      </c>
      <c r="L2223" s="1" t="s">
        <v>26</v>
      </c>
      <c r="M2223" s="1" t="s">
        <v>27</v>
      </c>
      <c r="N2223" s="3" t="s">
        <v>28</v>
      </c>
    </row>
    <row r="2224" spans="1:14" ht="19.95" customHeight="1" x14ac:dyDescent="0.25">
      <c r="A2224" s="2">
        <v>150054</v>
      </c>
      <c r="B2224" s="1">
        <v>97</v>
      </c>
      <c r="C2224" s="1">
        <v>3.629</v>
      </c>
      <c r="D2224" s="1">
        <v>6.0228999999999999</v>
      </c>
      <c r="E2224" s="1">
        <v>12.4353</v>
      </c>
      <c r="F2224" s="1">
        <v>28.5745</v>
      </c>
      <c r="G2224" s="1" t="s">
        <v>30</v>
      </c>
      <c r="H2224" s="1" t="s">
        <v>22</v>
      </c>
      <c r="I2224" s="1" t="s">
        <v>23</v>
      </c>
      <c r="J2224" s="1" t="s">
        <v>24</v>
      </c>
      <c r="K2224" s="1" t="s">
        <v>25</v>
      </c>
      <c r="L2224" s="1" t="s">
        <v>26</v>
      </c>
      <c r="M2224" s="1" t="s">
        <v>27</v>
      </c>
      <c r="N2224" s="3" t="s">
        <v>28</v>
      </c>
    </row>
    <row r="2225" spans="1:14" ht="19.95" hidden="1" customHeight="1" x14ac:dyDescent="0.25">
      <c r="A2225" s="2">
        <v>150030</v>
      </c>
      <c r="B2225" s="1">
        <v>11</v>
      </c>
      <c r="C2225" s="1">
        <v>1.7038</v>
      </c>
      <c r="D2225" s="1">
        <v>4.4298999999999999</v>
      </c>
      <c r="E2225" s="1">
        <v>9.6128999999999998</v>
      </c>
      <c r="F2225" s="1">
        <v>17.608899999999998</v>
      </c>
      <c r="G2225" s="1" t="s">
        <v>14</v>
      </c>
      <c r="H2225" s="1" t="s">
        <v>31</v>
      </c>
      <c r="I2225" s="1" t="s">
        <v>32</v>
      </c>
      <c r="J2225" s="1" t="s">
        <v>33</v>
      </c>
      <c r="K2225" s="1" t="s">
        <v>34</v>
      </c>
      <c r="L2225" s="1" t="s">
        <v>35</v>
      </c>
      <c r="M2225" s="1" t="s">
        <v>36</v>
      </c>
      <c r="N2225" s="3" t="s">
        <v>37</v>
      </c>
    </row>
    <row r="2226" spans="1:14" ht="19.95" customHeight="1" x14ac:dyDescent="0.25">
      <c r="A2226" s="2">
        <v>149982</v>
      </c>
      <c r="B2226" s="1">
        <v>77</v>
      </c>
      <c r="C2226" s="1">
        <v>3.4415</v>
      </c>
      <c r="D2226" s="1">
        <v>6.8201000000000001</v>
      </c>
      <c r="E2226" s="1">
        <v>14.103</v>
      </c>
      <c r="F2226" s="1">
        <v>27.593</v>
      </c>
      <c r="G2226" s="1" t="s">
        <v>14</v>
      </c>
      <c r="H2226" s="1" t="s">
        <v>22</v>
      </c>
      <c r="I2226" s="1" t="s">
        <v>23</v>
      </c>
      <c r="J2226" s="1" t="s">
        <v>24</v>
      </c>
      <c r="K2226" s="1" t="s">
        <v>25</v>
      </c>
      <c r="L2226" s="1" t="s">
        <v>26</v>
      </c>
      <c r="M2226" s="1" t="s">
        <v>27</v>
      </c>
      <c r="N2226" s="3" t="s">
        <v>28</v>
      </c>
    </row>
    <row r="2227" spans="1:14" ht="19.95" customHeight="1" x14ac:dyDescent="0.25">
      <c r="A2227" s="2">
        <v>149948</v>
      </c>
      <c r="B2227" s="1">
        <v>64</v>
      </c>
      <c r="C2227" s="1">
        <v>3.7696000000000001</v>
      </c>
      <c r="D2227" s="1">
        <v>6.46</v>
      </c>
      <c r="E2227" s="1">
        <v>14.870200000000001</v>
      </c>
      <c r="F2227" s="1">
        <v>26.2545</v>
      </c>
      <c r="G2227" s="1" t="s">
        <v>14</v>
      </c>
      <c r="H2227" s="1" t="s">
        <v>22</v>
      </c>
      <c r="I2227" s="1" t="s">
        <v>23</v>
      </c>
      <c r="J2227" s="1" t="s">
        <v>24</v>
      </c>
      <c r="K2227" s="1" t="s">
        <v>25</v>
      </c>
      <c r="L2227" s="1" t="s">
        <v>26</v>
      </c>
      <c r="M2227" s="1" t="s">
        <v>27</v>
      </c>
      <c r="N2227" s="3" t="s">
        <v>28</v>
      </c>
    </row>
    <row r="2228" spans="1:14" ht="19.95" hidden="1" customHeight="1" x14ac:dyDescent="0.25">
      <c r="A2228" s="2">
        <v>149883</v>
      </c>
      <c r="B2228" s="1">
        <v>39</v>
      </c>
      <c r="C2228" s="1">
        <v>2.6604999999999999</v>
      </c>
      <c r="D2228" s="1">
        <v>5.2671000000000001</v>
      </c>
      <c r="E2228" s="1">
        <v>10.8436</v>
      </c>
      <c r="F2228" s="1">
        <v>22.0686</v>
      </c>
      <c r="G2228" s="1" t="s">
        <v>30</v>
      </c>
      <c r="H2228" s="1" t="s">
        <v>15</v>
      </c>
      <c r="I2228" s="1" t="s">
        <v>16</v>
      </c>
      <c r="J2228" s="1" t="s">
        <v>17</v>
      </c>
      <c r="K2228" s="1" t="s">
        <v>18</v>
      </c>
      <c r="L2228" s="1" t="s">
        <v>19</v>
      </c>
      <c r="M2228" s="1" t="s">
        <v>20</v>
      </c>
      <c r="N2228" s="3" t="s">
        <v>21</v>
      </c>
    </row>
    <row r="2229" spans="1:14" ht="19.95" hidden="1" customHeight="1" x14ac:dyDescent="0.25">
      <c r="A2229" s="2">
        <v>149882</v>
      </c>
      <c r="B2229" s="1">
        <v>34</v>
      </c>
      <c r="C2229" s="1">
        <v>2.6171000000000002</v>
      </c>
      <c r="D2229" s="1">
        <v>5.5865999999999998</v>
      </c>
      <c r="E2229" s="1">
        <v>10.7508</v>
      </c>
      <c r="F2229" s="1">
        <v>20.622199999999999</v>
      </c>
      <c r="G2229" s="1" t="s">
        <v>29</v>
      </c>
      <c r="H2229" s="1" t="s">
        <v>15</v>
      </c>
      <c r="I2229" s="1" t="s">
        <v>16</v>
      </c>
      <c r="J2229" s="1" t="s">
        <v>17</v>
      </c>
      <c r="K2229" s="1" t="s">
        <v>18</v>
      </c>
      <c r="L2229" s="1" t="s">
        <v>19</v>
      </c>
      <c r="M2229" s="1" t="s">
        <v>20</v>
      </c>
      <c r="N2229" s="3" t="s">
        <v>21</v>
      </c>
    </row>
    <row r="2230" spans="1:14" ht="19.95" hidden="1" customHeight="1" x14ac:dyDescent="0.25">
      <c r="A2230" s="2">
        <v>149880</v>
      </c>
      <c r="B2230" s="1">
        <v>41</v>
      </c>
      <c r="C2230" s="1">
        <v>2.0745</v>
      </c>
      <c r="D2230" s="1">
        <v>5.8545999999999996</v>
      </c>
      <c r="E2230" s="1">
        <v>11.7509</v>
      </c>
      <c r="F2230" s="1">
        <v>21.618300000000001</v>
      </c>
      <c r="G2230" s="1" t="s">
        <v>30</v>
      </c>
      <c r="H2230" s="1" t="s">
        <v>15</v>
      </c>
      <c r="I2230" s="1" t="s">
        <v>16</v>
      </c>
      <c r="J2230" s="1" t="s">
        <v>17</v>
      </c>
      <c r="K2230" s="1" t="s">
        <v>18</v>
      </c>
      <c r="L2230" s="1" t="s">
        <v>19</v>
      </c>
      <c r="M2230" s="1" t="s">
        <v>20</v>
      </c>
      <c r="N2230" s="3" t="s">
        <v>21</v>
      </c>
    </row>
    <row r="2231" spans="1:14" ht="19.95" hidden="1" customHeight="1" x14ac:dyDescent="0.25">
      <c r="A2231" s="2">
        <v>149857</v>
      </c>
      <c r="B2231" s="1">
        <v>23</v>
      </c>
      <c r="C2231" s="1">
        <v>1.0336000000000001</v>
      </c>
      <c r="D2231" s="1">
        <v>4.6351000000000004</v>
      </c>
      <c r="E2231" s="1">
        <v>9.6425999999999998</v>
      </c>
      <c r="F2231" s="1">
        <v>17.135000000000002</v>
      </c>
      <c r="G2231" s="1" t="s">
        <v>14</v>
      </c>
      <c r="H2231" s="1" t="s">
        <v>31</v>
      </c>
      <c r="I2231" s="1" t="s">
        <v>32</v>
      </c>
      <c r="J2231" s="1" t="s">
        <v>33</v>
      </c>
      <c r="K2231" s="1" t="s">
        <v>34</v>
      </c>
      <c r="L2231" s="1" t="s">
        <v>35</v>
      </c>
      <c r="M2231" s="1" t="s">
        <v>36</v>
      </c>
      <c r="N2231" s="3" t="s">
        <v>37</v>
      </c>
    </row>
    <row r="2232" spans="1:14" ht="19.95" customHeight="1" x14ac:dyDescent="0.25">
      <c r="A2232" s="2">
        <v>149849</v>
      </c>
      <c r="B2232" s="1">
        <v>100</v>
      </c>
      <c r="C2232" s="1">
        <v>3.9828000000000001</v>
      </c>
      <c r="D2232" s="1">
        <v>6.8159000000000001</v>
      </c>
      <c r="E2232" s="1">
        <v>12.248799999999999</v>
      </c>
      <c r="F2232" s="1">
        <v>29.814299999999999</v>
      </c>
      <c r="G2232" s="1" t="s">
        <v>29</v>
      </c>
      <c r="H2232" s="1" t="s">
        <v>22</v>
      </c>
      <c r="I2232" s="1" t="s">
        <v>23</v>
      </c>
      <c r="J2232" s="1" t="s">
        <v>24</v>
      </c>
      <c r="K2232" s="1" t="s">
        <v>25</v>
      </c>
      <c r="L2232" s="1" t="s">
        <v>26</v>
      </c>
      <c r="M2232" s="1" t="s">
        <v>27</v>
      </c>
      <c r="N2232" s="3" t="s">
        <v>28</v>
      </c>
    </row>
    <row r="2233" spans="1:14" ht="19.95" hidden="1" customHeight="1" x14ac:dyDescent="0.25">
      <c r="A2233" s="2">
        <v>149842</v>
      </c>
      <c r="B2233" s="1">
        <v>16</v>
      </c>
      <c r="C2233" s="1">
        <v>1.6243000000000001</v>
      </c>
      <c r="D2233" s="1">
        <v>4.7797999999999998</v>
      </c>
      <c r="E2233" s="1">
        <v>8.8858999999999995</v>
      </c>
      <c r="F2233" s="1">
        <v>17.141500000000001</v>
      </c>
      <c r="G2233" s="1" t="s">
        <v>29</v>
      </c>
      <c r="H2233" s="1" t="s">
        <v>31</v>
      </c>
      <c r="I2233" s="1" t="s">
        <v>32</v>
      </c>
      <c r="J2233" s="1" t="s">
        <v>33</v>
      </c>
      <c r="K2233" s="1" t="s">
        <v>34</v>
      </c>
      <c r="L2233" s="1" t="s">
        <v>35</v>
      </c>
      <c r="M2233" s="1" t="s">
        <v>36</v>
      </c>
      <c r="N2233" s="3" t="s">
        <v>37</v>
      </c>
    </row>
    <row r="2234" spans="1:14" ht="19.95" hidden="1" customHeight="1" x14ac:dyDescent="0.25">
      <c r="A2234" s="2">
        <v>149823</v>
      </c>
      <c r="B2234" s="1">
        <v>39</v>
      </c>
      <c r="C2234" s="1">
        <v>2.1383000000000001</v>
      </c>
      <c r="D2234" s="1">
        <v>5.0327999999999999</v>
      </c>
      <c r="E2234" s="1">
        <v>10.1873</v>
      </c>
      <c r="F2234" s="1">
        <v>22.556899999999999</v>
      </c>
      <c r="G2234" s="1" t="s">
        <v>38</v>
      </c>
      <c r="H2234" s="1" t="s">
        <v>15</v>
      </c>
      <c r="I2234" s="1" t="s">
        <v>16</v>
      </c>
      <c r="J2234" s="1" t="s">
        <v>17</v>
      </c>
      <c r="K2234" s="1" t="s">
        <v>18</v>
      </c>
      <c r="L2234" s="1" t="s">
        <v>19</v>
      </c>
      <c r="M2234" s="1" t="s">
        <v>20</v>
      </c>
      <c r="N2234" s="3" t="s">
        <v>21</v>
      </c>
    </row>
    <row r="2235" spans="1:14" ht="19.95" hidden="1" customHeight="1" x14ac:dyDescent="0.25">
      <c r="A2235" s="2">
        <v>149791</v>
      </c>
      <c r="B2235" s="1">
        <v>50</v>
      </c>
      <c r="C2235" s="1">
        <v>2.5541999999999998</v>
      </c>
      <c r="D2235" s="1">
        <v>5.1356000000000002</v>
      </c>
      <c r="E2235" s="1">
        <v>11.280200000000001</v>
      </c>
      <c r="F2235" s="1">
        <v>22.9024</v>
      </c>
      <c r="G2235" s="1" t="s">
        <v>29</v>
      </c>
      <c r="H2235" s="1" t="s">
        <v>15</v>
      </c>
      <c r="I2235" s="1" t="s">
        <v>16</v>
      </c>
      <c r="J2235" s="1" t="s">
        <v>17</v>
      </c>
      <c r="K2235" s="1" t="s">
        <v>18</v>
      </c>
      <c r="L2235" s="1" t="s">
        <v>19</v>
      </c>
      <c r="M2235" s="1" t="s">
        <v>20</v>
      </c>
      <c r="N2235" s="3" t="s">
        <v>21</v>
      </c>
    </row>
    <row r="2236" spans="1:14" ht="19.95" customHeight="1" x14ac:dyDescent="0.25">
      <c r="A2236" s="2">
        <v>149778</v>
      </c>
      <c r="B2236" s="1">
        <v>98</v>
      </c>
      <c r="C2236" s="1">
        <v>3.9556</v>
      </c>
      <c r="D2236" s="1">
        <v>6.0121000000000002</v>
      </c>
      <c r="E2236" s="1">
        <v>12.3187</v>
      </c>
      <c r="F2236" s="1">
        <v>27.389199999999999</v>
      </c>
      <c r="G2236" s="1" t="s">
        <v>14</v>
      </c>
      <c r="H2236" s="1" t="s">
        <v>22</v>
      </c>
      <c r="I2236" s="1" t="s">
        <v>23</v>
      </c>
      <c r="J2236" s="1" t="s">
        <v>24</v>
      </c>
      <c r="K2236" s="1" t="s">
        <v>25</v>
      </c>
      <c r="L2236" s="1" t="s">
        <v>26</v>
      </c>
      <c r="M2236" s="1" t="s">
        <v>27</v>
      </c>
      <c r="N2236" s="3" t="s">
        <v>28</v>
      </c>
    </row>
    <row r="2237" spans="1:14" ht="19.95" hidden="1" customHeight="1" x14ac:dyDescent="0.25">
      <c r="A2237" s="2">
        <v>149777</v>
      </c>
      <c r="B2237" s="1">
        <v>19</v>
      </c>
      <c r="C2237" s="1">
        <v>1.6214999999999999</v>
      </c>
      <c r="D2237" s="1">
        <v>4.9028</v>
      </c>
      <c r="E2237" s="1">
        <v>8.9266000000000005</v>
      </c>
      <c r="F2237" s="1">
        <v>18.120200000000001</v>
      </c>
      <c r="G2237" s="1" t="s">
        <v>29</v>
      </c>
      <c r="H2237" s="1" t="s">
        <v>31</v>
      </c>
      <c r="I2237" s="1" t="s">
        <v>32</v>
      </c>
      <c r="J2237" s="1" t="s">
        <v>33</v>
      </c>
      <c r="K2237" s="1" t="s">
        <v>34</v>
      </c>
      <c r="L2237" s="1" t="s">
        <v>35</v>
      </c>
      <c r="M2237" s="1" t="s">
        <v>36</v>
      </c>
      <c r="N2237" s="3" t="s">
        <v>37</v>
      </c>
    </row>
    <row r="2238" spans="1:14" ht="19.95" hidden="1" customHeight="1" x14ac:dyDescent="0.25">
      <c r="A2238" s="2">
        <v>149772</v>
      </c>
      <c r="B2238" s="1">
        <v>44</v>
      </c>
      <c r="C2238" s="1">
        <v>2.3685</v>
      </c>
      <c r="D2238" s="1">
        <v>5.7046000000000001</v>
      </c>
      <c r="E2238" s="1">
        <v>10.0596</v>
      </c>
      <c r="F2238" s="1">
        <v>20.7544</v>
      </c>
      <c r="G2238" s="1" t="s">
        <v>30</v>
      </c>
      <c r="H2238" s="1" t="s">
        <v>15</v>
      </c>
      <c r="I2238" s="1" t="s">
        <v>16</v>
      </c>
      <c r="J2238" s="1" t="s">
        <v>17</v>
      </c>
      <c r="K2238" s="1" t="s">
        <v>18</v>
      </c>
      <c r="L2238" s="1" t="s">
        <v>19</v>
      </c>
      <c r="M2238" s="1" t="s">
        <v>20</v>
      </c>
      <c r="N2238" s="3" t="s">
        <v>21</v>
      </c>
    </row>
    <row r="2239" spans="1:14" ht="19.95" customHeight="1" x14ac:dyDescent="0.25">
      <c r="A2239" s="2">
        <v>149737</v>
      </c>
      <c r="B2239" s="1">
        <v>66</v>
      </c>
      <c r="C2239" s="1">
        <v>3.2014</v>
      </c>
      <c r="D2239" s="1">
        <v>6.3712999999999997</v>
      </c>
      <c r="E2239" s="1">
        <v>14.4818</v>
      </c>
      <c r="F2239" s="1">
        <v>26.663699999999999</v>
      </c>
      <c r="G2239" s="1" t="s">
        <v>14</v>
      </c>
      <c r="H2239" s="1" t="s">
        <v>22</v>
      </c>
      <c r="I2239" s="1" t="s">
        <v>23</v>
      </c>
      <c r="J2239" s="1" t="s">
        <v>24</v>
      </c>
      <c r="K2239" s="1" t="s">
        <v>25</v>
      </c>
      <c r="L2239" s="1" t="s">
        <v>26</v>
      </c>
      <c r="M2239" s="1" t="s">
        <v>27</v>
      </c>
      <c r="N2239" s="3" t="s">
        <v>28</v>
      </c>
    </row>
    <row r="2240" spans="1:14" ht="19.95" hidden="1" customHeight="1" x14ac:dyDescent="0.25">
      <c r="A2240" s="2">
        <v>149643</v>
      </c>
      <c r="B2240" s="1">
        <v>34</v>
      </c>
      <c r="C2240" s="1">
        <v>2.1684999999999999</v>
      </c>
      <c r="D2240" s="1">
        <v>5.9367999999999999</v>
      </c>
      <c r="E2240" s="1">
        <v>11.898400000000001</v>
      </c>
      <c r="F2240" s="1">
        <v>20.595600000000001</v>
      </c>
      <c r="G2240" s="1" t="s">
        <v>30</v>
      </c>
      <c r="H2240" s="1" t="s">
        <v>15</v>
      </c>
      <c r="I2240" s="1" t="s">
        <v>16</v>
      </c>
      <c r="J2240" s="1" t="s">
        <v>17</v>
      </c>
      <c r="K2240" s="1" t="s">
        <v>18</v>
      </c>
      <c r="L2240" s="1" t="s">
        <v>19</v>
      </c>
      <c r="M2240" s="1" t="s">
        <v>20</v>
      </c>
      <c r="N2240" s="3" t="s">
        <v>21</v>
      </c>
    </row>
    <row r="2241" spans="1:14" ht="19.95" customHeight="1" x14ac:dyDescent="0.25">
      <c r="A2241" s="2">
        <v>149560</v>
      </c>
      <c r="B2241" s="1">
        <v>78</v>
      </c>
      <c r="C2241" s="1">
        <v>3.2639999999999998</v>
      </c>
      <c r="D2241" s="1">
        <v>6.9710999999999999</v>
      </c>
      <c r="E2241" s="1">
        <v>15.417299999999999</v>
      </c>
      <c r="F2241" s="1">
        <v>28.708600000000001</v>
      </c>
      <c r="G2241" s="1" t="s">
        <v>29</v>
      </c>
      <c r="H2241" s="1" t="s">
        <v>22</v>
      </c>
      <c r="I2241" s="1" t="s">
        <v>23</v>
      </c>
      <c r="J2241" s="1" t="s">
        <v>24</v>
      </c>
      <c r="K2241" s="1" t="s">
        <v>25</v>
      </c>
      <c r="L2241" s="1" t="s">
        <v>26</v>
      </c>
      <c r="M2241" s="1" t="s">
        <v>27</v>
      </c>
      <c r="N2241" s="3" t="s">
        <v>28</v>
      </c>
    </row>
    <row r="2242" spans="1:14" ht="19.95" customHeight="1" x14ac:dyDescent="0.25">
      <c r="A2242" s="2">
        <v>149513</v>
      </c>
      <c r="B2242" s="1">
        <v>90</v>
      </c>
      <c r="C2242" s="1">
        <v>3.0327000000000002</v>
      </c>
      <c r="D2242" s="1">
        <v>6.3372999999999999</v>
      </c>
      <c r="E2242" s="1">
        <v>15.789300000000001</v>
      </c>
      <c r="F2242" s="1">
        <v>27.585699999999999</v>
      </c>
      <c r="G2242" s="1" t="s">
        <v>38</v>
      </c>
      <c r="H2242" s="1" t="s">
        <v>22</v>
      </c>
      <c r="I2242" s="1" t="s">
        <v>23</v>
      </c>
      <c r="J2242" s="1" t="s">
        <v>24</v>
      </c>
      <c r="K2242" s="1" t="s">
        <v>25</v>
      </c>
      <c r="L2242" s="1" t="s">
        <v>26</v>
      </c>
      <c r="M2242" s="1" t="s">
        <v>27</v>
      </c>
      <c r="N2242" s="3" t="s">
        <v>28</v>
      </c>
    </row>
    <row r="2243" spans="1:14" ht="19.95" hidden="1" customHeight="1" x14ac:dyDescent="0.25">
      <c r="A2243" s="2">
        <v>149508</v>
      </c>
      <c r="B2243" s="1">
        <v>14</v>
      </c>
      <c r="C2243" s="1">
        <v>1.6088</v>
      </c>
      <c r="D2243" s="1">
        <v>4.2130999999999998</v>
      </c>
      <c r="E2243" s="1">
        <v>9.5663999999999998</v>
      </c>
      <c r="F2243" s="1">
        <v>18.106100000000001</v>
      </c>
      <c r="G2243" s="1" t="s">
        <v>29</v>
      </c>
      <c r="H2243" s="1" t="s">
        <v>31</v>
      </c>
      <c r="I2243" s="1" t="s">
        <v>32</v>
      </c>
      <c r="J2243" s="1" t="s">
        <v>33</v>
      </c>
      <c r="K2243" s="1" t="s">
        <v>34</v>
      </c>
      <c r="L2243" s="1" t="s">
        <v>35</v>
      </c>
      <c r="M2243" s="1" t="s">
        <v>36</v>
      </c>
      <c r="N2243" s="3" t="s">
        <v>37</v>
      </c>
    </row>
    <row r="2244" spans="1:14" ht="19.95" hidden="1" customHeight="1" x14ac:dyDescent="0.25">
      <c r="A2244" s="2">
        <v>149506</v>
      </c>
      <c r="B2244" s="1">
        <v>42</v>
      </c>
      <c r="C2244" s="1">
        <v>2.3757999999999999</v>
      </c>
      <c r="D2244" s="1">
        <v>5.9889000000000001</v>
      </c>
      <c r="E2244" s="1">
        <v>11.6683</v>
      </c>
      <c r="F2244" s="1">
        <v>22.218</v>
      </c>
      <c r="G2244" s="1" t="s">
        <v>30</v>
      </c>
      <c r="H2244" s="1" t="s">
        <v>15</v>
      </c>
      <c r="I2244" s="1" t="s">
        <v>16</v>
      </c>
      <c r="J2244" s="1" t="s">
        <v>17</v>
      </c>
      <c r="K2244" s="1" t="s">
        <v>18</v>
      </c>
      <c r="L2244" s="1" t="s">
        <v>19</v>
      </c>
      <c r="M2244" s="1" t="s">
        <v>20</v>
      </c>
      <c r="N2244" s="3" t="s">
        <v>21</v>
      </c>
    </row>
    <row r="2245" spans="1:14" ht="19.95" hidden="1" customHeight="1" x14ac:dyDescent="0.25">
      <c r="A2245" s="2">
        <v>149500</v>
      </c>
      <c r="B2245" s="1">
        <v>29</v>
      </c>
      <c r="C2245" s="1">
        <v>1.6153</v>
      </c>
      <c r="D2245" s="1">
        <v>4.7373000000000003</v>
      </c>
      <c r="E2245" s="1">
        <v>8.9981000000000009</v>
      </c>
      <c r="F2245" s="1">
        <v>16.454799999999999</v>
      </c>
      <c r="G2245" s="1" t="s">
        <v>38</v>
      </c>
      <c r="H2245" s="1" t="s">
        <v>31</v>
      </c>
      <c r="I2245" s="1" t="s">
        <v>32</v>
      </c>
      <c r="J2245" s="1" t="s">
        <v>33</v>
      </c>
      <c r="K2245" s="1" t="s">
        <v>34</v>
      </c>
      <c r="L2245" s="1" t="s">
        <v>35</v>
      </c>
      <c r="M2245" s="1" t="s">
        <v>36</v>
      </c>
      <c r="N2245" s="3" t="s">
        <v>37</v>
      </c>
    </row>
    <row r="2246" spans="1:14" ht="19.95" customHeight="1" x14ac:dyDescent="0.25">
      <c r="A2246" s="2">
        <v>149467</v>
      </c>
      <c r="B2246" s="1">
        <v>84</v>
      </c>
      <c r="C2246" s="1">
        <v>3.5577000000000001</v>
      </c>
      <c r="D2246" s="1">
        <v>6.0975000000000001</v>
      </c>
      <c r="E2246" s="1">
        <v>12.4903</v>
      </c>
      <c r="F2246" s="1">
        <v>29.878799999999998</v>
      </c>
      <c r="G2246" s="1" t="s">
        <v>29</v>
      </c>
      <c r="H2246" s="1" t="s">
        <v>22</v>
      </c>
      <c r="I2246" s="1" t="s">
        <v>23</v>
      </c>
      <c r="J2246" s="1" t="s">
        <v>24</v>
      </c>
      <c r="K2246" s="1" t="s">
        <v>25</v>
      </c>
      <c r="L2246" s="1" t="s">
        <v>26</v>
      </c>
      <c r="M2246" s="1" t="s">
        <v>27</v>
      </c>
      <c r="N2246" s="3" t="s">
        <v>28</v>
      </c>
    </row>
    <row r="2247" spans="1:14" ht="19.95" hidden="1" customHeight="1" x14ac:dyDescent="0.25">
      <c r="A2247" s="2">
        <v>149455</v>
      </c>
      <c r="B2247" s="1">
        <v>21</v>
      </c>
      <c r="C2247" s="1">
        <v>1.8547</v>
      </c>
      <c r="D2247" s="1">
        <v>4.2111000000000001</v>
      </c>
      <c r="E2247" s="1">
        <v>8.7171000000000003</v>
      </c>
      <c r="F2247" s="1">
        <v>17.668500000000002</v>
      </c>
      <c r="G2247" s="1" t="s">
        <v>14</v>
      </c>
      <c r="H2247" s="1" t="s">
        <v>31</v>
      </c>
      <c r="I2247" s="1" t="s">
        <v>32</v>
      </c>
      <c r="J2247" s="1" t="s">
        <v>33</v>
      </c>
      <c r="K2247" s="1" t="s">
        <v>34</v>
      </c>
      <c r="L2247" s="1" t="s">
        <v>35</v>
      </c>
      <c r="M2247" s="1" t="s">
        <v>36</v>
      </c>
      <c r="N2247" s="3" t="s">
        <v>37</v>
      </c>
    </row>
    <row r="2248" spans="1:14" ht="19.95" hidden="1" customHeight="1" x14ac:dyDescent="0.25">
      <c r="A2248" s="2">
        <v>149321</v>
      </c>
      <c r="B2248" s="1">
        <v>46</v>
      </c>
      <c r="C2248" s="1">
        <v>2.2046999999999999</v>
      </c>
      <c r="D2248" s="1">
        <v>5.2470999999999997</v>
      </c>
      <c r="E2248" s="1">
        <v>10.7448</v>
      </c>
      <c r="F2248" s="1">
        <v>21.481200000000001</v>
      </c>
      <c r="G2248" s="1" t="s">
        <v>30</v>
      </c>
      <c r="H2248" s="1" t="s">
        <v>15</v>
      </c>
      <c r="I2248" s="1" t="s">
        <v>16</v>
      </c>
      <c r="J2248" s="1" t="s">
        <v>17</v>
      </c>
      <c r="K2248" s="1" t="s">
        <v>18</v>
      </c>
      <c r="L2248" s="1" t="s">
        <v>19</v>
      </c>
      <c r="M2248" s="1" t="s">
        <v>20</v>
      </c>
      <c r="N2248" s="3" t="s">
        <v>21</v>
      </c>
    </row>
    <row r="2249" spans="1:14" ht="19.95" customHeight="1" x14ac:dyDescent="0.25">
      <c r="A2249" s="2">
        <v>149203</v>
      </c>
      <c r="B2249" s="1">
        <v>86</v>
      </c>
      <c r="C2249" s="1">
        <v>3.0236000000000001</v>
      </c>
      <c r="D2249" s="1">
        <v>6.8559999999999999</v>
      </c>
      <c r="E2249" s="1">
        <v>12.666</v>
      </c>
      <c r="F2249" s="1">
        <v>26.281700000000001</v>
      </c>
      <c r="G2249" s="1" t="s">
        <v>38</v>
      </c>
      <c r="H2249" s="1" t="s">
        <v>22</v>
      </c>
      <c r="I2249" s="1" t="s">
        <v>23</v>
      </c>
      <c r="J2249" s="1" t="s">
        <v>24</v>
      </c>
      <c r="K2249" s="1" t="s">
        <v>25</v>
      </c>
      <c r="L2249" s="1" t="s">
        <v>26</v>
      </c>
      <c r="M2249" s="1" t="s">
        <v>27</v>
      </c>
      <c r="N2249" s="3" t="s">
        <v>28</v>
      </c>
    </row>
    <row r="2250" spans="1:14" ht="19.95" hidden="1" customHeight="1" x14ac:dyDescent="0.25">
      <c r="A2250" s="2">
        <v>149167</v>
      </c>
      <c r="B2250" s="1">
        <v>47</v>
      </c>
      <c r="C2250" s="1">
        <v>2.4594999999999998</v>
      </c>
      <c r="D2250" s="1">
        <v>5.2577999999999996</v>
      </c>
      <c r="E2250" s="1">
        <v>11.3146</v>
      </c>
      <c r="F2250" s="1">
        <v>23.9941</v>
      </c>
      <c r="G2250" s="1" t="s">
        <v>30</v>
      </c>
      <c r="H2250" s="1" t="s">
        <v>15</v>
      </c>
      <c r="I2250" s="1" t="s">
        <v>16</v>
      </c>
      <c r="J2250" s="1" t="s">
        <v>17</v>
      </c>
      <c r="K2250" s="1" t="s">
        <v>18</v>
      </c>
      <c r="L2250" s="1" t="s">
        <v>19</v>
      </c>
      <c r="M2250" s="1" t="s">
        <v>20</v>
      </c>
      <c r="N2250" s="3" t="s">
        <v>21</v>
      </c>
    </row>
    <row r="2251" spans="1:14" ht="19.95" customHeight="1" x14ac:dyDescent="0.25">
      <c r="A2251" s="2">
        <v>149159</v>
      </c>
      <c r="B2251" s="1">
        <v>98</v>
      </c>
      <c r="C2251" s="1">
        <v>3.5718999999999999</v>
      </c>
      <c r="D2251" s="1">
        <v>6.3160999999999996</v>
      </c>
      <c r="E2251" s="1">
        <v>13.9381</v>
      </c>
      <c r="F2251" s="1">
        <v>25.872399999999999</v>
      </c>
      <c r="G2251" s="1" t="s">
        <v>29</v>
      </c>
      <c r="H2251" s="1" t="s">
        <v>22</v>
      </c>
      <c r="I2251" s="1" t="s">
        <v>23</v>
      </c>
      <c r="J2251" s="1" t="s">
        <v>24</v>
      </c>
      <c r="K2251" s="1" t="s">
        <v>25</v>
      </c>
      <c r="L2251" s="1" t="s">
        <v>26</v>
      </c>
      <c r="M2251" s="1" t="s">
        <v>27</v>
      </c>
      <c r="N2251" s="3" t="s">
        <v>28</v>
      </c>
    </row>
    <row r="2252" spans="1:14" ht="19.95" hidden="1" customHeight="1" x14ac:dyDescent="0.25">
      <c r="A2252" s="2">
        <v>149129</v>
      </c>
      <c r="B2252" s="1">
        <v>16</v>
      </c>
      <c r="C2252" s="1">
        <v>1.4857</v>
      </c>
      <c r="D2252" s="1">
        <v>4.0911</v>
      </c>
      <c r="E2252" s="1">
        <v>8.9174000000000007</v>
      </c>
      <c r="F2252" s="1">
        <v>19.3858</v>
      </c>
      <c r="G2252" s="1" t="s">
        <v>38</v>
      </c>
      <c r="H2252" s="1" t="s">
        <v>31</v>
      </c>
      <c r="I2252" s="1" t="s">
        <v>32</v>
      </c>
      <c r="J2252" s="1" t="s">
        <v>33</v>
      </c>
      <c r="K2252" s="1" t="s">
        <v>34</v>
      </c>
      <c r="L2252" s="1" t="s">
        <v>35</v>
      </c>
      <c r="M2252" s="1" t="s">
        <v>36</v>
      </c>
      <c r="N2252" s="3" t="s">
        <v>37</v>
      </c>
    </row>
    <row r="2253" spans="1:14" ht="19.95" customHeight="1" x14ac:dyDescent="0.25">
      <c r="A2253" s="2">
        <v>149122</v>
      </c>
      <c r="B2253" s="1">
        <v>96</v>
      </c>
      <c r="C2253" s="1">
        <v>3.9632999999999998</v>
      </c>
      <c r="D2253" s="1">
        <v>6.7801999999999998</v>
      </c>
      <c r="E2253" s="1">
        <v>15.4117</v>
      </c>
      <c r="F2253" s="1">
        <v>27.6968</v>
      </c>
      <c r="G2253" s="1" t="s">
        <v>14</v>
      </c>
      <c r="H2253" s="1" t="s">
        <v>22</v>
      </c>
      <c r="I2253" s="1" t="s">
        <v>23</v>
      </c>
      <c r="J2253" s="1" t="s">
        <v>24</v>
      </c>
      <c r="K2253" s="1" t="s">
        <v>25</v>
      </c>
      <c r="L2253" s="1" t="s">
        <v>26</v>
      </c>
      <c r="M2253" s="1" t="s">
        <v>27</v>
      </c>
      <c r="N2253" s="3" t="s">
        <v>28</v>
      </c>
    </row>
    <row r="2254" spans="1:14" ht="19.95" customHeight="1" x14ac:dyDescent="0.25">
      <c r="A2254" s="2">
        <v>149078</v>
      </c>
      <c r="B2254" s="1">
        <v>88</v>
      </c>
      <c r="C2254" s="1">
        <v>3.5648</v>
      </c>
      <c r="D2254" s="1">
        <v>6.0266000000000002</v>
      </c>
      <c r="E2254" s="1">
        <v>15.967599999999999</v>
      </c>
      <c r="F2254" s="1">
        <v>25.2409</v>
      </c>
      <c r="G2254" s="1" t="s">
        <v>29</v>
      </c>
      <c r="H2254" s="1" t="s">
        <v>22</v>
      </c>
      <c r="I2254" s="1" t="s">
        <v>23</v>
      </c>
      <c r="J2254" s="1" t="s">
        <v>24</v>
      </c>
      <c r="K2254" s="1" t="s">
        <v>25</v>
      </c>
      <c r="L2254" s="1" t="s">
        <v>26</v>
      </c>
      <c r="M2254" s="1" t="s">
        <v>27</v>
      </c>
      <c r="N2254" s="3" t="s">
        <v>28</v>
      </c>
    </row>
    <row r="2255" spans="1:14" ht="19.95" customHeight="1" x14ac:dyDescent="0.25">
      <c r="A2255" s="2">
        <v>149057</v>
      </c>
      <c r="B2255" s="1">
        <v>83</v>
      </c>
      <c r="C2255" s="1">
        <v>3.8969999999999998</v>
      </c>
      <c r="D2255" s="1">
        <v>6.5965999999999996</v>
      </c>
      <c r="E2255" s="1">
        <v>14.963800000000001</v>
      </c>
      <c r="F2255" s="1">
        <v>25.638300000000001</v>
      </c>
      <c r="G2255" s="1" t="s">
        <v>30</v>
      </c>
      <c r="H2255" s="1" t="s">
        <v>22</v>
      </c>
      <c r="I2255" s="1" t="s">
        <v>23</v>
      </c>
      <c r="J2255" s="1" t="s">
        <v>24</v>
      </c>
      <c r="K2255" s="1" t="s">
        <v>25</v>
      </c>
      <c r="L2255" s="1" t="s">
        <v>26</v>
      </c>
      <c r="M2255" s="1" t="s">
        <v>27</v>
      </c>
      <c r="N2255" s="3" t="s">
        <v>28</v>
      </c>
    </row>
    <row r="2256" spans="1:14" ht="19.95" customHeight="1" x14ac:dyDescent="0.25">
      <c r="A2256" s="2">
        <v>149002</v>
      </c>
      <c r="B2256" s="1">
        <v>70</v>
      </c>
      <c r="C2256" s="1">
        <v>3.3616999999999999</v>
      </c>
      <c r="D2256" s="1">
        <v>6.4579000000000004</v>
      </c>
      <c r="E2256" s="1">
        <v>12.492100000000001</v>
      </c>
      <c r="F2256" s="1">
        <v>25.939699999999998</v>
      </c>
      <c r="G2256" s="1" t="s">
        <v>30</v>
      </c>
      <c r="H2256" s="1" t="s">
        <v>22</v>
      </c>
      <c r="I2256" s="1" t="s">
        <v>23</v>
      </c>
      <c r="J2256" s="1" t="s">
        <v>24</v>
      </c>
      <c r="K2256" s="1" t="s">
        <v>25</v>
      </c>
      <c r="L2256" s="1" t="s">
        <v>26</v>
      </c>
      <c r="M2256" s="1" t="s">
        <v>27</v>
      </c>
      <c r="N2256" s="3" t="s">
        <v>28</v>
      </c>
    </row>
    <row r="2257" spans="1:14" ht="19.95" customHeight="1" x14ac:dyDescent="0.25">
      <c r="A2257" s="2">
        <v>148959</v>
      </c>
      <c r="B2257" s="1">
        <v>71</v>
      </c>
      <c r="C2257" s="1">
        <v>3.8182</v>
      </c>
      <c r="D2257" s="1">
        <v>6.4465000000000003</v>
      </c>
      <c r="E2257" s="1">
        <v>12.457800000000001</v>
      </c>
      <c r="F2257" s="1">
        <v>26.063700000000001</v>
      </c>
      <c r="G2257" s="1" t="s">
        <v>29</v>
      </c>
      <c r="H2257" s="1" t="s">
        <v>22</v>
      </c>
      <c r="I2257" s="1" t="s">
        <v>23</v>
      </c>
      <c r="J2257" s="1" t="s">
        <v>24</v>
      </c>
      <c r="K2257" s="1" t="s">
        <v>25</v>
      </c>
      <c r="L2257" s="1" t="s">
        <v>26</v>
      </c>
      <c r="M2257" s="1" t="s">
        <v>27</v>
      </c>
      <c r="N2257" s="3" t="s">
        <v>28</v>
      </c>
    </row>
    <row r="2258" spans="1:14" ht="19.95" hidden="1" customHeight="1" x14ac:dyDescent="0.25">
      <c r="A2258" s="2">
        <v>148929</v>
      </c>
      <c r="B2258" s="1">
        <v>20</v>
      </c>
      <c r="C2258" s="1">
        <v>1.5577000000000001</v>
      </c>
      <c r="D2258" s="1">
        <v>4.5355999999999996</v>
      </c>
      <c r="E2258" s="1">
        <v>8.3188999999999993</v>
      </c>
      <c r="F2258" s="1">
        <v>17.900700000000001</v>
      </c>
      <c r="G2258" s="1" t="s">
        <v>38</v>
      </c>
      <c r="H2258" s="1" t="s">
        <v>31</v>
      </c>
      <c r="I2258" s="1" t="s">
        <v>32</v>
      </c>
      <c r="J2258" s="1" t="s">
        <v>33</v>
      </c>
      <c r="K2258" s="1" t="s">
        <v>34</v>
      </c>
      <c r="L2258" s="1" t="s">
        <v>35</v>
      </c>
      <c r="M2258" s="1" t="s">
        <v>36</v>
      </c>
      <c r="N2258" s="3" t="s">
        <v>37</v>
      </c>
    </row>
    <row r="2259" spans="1:14" ht="19.95" customHeight="1" x14ac:dyDescent="0.25">
      <c r="A2259" s="2">
        <v>148922</v>
      </c>
      <c r="B2259" s="1">
        <v>96</v>
      </c>
      <c r="C2259" s="1">
        <v>3.5003000000000002</v>
      </c>
      <c r="D2259" s="1">
        <v>6.9782999999999999</v>
      </c>
      <c r="E2259" s="1">
        <v>14.1557</v>
      </c>
      <c r="F2259" s="1">
        <v>26.8978</v>
      </c>
      <c r="G2259" s="1" t="s">
        <v>29</v>
      </c>
      <c r="H2259" s="1" t="s">
        <v>22</v>
      </c>
      <c r="I2259" s="1" t="s">
        <v>23</v>
      </c>
      <c r="J2259" s="1" t="s">
        <v>24</v>
      </c>
      <c r="K2259" s="1" t="s">
        <v>25</v>
      </c>
      <c r="L2259" s="1" t="s">
        <v>26</v>
      </c>
      <c r="M2259" s="1" t="s">
        <v>27</v>
      </c>
      <c r="N2259" s="3" t="s">
        <v>28</v>
      </c>
    </row>
    <row r="2260" spans="1:14" ht="19.95" hidden="1" customHeight="1" x14ac:dyDescent="0.25">
      <c r="A2260" s="2">
        <v>148832</v>
      </c>
      <c r="B2260" s="1">
        <v>37</v>
      </c>
      <c r="C2260" s="1">
        <v>2.3782000000000001</v>
      </c>
      <c r="D2260" s="1">
        <v>5.9798999999999998</v>
      </c>
      <c r="E2260" s="1">
        <v>10.383100000000001</v>
      </c>
      <c r="F2260" s="1">
        <v>21.133700000000001</v>
      </c>
      <c r="G2260" s="1" t="s">
        <v>38</v>
      </c>
      <c r="H2260" s="1" t="s">
        <v>15</v>
      </c>
      <c r="I2260" s="1" t="s">
        <v>16</v>
      </c>
      <c r="J2260" s="1" t="s">
        <v>17</v>
      </c>
      <c r="K2260" s="1" t="s">
        <v>18</v>
      </c>
      <c r="L2260" s="1" t="s">
        <v>19</v>
      </c>
      <c r="M2260" s="1" t="s">
        <v>20</v>
      </c>
      <c r="N2260" s="3" t="s">
        <v>21</v>
      </c>
    </row>
    <row r="2261" spans="1:14" ht="19.95" hidden="1" customHeight="1" x14ac:dyDescent="0.25">
      <c r="A2261" s="2">
        <v>148822</v>
      </c>
      <c r="B2261" s="1">
        <v>53</v>
      </c>
      <c r="C2261" s="1">
        <v>2.0137999999999998</v>
      </c>
      <c r="D2261" s="1">
        <v>5.4610000000000003</v>
      </c>
      <c r="E2261" s="1">
        <v>11.129099999999999</v>
      </c>
      <c r="F2261" s="1">
        <v>22.439599999999999</v>
      </c>
      <c r="G2261" s="1" t="s">
        <v>38</v>
      </c>
      <c r="H2261" s="1" t="s">
        <v>15</v>
      </c>
      <c r="I2261" s="1" t="s">
        <v>16</v>
      </c>
      <c r="J2261" s="1" t="s">
        <v>17</v>
      </c>
      <c r="K2261" s="1" t="s">
        <v>18</v>
      </c>
      <c r="L2261" s="1" t="s">
        <v>19</v>
      </c>
      <c r="M2261" s="1" t="s">
        <v>20</v>
      </c>
      <c r="N2261" s="3" t="s">
        <v>21</v>
      </c>
    </row>
    <row r="2262" spans="1:14" ht="19.95" hidden="1" customHeight="1" x14ac:dyDescent="0.25">
      <c r="A2262" s="2">
        <v>148812</v>
      </c>
      <c r="B2262" s="1">
        <v>39</v>
      </c>
      <c r="C2262" s="1">
        <v>2.6669</v>
      </c>
      <c r="D2262" s="1">
        <v>5.8789999999999996</v>
      </c>
      <c r="E2262" s="1">
        <v>10.0336</v>
      </c>
      <c r="F2262" s="1">
        <v>20.141500000000001</v>
      </c>
      <c r="G2262" s="1" t="s">
        <v>30</v>
      </c>
      <c r="H2262" s="1" t="s">
        <v>15</v>
      </c>
      <c r="I2262" s="1" t="s">
        <v>16</v>
      </c>
      <c r="J2262" s="1" t="s">
        <v>17</v>
      </c>
      <c r="K2262" s="1" t="s">
        <v>18</v>
      </c>
      <c r="L2262" s="1" t="s">
        <v>19</v>
      </c>
      <c r="M2262" s="1" t="s">
        <v>20</v>
      </c>
      <c r="N2262" s="3" t="s">
        <v>21</v>
      </c>
    </row>
    <row r="2263" spans="1:14" ht="19.95" customHeight="1" x14ac:dyDescent="0.25">
      <c r="A2263" s="2">
        <v>148811</v>
      </c>
      <c r="B2263" s="1">
        <v>71</v>
      </c>
      <c r="C2263" s="1">
        <v>3.3772000000000002</v>
      </c>
      <c r="D2263" s="1">
        <v>6.2405999999999997</v>
      </c>
      <c r="E2263" s="1">
        <v>13.152699999999999</v>
      </c>
      <c r="F2263" s="1">
        <v>26.604900000000001</v>
      </c>
      <c r="G2263" s="1" t="s">
        <v>30</v>
      </c>
      <c r="H2263" s="1" t="s">
        <v>22</v>
      </c>
      <c r="I2263" s="1" t="s">
        <v>23</v>
      </c>
      <c r="J2263" s="1" t="s">
        <v>24</v>
      </c>
      <c r="K2263" s="1" t="s">
        <v>25</v>
      </c>
      <c r="L2263" s="1" t="s">
        <v>26</v>
      </c>
      <c r="M2263" s="1" t="s">
        <v>27</v>
      </c>
      <c r="N2263" s="3" t="s">
        <v>28</v>
      </c>
    </row>
    <row r="2264" spans="1:14" ht="19.95" hidden="1" customHeight="1" x14ac:dyDescent="0.25">
      <c r="A2264" s="2">
        <v>148785</v>
      </c>
      <c r="B2264" s="1">
        <v>15</v>
      </c>
      <c r="C2264" s="1">
        <v>1.5781000000000001</v>
      </c>
      <c r="D2264" s="1">
        <v>4.2473999999999998</v>
      </c>
      <c r="E2264" s="1">
        <v>9.4281000000000006</v>
      </c>
      <c r="F2264" s="1">
        <v>19.842700000000001</v>
      </c>
      <c r="G2264" s="1" t="s">
        <v>14</v>
      </c>
      <c r="H2264" s="1" t="s">
        <v>31</v>
      </c>
      <c r="I2264" s="1" t="s">
        <v>32</v>
      </c>
      <c r="J2264" s="1" t="s">
        <v>33</v>
      </c>
      <c r="K2264" s="1" t="s">
        <v>34</v>
      </c>
      <c r="L2264" s="1" t="s">
        <v>35</v>
      </c>
      <c r="M2264" s="1" t="s">
        <v>36</v>
      </c>
      <c r="N2264" s="3" t="s">
        <v>37</v>
      </c>
    </row>
    <row r="2265" spans="1:14" ht="19.95" customHeight="1" x14ac:dyDescent="0.25">
      <c r="A2265" s="2">
        <v>148774</v>
      </c>
      <c r="B2265" s="1">
        <v>68</v>
      </c>
      <c r="C2265" s="1">
        <v>3.4821</v>
      </c>
      <c r="D2265" s="1">
        <v>6.0624000000000002</v>
      </c>
      <c r="E2265" s="1">
        <v>13.219099999999999</v>
      </c>
      <c r="F2265" s="1">
        <v>28.560199999999998</v>
      </c>
      <c r="G2265" s="1" t="s">
        <v>38</v>
      </c>
      <c r="H2265" s="1" t="s">
        <v>22</v>
      </c>
      <c r="I2265" s="1" t="s">
        <v>23</v>
      </c>
      <c r="J2265" s="1" t="s">
        <v>24</v>
      </c>
      <c r="K2265" s="1" t="s">
        <v>25</v>
      </c>
      <c r="L2265" s="1" t="s">
        <v>26</v>
      </c>
      <c r="M2265" s="1" t="s">
        <v>27</v>
      </c>
      <c r="N2265" s="3" t="s">
        <v>28</v>
      </c>
    </row>
    <row r="2266" spans="1:14" ht="19.95" hidden="1" customHeight="1" x14ac:dyDescent="0.25">
      <c r="A2266" s="2">
        <v>148758</v>
      </c>
      <c r="B2266" s="1">
        <v>53</v>
      </c>
      <c r="C2266" s="1">
        <v>2.5598000000000001</v>
      </c>
      <c r="D2266" s="1">
        <v>5.7245999999999997</v>
      </c>
      <c r="E2266" s="1">
        <v>11.5823</v>
      </c>
      <c r="F2266" s="1">
        <v>22.384799999999998</v>
      </c>
      <c r="G2266" s="1" t="s">
        <v>30</v>
      </c>
      <c r="H2266" s="1" t="s">
        <v>15</v>
      </c>
      <c r="I2266" s="1" t="s">
        <v>16</v>
      </c>
      <c r="J2266" s="1" t="s">
        <v>17</v>
      </c>
      <c r="K2266" s="1" t="s">
        <v>18</v>
      </c>
      <c r="L2266" s="1" t="s">
        <v>19</v>
      </c>
      <c r="M2266" s="1" t="s">
        <v>20</v>
      </c>
      <c r="N2266" s="3" t="s">
        <v>21</v>
      </c>
    </row>
    <row r="2267" spans="1:14" ht="19.95" hidden="1" customHeight="1" x14ac:dyDescent="0.25">
      <c r="A2267" s="2">
        <v>148744</v>
      </c>
      <c r="B2267" s="1">
        <v>30</v>
      </c>
      <c r="C2267" s="1">
        <v>1.5787</v>
      </c>
      <c r="D2267" s="1">
        <v>4.1353999999999997</v>
      </c>
      <c r="E2267" s="1">
        <v>9.3404000000000007</v>
      </c>
      <c r="F2267" s="1">
        <v>18.640499999999999</v>
      </c>
      <c r="G2267" s="1" t="s">
        <v>30</v>
      </c>
      <c r="H2267" s="1" t="s">
        <v>31</v>
      </c>
      <c r="I2267" s="1" t="s">
        <v>32</v>
      </c>
      <c r="J2267" s="1" t="s">
        <v>33</v>
      </c>
      <c r="K2267" s="1" t="s">
        <v>34</v>
      </c>
      <c r="L2267" s="1" t="s">
        <v>35</v>
      </c>
      <c r="M2267" s="1" t="s">
        <v>36</v>
      </c>
      <c r="N2267" s="3" t="s">
        <v>37</v>
      </c>
    </row>
    <row r="2268" spans="1:14" ht="19.95" hidden="1" customHeight="1" x14ac:dyDescent="0.25">
      <c r="A2268" s="2">
        <v>148635</v>
      </c>
      <c r="B2268" s="1">
        <v>33</v>
      </c>
      <c r="C2268" s="1">
        <v>2.6808999999999998</v>
      </c>
      <c r="D2268" s="1">
        <v>5.6521999999999997</v>
      </c>
      <c r="E2268" s="1">
        <v>10.154</v>
      </c>
      <c r="F2268" s="1">
        <v>21.4422</v>
      </c>
      <c r="G2268" s="1" t="s">
        <v>38</v>
      </c>
      <c r="H2268" s="1" t="s">
        <v>15</v>
      </c>
      <c r="I2268" s="1" t="s">
        <v>16</v>
      </c>
      <c r="J2268" s="1" t="s">
        <v>17</v>
      </c>
      <c r="K2268" s="1" t="s">
        <v>18</v>
      </c>
      <c r="L2268" s="1" t="s">
        <v>19</v>
      </c>
      <c r="M2268" s="1" t="s">
        <v>20</v>
      </c>
      <c r="N2268" s="3" t="s">
        <v>21</v>
      </c>
    </row>
    <row r="2269" spans="1:14" ht="19.95" hidden="1" customHeight="1" x14ac:dyDescent="0.25">
      <c r="A2269" s="2">
        <v>148634</v>
      </c>
      <c r="B2269" s="1">
        <v>44</v>
      </c>
      <c r="C2269" s="1">
        <v>2.0998999999999999</v>
      </c>
      <c r="D2269" s="1">
        <v>5.7363</v>
      </c>
      <c r="E2269" s="1">
        <v>11.9038</v>
      </c>
      <c r="F2269" s="1">
        <v>20.640599999999999</v>
      </c>
      <c r="G2269" s="1" t="s">
        <v>30</v>
      </c>
      <c r="H2269" s="1" t="s">
        <v>15</v>
      </c>
      <c r="I2269" s="1" t="s">
        <v>16</v>
      </c>
      <c r="J2269" s="1" t="s">
        <v>17</v>
      </c>
      <c r="K2269" s="1" t="s">
        <v>18</v>
      </c>
      <c r="L2269" s="1" t="s">
        <v>19</v>
      </c>
      <c r="M2269" s="1" t="s">
        <v>20</v>
      </c>
      <c r="N2269" s="3" t="s">
        <v>21</v>
      </c>
    </row>
    <row r="2270" spans="1:14" ht="19.95" customHeight="1" x14ac:dyDescent="0.25">
      <c r="A2270" s="2">
        <v>148618</v>
      </c>
      <c r="B2270" s="1">
        <v>77</v>
      </c>
      <c r="C2270" s="1">
        <v>3.6160999999999999</v>
      </c>
      <c r="D2270" s="1">
        <v>6.2629000000000001</v>
      </c>
      <c r="E2270" s="1">
        <v>13.862399999999999</v>
      </c>
      <c r="F2270" s="1">
        <v>28.1892</v>
      </c>
      <c r="G2270" s="1" t="s">
        <v>30</v>
      </c>
      <c r="H2270" s="1" t="s">
        <v>22</v>
      </c>
      <c r="I2270" s="1" t="s">
        <v>23</v>
      </c>
      <c r="J2270" s="1" t="s">
        <v>24</v>
      </c>
      <c r="K2270" s="1" t="s">
        <v>25</v>
      </c>
      <c r="L2270" s="1" t="s">
        <v>26</v>
      </c>
      <c r="M2270" s="1" t="s">
        <v>27</v>
      </c>
      <c r="N2270" s="3" t="s">
        <v>28</v>
      </c>
    </row>
    <row r="2271" spans="1:14" ht="19.95" hidden="1" customHeight="1" x14ac:dyDescent="0.25">
      <c r="A2271" s="2">
        <v>148594</v>
      </c>
      <c r="B2271" s="1">
        <v>12</v>
      </c>
      <c r="C2271" s="1">
        <v>1.0869</v>
      </c>
      <c r="D2271" s="1">
        <v>4.1332000000000004</v>
      </c>
      <c r="E2271" s="1">
        <v>8.01</v>
      </c>
      <c r="F2271" s="1">
        <v>17.485399999999998</v>
      </c>
      <c r="G2271" s="1" t="s">
        <v>14</v>
      </c>
      <c r="H2271" s="1" t="s">
        <v>31</v>
      </c>
      <c r="I2271" s="1" t="s">
        <v>32</v>
      </c>
      <c r="J2271" s="1" t="s">
        <v>33</v>
      </c>
      <c r="K2271" s="1" t="s">
        <v>34</v>
      </c>
      <c r="L2271" s="1" t="s">
        <v>35</v>
      </c>
      <c r="M2271" s="1" t="s">
        <v>36</v>
      </c>
      <c r="N2271" s="3" t="s">
        <v>37</v>
      </c>
    </row>
    <row r="2272" spans="1:14" ht="19.95" customHeight="1" x14ac:dyDescent="0.25">
      <c r="A2272" s="2">
        <v>148585</v>
      </c>
      <c r="B2272" s="1">
        <v>78</v>
      </c>
      <c r="C2272" s="1">
        <v>3.7645</v>
      </c>
      <c r="D2272" s="1">
        <v>6.7565999999999997</v>
      </c>
      <c r="E2272" s="1">
        <v>14.8089</v>
      </c>
      <c r="F2272" s="1">
        <v>27.764199999999999</v>
      </c>
      <c r="G2272" s="1" t="s">
        <v>29</v>
      </c>
      <c r="H2272" s="1" t="s">
        <v>22</v>
      </c>
      <c r="I2272" s="1" t="s">
        <v>23</v>
      </c>
      <c r="J2272" s="1" t="s">
        <v>24</v>
      </c>
      <c r="K2272" s="1" t="s">
        <v>25</v>
      </c>
      <c r="L2272" s="1" t="s">
        <v>26</v>
      </c>
      <c r="M2272" s="1" t="s">
        <v>27</v>
      </c>
      <c r="N2272" s="3" t="s">
        <v>28</v>
      </c>
    </row>
    <row r="2273" spans="1:14" ht="19.95" hidden="1" customHeight="1" x14ac:dyDescent="0.25">
      <c r="A2273" s="2">
        <v>148566</v>
      </c>
      <c r="B2273" s="1">
        <v>58</v>
      </c>
      <c r="C2273" s="1">
        <v>2.4306000000000001</v>
      </c>
      <c r="D2273" s="1">
        <v>5.6672000000000002</v>
      </c>
      <c r="E2273" s="1">
        <v>10.7478</v>
      </c>
      <c r="F2273" s="1">
        <v>24.9162</v>
      </c>
      <c r="G2273" s="1" t="s">
        <v>30</v>
      </c>
      <c r="H2273" s="1" t="s">
        <v>15</v>
      </c>
      <c r="I2273" s="1" t="s">
        <v>16</v>
      </c>
      <c r="J2273" s="1" t="s">
        <v>17</v>
      </c>
      <c r="K2273" s="1" t="s">
        <v>18</v>
      </c>
      <c r="L2273" s="1" t="s">
        <v>19</v>
      </c>
      <c r="M2273" s="1" t="s">
        <v>20</v>
      </c>
      <c r="N2273" s="3" t="s">
        <v>21</v>
      </c>
    </row>
    <row r="2274" spans="1:14" ht="19.95" customHeight="1" x14ac:dyDescent="0.25">
      <c r="A2274" s="2">
        <v>148557</v>
      </c>
      <c r="B2274" s="1">
        <v>77</v>
      </c>
      <c r="C2274" s="1">
        <v>3.7208000000000001</v>
      </c>
      <c r="D2274" s="1">
        <v>6.9329000000000001</v>
      </c>
      <c r="E2274" s="1">
        <v>12.303699999999999</v>
      </c>
      <c r="F2274" s="1">
        <v>28.8141</v>
      </c>
      <c r="G2274" s="1" t="s">
        <v>29</v>
      </c>
      <c r="H2274" s="1" t="s">
        <v>22</v>
      </c>
      <c r="I2274" s="1" t="s">
        <v>23</v>
      </c>
      <c r="J2274" s="1" t="s">
        <v>24</v>
      </c>
      <c r="K2274" s="1" t="s">
        <v>25</v>
      </c>
      <c r="L2274" s="1" t="s">
        <v>26</v>
      </c>
      <c r="M2274" s="1" t="s">
        <v>27</v>
      </c>
      <c r="N2274" s="3" t="s">
        <v>28</v>
      </c>
    </row>
    <row r="2275" spans="1:14" ht="19.95" hidden="1" customHeight="1" x14ac:dyDescent="0.25">
      <c r="A2275" s="2">
        <v>148555</v>
      </c>
      <c r="B2275" s="1">
        <v>15</v>
      </c>
      <c r="C2275" s="1">
        <v>1.3046</v>
      </c>
      <c r="D2275" s="1">
        <v>4.3855000000000004</v>
      </c>
      <c r="E2275" s="1">
        <v>8.7466000000000008</v>
      </c>
      <c r="F2275" s="1">
        <v>19.447099999999999</v>
      </c>
      <c r="G2275" s="1" t="s">
        <v>30</v>
      </c>
      <c r="H2275" s="1" t="s">
        <v>31</v>
      </c>
      <c r="I2275" s="1" t="s">
        <v>32</v>
      </c>
      <c r="J2275" s="1" t="s">
        <v>33</v>
      </c>
      <c r="K2275" s="1" t="s">
        <v>34</v>
      </c>
      <c r="L2275" s="1" t="s">
        <v>35</v>
      </c>
      <c r="M2275" s="1" t="s">
        <v>36</v>
      </c>
      <c r="N2275" s="3" t="s">
        <v>37</v>
      </c>
    </row>
    <row r="2276" spans="1:14" ht="19.95" hidden="1" customHeight="1" x14ac:dyDescent="0.25">
      <c r="A2276" s="2">
        <v>148541</v>
      </c>
      <c r="B2276" s="1">
        <v>10</v>
      </c>
      <c r="C2276" s="1">
        <v>1.2867</v>
      </c>
      <c r="D2276" s="1">
        <v>4.7788000000000004</v>
      </c>
      <c r="E2276" s="1">
        <v>8.84</v>
      </c>
      <c r="F2276" s="1">
        <v>18.1419</v>
      </c>
      <c r="G2276" s="1" t="s">
        <v>14</v>
      </c>
      <c r="H2276" s="1" t="s">
        <v>31</v>
      </c>
      <c r="I2276" s="1" t="s">
        <v>32</v>
      </c>
      <c r="J2276" s="1" t="s">
        <v>33</v>
      </c>
      <c r="K2276" s="1" t="s">
        <v>34</v>
      </c>
      <c r="L2276" s="1" t="s">
        <v>35</v>
      </c>
      <c r="M2276" s="1" t="s">
        <v>36</v>
      </c>
      <c r="N2276" s="3" t="s">
        <v>37</v>
      </c>
    </row>
    <row r="2277" spans="1:14" ht="19.95" customHeight="1" x14ac:dyDescent="0.25">
      <c r="A2277" s="2">
        <v>148528</v>
      </c>
      <c r="B2277" s="1">
        <v>91</v>
      </c>
      <c r="C2277" s="1">
        <v>3.8914</v>
      </c>
      <c r="D2277" s="1">
        <v>6.8785999999999996</v>
      </c>
      <c r="E2277" s="1">
        <v>12.3271</v>
      </c>
      <c r="F2277" s="1">
        <v>25.3155</v>
      </c>
      <c r="G2277" s="1" t="s">
        <v>30</v>
      </c>
      <c r="H2277" s="1" t="s">
        <v>22</v>
      </c>
      <c r="I2277" s="1" t="s">
        <v>23</v>
      </c>
      <c r="J2277" s="1" t="s">
        <v>24</v>
      </c>
      <c r="K2277" s="1" t="s">
        <v>25</v>
      </c>
      <c r="L2277" s="1" t="s">
        <v>26</v>
      </c>
      <c r="M2277" s="1" t="s">
        <v>27</v>
      </c>
      <c r="N2277" s="3" t="s">
        <v>28</v>
      </c>
    </row>
    <row r="2278" spans="1:14" ht="19.95" customHeight="1" x14ac:dyDescent="0.25">
      <c r="A2278" s="2">
        <v>148528</v>
      </c>
      <c r="B2278" s="1">
        <v>100</v>
      </c>
      <c r="C2278" s="1">
        <v>3.4036</v>
      </c>
      <c r="D2278" s="1">
        <v>6.1803999999999997</v>
      </c>
      <c r="E2278" s="1">
        <v>12.4506</v>
      </c>
      <c r="F2278" s="1">
        <v>26.269600000000001</v>
      </c>
      <c r="G2278" s="1" t="s">
        <v>30</v>
      </c>
      <c r="H2278" s="1" t="s">
        <v>22</v>
      </c>
      <c r="I2278" s="1" t="s">
        <v>23</v>
      </c>
      <c r="J2278" s="1" t="s">
        <v>24</v>
      </c>
      <c r="K2278" s="1" t="s">
        <v>25</v>
      </c>
      <c r="L2278" s="1" t="s">
        <v>26</v>
      </c>
      <c r="M2278" s="1" t="s">
        <v>27</v>
      </c>
      <c r="N2278" s="3" t="s">
        <v>28</v>
      </c>
    </row>
    <row r="2279" spans="1:14" ht="19.95" hidden="1" customHeight="1" x14ac:dyDescent="0.25">
      <c r="A2279" s="2">
        <v>148515</v>
      </c>
      <c r="B2279" s="1">
        <v>11</v>
      </c>
      <c r="C2279" s="1">
        <v>1.4054</v>
      </c>
      <c r="D2279" s="1">
        <v>4.4557000000000002</v>
      </c>
      <c r="E2279" s="1">
        <v>8.5864999999999991</v>
      </c>
      <c r="F2279" s="1">
        <v>19.658300000000001</v>
      </c>
      <c r="G2279" s="1" t="s">
        <v>14</v>
      </c>
      <c r="H2279" s="1" t="s">
        <v>31</v>
      </c>
      <c r="I2279" s="1" t="s">
        <v>32</v>
      </c>
      <c r="J2279" s="1" t="s">
        <v>33</v>
      </c>
      <c r="K2279" s="1" t="s">
        <v>34</v>
      </c>
      <c r="L2279" s="1" t="s">
        <v>35</v>
      </c>
      <c r="M2279" s="1" t="s">
        <v>36</v>
      </c>
      <c r="N2279" s="3" t="s">
        <v>37</v>
      </c>
    </row>
    <row r="2280" spans="1:14" ht="19.95" hidden="1" customHeight="1" x14ac:dyDescent="0.25">
      <c r="A2280" s="2">
        <v>148501</v>
      </c>
      <c r="B2280" s="1">
        <v>33</v>
      </c>
      <c r="C2280" s="1">
        <v>2.0167999999999999</v>
      </c>
      <c r="D2280" s="1">
        <v>5.1448999999999998</v>
      </c>
      <c r="E2280" s="1">
        <v>10.5251</v>
      </c>
      <c r="F2280" s="1">
        <v>24.0395</v>
      </c>
      <c r="G2280" s="1" t="s">
        <v>38</v>
      </c>
      <c r="H2280" s="1" t="s">
        <v>15</v>
      </c>
      <c r="I2280" s="1" t="s">
        <v>16</v>
      </c>
      <c r="J2280" s="1" t="s">
        <v>17</v>
      </c>
      <c r="K2280" s="1" t="s">
        <v>18</v>
      </c>
      <c r="L2280" s="1" t="s">
        <v>19</v>
      </c>
      <c r="M2280" s="1" t="s">
        <v>20</v>
      </c>
      <c r="N2280" s="3" t="s">
        <v>21</v>
      </c>
    </row>
    <row r="2281" spans="1:14" ht="19.95" hidden="1" customHeight="1" x14ac:dyDescent="0.25">
      <c r="A2281" s="2">
        <v>148469</v>
      </c>
      <c r="B2281" s="1">
        <v>45</v>
      </c>
      <c r="C2281" s="1">
        <v>2.5893000000000002</v>
      </c>
      <c r="D2281" s="1">
        <v>5.4318999999999997</v>
      </c>
      <c r="E2281" s="1">
        <v>10.1965</v>
      </c>
      <c r="F2281" s="1">
        <v>23.9436</v>
      </c>
      <c r="G2281" s="1" t="s">
        <v>14</v>
      </c>
      <c r="H2281" s="1" t="s">
        <v>15</v>
      </c>
      <c r="I2281" s="1" t="s">
        <v>16</v>
      </c>
      <c r="J2281" s="1" t="s">
        <v>17</v>
      </c>
      <c r="K2281" s="1" t="s">
        <v>18</v>
      </c>
      <c r="L2281" s="1" t="s">
        <v>19</v>
      </c>
      <c r="M2281" s="1" t="s">
        <v>20</v>
      </c>
      <c r="N2281" s="3" t="s">
        <v>21</v>
      </c>
    </row>
    <row r="2282" spans="1:14" ht="19.95" hidden="1" customHeight="1" x14ac:dyDescent="0.25">
      <c r="A2282" s="2">
        <v>148466</v>
      </c>
      <c r="B2282" s="1">
        <v>22</v>
      </c>
      <c r="C2282" s="1">
        <v>1.754</v>
      </c>
      <c r="D2282" s="1">
        <v>4.4737</v>
      </c>
      <c r="E2282" s="1">
        <v>8.5472000000000001</v>
      </c>
      <c r="F2282" s="1">
        <v>18.836300000000001</v>
      </c>
      <c r="G2282" s="1" t="s">
        <v>29</v>
      </c>
      <c r="H2282" s="1" t="s">
        <v>31</v>
      </c>
      <c r="I2282" s="1" t="s">
        <v>32</v>
      </c>
      <c r="J2282" s="1" t="s">
        <v>33</v>
      </c>
      <c r="K2282" s="1" t="s">
        <v>34</v>
      </c>
      <c r="L2282" s="1" t="s">
        <v>35</v>
      </c>
      <c r="M2282" s="1" t="s">
        <v>36</v>
      </c>
      <c r="N2282" s="3" t="s">
        <v>37</v>
      </c>
    </row>
    <row r="2283" spans="1:14" ht="19.95" hidden="1" customHeight="1" x14ac:dyDescent="0.25">
      <c r="A2283" s="2">
        <v>148455</v>
      </c>
      <c r="B2283" s="1">
        <v>59</v>
      </c>
      <c r="C2283" s="1">
        <v>2.4529999999999998</v>
      </c>
      <c r="D2283" s="1">
        <v>5.5884</v>
      </c>
      <c r="E2283" s="1">
        <v>10.2606</v>
      </c>
      <c r="F2283" s="1">
        <v>21.993200000000002</v>
      </c>
      <c r="G2283" s="1" t="s">
        <v>30</v>
      </c>
      <c r="H2283" s="1" t="s">
        <v>15</v>
      </c>
      <c r="I2283" s="1" t="s">
        <v>16</v>
      </c>
      <c r="J2283" s="1" t="s">
        <v>17</v>
      </c>
      <c r="K2283" s="1" t="s">
        <v>18</v>
      </c>
      <c r="L2283" s="1" t="s">
        <v>19</v>
      </c>
      <c r="M2283" s="1" t="s">
        <v>20</v>
      </c>
      <c r="N2283" s="3" t="s">
        <v>21</v>
      </c>
    </row>
    <row r="2284" spans="1:14" ht="19.95" hidden="1" customHeight="1" x14ac:dyDescent="0.25">
      <c r="A2284" s="2">
        <v>148449</v>
      </c>
      <c r="B2284" s="1">
        <v>21</v>
      </c>
      <c r="C2284" s="1">
        <v>1.8188</v>
      </c>
      <c r="D2284" s="1">
        <v>4.3522999999999996</v>
      </c>
      <c r="E2284" s="1">
        <v>9.24</v>
      </c>
      <c r="F2284" s="1">
        <v>18.890999999999998</v>
      </c>
      <c r="G2284" s="1" t="s">
        <v>38</v>
      </c>
      <c r="H2284" s="1" t="s">
        <v>31</v>
      </c>
      <c r="I2284" s="1" t="s">
        <v>32</v>
      </c>
      <c r="J2284" s="1" t="s">
        <v>33</v>
      </c>
      <c r="K2284" s="1" t="s">
        <v>34</v>
      </c>
      <c r="L2284" s="1" t="s">
        <v>35</v>
      </c>
      <c r="M2284" s="1" t="s">
        <v>36</v>
      </c>
      <c r="N2284" s="3" t="s">
        <v>37</v>
      </c>
    </row>
    <row r="2285" spans="1:14" ht="19.95" hidden="1" customHeight="1" x14ac:dyDescent="0.25">
      <c r="A2285" s="2">
        <v>148344</v>
      </c>
      <c r="B2285" s="1">
        <v>44</v>
      </c>
      <c r="C2285" s="1">
        <v>2.9597000000000002</v>
      </c>
      <c r="D2285" s="1">
        <v>5.4321999999999999</v>
      </c>
      <c r="E2285" s="1">
        <v>11.9023</v>
      </c>
      <c r="F2285" s="1">
        <v>22.732299999999999</v>
      </c>
      <c r="G2285" s="1" t="s">
        <v>14</v>
      </c>
      <c r="H2285" s="1" t="s">
        <v>15</v>
      </c>
      <c r="I2285" s="1" t="s">
        <v>16</v>
      </c>
      <c r="J2285" s="1" t="s">
        <v>17</v>
      </c>
      <c r="K2285" s="1" t="s">
        <v>18</v>
      </c>
      <c r="L2285" s="1" t="s">
        <v>19</v>
      </c>
      <c r="M2285" s="1" t="s">
        <v>20</v>
      </c>
      <c r="N2285" s="3" t="s">
        <v>21</v>
      </c>
    </row>
    <row r="2286" spans="1:14" ht="19.95" hidden="1" customHeight="1" x14ac:dyDescent="0.25">
      <c r="A2286" s="2">
        <v>148336</v>
      </c>
      <c r="B2286" s="1">
        <v>47</v>
      </c>
      <c r="C2286" s="1">
        <v>2.0895999999999999</v>
      </c>
      <c r="D2286" s="1">
        <v>5.4420999999999999</v>
      </c>
      <c r="E2286" s="1">
        <v>11.224399999999999</v>
      </c>
      <c r="F2286" s="1">
        <v>22.377300000000002</v>
      </c>
      <c r="G2286" s="1" t="s">
        <v>30</v>
      </c>
      <c r="H2286" s="1" t="s">
        <v>15</v>
      </c>
      <c r="I2286" s="1" t="s">
        <v>16</v>
      </c>
      <c r="J2286" s="1" t="s">
        <v>17</v>
      </c>
      <c r="K2286" s="1" t="s">
        <v>18</v>
      </c>
      <c r="L2286" s="1" t="s">
        <v>19</v>
      </c>
      <c r="M2286" s="1" t="s">
        <v>20</v>
      </c>
      <c r="N2286" s="3" t="s">
        <v>21</v>
      </c>
    </row>
    <row r="2287" spans="1:14" ht="19.95" customHeight="1" x14ac:dyDescent="0.25">
      <c r="A2287" s="2">
        <v>148294</v>
      </c>
      <c r="B2287" s="1">
        <v>65</v>
      </c>
      <c r="C2287" s="1">
        <v>3.5548000000000002</v>
      </c>
      <c r="D2287" s="1">
        <v>6.9298000000000002</v>
      </c>
      <c r="E2287" s="1">
        <v>13.9604</v>
      </c>
      <c r="F2287" s="1">
        <v>28.452300000000001</v>
      </c>
      <c r="G2287" s="1" t="s">
        <v>38</v>
      </c>
      <c r="H2287" s="1" t="s">
        <v>22</v>
      </c>
      <c r="I2287" s="1" t="s">
        <v>23</v>
      </c>
      <c r="J2287" s="1" t="s">
        <v>24</v>
      </c>
      <c r="K2287" s="1" t="s">
        <v>25</v>
      </c>
      <c r="L2287" s="1" t="s">
        <v>26</v>
      </c>
      <c r="M2287" s="1" t="s">
        <v>27</v>
      </c>
      <c r="N2287" s="3" t="s">
        <v>28</v>
      </c>
    </row>
    <row r="2288" spans="1:14" ht="19.95" hidden="1" customHeight="1" x14ac:dyDescent="0.25">
      <c r="A2288" s="2">
        <v>148286</v>
      </c>
      <c r="B2288" s="1">
        <v>41</v>
      </c>
      <c r="C2288" s="1">
        <v>2.4144000000000001</v>
      </c>
      <c r="D2288" s="1">
        <v>5.7907000000000002</v>
      </c>
      <c r="E2288" s="1">
        <v>11.5374</v>
      </c>
      <c r="F2288" s="1">
        <v>24.3047</v>
      </c>
      <c r="G2288" s="1" t="s">
        <v>30</v>
      </c>
      <c r="H2288" s="1" t="s">
        <v>15</v>
      </c>
      <c r="I2288" s="1" t="s">
        <v>16</v>
      </c>
      <c r="J2288" s="1" t="s">
        <v>17</v>
      </c>
      <c r="K2288" s="1" t="s">
        <v>18</v>
      </c>
      <c r="L2288" s="1" t="s">
        <v>19</v>
      </c>
      <c r="M2288" s="1" t="s">
        <v>20</v>
      </c>
      <c r="N2288" s="3" t="s">
        <v>21</v>
      </c>
    </row>
    <row r="2289" spans="1:14" ht="19.95" customHeight="1" x14ac:dyDescent="0.25">
      <c r="A2289" s="2">
        <v>148272</v>
      </c>
      <c r="B2289" s="1">
        <v>87</v>
      </c>
      <c r="C2289" s="1">
        <v>3.9115000000000002</v>
      </c>
      <c r="D2289" s="1">
        <v>6.7442000000000002</v>
      </c>
      <c r="E2289" s="1">
        <v>15.764900000000001</v>
      </c>
      <c r="F2289" s="1">
        <v>26.932200000000002</v>
      </c>
      <c r="G2289" s="1" t="s">
        <v>30</v>
      </c>
      <c r="H2289" s="1" t="s">
        <v>22</v>
      </c>
      <c r="I2289" s="1" t="s">
        <v>23</v>
      </c>
      <c r="J2289" s="1" t="s">
        <v>24</v>
      </c>
      <c r="K2289" s="1" t="s">
        <v>25</v>
      </c>
      <c r="L2289" s="1" t="s">
        <v>26</v>
      </c>
      <c r="M2289" s="1" t="s">
        <v>27</v>
      </c>
      <c r="N2289" s="3" t="s">
        <v>28</v>
      </c>
    </row>
    <row r="2290" spans="1:14" ht="19.95" hidden="1" customHeight="1" x14ac:dyDescent="0.25">
      <c r="A2290" s="2">
        <v>148220</v>
      </c>
      <c r="B2290" s="1">
        <v>17</v>
      </c>
      <c r="C2290" s="1">
        <v>1.2947</v>
      </c>
      <c r="D2290" s="1">
        <v>4.9508000000000001</v>
      </c>
      <c r="E2290" s="1">
        <v>8.8283000000000005</v>
      </c>
      <c r="F2290" s="1">
        <v>19.578900000000001</v>
      </c>
      <c r="G2290" s="1" t="s">
        <v>38</v>
      </c>
      <c r="H2290" s="1" t="s">
        <v>31</v>
      </c>
      <c r="I2290" s="1" t="s">
        <v>32</v>
      </c>
      <c r="J2290" s="1" t="s">
        <v>33</v>
      </c>
      <c r="K2290" s="1" t="s">
        <v>34</v>
      </c>
      <c r="L2290" s="1" t="s">
        <v>35</v>
      </c>
      <c r="M2290" s="1" t="s">
        <v>36</v>
      </c>
      <c r="N2290" s="3" t="s">
        <v>37</v>
      </c>
    </row>
    <row r="2291" spans="1:14" ht="19.95" hidden="1" customHeight="1" x14ac:dyDescent="0.25">
      <c r="A2291" s="2">
        <v>148204</v>
      </c>
      <c r="B2291" s="1">
        <v>43</v>
      </c>
      <c r="C2291" s="1">
        <v>2.4767000000000001</v>
      </c>
      <c r="D2291" s="1">
        <v>5.2004999999999999</v>
      </c>
      <c r="E2291" s="1">
        <v>10.3635</v>
      </c>
      <c r="F2291" s="1">
        <v>21.3416</v>
      </c>
      <c r="G2291" s="1" t="s">
        <v>30</v>
      </c>
      <c r="H2291" s="1" t="s">
        <v>15</v>
      </c>
      <c r="I2291" s="1" t="s">
        <v>16</v>
      </c>
      <c r="J2291" s="1" t="s">
        <v>17</v>
      </c>
      <c r="K2291" s="1" t="s">
        <v>18</v>
      </c>
      <c r="L2291" s="1" t="s">
        <v>19</v>
      </c>
      <c r="M2291" s="1" t="s">
        <v>20</v>
      </c>
      <c r="N2291" s="3" t="s">
        <v>21</v>
      </c>
    </row>
    <row r="2292" spans="1:14" ht="19.95" customHeight="1" x14ac:dyDescent="0.25">
      <c r="A2292" s="2">
        <v>148148</v>
      </c>
      <c r="B2292" s="1">
        <v>73</v>
      </c>
      <c r="C2292" s="1">
        <v>3.4984000000000002</v>
      </c>
      <c r="D2292" s="1">
        <v>6.6829999999999998</v>
      </c>
      <c r="E2292" s="1">
        <v>13.1631</v>
      </c>
      <c r="F2292" s="1">
        <v>27.639900000000001</v>
      </c>
      <c r="G2292" s="1" t="s">
        <v>29</v>
      </c>
      <c r="H2292" s="1" t="s">
        <v>22</v>
      </c>
      <c r="I2292" s="1" t="s">
        <v>23</v>
      </c>
      <c r="J2292" s="1" t="s">
        <v>24</v>
      </c>
      <c r="K2292" s="1" t="s">
        <v>25</v>
      </c>
      <c r="L2292" s="1" t="s">
        <v>26</v>
      </c>
      <c r="M2292" s="1" t="s">
        <v>27</v>
      </c>
      <c r="N2292" s="3" t="s">
        <v>28</v>
      </c>
    </row>
    <row r="2293" spans="1:14" ht="19.95" hidden="1" customHeight="1" x14ac:dyDescent="0.25">
      <c r="A2293" s="2">
        <v>148131</v>
      </c>
      <c r="B2293" s="1">
        <v>33</v>
      </c>
      <c r="C2293" s="1">
        <v>2.1663999999999999</v>
      </c>
      <c r="D2293" s="1">
        <v>5.7617000000000003</v>
      </c>
      <c r="E2293" s="1">
        <v>11.4117</v>
      </c>
      <c r="F2293" s="1">
        <v>20.577100000000002</v>
      </c>
      <c r="G2293" s="1" t="s">
        <v>38</v>
      </c>
      <c r="H2293" s="1" t="s">
        <v>15</v>
      </c>
      <c r="I2293" s="1" t="s">
        <v>16</v>
      </c>
      <c r="J2293" s="1" t="s">
        <v>17</v>
      </c>
      <c r="K2293" s="1" t="s">
        <v>18</v>
      </c>
      <c r="L2293" s="1" t="s">
        <v>19</v>
      </c>
      <c r="M2293" s="1" t="s">
        <v>20</v>
      </c>
      <c r="N2293" s="3" t="s">
        <v>21</v>
      </c>
    </row>
    <row r="2294" spans="1:14" ht="19.95" customHeight="1" x14ac:dyDescent="0.25">
      <c r="A2294" s="2">
        <v>148126</v>
      </c>
      <c r="B2294" s="1">
        <v>97</v>
      </c>
      <c r="C2294" s="1">
        <v>3.7538</v>
      </c>
      <c r="D2294" s="1">
        <v>6.9551999999999996</v>
      </c>
      <c r="E2294" s="1">
        <v>13.982900000000001</v>
      </c>
      <c r="F2294" s="1">
        <v>27.732800000000001</v>
      </c>
      <c r="G2294" s="1" t="s">
        <v>14</v>
      </c>
      <c r="H2294" s="1" t="s">
        <v>22</v>
      </c>
      <c r="I2294" s="1" t="s">
        <v>23</v>
      </c>
      <c r="J2294" s="1" t="s">
        <v>24</v>
      </c>
      <c r="K2294" s="1" t="s">
        <v>25</v>
      </c>
      <c r="L2294" s="1" t="s">
        <v>26</v>
      </c>
      <c r="M2294" s="1" t="s">
        <v>27</v>
      </c>
      <c r="N2294" s="3" t="s">
        <v>28</v>
      </c>
    </row>
    <row r="2295" spans="1:14" ht="19.95" hidden="1" customHeight="1" x14ac:dyDescent="0.25">
      <c r="A2295" s="2">
        <v>148106</v>
      </c>
      <c r="B2295" s="1">
        <v>48</v>
      </c>
      <c r="C2295" s="1">
        <v>2.2492999999999999</v>
      </c>
      <c r="D2295" s="1">
        <v>5.4494999999999996</v>
      </c>
      <c r="E2295" s="1">
        <v>10.9299</v>
      </c>
      <c r="F2295" s="1">
        <v>20.936499999999999</v>
      </c>
      <c r="G2295" s="1" t="s">
        <v>38</v>
      </c>
      <c r="H2295" s="1" t="s">
        <v>15</v>
      </c>
      <c r="I2295" s="1" t="s">
        <v>16</v>
      </c>
      <c r="J2295" s="1" t="s">
        <v>17</v>
      </c>
      <c r="K2295" s="1" t="s">
        <v>18</v>
      </c>
      <c r="L2295" s="1" t="s">
        <v>19</v>
      </c>
      <c r="M2295" s="1" t="s">
        <v>20</v>
      </c>
      <c r="N2295" s="3" t="s">
        <v>21</v>
      </c>
    </row>
    <row r="2296" spans="1:14" ht="19.95" hidden="1" customHeight="1" x14ac:dyDescent="0.25">
      <c r="A2296" s="2">
        <v>148102</v>
      </c>
      <c r="B2296" s="1">
        <v>25</v>
      </c>
      <c r="C2296" s="1">
        <v>1.3160000000000001</v>
      </c>
      <c r="D2296" s="1">
        <v>4.5351999999999997</v>
      </c>
      <c r="E2296" s="1">
        <v>9.1158000000000001</v>
      </c>
      <c r="F2296" s="1">
        <v>19.062100000000001</v>
      </c>
      <c r="G2296" s="1" t="s">
        <v>38</v>
      </c>
      <c r="H2296" s="1" t="s">
        <v>31</v>
      </c>
      <c r="I2296" s="1" t="s">
        <v>32</v>
      </c>
      <c r="J2296" s="1" t="s">
        <v>33</v>
      </c>
      <c r="K2296" s="1" t="s">
        <v>34</v>
      </c>
      <c r="L2296" s="1" t="s">
        <v>35</v>
      </c>
      <c r="M2296" s="1" t="s">
        <v>36</v>
      </c>
      <c r="N2296" s="3" t="s">
        <v>37</v>
      </c>
    </row>
    <row r="2297" spans="1:14" ht="19.95" hidden="1" customHeight="1" x14ac:dyDescent="0.25">
      <c r="A2297" s="2">
        <v>148081</v>
      </c>
      <c r="B2297" s="1">
        <v>17</v>
      </c>
      <c r="C2297" s="1">
        <v>1.6541999999999999</v>
      </c>
      <c r="D2297" s="1">
        <v>4.5773000000000001</v>
      </c>
      <c r="E2297" s="1">
        <v>9.9710000000000001</v>
      </c>
      <c r="F2297" s="1">
        <v>19.826599999999999</v>
      </c>
      <c r="G2297" s="1" t="s">
        <v>29</v>
      </c>
      <c r="H2297" s="1" t="s">
        <v>31</v>
      </c>
      <c r="I2297" s="1" t="s">
        <v>32</v>
      </c>
      <c r="J2297" s="1" t="s">
        <v>33</v>
      </c>
      <c r="K2297" s="1" t="s">
        <v>34</v>
      </c>
      <c r="L2297" s="1" t="s">
        <v>35</v>
      </c>
      <c r="M2297" s="1" t="s">
        <v>36</v>
      </c>
      <c r="N2297" s="3" t="s">
        <v>37</v>
      </c>
    </row>
    <row r="2298" spans="1:14" ht="19.95" hidden="1" customHeight="1" x14ac:dyDescent="0.25">
      <c r="A2298" s="2">
        <v>148080</v>
      </c>
      <c r="B2298" s="1">
        <v>23</v>
      </c>
      <c r="C2298" s="1">
        <v>1.6882999999999999</v>
      </c>
      <c r="D2298" s="1">
        <v>4.6516000000000002</v>
      </c>
      <c r="E2298" s="1">
        <v>9.6562999999999999</v>
      </c>
      <c r="F2298" s="1">
        <v>19.277100000000001</v>
      </c>
      <c r="G2298" s="1" t="s">
        <v>14</v>
      </c>
      <c r="H2298" s="1" t="s">
        <v>31</v>
      </c>
      <c r="I2298" s="1" t="s">
        <v>32</v>
      </c>
      <c r="J2298" s="1" t="s">
        <v>33</v>
      </c>
      <c r="K2298" s="1" t="s">
        <v>34</v>
      </c>
      <c r="L2298" s="1" t="s">
        <v>35</v>
      </c>
      <c r="M2298" s="1" t="s">
        <v>36</v>
      </c>
      <c r="N2298" s="3" t="s">
        <v>37</v>
      </c>
    </row>
    <row r="2299" spans="1:14" ht="19.95" hidden="1" customHeight="1" x14ac:dyDescent="0.25">
      <c r="A2299" s="2">
        <v>148071</v>
      </c>
      <c r="B2299" s="1">
        <v>42</v>
      </c>
      <c r="C2299" s="1">
        <v>2.0958000000000001</v>
      </c>
      <c r="D2299" s="1">
        <v>5.3465999999999996</v>
      </c>
      <c r="E2299" s="1">
        <v>11.146000000000001</v>
      </c>
      <c r="F2299" s="1">
        <v>23.020299999999999</v>
      </c>
      <c r="G2299" s="1" t="s">
        <v>14</v>
      </c>
      <c r="H2299" s="1" t="s">
        <v>15</v>
      </c>
      <c r="I2299" s="1" t="s">
        <v>16</v>
      </c>
      <c r="J2299" s="1" t="s">
        <v>17</v>
      </c>
      <c r="K2299" s="1" t="s">
        <v>18</v>
      </c>
      <c r="L2299" s="1" t="s">
        <v>19</v>
      </c>
      <c r="M2299" s="1" t="s">
        <v>20</v>
      </c>
      <c r="N2299" s="3" t="s">
        <v>21</v>
      </c>
    </row>
    <row r="2300" spans="1:14" ht="19.95" hidden="1" customHeight="1" x14ac:dyDescent="0.25">
      <c r="A2300" s="2">
        <v>148016</v>
      </c>
      <c r="B2300" s="1">
        <v>24</v>
      </c>
      <c r="C2300" s="1">
        <v>1.9988999999999999</v>
      </c>
      <c r="D2300" s="1">
        <v>4.9302999999999999</v>
      </c>
      <c r="E2300" s="1">
        <v>8.7454000000000001</v>
      </c>
      <c r="F2300" s="1">
        <v>18.2774</v>
      </c>
      <c r="G2300" s="1" t="s">
        <v>14</v>
      </c>
      <c r="H2300" s="1" t="s">
        <v>31</v>
      </c>
      <c r="I2300" s="1" t="s">
        <v>32</v>
      </c>
      <c r="J2300" s="1" t="s">
        <v>33</v>
      </c>
      <c r="K2300" s="1" t="s">
        <v>34</v>
      </c>
      <c r="L2300" s="1" t="s">
        <v>35</v>
      </c>
      <c r="M2300" s="1" t="s">
        <v>36</v>
      </c>
      <c r="N2300" s="3" t="s">
        <v>37</v>
      </c>
    </row>
    <row r="2301" spans="1:14" ht="19.95" hidden="1" customHeight="1" x14ac:dyDescent="0.25">
      <c r="A2301" s="2">
        <v>147992</v>
      </c>
      <c r="B2301" s="1">
        <v>20</v>
      </c>
      <c r="C2301" s="1">
        <v>1.3601000000000001</v>
      </c>
      <c r="D2301" s="1">
        <v>4.7305999999999999</v>
      </c>
      <c r="E2301" s="1">
        <v>9.7430000000000003</v>
      </c>
      <c r="F2301" s="1">
        <v>19.999400000000001</v>
      </c>
      <c r="G2301" s="1" t="s">
        <v>30</v>
      </c>
      <c r="H2301" s="1" t="s">
        <v>31</v>
      </c>
      <c r="I2301" s="1" t="s">
        <v>32</v>
      </c>
      <c r="J2301" s="1" t="s">
        <v>33</v>
      </c>
      <c r="K2301" s="1" t="s">
        <v>34</v>
      </c>
      <c r="L2301" s="1" t="s">
        <v>35</v>
      </c>
      <c r="M2301" s="1" t="s">
        <v>36</v>
      </c>
      <c r="N2301" s="3" t="s">
        <v>37</v>
      </c>
    </row>
    <row r="2302" spans="1:14" ht="19.95" customHeight="1" x14ac:dyDescent="0.25">
      <c r="A2302" s="2">
        <v>147991</v>
      </c>
      <c r="B2302" s="1">
        <v>89</v>
      </c>
      <c r="C2302" s="1">
        <v>3.7970999999999999</v>
      </c>
      <c r="D2302" s="1">
        <v>6.0629</v>
      </c>
      <c r="E2302" s="1">
        <v>14.0824</v>
      </c>
      <c r="F2302" s="1">
        <v>26.811299999999999</v>
      </c>
      <c r="G2302" s="1" t="s">
        <v>30</v>
      </c>
      <c r="H2302" s="1" t="s">
        <v>22</v>
      </c>
      <c r="I2302" s="1" t="s">
        <v>23</v>
      </c>
      <c r="J2302" s="1" t="s">
        <v>24</v>
      </c>
      <c r="K2302" s="1" t="s">
        <v>25</v>
      </c>
      <c r="L2302" s="1" t="s">
        <v>26</v>
      </c>
      <c r="M2302" s="1" t="s">
        <v>27</v>
      </c>
      <c r="N2302" s="3" t="s">
        <v>28</v>
      </c>
    </row>
    <row r="2303" spans="1:14" ht="19.95" hidden="1" customHeight="1" x14ac:dyDescent="0.25">
      <c r="A2303" s="2">
        <v>147984</v>
      </c>
      <c r="B2303" s="1">
        <v>17</v>
      </c>
      <c r="C2303" s="1">
        <v>1.8084</v>
      </c>
      <c r="D2303" s="1">
        <v>4.5273000000000003</v>
      </c>
      <c r="E2303" s="1">
        <v>8.1745000000000001</v>
      </c>
      <c r="F2303" s="1">
        <v>18.493099999999998</v>
      </c>
      <c r="G2303" s="1" t="s">
        <v>14</v>
      </c>
      <c r="H2303" s="1" t="s">
        <v>31</v>
      </c>
      <c r="I2303" s="1" t="s">
        <v>32</v>
      </c>
      <c r="J2303" s="1" t="s">
        <v>33</v>
      </c>
      <c r="K2303" s="1" t="s">
        <v>34</v>
      </c>
      <c r="L2303" s="1" t="s">
        <v>35</v>
      </c>
      <c r="M2303" s="1" t="s">
        <v>36</v>
      </c>
      <c r="N2303" s="3" t="s">
        <v>37</v>
      </c>
    </row>
    <row r="2304" spans="1:14" ht="19.95" customHeight="1" x14ac:dyDescent="0.25">
      <c r="A2304" s="2">
        <v>147945</v>
      </c>
      <c r="B2304" s="1">
        <v>65</v>
      </c>
      <c r="C2304" s="1">
        <v>3.6537000000000002</v>
      </c>
      <c r="D2304" s="1">
        <v>6.6159999999999997</v>
      </c>
      <c r="E2304" s="1">
        <v>13.234</v>
      </c>
      <c r="F2304" s="1">
        <v>25.1571</v>
      </c>
      <c r="G2304" s="1" t="s">
        <v>38</v>
      </c>
      <c r="H2304" s="1" t="s">
        <v>22</v>
      </c>
      <c r="I2304" s="1" t="s">
        <v>23</v>
      </c>
      <c r="J2304" s="1" t="s">
        <v>24</v>
      </c>
      <c r="K2304" s="1" t="s">
        <v>25</v>
      </c>
      <c r="L2304" s="1" t="s">
        <v>26</v>
      </c>
      <c r="M2304" s="1" t="s">
        <v>27</v>
      </c>
      <c r="N2304" s="3" t="s">
        <v>28</v>
      </c>
    </row>
    <row r="2305" spans="1:14" ht="19.95" customHeight="1" x14ac:dyDescent="0.25">
      <c r="A2305" s="2">
        <v>147909</v>
      </c>
      <c r="B2305" s="1">
        <v>77</v>
      </c>
      <c r="C2305" s="1">
        <v>3.3220000000000001</v>
      </c>
      <c r="D2305" s="1">
        <v>6.5396999999999998</v>
      </c>
      <c r="E2305" s="1">
        <v>14.8476</v>
      </c>
      <c r="F2305" s="1">
        <v>25.116800000000001</v>
      </c>
      <c r="G2305" s="1" t="s">
        <v>38</v>
      </c>
      <c r="H2305" s="1" t="s">
        <v>22</v>
      </c>
      <c r="I2305" s="1" t="s">
        <v>23</v>
      </c>
      <c r="J2305" s="1" t="s">
        <v>24</v>
      </c>
      <c r="K2305" s="1" t="s">
        <v>25</v>
      </c>
      <c r="L2305" s="1" t="s">
        <v>26</v>
      </c>
      <c r="M2305" s="1" t="s">
        <v>27</v>
      </c>
      <c r="N2305" s="3" t="s">
        <v>28</v>
      </c>
    </row>
    <row r="2306" spans="1:14" ht="19.95" hidden="1" customHeight="1" x14ac:dyDescent="0.25">
      <c r="A2306" s="2">
        <v>147852</v>
      </c>
      <c r="B2306" s="1">
        <v>11</v>
      </c>
      <c r="C2306" s="1">
        <v>1.8372999999999999</v>
      </c>
      <c r="D2306" s="1">
        <v>4.8570000000000002</v>
      </c>
      <c r="E2306" s="1">
        <v>9.4139999999999997</v>
      </c>
      <c r="F2306" s="1">
        <v>16.372800000000002</v>
      </c>
      <c r="G2306" s="1" t="s">
        <v>29</v>
      </c>
      <c r="H2306" s="1" t="s">
        <v>31</v>
      </c>
      <c r="I2306" s="1" t="s">
        <v>32</v>
      </c>
      <c r="J2306" s="1" t="s">
        <v>33</v>
      </c>
      <c r="K2306" s="1" t="s">
        <v>34</v>
      </c>
      <c r="L2306" s="1" t="s">
        <v>35</v>
      </c>
      <c r="M2306" s="1" t="s">
        <v>36</v>
      </c>
      <c r="N2306" s="3" t="s">
        <v>37</v>
      </c>
    </row>
    <row r="2307" spans="1:14" ht="19.95" hidden="1" customHeight="1" x14ac:dyDescent="0.25">
      <c r="A2307" s="2">
        <v>147816</v>
      </c>
      <c r="B2307" s="1">
        <v>18</v>
      </c>
      <c r="C2307" s="1">
        <v>1.0636000000000001</v>
      </c>
      <c r="D2307" s="1">
        <v>4.3577000000000004</v>
      </c>
      <c r="E2307" s="1">
        <v>8.0919000000000008</v>
      </c>
      <c r="F2307" s="1">
        <v>19.129899999999999</v>
      </c>
      <c r="G2307" s="1" t="s">
        <v>30</v>
      </c>
      <c r="H2307" s="1" t="s">
        <v>31</v>
      </c>
      <c r="I2307" s="1" t="s">
        <v>32</v>
      </c>
      <c r="J2307" s="1" t="s">
        <v>33</v>
      </c>
      <c r="K2307" s="1" t="s">
        <v>34</v>
      </c>
      <c r="L2307" s="1" t="s">
        <v>35</v>
      </c>
      <c r="M2307" s="1" t="s">
        <v>36</v>
      </c>
      <c r="N2307" s="3" t="s">
        <v>37</v>
      </c>
    </row>
    <row r="2308" spans="1:14" ht="19.95" customHeight="1" x14ac:dyDescent="0.25">
      <c r="A2308" s="2">
        <v>147786</v>
      </c>
      <c r="B2308" s="1">
        <v>64</v>
      </c>
      <c r="C2308" s="1">
        <v>3.7593000000000001</v>
      </c>
      <c r="D2308" s="1">
        <v>6.9363000000000001</v>
      </c>
      <c r="E2308" s="1">
        <v>13.1631</v>
      </c>
      <c r="F2308" s="1">
        <v>26.0625</v>
      </c>
      <c r="G2308" s="1" t="s">
        <v>38</v>
      </c>
      <c r="H2308" s="1" t="s">
        <v>22</v>
      </c>
      <c r="I2308" s="1" t="s">
        <v>23</v>
      </c>
      <c r="J2308" s="1" t="s">
        <v>24</v>
      </c>
      <c r="K2308" s="1" t="s">
        <v>25</v>
      </c>
      <c r="L2308" s="1" t="s">
        <v>26</v>
      </c>
      <c r="M2308" s="1" t="s">
        <v>27</v>
      </c>
      <c r="N2308" s="3" t="s">
        <v>28</v>
      </c>
    </row>
    <row r="2309" spans="1:14" ht="19.95" hidden="1" customHeight="1" x14ac:dyDescent="0.25">
      <c r="A2309" s="2">
        <v>147753</v>
      </c>
      <c r="B2309" s="1">
        <v>12</v>
      </c>
      <c r="C2309" s="1">
        <v>1.2289000000000001</v>
      </c>
      <c r="D2309" s="1">
        <v>4.7001999999999997</v>
      </c>
      <c r="E2309" s="1">
        <v>8.0824999999999996</v>
      </c>
      <c r="F2309" s="1">
        <v>18.907499999999999</v>
      </c>
      <c r="G2309" s="1" t="s">
        <v>38</v>
      </c>
      <c r="H2309" s="1" t="s">
        <v>31</v>
      </c>
      <c r="I2309" s="1" t="s">
        <v>32</v>
      </c>
      <c r="J2309" s="1" t="s">
        <v>33</v>
      </c>
      <c r="K2309" s="1" t="s">
        <v>34</v>
      </c>
      <c r="L2309" s="1" t="s">
        <v>35</v>
      </c>
      <c r="M2309" s="1" t="s">
        <v>36</v>
      </c>
      <c r="N2309" s="3" t="s">
        <v>37</v>
      </c>
    </row>
    <row r="2310" spans="1:14" ht="19.95" customHeight="1" x14ac:dyDescent="0.25">
      <c r="A2310" s="2">
        <v>147694</v>
      </c>
      <c r="B2310" s="1">
        <v>88</v>
      </c>
      <c r="C2310" s="1">
        <v>3.2989000000000002</v>
      </c>
      <c r="D2310" s="1">
        <v>6.5651000000000002</v>
      </c>
      <c r="E2310" s="1">
        <v>15.9282</v>
      </c>
      <c r="F2310" s="1">
        <v>28.499199999999998</v>
      </c>
      <c r="G2310" s="1" t="s">
        <v>30</v>
      </c>
      <c r="H2310" s="1" t="s">
        <v>22</v>
      </c>
      <c r="I2310" s="1" t="s">
        <v>23</v>
      </c>
      <c r="J2310" s="1" t="s">
        <v>24</v>
      </c>
      <c r="K2310" s="1" t="s">
        <v>25</v>
      </c>
      <c r="L2310" s="1" t="s">
        <v>26</v>
      </c>
      <c r="M2310" s="1" t="s">
        <v>27</v>
      </c>
      <c r="N2310" s="3" t="s">
        <v>28</v>
      </c>
    </row>
    <row r="2311" spans="1:14" ht="19.95" hidden="1" customHeight="1" x14ac:dyDescent="0.25">
      <c r="A2311" s="2">
        <v>147686</v>
      </c>
      <c r="B2311" s="1">
        <v>49</v>
      </c>
      <c r="C2311" s="1">
        <v>2.1286</v>
      </c>
      <c r="D2311" s="1">
        <v>5.8517999999999999</v>
      </c>
      <c r="E2311" s="1">
        <v>11.4223</v>
      </c>
      <c r="F2311" s="1">
        <v>24.6859</v>
      </c>
      <c r="G2311" s="1" t="s">
        <v>38</v>
      </c>
      <c r="H2311" s="1" t="s">
        <v>15</v>
      </c>
      <c r="I2311" s="1" t="s">
        <v>16</v>
      </c>
      <c r="J2311" s="1" t="s">
        <v>17</v>
      </c>
      <c r="K2311" s="1" t="s">
        <v>18</v>
      </c>
      <c r="L2311" s="1" t="s">
        <v>19</v>
      </c>
      <c r="M2311" s="1" t="s">
        <v>20</v>
      </c>
      <c r="N2311" s="3" t="s">
        <v>21</v>
      </c>
    </row>
    <row r="2312" spans="1:14" ht="19.95" hidden="1" customHeight="1" x14ac:dyDescent="0.25">
      <c r="A2312" s="2">
        <v>147617</v>
      </c>
      <c r="B2312" s="1">
        <v>54</v>
      </c>
      <c r="C2312" s="1">
        <v>2.0472000000000001</v>
      </c>
      <c r="D2312" s="1">
        <v>5.4737999999999998</v>
      </c>
      <c r="E2312" s="1">
        <v>11.063700000000001</v>
      </c>
      <c r="F2312" s="1">
        <v>23.129899999999999</v>
      </c>
      <c r="G2312" s="1" t="s">
        <v>29</v>
      </c>
      <c r="H2312" s="1" t="s">
        <v>15</v>
      </c>
      <c r="I2312" s="1" t="s">
        <v>16</v>
      </c>
      <c r="J2312" s="1" t="s">
        <v>17</v>
      </c>
      <c r="K2312" s="1" t="s">
        <v>18</v>
      </c>
      <c r="L2312" s="1" t="s">
        <v>19</v>
      </c>
      <c r="M2312" s="1" t="s">
        <v>20</v>
      </c>
      <c r="N2312" s="3" t="s">
        <v>21</v>
      </c>
    </row>
    <row r="2313" spans="1:14" ht="19.95" customHeight="1" x14ac:dyDescent="0.25">
      <c r="A2313" s="2">
        <v>147603</v>
      </c>
      <c r="B2313" s="1">
        <v>100</v>
      </c>
      <c r="C2313" s="1">
        <v>3.3487</v>
      </c>
      <c r="D2313" s="1">
        <v>6.3891</v>
      </c>
      <c r="E2313" s="1">
        <v>13.6258</v>
      </c>
      <c r="F2313" s="1">
        <v>29.536999999999999</v>
      </c>
      <c r="G2313" s="1" t="s">
        <v>14</v>
      </c>
      <c r="H2313" s="1" t="s">
        <v>22</v>
      </c>
      <c r="I2313" s="1" t="s">
        <v>23</v>
      </c>
      <c r="J2313" s="1" t="s">
        <v>24</v>
      </c>
      <c r="K2313" s="1" t="s">
        <v>25</v>
      </c>
      <c r="L2313" s="1" t="s">
        <v>26</v>
      </c>
      <c r="M2313" s="1" t="s">
        <v>27</v>
      </c>
      <c r="N2313" s="3" t="s">
        <v>28</v>
      </c>
    </row>
    <row r="2314" spans="1:14" ht="19.95" hidden="1" customHeight="1" x14ac:dyDescent="0.25">
      <c r="A2314" s="2">
        <v>147594</v>
      </c>
      <c r="B2314" s="1">
        <v>13</v>
      </c>
      <c r="C2314" s="1">
        <v>1.7104999999999999</v>
      </c>
      <c r="D2314" s="1">
        <v>4.3388</v>
      </c>
      <c r="E2314" s="1">
        <v>8.9964999999999993</v>
      </c>
      <c r="F2314" s="1">
        <v>18.308900000000001</v>
      </c>
      <c r="G2314" s="1" t="s">
        <v>14</v>
      </c>
      <c r="H2314" s="1" t="s">
        <v>31</v>
      </c>
      <c r="I2314" s="1" t="s">
        <v>32</v>
      </c>
      <c r="J2314" s="1" t="s">
        <v>33</v>
      </c>
      <c r="K2314" s="1" t="s">
        <v>34</v>
      </c>
      <c r="L2314" s="1" t="s">
        <v>35</v>
      </c>
      <c r="M2314" s="1" t="s">
        <v>36</v>
      </c>
      <c r="N2314" s="3" t="s">
        <v>37</v>
      </c>
    </row>
    <row r="2315" spans="1:14" ht="19.95" customHeight="1" x14ac:dyDescent="0.25">
      <c r="A2315" s="2">
        <v>147582</v>
      </c>
      <c r="B2315" s="1">
        <v>75</v>
      </c>
      <c r="C2315" s="1">
        <v>3.6457000000000002</v>
      </c>
      <c r="D2315" s="1">
        <v>6.2373000000000003</v>
      </c>
      <c r="E2315" s="1">
        <v>15.3111</v>
      </c>
      <c r="F2315" s="1">
        <v>27.7273</v>
      </c>
      <c r="G2315" s="1" t="s">
        <v>30</v>
      </c>
      <c r="H2315" s="1" t="s">
        <v>22</v>
      </c>
      <c r="I2315" s="1" t="s">
        <v>23</v>
      </c>
      <c r="J2315" s="1" t="s">
        <v>24</v>
      </c>
      <c r="K2315" s="1" t="s">
        <v>25</v>
      </c>
      <c r="L2315" s="1" t="s">
        <v>26</v>
      </c>
      <c r="M2315" s="1" t="s">
        <v>27</v>
      </c>
      <c r="N2315" s="3" t="s">
        <v>28</v>
      </c>
    </row>
    <row r="2316" spans="1:14" ht="19.95" customHeight="1" x14ac:dyDescent="0.25">
      <c r="A2316" s="2">
        <v>147566</v>
      </c>
      <c r="B2316" s="1">
        <v>76</v>
      </c>
      <c r="C2316" s="1">
        <v>3.1522999999999999</v>
      </c>
      <c r="D2316" s="1">
        <v>6.0857000000000001</v>
      </c>
      <c r="E2316" s="1">
        <v>13.520899999999999</v>
      </c>
      <c r="F2316" s="1">
        <v>26.444099999999999</v>
      </c>
      <c r="G2316" s="1" t="s">
        <v>29</v>
      </c>
      <c r="H2316" s="1" t="s">
        <v>22</v>
      </c>
      <c r="I2316" s="1" t="s">
        <v>23</v>
      </c>
      <c r="J2316" s="1" t="s">
        <v>24</v>
      </c>
      <c r="K2316" s="1" t="s">
        <v>25</v>
      </c>
      <c r="L2316" s="1" t="s">
        <v>26</v>
      </c>
      <c r="M2316" s="1" t="s">
        <v>27</v>
      </c>
      <c r="N2316" s="3" t="s">
        <v>28</v>
      </c>
    </row>
    <row r="2317" spans="1:14" ht="19.95" hidden="1" customHeight="1" x14ac:dyDescent="0.25">
      <c r="A2317" s="2">
        <v>147563</v>
      </c>
      <c r="B2317" s="1">
        <v>35</v>
      </c>
      <c r="C2317" s="1">
        <v>2.4946999999999999</v>
      </c>
      <c r="D2317" s="1">
        <v>5.9821999999999997</v>
      </c>
      <c r="E2317" s="1">
        <v>10.7776</v>
      </c>
      <c r="F2317" s="1">
        <v>22.846599999999999</v>
      </c>
      <c r="G2317" s="1" t="s">
        <v>38</v>
      </c>
      <c r="H2317" s="1" t="s">
        <v>15</v>
      </c>
      <c r="I2317" s="1" t="s">
        <v>16</v>
      </c>
      <c r="J2317" s="1" t="s">
        <v>17</v>
      </c>
      <c r="K2317" s="1" t="s">
        <v>18</v>
      </c>
      <c r="L2317" s="1" t="s">
        <v>19</v>
      </c>
      <c r="M2317" s="1" t="s">
        <v>20</v>
      </c>
      <c r="N2317" s="3" t="s">
        <v>21</v>
      </c>
    </row>
    <row r="2318" spans="1:14" ht="19.95" hidden="1" customHeight="1" x14ac:dyDescent="0.25">
      <c r="A2318" s="2">
        <v>147535</v>
      </c>
      <c r="B2318" s="1">
        <v>48</v>
      </c>
      <c r="C2318" s="1">
        <v>2.3166000000000002</v>
      </c>
      <c r="D2318" s="1">
        <v>5.3941999999999997</v>
      </c>
      <c r="E2318" s="1">
        <v>10.0449</v>
      </c>
      <c r="F2318" s="1">
        <v>24.3901</v>
      </c>
      <c r="G2318" s="1" t="s">
        <v>30</v>
      </c>
      <c r="H2318" s="1" t="s">
        <v>15</v>
      </c>
      <c r="I2318" s="1" t="s">
        <v>16</v>
      </c>
      <c r="J2318" s="1" t="s">
        <v>17</v>
      </c>
      <c r="K2318" s="1" t="s">
        <v>18</v>
      </c>
      <c r="L2318" s="1" t="s">
        <v>19</v>
      </c>
      <c r="M2318" s="1" t="s">
        <v>20</v>
      </c>
      <c r="N2318" s="3" t="s">
        <v>21</v>
      </c>
    </row>
    <row r="2319" spans="1:14" ht="19.95" hidden="1" customHeight="1" x14ac:dyDescent="0.25">
      <c r="A2319" s="2">
        <v>147518</v>
      </c>
      <c r="B2319" s="1">
        <v>58</v>
      </c>
      <c r="C2319" s="1">
        <v>2.3883000000000001</v>
      </c>
      <c r="D2319" s="1">
        <v>5.1230000000000002</v>
      </c>
      <c r="E2319" s="1">
        <v>11.452400000000001</v>
      </c>
      <c r="F2319" s="1">
        <v>24.8385</v>
      </c>
      <c r="G2319" s="1" t="s">
        <v>29</v>
      </c>
      <c r="H2319" s="1" t="s">
        <v>15</v>
      </c>
      <c r="I2319" s="1" t="s">
        <v>16</v>
      </c>
      <c r="J2319" s="1" t="s">
        <v>17</v>
      </c>
      <c r="K2319" s="1" t="s">
        <v>18</v>
      </c>
      <c r="L2319" s="1" t="s">
        <v>19</v>
      </c>
      <c r="M2319" s="1" t="s">
        <v>20</v>
      </c>
      <c r="N2319" s="3" t="s">
        <v>21</v>
      </c>
    </row>
    <row r="2320" spans="1:14" ht="19.95" customHeight="1" x14ac:dyDescent="0.25">
      <c r="A2320" s="2">
        <v>147498</v>
      </c>
      <c r="B2320" s="1">
        <v>75</v>
      </c>
      <c r="C2320" s="1">
        <v>3.5013999999999998</v>
      </c>
      <c r="D2320" s="1">
        <v>6.9362000000000004</v>
      </c>
      <c r="E2320" s="1">
        <v>12.8315</v>
      </c>
      <c r="F2320" s="1">
        <v>27.357700000000001</v>
      </c>
      <c r="G2320" s="1" t="s">
        <v>29</v>
      </c>
      <c r="H2320" s="1" t="s">
        <v>22</v>
      </c>
      <c r="I2320" s="1" t="s">
        <v>23</v>
      </c>
      <c r="J2320" s="1" t="s">
        <v>24</v>
      </c>
      <c r="K2320" s="1" t="s">
        <v>25</v>
      </c>
      <c r="L2320" s="1" t="s">
        <v>26</v>
      </c>
      <c r="M2320" s="1" t="s">
        <v>27</v>
      </c>
      <c r="N2320" s="3" t="s">
        <v>28</v>
      </c>
    </row>
    <row r="2321" spans="1:14" ht="19.95" hidden="1" customHeight="1" x14ac:dyDescent="0.25">
      <c r="A2321" s="2">
        <v>147490</v>
      </c>
      <c r="B2321" s="1">
        <v>15</v>
      </c>
      <c r="C2321" s="1">
        <v>1.1171</v>
      </c>
      <c r="D2321" s="1">
        <v>4.5374999999999996</v>
      </c>
      <c r="E2321" s="1">
        <v>8.8462999999999994</v>
      </c>
      <c r="F2321" s="1">
        <v>16.006799999999998</v>
      </c>
      <c r="G2321" s="1" t="s">
        <v>30</v>
      </c>
      <c r="H2321" s="1" t="s">
        <v>31</v>
      </c>
      <c r="I2321" s="1" t="s">
        <v>32</v>
      </c>
      <c r="J2321" s="1" t="s">
        <v>33</v>
      </c>
      <c r="K2321" s="1" t="s">
        <v>34</v>
      </c>
      <c r="L2321" s="1" t="s">
        <v>35</v>
      </c>
      <c r="M2321" s="1" t="s">
        <v>36</v>
      </c>
      <c r="N2321" s="3" t="s">
        <v>37</v>
      </c>
    </row>
    <row r="2322" spans="1:14" ht="19.95" customHeight="1" x14ac:dyDescent="0.25">
      <c r="A2322" s="2">
        <v>147395</v>
      </c>
      <c r="B2322" s="1">
        <v>93</v>
      </c>
      <c r="C2322" s="1">
        <v>3.1530999999999998</v>
      </c>
      <c r="D2322" s="1">
        <v>6.3917999999999999</v>
      </c>
      <c r="E2322" s="1">
        <v>14.508800000000001</v>
      </c>
      <c r="F2322" s="1">
        <v>26.1647</v>
      </c>
      <c r="G2322" s="1" t="s">
        <v>38</v>
      </c>
      <c r="H2322" s="1" t="s">
        <v>22</v>
      </c>
      <c r="I2322" s="1" t="s">
        <v>23</v>
      </c>
      <c r="J2322" s="1" t="s">
        <v>24</v>
      </c>
      <c r="K2322" s="1" t="s">
        <v>25</v>
      </c>
      <c r="L2322" s="1" t="s">
        <v>26</v>
      </c>
      <c r="M2322" s="1" t="s">
        <v>27</v>
      </c>
      <c r="N2322" s="3" t="s">
        <v>28</v>
      </c>
    </row>
    <row r="2323" spans="1:14" ht="19.95" hidden="1" customHeight="1" x14ac:dyDescent="0.25">
      <c r="A2323" s="2">
        <v>147375</v>
      </c>
      <c r="B2323" s="1">
        <v>53</v>
      </c>
      <c r="C2323" s="1">
        <v>2.0988000000000002</v>
      </c>
      <c r="D2323" s="1">
        <v>5.5243000000000002</v>
      </c>
      <c r="E2323" s="1">
        <v>11.7601</v>
      </c>
      <c r="F2323" s="1">
        <v>22.634599999999999</v>
      </c>
      <c r="G2323" s="1" t="s">
        <v>30</v>
      </c>
      <c r="H2323" s="1" t="s">
        <v>15</v>
      </c>
      <c r="I2323" s="1" t="s">
        <v>16</v>
      </c>
      <c r="J2323" s="1" t="s">
        <v>17</v>
      </c>
      <c r="K2323" s="1" t="s">
        <v>18</v>
      </c>
      <c r="L2323" s="1" t="s">
        <v>19</v>
      </c>
      <c r="M2323" s="1" t="s">
        <v>20</v>
      </c>
      <c r="N2323" s="3" t="s">
        <v>21</v>
      </c>
    </row>
    <row r="2324" spans="1:14" ht="19.95" customHeight="1" x14ac:dyDescent="0.25">
      <c r="A2324" s="2">
        <v>147355</v>
      </c>
      <c r="B2324" s="1">
        <v>70</v>
      </c>
      <c r="C2324" s="1">
        <v>3.6421999999999999</v>
      </c>
      <c r="D2324" s="1">
        <v>6.8662000000000001</v>
      </c>
      <c r="E2324" s="1">
        <v>15.4556</v>
      </c>
      <c r="F2324" s="1">
        <v>29.355699999999999</v>
      </c>
      <c r="G2324" s="1" t="s">
        <v>14</v>
      </c>
      <c r="H2324" s="1" t="s">
        <v>22</v>
      </c>
      <c r="I2324" s="1" t="s">
        <v>23</v>
      </c>
      <c r="J2324" s="1" t="s">
        <v>24</v>
      </c>
      <c r="K2324" s="1" t="s">
        <v>25</v>
      </c>
      <c r="L2324" s="1" t="s">
        <v>26</v>
      </c>
      <c r="M2324" s="1" t="s">
        <v>27</v>
      </c>
      <c r="N2324" s="3" t="s">
        <v>28</v>
      </c>
    </row>
    <row r="2325" spans="1:14" ht="19.95" hidden="1" customHeight="1" x14ac:dyDescent="0.25">
      <c r="A2325" s="2">
        <v>147319</v>
      </c>
      <c r="B2325" s="1">
        <v>38</v>
      </c>
      <c r="C2325" s="1">
        <v>2.1705000000000001</v>
      </c>
      <c r="D2325" s="1">
        <v>5.0678000000000001</v>
      </c>
      <c r="E2325" s="1">
        <v>11.549200000000001</v>
      </c>
      <c r="F2325" s="1">
        <v>21.049700000000001</v>
      </c>
      <c r="G2325" s="1" t="s">
        <v>38</v>
      </c>
      <c r="H2325" s="1" t="s">
        <v>15</v>
      </c>
      <c r="I2325" s="1" t="s">
        <v>16</v>
      </c>
      <c r="J2325" s="1" t="s">
        <v>17</v>
      </c>
      <c r="K2325" s="1" t="s">
        <v>18</v>
      </c>
      <c r="L2325" s="1" t="s">
        <v>19</v>
      </c>
      <c r="M2325" s="1" t="s">
        <v>20</v>
      </c>
      <c r="N2325" s="3" t="s">
        <v>21</v>
      </c>
    </row>
    <row r="2326" spans="1:14" ht="19.95" hidden="1" customHeight="1" x14ac:dyDescent="0.25">
      <c r="A2326" s="2">
        <v>147308</v>
      </c>
      <c r="B2326" s="1">
        <v>41</v>
      </c>
      <c r="C2326" s="1">
        <v>2.0529999999999999</v>
      </c>
      <c r="D2326" s="1">
        <v>5.6401000000000003</v>
      </c>
      <c r="E2326" s="1">
        <v>11.9238</v>
      </c>
      <c r="F2326" s="1">
        <v>20.38</v>
      </c>
      <c r="G2326" s="1" t="s">
        <v>14</v>
      </c>
      <c r="H2326" s="1" t="s">
        <v>15</v>
      </c>
      <c r="I2326" s="1" t="s">
        <v>16</v>
      </c>
      <c r="J2326" s="1" t="s">
        <v>17</v>
      </c>
      <c r="K2326" s="1" t="s">
        <v>18</v>
      </c>
      <c r="L2326" s="1" t="s">
        <v>19</v>
      </c>
      <c r="M2326" s="1" t="s">
        <v>20</v>
      </c>
      <c r="N2326" s="3" t="s">
        <v>21</v>
      </c>
    </row>
    <row r="2327" spans="1:14" ht="19.95" hidden="1" customHeight="1" x14ac:dyDescent="0.25">
      <c r="A2327" s="2">
        <v>147256</v>
      </c>
      <c r="B2327" s="1">
        <v>52</v>
      </c>
      <c r="C2327" s="1">
        <v>2.5878999999999999</v>
      </c>
      <c r="D2327" s="1">
        <v>5.556</v>
      </c>
      <c r="E2327" s="1">
        <v>11.3162</v>
      </c>
      <c r="F2327" s="1">
        <v>21.355899999999998</v>
      </c>
      <c r="G2327" s="1" t="s">
        <v>14</v>
      </c>
      <c r="H2327" s="1" t="s">
        <v>15</v>
      </c>
      <c r="I2327" s="1" t="s">
        <v>16</v>
      </c>
      <c r="J2327" s="1" t="s">
        <v>17</v>
      </c>
      <c r="K2327" s="1" t="s">
        <v>18</v>
      </c>
      <c r="L2327" s="1" t="s">
        <v>19</v>
      </c>
      <c r="M2327" s="1" t="s">
        <v>20</v>
      </c>
      <c r="N2327" s="3" t="s">
        <v>21</v>
      </c>
    </row>
    <row r="2328" spans="1:14" ht="19.95" hidden="1" customHeight="1" x14ac:dyDescent="0.25">
      <c r="A2328" s="2">
        <v>147254</v>
      </c>
      <c r="B2328" s="1">
        <v>20</v>
      </c>
      <c r="C2328" s="1">
        <v>1.3764000000000001</v>
      </c>
      <c r="D2328" s="1">
        <v>4.6561000000000003</v>
      </c>
      <c r="E2328" s="1">
        <v>8.9309999999999992</v>
      </c>
      <c r="F2328" s="1">
        <v>17.894500000000001</v>
      </c>
      <c r="G2328" s="1" t="s">
        <v>29</v>
      </c>
      <c r="H2328" s="1" t="s">
        <v>31</v>
      </c>
      <c r="I2328" s="1" t="s">
        <v>32</v>
      </c>
      <c r="J2328" s="1" t="s">
        <v>33</v>
      </c>
      <c r="K2328" s="1" t="s">
        <v>34</v>
      </c>
      <c r="L2328" s="1" t="s">
        <v>35</v>
      </c>
      <c r="M2328" s="1" t="s">
        <v>36</v>
      </c>
      <c r="N2328" s="3" t="s">
        <v>37</v>
      </c>
    </row>
    <row r="2329" spans="1:14" ht="19.95" customHeight="1" x14ac:dyDescent="0.25">
      <c r="A2329" s="2">
        <v>147234</v>
      </c>
      <c r="B2329" s="1">
        <v>88</v>
      </c>
      <c r="C2329" s="1">
        <v>3.0148000000000001</v>
      </c>
      <c r="D2329" s="1">
        <v>6.4457000000000004</v>
      </c>
      <c r="E2329" s="1">
        <v>14.186</v>
      </c>
      <c r="F2329" s="1">
        <v>28.133199999999999</v>
      </c>
      <c r="G2329" s="1" t="s">
        <v>38</v>
      </c>
      <c r="H2329" s="1" t="s">
        <v>22</v>
      </c>
      <c r="I2329" s="1" t="s">
        <v>23</v>
      </c>
      <c r="J2329" s="1" t="s">
        <v>24</v>
      </c>
      <c r="K2329" s="1" t="s">
        <v>25</v>
      </c>
      <c r="L2329" s="1" t="s">
        <v>26</v>
      </c>
      <c r="M2329" s="1" t="s">
        <v>27</v>
      </c>
      <c r="N2329" s="3" t="s">
        <v>28</v>
      </c>
    </row>
    <row r="2330" spans="1:14" ht="19.95" hidden="1" customHeight="1" x14ac:dyDescent="0.25">
      <c r="A2330" s="2">
        <v>147213</v>
      </c>
      <c r="B2330" s="1">
        <v>21</v>
      </c>
      <c r="C2330" s="1">
        <v>1.5410999999999999</v>
      </c>
      <c r="D2330" s="1">
        <v>4.1757</v>
      </c>
      <c r="E2330" s="1">
        <v>9.0289000000000001</v>
      </c>
      <c r="F2330" s="1">
        <v>19.863199999999999</v>
      </c>
      <c r="G2330" s="1" t="s">
        <v>29</v>
      </c>
      <c r="H2330" s="1" t="s">
        <v>31</v>
      </c>
      <c r="I2330" s="1" t="s">
        <v>32</v>
      </c>
      <c r="J2330" s="1" t="s">
        <v>33</v>
      </c>
      <c r="K2330" s="1" t="s">
        <v>34</v>
      </c>
      <c r="L2330" s="1" t="s">
        <v>35</v>
      </c>
      <c r="M2330" s="1" t="s">
        <v>36</v>
      </c>
      <c r="N2330" s="3" t="s">
        <v>37</v>
      </c>
    </row>
    <row r="2331" spans="1:14" ht="19.95" customHeight="1" x14ac:dyDescent="0.25">
      <c r="A2331" s="2">
        <v>147199</v>
      </c>
      <c r="B2331" s="1">
        <v>82</v>
      </c>
      <c r="C2331" s="1">
        <v>3.1692999999999998</v>
      </c>
      <c r="D2331" s="1">
        <v>6.8498000000000001</v>
      </c>
      <c r="E2331" s="1">
        <v>13.280799999999999</v>
      </c>
      <c r="F2331" s="1">
        <v>29.189499999999999</v>
      </c>
      <c r="G2331" s="1" t="s">
        <v>38</v>
      </c>
      <c r="H2331" s="1" t="s">
        <v>22</v>
      </c>
      <c r="I2331" s="1" t="s">
        <v>23</v>
      </c>
      <c r="J2331" s="1" t="s">
        <v>24</v>
      </c>
      <c r="K2331" s="1" t="s">
        <v>25</v>
      </c>
      <c r="L2331" s="1" t="s">
        <v>26</v>
      </c>
      <c r="M2331" s="1" t="s">
        <v>27</v>
      </c>
      <c r="N2331" s="3" t="s">
        <v>28</v>
      </c>
    </row>
    <row r="2332" spans="1:14" ht="19.95" customHeight="1" x14ac:dyDescent="0.25">
      <c r="A2332" s="2">
        <v>147186</v>
      </c>
      <c r="B2332" s="1">
        <v>98</v>
      </c>
      <c r="C2332" s="1">
        <v>3.4138999999999999</v>
      </c>
      <c r="D2332" s="1">
        <v>6.3621999999999996</v>
      </c>
      <c r="E2332" s="1">
        <v>15.1242</v>
      </c>
      <c r="F2332" s="1">
        <v>25.443999999999999</v>
      </c>
      <c r="G2332" s="1" t="s">
        <v>14</v>
      </c>
      <c r="H2332" s="1" t="s">
        <v>22</v>
      </c>
      <c r="I2332" s="1" t="s">
        <v>23</v>
      </c>
      <c r="J2332" s="1" t="s">
        <v>24</v>
      </c>
      <c r="K2332" s="1" t="s">
        <v>25</v>
      </c>
      <c r="L2332" s="1" t="s">
        <v>26</v>
      </c>
      <c r="M2332" s="1" t="s">
        <v>27</v>
      </c>
      <c r="N2332" s="3" t="s">
        <v>28</v>
      </c>
    </row>
    <row r="2333" spans="1:14" ht="19.95" customHeight="1" x14ac:dyDescent="0.25">
      <c r="A2333" s="2">
        <v>147183</v>
      </c>
      <c r="B2333" s="1">
        <v>73</v>
      </c>
      <c r="C2333" s="1">
        <v>3.0268999999999999</v>
      </c>
      <c r="D2333" s="1">
        <v>6.1241000000000003</v>
      </c>
      <c r="E2333" s="1">
        <v>15.065200000000001</v>
      </c>
      <c r="F2333" s="1">
        <v>28.555099999999999</v>
      </c>
      <c r="G2333" s="1" t="s">
        <v>29</v>
      </c>
      <c r="H2333" s="1" t="s">
        <v>22</v>
      </c>
      <c r="I2333" s="1" t="s">
        <v>23</v>
      </c>
      <c r="J2333" s="1" t="s">
        <v>24</v>
      </c>
      <c r="K2333" s="1" t="s">
        <v>25</v>
      </c>
      <c r="L2333" s="1" t="s">
        <v>26</v>
      </c>
      <c r="M2333" s="1" t="s">
        <v>27</v>
      </c>
      <c r="N2333" s="3" t="s">
        <v>28</v>
      </c>
    </row>
    <row r="2334" spans="1:14" ht="19.95" customHeight="1" x14ac:dyDescent="0.25">
      <c r="A2334" s="2">
        <v>147181</v>
      </c>
      <c r="B2334" s="1">
        <v>87</v>
      </c>
      <c r="C2334" s="1">
        <v>3.8249</v>
      </c>
      <c r="D2334" s="1">
        <v>6.1940999999999997</v>
      </c>
      <c r="E2334" s="1">
        <v>12.4894</v>
      </c>
      <c r="F2334" s="1">
        <v>26.457599999999999</v>
      </c>
      <c r="G2334" s="1" t="s">
        <v>14</v>
      </c>
      <c r="H2334" s="1" t="s">
        <v>22</v>
      </c>
      <c r="I2334" s="1" t="s">
        <v>23</v>
      </c>
      <c r="J2334" s="1" t="s">
        <v>24</v>
      </c>
      <c r="K2334" s="1" t="s">
        <v>25</v>
      </c>
      <c r="L2334" s="1" t="s">
        <v>26</v>
      </c>
      <c r="M2334" s="1" t="s">
        <v>27</v>
      </c>
      <c r="N2334" s="3" t="s">
        <v>28</v>
      </c>
    </row>
    <row r="2335" spans="1:14" ht="19.95" hidden="1" customHeight="1" x14ac:dyDescent="0.25">
      <c r="A2335" s="2">
        <v>147154</v>
      </c>
      <c r="B2335" s="1">
        <v>55</v>
      </c>
      <c r="C2335" s="1">
        <v>2.0680999999999998</v>
      </c>
      <c r="D2335" s="1">
        <v>5.9329999999999998</v>
      </c>
      <c r="E2335" s="1">
        <v>10.7486</v>
      </c>
      <c r="F2335" s="1">
        <v>23.241199999999999</v>
      </c>
      <c r="G2335" s="1" t="s">
        <v>29</v>
      </c>
      <c r="H2335" s="1" t="s">
        <v>15</v>
      </c>
      <c r="I2335" s="1" t="s">
        <v>16</v>
      </c>
      <c r="J2335" s="1" t="s">
        <v>17</v>
      </c>
      <c r="K2335" s="1" t="s">
        <v>18</v>
      </c>
      <c r="L2335" s="1" t="s">
        <v>19</v>
      </c>
      <c r="M2335" s="1" t="s">
        <v>20</v>
      </c>
      <c r="N2335" s="3" t="s">
        <v>21</v>
      </c>
    </row>
    <row r="2336" spans="1:14" ht="19.95" hidden="1" customHeight="1" x14ac:dyDescent="0.25">
      <c r="A2336" s="2">
        <v>147101</v>
      </c>
      <c r="B2336" s="1">
        <v>20</v>
      </c>
      <c r="C2336" s="1">
        <v>1.8327</v>
      </c>
      <c r="D2336" s="1">
        <v>4.3124000000000002</v>
      </c>
      <c r="E2336" s="1">
        <v>8.5643999999999991</v>
      </c>
      <c r="F2336" s="1">
        <v>19.670200000000001</v>
      </c>
      <c r="G2336" s="1" t="s">
        <v>38</v>
      </c>
      <c r="H2336" s="1" t="s">
        <v>31</v>
      </c>
      <c r="I2336" s="1" t="s">
        <v>32</v>
      </c>
      <c r="J2336" s="1" t="s">
        <v>33</v>
      </c>
      <c r="K2336" s="1" t="s">
        <v>34</v>
      </c>
      <c r="L2336" s="1" t="s">
        <v>35</v>
      </c>
      <c r="M2336" s="1" t="s">
        <v>36</v>
      </c>
      <c r="N2336" s="3" t="s">
        <v>37</v>
      </c>
    </row>
    <row r="2337" spans="1:14" ht="19.95" hidden="1" customHeight="1" x14ac:dyDescent="0.25">
      <c r="A2337" s="2">
        <v>147020</v>
      </c>
      <c r="B2337" s="1">
        <v>17</v>
      </c>
      <c r="C2337" s="1">
        <v>1.9944999999999999</v>
      </c>
      <c r="D2337" s="1">
        <v>4.2575000000000003</v>
      </c>
      <c r="E2337" s="1">
        <v>8.5905000000000005</v>
      </c>
      <c r="F2337" s="1">
        <v>17.1478</v>
      </c>
      <c r="G2337" s="1" t="s">
        <v>38</v>
      </c>
      <c r="H2337" s="1" t="s">
        <v>31</v>
      </c>
      <c r="I2337" s="1" t="s">
        <v>32</v>
      </c>
      <c r="J2337" s="1" t="s">
        <v>33</v>
      </c>
      <c r="K2337" s="1" t="s">
        <v>34</v>
      </c>
      <c r="L2337" s="1" t="s">
        <v>35</v>
      </c>
      <c r="M2337" s="1" t="s">
        <v>36</v>
      </c>
      <c r="N2337" s="3" t="s">
        <v>37</v>
      </c>
    </row>
    <row r="2338" spans="1:14" ht="19.95" hidden="1" customHeight="1" x14ac:dyDescent="0.25">
      <c r="A2338" s="2">
        <v>147003</v>
      </c>
      <c r="B2338" s="1">
        <v>44</v>
      </c>
      <c r="C2338" s="1">
        <v>2.5943999999999998</v>
      </c>
      <c r="D2338" s="1">
        <v>5.4588000000000001</v>
      </c>
      <c r="E2338" s="1">
        <v>10.3111</v>
      </c>
      <c r="F2338" s="1">
        <v>20.0151</v>
      </c>
      <c r="G2338" s="1" t="s">
        <v>38</v>
      </c>
      <c r="H2338" s="1" t="s">
        <v>15</v>
      </c>
      <c r="I2338" s="1" t="s">
        <v>16</v>
      </c>
      <c r="J2338" s="1" t="s">
        <v>17</v>
      </c>
      <c r="K2338" s="1" t="s">
        <v>18</v>
      </c>
      <c r="L2338" s="1" t="s">
        <v>19</v>
      </c>
      <c r="M2338" s="1" t="s">
        <v>20</v>
      </c>
      <c r="N2338" s="3" t="s">
        <v>21</v>
      </c>
    </row>
    <row r="2339" spans="1:14" ht="19.95" hidden="1" customHeight="1" x14ac:dyDescent="0.25">
      <c r="A2339" s="2">
        <v>146931</v>
      </c>
      <c r="B2339" s="1">
        <v>12</v>
      </c>
      <c r="C2339" s="1">
        <v>1.8361000000000001</v>
      </c>
      <c r="D2339" s="1">
        <v>4.2061999999999999</v>
      </c>
      <c r="E2339" s="1">
        <v>9.6386000000000003</v>
      </c>
      <c r="F2339" s="1">
        <v>16.513999999999999</v>
      </c>
      <c r="G2339" s="1" t="s">
        <v>14</v>
      </c>
      <c r="H2339" s="1" t="s">
        <v>31</v>
      </c>
      <c r="I2339" s="1" t="s">
        <v>32</v>
      </c>
      <c r="J2339" s="1" t="s">
        <v>33</v>
      </c>
      <c r="K2339" s="1" t="s">
        <v>34</v>
      </c>
      <c r="L2339" s="1" t="s">
        <v>35</v>
      </c>
      <c r="M2339" s="1" t="s">
        <v>36</v>
      </c>
      <c r="N2339" s="3" t="s">
        <v>37</v>
      </c>
    </row>
    <row r="2340" spans="1:14" ht="19.95" hidden="1" customHeight="1" x14ac:dyDescent="0.25">
      <c r="A2340" s="2">
        <v>146916</v>
      </c>
      <c r="B2340" s="1">
        <v>22</v>
      </c>
      <c r="C2340" s="1">
        <v>1.8973</v>
      </c>
      <c r="D2340" s="1">
        <v>4.8400999999999996</v>
      </c>
      <c r="E2340" s="1">
        <v>9.8428000000000004</v>
      </c>
      <c r="F2340" s="1">
        <v>17.642099999999999</v>
      </c>
      <c r="G2340" s="1" t="s">
        <v>29</v>
      </c>
      <c r="H2340" s="1" t="s">
        <v>31</v>
      </c>
      <c r="I2340" s="1" t="s">
        <v>32</v>
      </c>
      <c r="J2340" s="1" t="s">
        <v>33</v>
      </c>
      <c r="K2340" s="1" t="s">
        <v>34</v>
      </c>
      <c r="L2340" s="1" t="s">
        <v>35</v>
      </c>
      <c r="M2340" s="1" t="s">
        <v>36</v>
      </c>
      <c r="N2340" s="3" t="s">
        <v>37</v>
      </c>
    </row>
    <row r="2341" spans="1:14" ht="19.95" customHeight="1" x14ac:dyDescent="0.25">
      <c r="A2341" s="2">
        <v>146876</v>
      </c>
      <c r="B2341" s="1">
        <v>72</v>
      </c>
      <c r="C2341" s="1">
        <v>3.5773999999999999</v>
      </c>
      <c r="D2341" s="1">
        <v>6.2180999999999997</v>
      </c>
      <c r="E2341" s="1">
        <v>14.6122</v>
      </c>
      <c r="F2341" s="1">
        <v>29.658100000000001</v>
      </c>
      <c r="G2341" s="1" t="s">
        <v>14</v>
      </c>
      <c r="H2341" s="1" t="s">
        <v>22</v>
      </c>
      <c r="I2341" s="1" t="s">
        <v>23</v>
      </c>
      <c r="J2341" s="1" t="s">
        <v>24</v>
      </c>
      <c r="K2341" s="1" t="s">
        <v>25</v>
      </c>
      <c r="L2341" s="1" t="s">
        <v>26</v>
      </c>
      <c r="M2341" s="1" t="s">
        <v>27</v>
      </c>
      <c r="N2341" s="3" t="s">
        <v>28</v>
      </c>
    </row>
    <row r="2342" spans="1:14" ht="19.95" hidden="1" customHeight="1" x14ac:dyDescent="0.25">
      <c r="A2342" s="2">
        <v>146837</v>
      </c>
      <c r="B2342" s="1">
        <v>19</v>
      </c>
      <c r="C2342" s="1">
        <v>1.9266000000000001</v>
      </c>
      <c r="D2342" s="1">
        <v>4.6304999999999996</v>
      </c>
      <c r="E2342" s="1">
        <v>8.0548000000000002</v>
      </c>
      <c r="F2342" s="1">
        <v>17.922000000000001</v>
      </c>
      <c r="G2342" s="1" t="s">
        <v>29</v>
      </c>
      <c r="H2342" s="1" t="s">
        <v>31</v>
      </c>
      <c r="I2342" s="1" t="s">
        <v>32</v>
      </c>
      <c r="J2342" s="1" t="s">
        <v>33</v>
      </c>
      <c r="K2342" s="1" t="s">
        <v>34</v>
      </c>
      <c r="L2342" s="1" t="s">
        <v>35</v>
      </c>
      <c r="M2342" s="1" t="s">
        <v>36</v>
      </c>
      <c r="N2342" s="3" t="s">
        <v>37</v>
      </c>
    </row>
    <row r="2343" spans="1:14" ht="19.95" hidden="1" customHeight="1" x14ac:dyDescent="0.25">
      <c r="A2343" s="2">
        <v>146828</v>
      </c>
      <c r="B2343" s="1">
        <v>47</v>
      </c>
      <c r="C2343" s="1">
        <v>2.4011999999999998</v>
      </c>
      <c r="D2343" s="1">
        <v>5.0910000000000002</v>
      </c>
      <c r="E2343" s="1">
        <v>11.1867</v>
      </c>
      <c r="F2343" s="1">
        <v>21.744800000000001</v>
      </c>
      <c r="G2343" s="1" t="s">
        <v>30</v>
      </c>
      <c r="H2343" s="1" t="s">
        <v>15</v>
      </c>
      <c r="I2343" s="1" t="s">
        <v>16</v>
      </c>
      <c r="J2343" s="1" t="s">
        <v>17</v>
      </c>
      <c r="K2343" s="1" t="s">
        <v>18</v>
      </c>
      <c r="L2343" s="1" t="s">
        <v>19</v>
      </c>
      <c r="M2343" s="1" t="s">
        <v>20</v>
      </c>
      <c r="N2343" s="3" t="s">
        <v>21</v>
      </c>
    </row>
    <row r="2344" spans="1:14" ht="19.95" hidden="1" customHeight="1" x14ac:dyDescent="0.25">
      <c r="A2344" s="2">
        <v>146820</v>
      </c>
      <c r="B2344" s="1">
        <v>40</v>
      </c>
      <c r="C2344" s="1">
        <v>2.2450999999999999</v>
      </c>
      <c r="D2344" s="1">
        <v>5.4462000000000002</v>
      </c>
      <c r="E2344" s="1">
        <v>11.5641</v>
      </c>
      <c r="F2344" s="1">
        <v>24.4803</v>
      </c>
      <c r="G2344" s="1" t="s">
        <v>38</v>
      </c>
      <c r="H2344" s="1" t="s">
        <v>15</v>
      </c>
      <c r="I2344" s="1" t="s">
        <v>16</v>
      </c>
      <c r="J2344" s="1" t="s">
        <v>17</v>
      </c>
      <c r="K2344" s="1" t="s">
        <v>18</v>
      </c>
      <c r="L2344" s="1" t="s">
        <v>19</v>
      </c>
      <c r="M2344" s="1" t="s">
        <v>20</v>
      </c>
      <c r="N2344" s="3" t="s">
        <v>21</v>
      </c>
    </row>
    <row r="2345" spans="1:14" ht="19.95" hidden="1" customHeight="1" x14ac:dyDescent="0.25">
      <c r="A2345" s="2">
        <v>146767</v>
      </c>
      <c r="B2345" s="1">
        <v>18</v>
      </c>
      <c r="C2345" s="1">
        <v>1.8004</v>
      </c>
      <c r="D2345" s="1">
        <v>4.7251000000000003</v>
      </c>
      <c r="E2345" s="1">
        <v>9.4946999999999999</v>
      </c>
      <c r="F2345" s="1">
        <v>19.752199999999998</v>
      </c>
      <c r="G2345" s="1" t="s">
        <v>14</v>
      </c>
      <c r="H2345" s="1" t="s">
        <v>31</v>
      </c>
      <c r="I2345" s="1" t="s">
        <v>32</v>
      </c>
      <c r="J2345" s="1" t="s">
        <v>33</v>
      </c>
      <c r="K2345" s="1" t="s">
        <v>34</v>
      </c>
      <c r="L2345" s="1" t="s">
        <v>35</v>
      </c>
      <c r="M2345" s="1" t="s">
        <v>36</v>
      </c>
      <c r="N2345" s="3" t="s">
        <v>37</v>
      </c>
    </row>
    <row r="2346" spans="1:14" ht="19.95" customHeight="1" x14ac:dyDescent="0.25">
      <c r="A2346" s="2">
        <v>146759</v>
      </c>
      <c r="B2346" s="1">
        <v>99</v>
      </c>
      <c r="C2346" s="1">
        <v>3.2534000000000001</v>
      </c>
      <c r="D2346" s="1">
        <v>6.8665000000000003</v>
      </c>
      <c r="E2346" s="1">
        <v>13.5001</v>
      </c>
      <c r="F2346" s="1">
        <v>28.581499999999998</v>
      </c>
      <c r="G2346" s="1" t="s">
        <v>14</v>
      </c>
      <c r="H2346" s="1" t="s">
        <v>22</v>
      </c>
      <c r="I2346" s="1" t="s">
        <v>23</v>
      </c>
      <c r="J2346" s="1" t="s">
        <v>24</v>
      </c>
      <c r="K2346" s="1" t="s">
        <v>25</v>
      </c>
      <c r="L2346" s="1" t="s">
        <v>26</v>
      </c>
      <c r="M2346" s="1" t="s">
        <v>27</v>
      </c>
      <c r="N2346" s="3" t="s">
        <v>28</v>
      </c>
    </row>
    <row r="2347" spans="1:14" ht="19.95" hidden="1" customHeight="1" x14ac:dyDescent="0.25">
      <c r="A2347" s="2">
        <v>146752</v>
      </c>
      <c r="B2347" s="1">
        <v>23</v>
      </c>
      <c r="C2347" s="1">
        <v>1.8083</v>
      </c>
      <c r="D2347" s="1">
        <v>4.1620999999999997</v>
      </c>
      <c r="E2347" s="1">
        <v>8.7501999999999995</v>
      </c>
      <c r="F2347" s="1">
        <v>18.647500000000001</v>
      </c>
      <c r="G2347" s="1" t="s">
        <v>38</v>
      </c>
      <c r="H2347" s="1" t="s">
        <v>31</v>
      </c>
      <c r="I2347" s="1" t="s">
        <v>32</v>
      </c>
      <c r="J2347" s="1" t="s">
        <v>33</v>
      </c>
      <c r="K2347" s="1" t="s">
        <v>34</v>
      </c>
      <c r="L2347" s="1" t="s">
        <v>35</v>
      </c>
      <c r="M2347" s="1" t="s">
        <v>36</v>
      </c>
      <c r="N2347" s="3" t="s">
        <v>37</v>
      </c>
    </row>
    <row r="2348" spans="1:14" ht="19.95" hidden="1" customHeight="1" x14ac:dyDescent="0.25">
      <c r="A2348" s="2">
        <v>146736</v>
      </c>
      <c r="B2348" s="1">
        <v>39</v>
      </c>
      <c r="C2348" s="1">
        <v>2.4129</v>
      </c>
      <c r="D2348" s="1">
        <v>5.8490000000000002</v>
      </c>
      <c r="E2348" s="1">
        <v>10.4405</v>
      </c>
      <c r="F2348" s="1">
        <v>20.8535</v>
      </c>
      <c r="G2348" s="1" t="s">
        <v>30</v>
      </c>
      <c r="H2348" s="1" t="s">
        <v>15</v>
      </c>
      <c r="I2348" s="1" t="s">
        <v>16</v>
      </c>
      <c r="J2348" s="1" t="s">
        <v>17</v>
      </c>
      <c r="K2348" s="1" t="s">
        <v>18</v>
      </c>
      <c r="L2348" s="1" t="s">
        <v>19</v>
      </c>
      <c r="M2348" s="1" t="s">
        <v>20</v>
      </c>
      <c r="N2348" s="3" t="s">
        <v>21</v>
      </c>
    </row>
    <row r="2349" spans="1:14" ht="19.95" hidden="1" customHeight="1" x14ac:dyDescent="0.25">
      <c r="A2349" s="2">
        <v>146701</v>
      </c>
      <c r="B2349" s="1">
        <v>26</v>
      </c>
      <c r="C2349" s="1">
        <v>1.9632000000000001</v>
      </c>
      <c r="D2349" s="1">
        <v>4.1085000000000003</v>
      </c>
      <c r="E2349" s="1">
        <v>8.0117999999999991</v>
      </c>
      <c r="F2349" s="1">
        <v>17.450900000000001</v>
      </c>
      <c r="G2349" s="1" t="s">
        <v>38</v>
      </c>
      <c r="H2349" s="1" t="s">
        <v>31</v>
      </c>
      <c r="I2349" s="1" t="s">
        <v>32</v>
      </c>
      <c r="J2349" s="1" t="s">
        <v>33</v>
      </c>
      <c r="K2349" s="1" t="s">
        <v>34</v>
      </c>
      <c r="L2349" s="1" t="s">
        <v>35</v>
      </c>
      <c r="M2349" s="1" t="s">
        <v>36</v>
      </c>
      <c r="N2349" s="3" t="s">
        <v>37</v>
      </c>
    </row>
    <row r="2350" spans="1:14" ht="19.95" hidden="1" customHeight="1" x14ac:dyDescent="0.25">
      <c r="A2350" s="2">
        <v>146657</v>
      </c>
      <c r="B2350" s="1">
        <v>21</v>
      </c>
      <c r="C2350" s="1">
        <v>1.9137</v>
      </c>
      <c r="D2350" s="1">
        <v>4.7329999999999997</v>
      </c>
      <c r="E2350" s="1">
        <v>8.1244999999999994</v>
      </c>
      <c r="F2350" s="1">
        <v>18.233899999999998</v>
      </c>
      <c r="G2350" s="1" t="s">
        <v>30</v>
      </c>
      <c r="H2350" s="1" t="s">
        <v>31</v>
      </c>
      <c r="I2350" s="1" t="s">
        <v>32</v>
      </c>
      <c r="J2350" s="1" t="s">
        <v>33</v>
      </c>
      <c r="K2350" s="1" t="s">
        <v>34</v>
      </c>
      <c r="L2350" s="1" t="s">
        <v>35</v>
      </c>
      <c r="M2350" s="1" t="s">
        <v>36</v>
      </c>
      <c r="N2350" s="3" t="s">
        <v>37</v>
      </c>
    </row>
    <row r="2351" spans="1:14" ht="19.95" hidden="1" customHeight="1" x14ac:dyDescent="0.25">
      <c r="A2351" s="2">
        <v>146643</v>
      </c>
      <c r="B2351" s="1">
        <v>14</v>
      </c>
      <c r="C2351" s="1">
        <v>1.2165999999999999</v>
      </c>
      <c r="D2351" s="1">
        <v>4.3230000000000004</v>
      </c>
      <c r="E2351" s="1">
        <v>8.1478000000000002</v>
      </c>
      <c r="F2351" s="1">
        <v>16.0806</v>
      </c>
      <c r="G2351" s="1" t="s">
        <v>38</v>
      </c>
      <c r="H2351" s="1" t="s">
        <v>31</v>
      </c>
      <c r="I2351" s="1" t="s">
        <v>32</v>
      </c>
      <c r="J2351" s="1" t="s">
        <v>33</v>
      </c>
      <c r="K2351" s="1" t="s">
        <v>34</v>
      </c>
      <c r="L2351" s="1" t="s">
        <v>35</v>
      </c>
      <c r="M2351" s="1" t="s">
        <v>36</v>
      </c>
      <c r="N2351" s="3" t="s">
        <v>37</v>
      </c>
    </row>
    <row r="2352" spans="1:14" ht="19.95" customHeight="1" x14ac:dyDescent="0.25">
      <c r="A2352" s="2">
        <v>146634</v>
      </c>
      <c r="B2352" s="1">
        <v>65</v>
      </c>
      <c r="C2352" s="1">
        <v>3.9590000000000001</v>
      </c>
      <c r="D2352" s="1">
        <v>6.117</v>
      </c>
      <c r="E2352" s="1">
        <v>13.093</v>
      </c>
      <c r="F2352" s="1">
        <v>27.297999999999998</v>
      </c>
      <c r="G2352" s="1" t="s">
        <v>14</v>
      </c>
      <c r="H2352" s="1" t="s">
        <v>22</v>
      </c>
      <c r="I2352" s="1" t="s">
        <v>23</v>
      </c>
      <c r="J2352" s="1" t="s">
        <v>24</v>
      </c>
      <c r="K2352" s="1" t="s">
        <v>25</v>
      </c>
      <c r="L2352" s="1" t="s">
        <v>26</v>
      </c>
      <c r="M2352" s="1" t="s">
        <v>27</v>
      </c>
      <c r="N2352" s="3" t="s">
        <v>28</v>
      </c>
    </row>
    <row r="2353" spans="1:14" ht="19.95" customHeight="1" x14ac:dyDescent="0.25">
      <c r="A2353" s="2">
        <v>146592</v>
      </c>
      <c r="B2353" s="1">
        <v>99</v>
      </c>
      <c r="C2353" s="1">
        <v>3.1440999999999999</v>
      </c>
      <c r="D2353" s="1">
        <v>6.6944999999999997</v>
      </c>
      <c r="E2353" s="1">
        <v>13.009</v>
      </c>
      <c r="F2353" s="1">
        <v>26.172699999999999</v>
      </c>
      <c r="G2353" s="1" t="s">
        <v>29</v>
      </c>
      <c r="H2353" s="1" t="s">
        <v>22</v>
      </c>
      <c r="I2353" s="1" t="s">
        <v>23</v>
      </c>
      <c r="J2353" s="1" t="s">
        <v>24</v>
      </c>
      <c r="K2353" s="1" t="s">
        <v>25</v>
      </c>
      <c r="L2353" s="1" t="s">
        <v>26</v>
      </c>
      <c r="M2353" s="1" t="s">
        <v>27</v>
      </c>
      <c r="N2353" s="3" t="s">
        <v>28</v>
      </c>
    </row>
    <row r="2354" spans="1:14" ht="19.95" hidden="1" customHeight="1" x14ac:dyDescent="0.25">
      <c r="A2354" s="2">
        <v>146521</v>
      </c>
      <c r="B2354" s="1">
        <v>34</v>
      </c>
      <c r="C2354" s="1">
        <v>2.9735</v>
      </c>
      <c r="D2354" s="1">
        <v>5.2358000000000002</v>
      </c>
      <c r="E2354" s="1">
        <v>11.7906</v>
      </c>
      <c r="F2354" s="1">
        <v>21.048400000000001</v>
      </c>
      <c r="G2354" s="1" t="s">
        <v>38</v>
      </c>
      <c r="H2354" s="1" t="s">
        <v>15</v>
      </c>
      <c r="I2354" s="1" t="s">
        <v>16</v>
      </c>
      <c r="J2354" s="1" t="s">
        <v>17</v>
      </c>
      <c r="K2354" s="1" t="s">
        <v>18</v>
      </c>
      <c r="L2354" s="1" t="s">
        <v>19</v>
      </c>
      <c r="M2354" s="1" t="s">
        <v>20</v>
      </c>
      <c r="N2354" s="3" t="s">
        <v>21</v>
      </c>
    </row>
    <row r="2355" spans="1:14" ht="19.95" hidden="1" customHeight="1" x14ac:dyDescent="0.25">
      <c r="A2355" s="2">
        <v>146497</v>
      </c>
      <c r="B2355" s="1">
        <v>51</v>
      </c>
      <c r="C2355" s="1">
        <v>2.0785999999999998</v>
      </c>
      <c r="D2355" s="1">
        <v>5.1990999999999996</v>
      </c>
      <c r="E2355" s="1">
        <v>11.1891</v>
      </c>
      <c r="F2355" s="1">
        <v>23.834800000000001</v>
      </c>
      <c r="G2355" s="1" t="s">
        <v>30</v>
      </c>
      <c r="H2355" s="1" t="s">
        <v>15</v>
      </c>
      <c r="I2355" s="1" t="s">
        <v>16</v>
      </c>
      <c r="J2355" s="1" t="s">
        <v>17</v>
      </c>
      <c r="K2355" s="1" t="s">
        <v>18</v>
      </c>
      <c r="L2355" s="1" t="s">
        <v>19</v>
      </c>
      <c r="M2355" s="1" t="s">
        <v>20</v>
      </c>
      <c r="N2355" s="3" t="s">
        <v>21</v>
      </c>
    </row>
    <row r="2356" spans="1:14" ht="19.95" hidden="1" customHeight="1" x14ac:dyDescent="0.25">
      <c r="A2356" s="2">
        <v>146466</v>
      </c>
      <c r="B2356" s="1">
        <v>22</v>
      </c>
      <c r="C2356" s="1">
        <v>1.8027</v>
      </c>
      <c r="D2356" s="1">
        <v>4.3986999999999998</v>
      </c>
      <c r="E2356" s="1">
        <v>9.9265000000000008</v>
      </c>
      <c r="F2356" s="1">
        <v>19.663699999999999</v>
      </c>
      <c r="G2356" s="1" t="s">
        <v>30</v>
      </c>
      <c r="H2356" s="1" t="s">
        <v>31</v>
      </c>
      <c r="I2356" s="1" t="s">
        <v>32</v>
      </c>
      <c r="J2356" s="1" t="s">
        <v>33</v>
      </c>
      <c r="K2356" s="1" t="s">
        <v>34</v>
      </c>
      <c r="L2356" s="1" t="s">
        <v>35</v>
      </c>
      <c r="M2356" s="1" t="s">
        <v>36</v>
      </c>
      <c r="N2356" s="3" t="s">
        <v>37</v>
      </c>
    </row>
    <row r="2357" spans="1:14" ht="19.95" hidden="1" customHeight="1" x14ac:dyDescent="0.25">
      <c r="A2357" s="2">
        <v>146452</v>
      </c>
      <c r="B2357" s="1">
        <v>42</v>
      </c>
      <c r="C2357" s="1">
        <v>2.2423999999999999</v>
      </c>
      <c r="D2357" s="1">
        <v>5.0119999999999996</v>
      </c>
      <c r="E2357" s="1">
        <v>11.529400000000001</v>
      </c>
      <c r="F2357" s="1">
        <v>20.542300000000001</v>
      </c>
      <c r="G2357" s="1" t="s">
        <v>30</v>
      </c>
      <c r="H2357" s="1" t="s">
        <v>15</v>
      </c>
      <c r="I2357" s="1" t="s">
        <v>16</v>
      </c>
      <c r="J2357" s="1" t="s">
        <v>17</v>
      </c>
      <c r="K2357" s="1" t="s">
        <v>18</v>
      </c>
      <c r="L2357" s="1" t="s">
        <v>19</v>
      </c>
      <c r="M2357" s="1" t="s">
        <v>20</v>
      </c>
      <c r="N2357" s="3" t="s">
        <v>21</v>
      </c>
    </row>
    <row r="2358" spans="1:14" ht="19.95" hidden="1" customHeight="1" x14ac:dyDescent="0.25">
      <c r="A2358" s="2">
        <v>146452</v>
      </c>
      <c r="B2358" s="1">
        <v>51</v>
      </c>
      <c r="C2358" s="1">
        <v>2.2761999999999998</v>
      </c>
      <c r="D2358" s="1">
        <v>5.1642999999999999</v>
      </c>
      <c r="E2358" s="1">
        <v>10.179600000000001</v>
      </c>
      <c r="F2358" s="1">
        <v>22.6219</v>
      </c>
      <c r="G2358" s="1" t="s">
        <v>29</v>
      </c>
      <c r="H2358" s="1" t="s">
        <v>15</v>
      </c>
      <c r="I2358" s="1" t="s">
        <v>16</v>
      </c>
      <c r="J2358" s="1" t="s">
        <v>17</v>
      </c>
      <c r="K2358" s="1" t="s">
        <v>18</v>
      </c>
      <c r="L2358" s="1" t="s">
        <v>19</v>
      </c>
      <c r="M2358" s="1" t="s">
        <v>20</v>
      </c>
      <c r="N2358" s="3" t="s">
        <v>21</v>
      </c>
    </row>
    <row r="2359" spans="1:14" ht="19.95" hidden="1" customHeight="1" x14ac:dyDescent="0.25">
      <c r="A2359" s="2">
        <v>146420</v>
      </c>
      <c r="B2359" s="1">
        <v>37</v>
      </c>
      <c r="C2359" s="1">
        <v>2.2355</v>
      </c>
      <c r="D2359" s="1">
        <v>5.3506</v>
      </c>
      <c r="E2359" s="1">
        <v>11.316000000000001</v>
      </c>
      <c r="F2359" s="1">
        <v>20.944099999999999</v>
      </c>
      <c r="G2359" s="1" t="s">
        <v>14</v>
      </c>
      <c r="H2359" s="1" t="s">
        <v>15</v>
      </c>
      <c r="I2359" s="1" t="s">
        <v>16</v>
      </c>
      <c r="J2359" s="1" t="s">
        <v>17</v>
      </c>
      <c r="K2359" s="1" t="s">
        <v>18</v>
      </c>
      <c r="L2359" s="1" t="s">
        <v>19</v>
      </c>
      <c r="M2359" s="1" t="s">
        <v>20</v>
      </c>
      <c r="N2359" s="3" t="s">
        <v>21</v>
      </c>
    </row>
    <row r="2360" spans="1:14" ht="19.95" hidden="1" customHeight="1" x14ac:dyDescent="0.25">
      <c r="A2360" s="2">
        <v>146397</v>
      </c>
      <c r="B2360" s="1">
        <v>21</v>
      </c>
      <c r="C2360" s="1">
        <v>1.8886000000000001</v>
      </c>
      <c r="D2360" s="1">
        <v>4.2217000000000002</v>
      </c>
      <c r="E2360" s="1">
        <v>8.3122000000000007</v>
      </c>
      <c r="F2360" s="1">
        <v>16.3446</v>
      </c>
      <c r="G2360" s="1" t="s">
        <v>29</v>
      </c>
      <c r="H2360" s="1" t="s">
        <v>31</v>
      </c>
      <c r="I2360" s="1" t="s">
        <v>32</v>
      </c>
      <c r="J2360" s="1" t="s">
        <v>33</v>
      </c>
      <c r="K2360" s="1" t="s">
        <v>34</v>
      </c>
      <c r="L2360" s="1" t="s">
        <v>35</v>
      </c>
      <c r="M2360" s="1" t="s">
        <v>36</v>
      </c>
      <c r="N2360" s="3" t="s">
        <v>37</v>
      </c>
    </row>
    <row r="2361" spans="1:14" ht="19.95" customHeight="1" x14ac:dyDescent="0.25">
      <c r="A2361" s="2">
        <v>146370</v>
      </c>
      <c r="B2361" s="1">
        <v>70</v>
      </c>
      <c r="C2361" s="1">
        <v>3.6120000000000001</v>
      </c>
      <c r="D2361" s="1">
        <v>6.0559000000000003</v>
      </c>
      <c r="E2361" s="1">
        <v>12.9785</v>
      </c>
      <c r="F2361" s="1">
        <v>26.9375</v>
      </c>
      <c r="G2361" s="1" t="s">
        <v>38</v>
      </c>
      <c r="H2361" s="1" t="s">
        <v>22</v>
      </c>
      <c r="I2361" s="1" t="s">
        <v>23</v>
      </c>
      <c r="J2361" s="1" t="s">
        <v>24</v>
      </c>
      <c r="K2361" s="1" t="s">
        <v>25</v>
      </c>
      <c r="L2361" s="1" t="s">
        <v>26</v>
      </c>
      <c r="M2361" s="1" t="s">
        <v>27</v>
      </c>
      <c r="N2361" s="3" t="s">
        <v>28</v>
      </c>
    </row>
    <row r="2362" spans="1:14" ht="19.95" customHeight="1" x14ac:dyDescent="0.25">
      <c r="A2362" s="2">
        <v>146358</v>
      </c>
      <c r="B2362" s="1">
        <v>87</v>
      </c>
      <c r="C2362" s="1">
        <v>3.4685000000000001</v>
      </c>
      <c r="D2362" s="1">
        <v>6.899</v>
      </c>
      <c r="E2362" s="1">
        <v>12.6929</v>
      </c>
      <c r="F2362" s="1">
        <v>26.9831</v>
      </c>
      <c r="G2362" s="1" t="s">
        <v>38</v>
      </c>
      <c r="H2362" s="1" t="s">
        <v>22</v>
      </c>
      <c r="I2362" s="1" t="s">
        <v>23</v>
      </c>
      <c r="J2362" s="1" t="s">
        <v>24</v>
      </c>
      <c r="K2362" s="1" t="s">
        <v>25</v>
      </c>
      <c r="L2362" s="1" t="s">
        <v>26</v>
      </c>
      <c r="M2362" s="1" t="s">
        <v>27</v>
      </c>
      <c r="N2362" s="3" t="s">
        <v>28</v>
      </c>
    </row>
    <row r="2363" spans="1:14" ht="19.95" hidden="1" customHeight="1" x14ac:dyDescent="0.25">
      <c r="A2363" s="2">
        <v>146348</v>
      </c>
      <c r="B2363" s="1">
        <v>16</v>
      </c>
      <c r="C2363" s="1">
        <v>1.214</v>
      </c>
      <c r="D2363" s="1">
        <v>4.0087000000000002</v>
      </c>
      <c r="E2363" s="1">
        <v>9.6621000000000006</v>
      </c>
      <c r="F2363" s="1">
        <v>19.061</v>
      </c>
      <c r="G2363" s="1" t="s">
        <v>29</v>
      </c>
      <c r="H2363" s="1" t="s">
        <v>31</v>
      </c>
      <c r="I2363" s="1" t="s">
        <v>32</v>
      </c>
      <c r="J2363" s="1" t="s">
        <v>33</v>
      </c>
      <c r="K2363" s="1" t="s">
        <v>34</v>
      </c>
      <c r="L2363" s="1" t="s">
        <v>35</v>
      </c>
      <c r="M2363" s="1" t="s">
        <v>36</v>
      </c>
      <c r="N2363" s="3" t="s">
        <v>37</v>
      </c>
    </row>
    <row r="2364" spans="1:14" ht="19.95" customHeight="1" x14ac:dyDescent="0.25">
      <c r="A2364" s="2">
        <v>146344</v>
      </c>
      <c r="B2364" s="1">
        <v>86</v>
      </c>
      <c r="C2364" s="1">
        <v>3.2877000000000001</v>
      </c>
      <c r="D2364" s="1">
        <v>6.0856000000000003</v>
      </c>
      <c r="E2364" s="1">
        <v>14.474500000000001</v>
      </c>
      <c r="F2364" s="1">
        <v>26.150300000000001</v>
      </c>
      <c r="G2364" s="1" t="s">
        <v>30</v>
      </c>
      <c r="H2364" s="1" t="s">
        <v>22</v>
      </c>
      <c r="I2364" s="1" t="s">
        <v>23</v>
      </c>
      <c r="J2364" s="1" t="s">
        <v>24</v>
      </c>
      <c r="K2364" s="1" t="s">
        <v>25</v>
      </c>
      <c r="L2364" s="1" t="s">
        <v>26</v>
      </c>
      <c r="M2364" s="1" t="s">
        <v>27</v>
      </c>
      <c r="N2364" s="3" t="s">
        <v>28</v>
      </c>
    </row>
    <row r="2365" spans="1:14" ht="19.95" customHeight="1" x14ac:dyDescent="0.25">
      <c r="A2365" s="2">
        <v>146324</v>
      </c>
      <c r="B2365" s="1">
        <v>90</v>
      </c>
      <c r="C2365" s="1">
        <v>3.3388</v>
      </c>
      <c r="D2365" s="1">
        <v>6.9539</v>
      </c>
      <c r="E2365" s="1">
        <v>14.5703</v>
      </c>
      <c r="F2365" s="1">
        <v>25.312000000000001</v>
      </c>
      <c r="G2365" s="1" t="s">
        <v>38</v>
      </c>
      <c r="H2365" s="1" t="s">
        <v>22</v>
      </c>
      <c r="I2365" s="1" t="s">
        <v>23</v>
      </c>
      <c r="J2365" s="1" t="s">
        <v>24</v>
      </c>
      <c r="K2365" s="1" t="s">
        <v>25</v>
      </c>
      <c r="L2365" s="1" t="s">
        <v>26</v>
      </c>
      <c r="M2365" s="1" t="s">
        <v>27</v>
      </c>
      <c r="N2365" s="3" t="s">
        <v>28</v>
      </c>
    </row>
    <row r="2366" spans="1:14" ht="19.95" hidden="1" customHeight="1" x14ac:dyDescent="0.25">
      <c r="A2366" s="2">
        <v>146321</v>
      </c>
      <c r="B2366" s="1">
        <v>27</v>
      </c>
      <c r="C2366" s="1">
        <v>1.7472000000000001</v>
      </c>
      <c r="D2366" s="1">
        <v>4.7451999999999996</v>
      </c>
      <c r="E2366" s="1">
        <v>8.7262000000000004</v>
      </c>
      <c r="F2366" s="1">
        <v>17.548100000000002</v>
      </c>
      <c r="G2366" s="1" t="s">
        <v>30</v>
      </c>
      <c r="H2366" s="1" t="s">
        <v>31</v>
      </c>
      <c r="I2366" s="1" t="s">
        <v>32</v>
      </c>
      <c r="J2366" s="1" t="s">
        <v>33</v>
      </c>
      <c r="K2366" s="1" t="s">
        <v>34</v>
      </c>
      <c r="L2366" s="1" t="s">
        <v>35</v>
      </c>
      <c r="M2366" s="1" t="s">
        <v>36</v>
      </c>
      <c r="N2366" s="3" t="s">
        <v>37</v>
      </c>
    </row>
    <row r="2367" spans="1:14" ht="19.95" hidden="1" customHeight="1" x14ac:dyDescent="0.25">
      <c r="A2367" s="2">
        <v>146267</v>
      </c>
      <c r="B2367" s="1">
        <v>49</v>
      </c>
      <c r="C2367" s="1">
        <v>2.2938000000000001</v>
      </c>
      <c r="D2367" s="1">
        <v>5.1531000000000002</v>
      </c>
      <c r="E2367" s="1">
        <v>10.701700000000001</v>
      </c>
      <c r="F2367" s="1">
        <v>23.340399999999999</v>
      </c>
      <c r="G2367" s="1" t="s">
        <v>29</v>
      </c>
      <c r="H2367" s="1" t="s">
        <v>15</v>
      </c>
      <c r="I2367" s="1" t="s">
        <v>16</v>
      </c>
      <c r="J2367" s="1" t="s">
        <v>17</v>
      </c>
      <c r="K2367" s="1" t="s">
        <v>18</v>
      </c>
      <c r="L2367" s="1" t="s">
        <v>19</v>
      </c>
      <c r="M2367" s="1" t="s">
        <v>20</v>
      </c>
      <c r="N2367" s="3" t="s">
        <v>21</v>
      </c>
    </row>
    <row r="2368" spans="1:14" ht="19.95" customHeight="1" x14ac:dyDescent="0.25">
      <c r="A2368" s="2">
        <v>146264</v>
      </c>
      <c r="B2368" s="1">
        <v>100</v>
      </c>
      <c r="C2368" s="1">
        <v>3.9624000000000001</v>
      </c>
      <c r="D2368" s="1">
        <v>6.8727</v>
      </c>
      <c r="E2368" s="1">
        <v>14.7431</v>
      </c>
      <c r="F2368" s="1">
        <v>25.9329</v>
      </c>
      <c r="G2368" s="1" t="s">
        <v>14</v>
      </c>
      <c r="H2368" s="1" t="s">
        <v>22</v>
      </c>
      <c r="I2368" s="1" t="s">
        <v>23</v>
      </c>
      <c r="J2368" s="1" t="s">
        <v>24</v>
      </c>
      <c r="K2368" s="1" t="s">
        <v>25</v>
      </c>
      <c r="L2368" s="1" t="s">
        <v>26</v>
      </c>
      <c r="M2368" s="1" t="s">
        <v>27</v>
      </c>
      <c r="N2368" s="3" t="s">
        <v>28</v>
      </c>
    </row>
    <row r="2369" spans="1:14" ht="19.95" customHeight="1" x14ac:dyDescent="0.25">
      <c r="A2369" s="2">
        <v>146262</v>
      </c>
      <c r="B2369" s="1">
        <v>84</v>
      </c>
      <c r="C2369" s="1">
        <v>3.6753999999999998</v>
      </c>
      <c r="D2369" s="1">
        <v>6.9584000000000001</v>
      </c>
      <c r="E2369" s="1">
        <v>13.155099999999999</v>
      </c>
      <c r="F2369" s="1">
        <v>27.052</v>
      </c>
      <c r="G2369" s="1" t="s">
        <v>29</v>
      </c>
      <c r="H2369" s="1" t="s">
        <v>22</v>
      </c>
      <c r="I2369" s="1" t="s">
        <v>23</v>
      </c>
      <c r="J2369" s="1" t="s">
        <v>24</v>
      </c>
      <c r="K2369" s="1" t="s">
        <v>25</v>
      </c>
      <c r="L2369" s="1" t="s">
        <v>26</v>
      </c>
      <c r="M2369" s="1" t="s">
        <v>27</v>
      </c>
      <c r="N2369" s="3" t="s">
        <v>28</v>
      </c>
    </row>
    <row r="2370" spans="1:14" ht="19.95" customHeight="1" x14ac:dyDescent="0.25">
      <c r="A2370" s="2">
        <v>146240</v>
      </c>
      <c r="B2370" s="1">
        <v>90</v>
      </c>
      <c r="C2370" s="1">
        <v>3.69</v>
      </c>
      <c r="D2370" s="1">
        <v>6.7149999999999999</v>
      </c>
      <c r="E2370" s="1">
        <v>15.299899999999999</v>
      </c>
      <c r="F2370" s="1">
        <v>27.8369</v>
      </c>
      <c r="G2370" s="1" t="s">
        <v>38</v>
      </c>
      <c r="H2370" s="1" t="s">
        <v>22</v>
      </c>
      <c r="I2370" s="1" t="s">
        <v>23</v>
      </c>
      <c r="J2370" s="1" t="s">
        <v>24</v>
      </c>
      <c r="K2370" s="1" t="s">
        <v>25</v>
      </c>
      <c r="L2370" s="1" t="s">
        <v>26</v>
      </c>
      <c r="M2370" s="1" t="s">
        <v>27</v>
      </c>
      <c r="N2370" s="3" t="s">
        <v>28</v>
      </c>
    </row>
    <row r="2371" spans="1:14" ht="19.95" customHeight="1" x14ac:dyDescent="0.25">
      <c r="A2371" s="2">
        <v>146229</v>
      </c>
      <c r="B2371" s="1">
        <v>84</v>
      </c>
      <c r="C2371" s="1">
        <v>3.7848000000000002</v>
      </c>
      <c r="D2371" s="1">
        <v>6.8261000000000003</v>
      </c>
      <c r="E2371" s="1">
        <v>13.323399999999999</v>
      </c>
      <c r="F2371" s="1">
        <v>28.305800000000001</v>
      </c>
      <c r="G2371" s="1" t="s">
        <v>14</v>
      </c>
      <c r="H2371" s="1" t="s">
        <v>22</v>
      </c>
      <c r="I2371" s="1" t="s">
        <v>23</v>
      </c>
      <c r="J2371" s="1" t="s">
        <v>24</v>
      </c>
      <c r="K2371" s="1" t="s">
        <v>25</v>
      </c>
      <c r="L2371" s="1" t="s">
        <v>26</v>
      </c>
      <c r="M2371" s="1" t="s">
        <v>27</v>
      </c>
      <c r="N2371" s="3" t="s">
        <v>28</v>
      </c>
    </row>
    <row r="2372" spans="1:14" ht="19.95" hidden="1" customHeight="1" x14ac:dyDescent="0.25">
      <c r="A2372" s="2">
        <v>146185</v>
      </c>
      <c r="B2372" s="1">
        <v>28</v>
      </c>
      <c r="C2372" s="1">
        <v>1.2595000000000001</v>
      </c>
      <c r="D2372" s="1">
        <v>4.8829000000000002</v>
      </c>
      <c r="E2372" s="1">
        <v>8.7059999999999995</v>
      </c>
      <c r="F2372" s="1">
        <v>19.431999999999999</v>
      </c>
      <c r="G2372" s="1" t="s">
        <v>29</v>
      </c>
      <c r="H2372" s="1" t="s">
        <v>31</v>
      </c>
      <c r="I2372" s="1" t="s">
        <v>32</v>
      </c>
      <c r="J2372" s="1" t="s">
        <v>33</v>
      </c>
      <c r="K2372" s="1" t="s">
        <v>34</v>
      </c>
      <c r="L2372" s="1" t="s">
        <v>35</v>
      </c>
      <c r="M2372" s="1" t="s">
        <v>36</v>
      </c>
      <c r="N2372" s="3" t="s">
        <v>37</v>
      </c>
    </row>
    <row r="2373" spans="1:14" ht="19.95" hidden="1" customHeight="1" x14ac:dyDescent="0.25">
      <c r="A2373" s="2">
        <v>146091</v>
      </c>
      <c r="B2373" s="1">
        <v>17</v>
      </c>
      <c r="C2373" s="1">
        <v>1.7413000000000001</v>
      </c>
      <c r="D2373" s="1">
        <v>4.0469999999999997</v>
      </c>
      <c r="E2373" s="1">
        <v>8.3374000000000006</v>
      </c>
      <c r="F2373" s="1">
        <v>16.2363</v>
      </c>
      <c r="G2373" s="1" t="s">
        <v>14</v>
      </c>
      <c r="H2373" s="1" t="s">
        <v>31</v>
      </c>
      <c r="I2373" s="1" t="s">
        <v>32</v>
      </c>
      <c r="J2373" s="1" t="s">
        <v>33</v>
      </c>
      <c r="K2373" s="1" t="s">
        <v>34</v>
      </c>
      <c r="L2373" s="1" t="s">
        <v>35</v>
      </c>
      <c r="M2373" s="1" t="s">
        <v>36</v>
      </c>
      <c r="N2373" s="3" t="s">
        <v>37</v>
      </c>
    </row>
    <row r="2374" spans="1:14" ht="19.95" customHeight="1" x14ac:dyDescent="0.25">
      <c r="A2374" s="2">
        <v>146073</v>
      </c>
      <c r="B2374" s="1">
        <v>93</v>
      </c>
      <c r="C2374" s="1">
        <v>3.3451</v>
      </c>
      <c r="D2374" s="1">
        <v>6.7622</v>
      </c>
      <c r="E2374" s="1">
        <v>12.2759</v>
      </c>
      <c r="F2374" s="1">
        <v>29.8125</v>
      </c>
      <c r="G2374" s="1" t="s">
        <v>29</v>
      </c>
      <c r="H2374" s="1" t="s">
        <v>22</v>
      </c>
      <c r="I2374" s="1" t="s">
        <v>23</v>
      </c>
      <c r="J2374" s="1" t="s">
        <v>24</v>
      </c>
      <c r="K2374" s="1" t="s">
        <v>25</v>
      </c>
      <c r="L2374" s="1" t="s">
        <v>26</v>
      </c>
      <c r="M2374" s="1" t="s">
        <v>27</v>
      </c>
      <c r="N2374" s="3" t="s">
        <v>28</v>
      </c>
    </row>
    <row r="2375" spans="1:14" ht="19.95" hidden="1" customHeight="1" x14ac:dyDescent="0.25">
      <c r="A2375" s="2">
        <v>146060</v>
      </c>
      <c r="B2375" s="1">
        <v>31</v>
      </c>
      <c r="C2375" s="1">
        <v>2.1543000000000001</v>
      </c>
      <c r="D2375" s="1">
        <v>5.1749000000000001</v>
      </c>
      <c r="E2375" s="1">
        <v>10.358700000000001</v>
      </c>
      <c r="F2375" s="1">
        <v>21.002600000000001</v>
      </c>
      <c r="G2375" s="1" t="s">
        <v>30</v>
      </c>
      <c r="H2375" s="1" t="s">
        <v>15</v>
      </c>
      <c r="I2375" s="1" t="s">
        <v>16</v>
      </c>
      <c r="J2375" s="1" t="s">
        <v>17</v>
      </c>
      <c r="K2375" s="1" t="s">
        <v>18</v>
      </c>
      <c r="L2375" s="1" t="s">
        <v>19</v>
      </c>
      <c r="M2375" s="1" t="s">
        <v>20</v>
      </c>
      <c r="N2375" s="3" t="s">
        <v>21</v>
      </c>
    </row>
    <row r="2376" spans="1:14" ht="19.95" customHeight="1" x14ac:dyDescent="0.25">
      <c r="A2376" s="2">
        <v>146045</v>
      </c>
      <c r="B2376" s="1">
        <v>91</v>
      </c>
      <c r="C2376" s="1">
        <v>3.4449999999999998</v>
      </c>
      <c r="D2376" s="1">
        <v>6.6532</v>
      </c>
      <c r="E2376" s="1">
        <v>13.342599999999999</v>
      </c>
      <c r="F2376" s="1">
        <v>28.0273</v>
      </c>
      <c r="G2376" s="1" t="s">
        <v>29</v>
      </c>
      <c r="H2376" s="1" t="s">
        <v>22</v>
      </c>
      <c r="I2376" s="1" t="s">
        <v>23</v>
      </c>
      <c r="J2376" s="1" t="s">
        <v>24</v>
      </c>
      <c r="K2376" s="1" t="s">
        <v>25</v>
      </c>
      <c r="L2376" s="1" t="s">
        <v>26</v>
      </c>
      <c r="M2376" s="1" t="s">
        <v>27</v>
      </c>
      <c r="N2376" s="3" t="s">
        <v>28</v>
      </c>
    </row>
    <row r="2377" spans="1:14" ht="19.95" hidden="1" customHeight="1" x14ac:dyDescent="0.25">
      <c r="A2377" s="2">
        <v>146040</v>
      </c>
      <c r="B2377" s="1">
        <v>26</v>
      </c>
      <c r="C2377" s="1">
        <v>1.4654</v>
      </c>
      <c r="D2377" s="1">
        <v>4.5727000000000002</v>
      </c>
      <c r="E2377" s="1">
        <v>9.8423999999999996</v>
      </c>
      <c r="F2377" s="1">
        <v>18.622699999999998</v>
      </c>
      <c r="G2377" s="1" t="s">
        <v>14</v>
      </c>
      <c r="H2377" s="1" t="s">
        <v>31</v>
      </c>
      <c r="I2377" s="1" t="s">
        <v>32</v>
      </c>
      <c r="J2377" s="1" t="s">
        <v>33</v>
      </c>
      <c r="K2377" s="1" t="s">
        <v>34</v>
      </c>
      <c r="L2377" s="1" t="s">
        <v>35</v>
      </c>
      <c r="M2377" s="1" t="s">
        <v>36</v>
      </c>
      <c r="N2377" s="3" t="s">
        <v>37</v>
      </c>
    </row>
    <row r="2378" spans="1:14" ht="19.95" hidden="1" customHeight="1" x14ac:dyDescent="0.25">
      <c r="A2378" s="2">
        <v>145990</v>
      </c>
      <c r="B2378" s="1">
        <v>10</v>
      </c>
      <c r="C2378" s="1">
        <v>1.9008</v>
      </c>
      <c r="D2378" s="1">
        <v>4.7077</v>
      </c>
      <c r="E2378" s="1">
        <v>8.9405999999999999</v>
      </c>
      <c r="F2378" s="1">
        <v>17.085599999999999</v>
      </c>
      <c r="G2378" s="1" t="s">
        <v>38</v>
      </c>
      <c r="H2378" s="1" t="s">
        <v>31</v>
      </c>
      <c r="I2378" s="1" t="s">
        <v>32</v>
      </c>
      <c r="J2378" s="1" t="s">
        <v>33</v>
      </c>
      <c r="K2378" s="1" t="s">
        <v>34</v>
      </c>
      <c r="L2378" s="1" t="s">
        <v>35</v>
      </c>
      <c r="M2378" s="1" t="s">
        <v>36</v>
      </c>
      <c r="N2378" s="3" t="s">
        <v>37</v>
      </c>
    </row>
    <row r="2379" spans="1:14" ht="19.95" customHeight="1" x14ac:dyDescent="0.25">
      <c r="A2379" s="2">
        <v>145924</v>
      </c>
      <c r="B2379" s="1">
        <v>71</v>
      </c>
      <c r="C2379" s="1">
        <v>3.3671000000000002</v>
      </c>
      <c r="D2379" s="1">
        <v>6.8978000000000002</v>
      </c>
      <c r="E2379" s="1">
        <v>15.7996</v>
      </c>
      <c r="F2379" s="1">
        <v>28.533799999999999</v>
      </c>
      <c r="G2379" s="1" t="s">
        <v>14</v>
      </c>
      <c r="H2379" s="1" t="s">
        <v>22</v>
      </c>
      <c r="I2379" s="1" t="s">
        <v>23</v>
      </c>
      <c r="J2379" s="1" t="s">
        <v>24</v>
      </c>
      <c r="K2379" s="1" t="s">
        <v>25</v>
      </c>
      <c r="L2379" s="1" t="s">
        <v>26</v>
      </c>
      <c r="M2379" s="1" t="s">
        <v>27</v>
      </c>
      <c r="N2379" s="3" t="s">
        <v>28</v>
      </c>
    </row>
    <row r="2380" spans="1:14" ht="19.95" customHeight="1" x14ac:dyDescent="0.25">
      <c r="A2380" s="2">
        <v>145895</v>
      </c>
      <c r="B2380" s="1">
        <v>97</v>
      </c>
      <c r="C2380" s="1">
        <v>3.7623000000000002</v>
      </c>
      <c r="D2380" s="1">
        <v>6.6207000000000003</v>
      </c>
      <c r="E2380" s="1">
        <v>13.721500000000001</v>
      </c>
      <c r="F2380" s="1">
        <v>25.191299999999998</v>
      </c>
      <c r="G2380" s="1" t="s">
        <v>29</v>
      </c>
      <c r="H2380" s="1" t="s">
        <v>22</v>
      </c>
      <c r="I2380" s="1" t="s">
        <v>23</v>
      </c>
      <c r="J2380" s="1" t="s">
        <v>24</v>
      </c>
      <c r="K2380" s="1" t="s">
        <v>25</v>
      </c>
      <c r="L2380" s="1" t="s">
        <v>26</v>
      </c>
      <c r="M2380" s="1" t="s">
        <v>27</v>
      </c>
      <c r="N2380" s="3" t="s">
        <v>28</v>
      </c>
    </row>
    <row r="2381" spans="1:14" ht="19.95" hidden="1" customHeight="1" x14ac:dyDescent="0.25">
      <c r="A2381" s="2">
        <v>145880</v>
      </c>
      <c r="B2381" s="1">
        <v>37</v>
      </c>
      <c r="C2381" s="1">
        <v>2.8319000000000001</v>
      </c>
      <c r="D2381" s="1">
        <v>5.1657999999999999</v>
      </c>
      <c r="E2381" s="1">
        <v>11.053699999999999</v>
      </c>
      <c r="F2381" s="1">
        <v>22.637</v>
      </c>
      <c r="G2381" s="1" t="s">
        <v>14</v>
      </c>
      <c r="H2381" s="1" t="s">
        <v>15</v>
      </c>
      <c r="I2381" s="1" t="s">
        <v>16</v>
      </c>
      <c r="J2381" s="1" t="s">
        <v>17</v>
      </c>
      <c r="K2381" s="1" t="s">
        <v>18</v>
      </c>
      <c r="L2381" s="1" t="s">
        <v>19</v>
      </c>
      <c r="M2381" s="1" t="s">
        <v>20</v>
      </c>
      <c r="N2381" s="3" t="s">
        <v>21</v>
      </c>
    </row>
    <row r="2382" spans="1:14" ht="19.95" customHeight="1" x14ac:dyDescent="0.25">
      <c r="A2382" s="2">
        <v>145851</v>
      </c>
      <c r="B2382" s="1">
        <v>85</v>
      </c>
      <c r="C2382" s="1">
        <v>3.2645</v>
      </c>
      <c r="D2382" s="1">
        <v>6.8734999999999999</v>
      </c>
      <c r="E2382" s="1">
        <v>15.4194</v>
      </c>
      <c r="F2382" s="1">
        <v>29.737500000000001</v>
      </c>
      <c r="G2382" s="1" t="s">
        <v>38</v>
      </c>
      <c r="H2382" s="1" t="s">
        <v>22</v>
      </c>
      <c r="I2382" s="1" t="s">
        <v>23</v>
      </c>
      <c r="J2382" s="1" t="s">
        <v>24</v>
      </c>
      <c r="K2382" s="1" t="s">
        <v>25</v>
      </c>
      <c r="L2382" s="1" t="s">
        <v>26</v>
      </c>
      <c r="M2382" s="1" t="s">
        <v>27</v>
      </c>
      <c r="N2382" s="3" t="s">
        <v>28</v>
      </c>
    </row>
    <row r="2383" spans="1:14" ht="19.95" customHeight="1" x14ac:dyDescent="0.25">
      <c r="A2383" s="2">
        <v>145850</v>
      </c>
      <c r="B2383" s="1">
        <v>64</v>
      </c>
      <c r="C2383" s="1">
        <v>3.7113</v>
      </c>
      <c r="D2383" s="1">
        <v>6.7295999999999996</v>
      </c>
      <c r="E2383" s="1">
        <v>15.559799999999999</v>
      </c>
      <c r="F2383" s="1">
        <v>29.8338</v>
      </c>
      <c r="G2383" s="1" t="s">
        <v>30</v>
      </c>
      <c r="H2383" s="1" t="s">
        <v>22</v>
      </c>
      <c r="I2383" s="1" t="s">
        <v>23</v>
      </c>
      <c r="J2383" s="1" t="s">
        <v>24</v>
      </c>
      <c r="K2383" s="1" t="s">
        <v>25</v>
      </c>
      <c r="L2383" s="1" t="s">
        <v>26</v>
      </c>
      <c r="M2383" s="1" t="s">
        <v>27</v>
      </c>
      <c r="N2383" s="3" t="s">
        <v>28</v>
      </c>
    </row>
    <row r="2384" spans="1:14" ht="19.95" hidden="1" customHeight="1" x14ac:dyDescent="0.25">
      <c r="A2384" s="2">
        <v>145847</v>
      </c>
      <c r="B2384" s="1">
        <v>20</v>
      </c>
      <c r="C2384" s="1">
        <v>1.9618</v>
      </c>
      <c r="D2384" s="1">
        <v>4.9927999999999999</v>
      </c>
      <c r="E2384" s="1">
        <v>9.8026</v>
      </c>
      <c r="F2384" s="1">
        <v>18.465699999999998</v>
      </c>
      <c r="G2384" s="1" t="s">
        <v>14</v>
      </c>
      <c r="H2384" s="1" t="s">
        <v>31</v>
      </c>
      <c r="I2384" s="1" t="s">
        <v>32</v>
      </c>
      <c r="J2384" s="1" t="s">
        <v>33</v>
      </c>
      <c r="K2384" s="1" t="s">
        <v>34</v>
      </c>
      <c r="L2384" s="1" t="s">
        <v>35</v>
      </c>
      <c r="M2384" s="1" t="s">
        <v>36</v>
      </c>
      <c r="N2384" s="3" t="s">
        <v>37</v>
      </c>
    </row>
    <row r="2385" spans="1:14" ht="19.95" hidden="1" customHeight="1" x14ac:dyDescent="0.25">
      <c r="A2385" s="2">
        <v>145820</v>
      </c>
      <c r="B2385" s="1">
        <v>45</v>
      </c>
      <c r="C2385" s="1">
        <v>2.2351000000000001</v>
      </c>
      <c r="D2385" s="1">
        <v>5.7682000000000002</v>
      </c>
      <c r="E2385" s="1">
        <v>10.0108</v>
      </c>
      <c r="F2385" s="1">
        <v>21.7577</v>
      </c>
      <c r="G2385" s="1" t="s">
        <v>38</v>
      </c>
      <c r="H2385" s="1" t="s">
        <v>15</v>
      </c>
      <c r="I2385" s="1" t="s">
        <v>16</v>
      </c>
      <c r="J2385" s="1" t="s">
        <v>17</v>
      </c>
      <c r="K2385" s="1" t="s">
        <v>18</v>
      </c>
      <c r="L2385" s="1" t="s">
        <v>19</v>
      </c>
      <c r="M2385" s="1" t="s">
        <v>20</v>
      </c>
      <c r="N2385" s="3" t="s">
        <v>21</v>
      </c>
    </row>
    <row r="2386" spans="1:14" ht="19.95" customHeight="1" x14ac:dyDescent="0.25">
      <c r="A2386" s="2">
        <v>145787</v>
      </c>
      <c r="B2386" s="1">
        <v>66</v>
      </c>
      <c r="C2386" s="1">
        <v>3.8711000000000002</v>
      </c>
      <c r="D2386" s="1">
        <v>6.5180999999999996</v>
      </c>
      <c r="E2386" s="1">
        <v>12.9343</v>
      </c>
      <c r="F2386" s="1">
        <v>26.740200000000002</v>
      </c>
      <c r="G2386" s="1" t="s">
        <v>30</v>
      </c>
      <c r="H2386" s="1" t="s">
        <v>22</v>
      </c>
      <c r="I2386" s="1" t="s">
        <v>23</v>
      </c>
      <c r="J2386" s="1" t="s">
        <v>24</v>
      </c>
      <c r="K2386" s="1" t="s">
        <v>25</v>
      </c>
      <c r="L2386" s="1" t="s">
        <v>26</v>
      </c>
      <c r="M2386" s="1" t="s">
        <v>27</v>
      </c>
      <c r="N2386" s="3" t="s">
        <v>28</v>
      </c>
    </row>
    <row r="2387" spans="1:14" ht="19.95" hidden="1" customHeight="1" x14ac:dyDescent="0.25">
      <c r="A2387" s="2">
        <v>145766</v>
      </c>
      <c r="B2387" s="1">
        <v>23</v>
      </c>
      <c r="C2387" s="1">
        <v>1.4728000000000001</v>
      </c>
      <c r="D2387" s="1">
        <v>4.6082000000000001</v>
      </c>
      <c r="E2387" s="1">
        <v>8.8704000000000001</v>
      </c>
      <c r="F2387" s="1">
        <v>18.053100000000001</v>
      </c>
      <c r="G2387" s="1" t="s">
        <v>38</v>
      </c>
      <c r="H2387" s="1" t="s">
        <v>31</v>
      </c>
      <c r="I2387" s="1" t="s">
        <v>32</v>
      </c>
      <c r="J2387" s="1" t="s">
        <v>33</v>
      </c>
      <c r="K2387" s="1" t="s">
        <v>34</v>
      </c>
      <c r="L2387" s="1" t="s">
        <v>35</v>
      </c>
      <c r="M2387" s="1" t="s">
        <v>36</v>
      </c>
      <c r="N2387" s="3" t="s">
        <v>37</v>
      </c>
    </row>
    <row r="2388" spans="1:14" ht="19.95" hidden="1" customHeight="1" x14ac:dyDescent="0.25">
      <c r="A2388" s="2">
        <v>145682</v>
      </c>
      <c r="B2388" s="1">
        <v>34</v>
      </c>
      <c r="C2388" s="1">
        <v>2.7993999999999999</v>
      </c>
      <c r="D2388" s="1">
        <v>5.3958000000000004</v>
      </c>
      <c r="E2388" s="1">
        <v>11.818899999999999</v>
      </c>
      <c r="F2388" s="1">
        <v>20.623999999999999</v>
      </c>
      <c r="G2388" s="1" t="s">
        <v>29</v>
      </c>
      <c r="H2388" s="1" t="s">
        <v>15</v>
      </c>
      <c r="I2388" s="1" t="s">
        <v>16</v>
      </c>
      <c r="J2388" s="1" t="s">
        <v>17</v>
      </c>
      <c r="K2388" s="1" t="s">
        <v>18</v>
      </c>
      <c r="L2388" s="1" t="s">
        <v>19</v>
      </c>
      <c r="M2388" s="1" t="s">
        <v>20</v>
      </c>
      <c r="N2388" s="3" t="s">
        <v>21</v>
      </c>
    </row>
    <row r="2389" spans="1:14" ht="19.95" hidden="1" customHeight="1" x14ac:dyDescent="0.25">
      <c r="A2389" s="2">
        <v>145682</v>
      </c>
      <c r="B2389" s="1">
        <v>34</v>
      </c>
      <c r="C2389" s="1">
        <v>2.2696999999999998</v>
      </c>
      <c r="D2389" s="1">
        <v>5.3563000000000001</v>
      </c>
      <c r="E2389" s="1">
        <v>10.2159</v>
      </c>
      <c r="F2389" s="1">
        <v>22.678999999999998</v>
      </c>
      <c r="G2389" s="1" t="s">
        <v>29</v>
      </c>
      <c r="H2389" s="1" t="s">
        <v>15</v>
      </c>
      <c r="I2389" s="1" t="s">
        <v>16</v>
      </c>
      <c r="J2389" s="1" t="s">
        <v>17</v>
      </c>
      <c r="K2389" s="1" t="s">
        <v>18</v>
      </c>
      <c r="L2389" s="1" t="s">
        <v>19</v>
      </c>
      <c r="M2389" s="1" t="s">
        <v>20</v>
      </c>
      <c r="N2389" s="3" t="s">
        <v>21</v>
      </c>
    </row>
    <row r="2390" spans="1:14" ht="19.95" hidden="1" customHeight="1" x14ac:dyDescent="0.25">
      <c r="A2390" s="2">
        <v>145679</v>
      </c>
      <c r="B2390" s="1">
        <v>13</v>
      </c>
      <c r="C2390" s="1">
        <v>1.6516999999999999</v>
      </c>
      <c r="D2390" s="1">
        <v>4.6287000000000003</v>
      </c>
      <c r="E2390" s="1">
        <v>8.8480000000000008</v>
      </c>
      <c r="F2390" s="1">
        <v>18.975100000000001</v>
      </c>
      <c r="G2390" s="1" t="s">
        <v>14</v>
      </c>
      <c r="H2390" s="1" t="s">
        <v>31</v>
      </c>
      <c r="I2390" s="1" t="s">
        <v>32</v>
      </c>
      <c r="J2390" s="1" t="s">
        <v>33</v>
      </c>
      <c r="K2390" s="1" t="s">
        <v>34</v>
      </c>
      <c r="L2390" s="1" t="s">
        <v>35</v>
      </c>
      <c r="M2390" s="1" t="s">
        <v>36</v>
      </c>
      <c r="N2390" s="3" t="s">
        <v>37</v>
      </c>
    </row>
    <row r="2391" spans="1:14" ht="19.95" customHeight="1" x14ac:dyDescent="0.25">
      <c r="A2391" s="2">
        <v>145657</v>
      </c>
      <c r="B2391" s="1">
        <v>95</v>
      </c>
      <c r="C2391" s="1">
        <v>3.9291999999999998</v>
      </c>
      <c r="D2391" s="1">
        <v>6.9093999999999998</v>
      </c>
      <c r="E2391" s="1">
        <v>14.2058</v>
      </c>
      <c r="F2391" s="1">
        <v>29.288</v>
      </c>
      <c r="G2391" s="1" t="s">
        <v>30</v>
      </c>
      <c r="H2391" s="1" t="s">
        <v>22</v>
      </c>
      <c r="I2391" s="1" t="s">
        <v>23</v>
      </c>
      <c r="J2391" s="1" t="s">
        <v>24</v>
      </c>
      <c r="K2391" s="1" t="s">
        <v>25</v>
      </c>
      <c r="L2391" s="1" t="s">
        <v>26</v>
      </c>
      <c r="M2391" s="1" t="s">
        <v>27</v>
      </c>
      <c r="N2391" s="3" t="s">
        <v>28</v>
      </c>
    </row>
    <row r="2392" spans="1:14" ht="19.95" hidden="1" customHeight="1" x14ac:dyDescent="0.25">
      <c r="A2392" s="2">
        <v>145637</v>
      </c>
      <c r="B2392" s="1">
        <v>31</v>
      </c>
      <c r="C2392" s="1">
        <v>2.8805000000000001</v>
      </c>
      <c r="D2392" s="1">
        <v>5.5252999999999997</v>
      </c>
      <c r="E2392" s="1">
        <v>10.437900000000001</v>
      </c>
      <c r="F2392" s="1">
        <v>21.680700000000002</v>
      </c>
      <c r="G2392" s="1" t="s">
        <v>29</v>
      </c>
      <c r="H2392" s="1" t="s">
        <v>15</v>
      </c>
      <c r="I2392" s="1" t="s">
        <v>16</v>
      </c>
      <c r="J2392" s="1" t="s">
        <v>17</v>
      </c>
      <c r="K2392" s="1" t="s">
        <v>18</v>
      </c>
      <c r="L2392" s="1" t="s">
        <v>19</v>
      </c>
      <c r="M2392" s="1" t="s">
        <v>20</v>
      </c>
      <c r="N2392" s="3" t="s">
        <v>21</v>
      </c>
    </row>
    <row r="2393" spans="1:14" ht="19.95" customHeight="1" x14ac:dyDescent="0.25">
      <c r="A2393" s="2">
        <v>145625</v>
      </c>
      <c r="B2393" s="1">
        <v>88</v>
      </c>
      <c r="C2393" s="1">
        <v>3.5272000000000001</v>
      </c>
      <c r="D2393" s="1">
        <v>6.3272000000000004</v>
      </c>
      <c r="E2393" s="1">
        <v>14.7281</v>
      </c>
      <c r="F2393" s="1">
        <v>26.768000000000001</v>
      </c>
      <c r="G2393" s="1" t="s">
        <v>29</v>
      </c>
      <c r="H2393" s="1" t="s">
        <v>22</v>
      </c>
      <c r="I2393" s="1" t="s">
        <v>23</v>
      </c>
      <c r="J2393" s="1" t="s">
        <v>24</v>
      </c>
      <c r="K2393" s="1" t="s">
        <v>25</v>
      </c>
      <c r="L2393" s="1" t="s">
        <v>26</v>
      </c>
      <c r="M2393" s="1" t="s">
        <v>27</v>
      </c>
      <c r="N2393" s="3" t="s">
        <v>28</v>
      </c>
    </row>
    <row r="2394" spans="1:14" ht="19.95" customHeight="1" x14ac:dyDescent="0.25">
      <c r="A2394" s="2">
        <v>145614</v>
      </c>
      <c r="B2394" s="1">
        <v>73</v>
      </c>
      <c r="C2394" s="1">
        <v>3.3136000000000001</v>
      </c>
      <c r="D2394" s="1">
        <v>6.3284000000000002</v>
      </c>
      <c r="E2394" s="1">
        <v>13.408799999999999</v>
      </c>
      <c r="F2394" s="1">
        <v>26.126000000000001</v>
      </c>
      <c r="G2394" s="1" t="s">
        <v>30</v>
      </c>
      <c r="H2394" s="1" t="s">
        <v>22</v>
      </c>
      <c r="I2394" s="1" t="s">
        <v>23</v>
      </c>
      <c r="J2394" s="1" t="s">
        <v>24</v>
      </c>
      <c r="K2394" s="1" t="s">
        <v>25</v>
      </c>
      <c r="L2394" s="1" t="s">
        <v>26</v>
      </c>
      <c r="M2394" s="1" t="s">
        <v>27</v>
      </c>
      <c r="N2394" s="3" t="s">
        <v>28</v>
      </c>
    </row>
    <row r="2395" spans="1:14" ht="19.95" hidden="1" customHeight="1" x14ac:dyDescent="0.25">
      <c r="A2395" s="2">
        <v>145548</v>
      </c>
      <c r="B2395" s="1">
        <v>32</v>
      </c>
      <c r="C2395" s="1">
        <v>2.1614</v>
      </c>
      <c r="D2395" s="1">
        <v>5.0251000000000001</v>
      </c>
      <c r="E2395" s="1">
        <v>11.95</v>
      </c>
      <c r="F2395" s="1">
        <v>21.9833</v>
      </c>
      <c r="G2395" s="1" t="s">
        <v>38</v>
      </c>
      <c r="H2395" s="1" t="s">
        <v>15</v>
      </c>
      <c r="I2395" s="1" t="s">
        <v>16</v>
      </c>
      <c r="J2395" s="1" t="s">
        <v>17</v>
      </c>
      <c r="K2395" s="1" t="s">
        <v>18</v>
      </c>
      <c r="L2395" s="1" t="s">
        <v>19</v>
      </c>
      <c r="M2395" s="1" t="s">
        <v>20</v>
      </c>
      <c r="N2395" s="3" t="s">
        <v>21</v>
      </c>
    </row>
    <row r="2396" spans="1:14" ht="19.95" customHeight="1" x14ac:dyDescent="0.25">
      <c r="A2396" s="2">
        <v>145537</v>
      </c>
      <c r="B2396" s="1">
        <v>85</v>
      </c>
      <c r="C2396" s="1">
        <v>3.0909</v>
      </c>
      <c r="D2396" s="1">
        <v>6.8484999999999996</v>
      </c>
      <c r="E2396" s="1">
        <v>15.957599999999999</v>
      </c>
      <c r="F2396" s="1">
        <v>27.224499999999999</v>
      </c>
      <c r="G2396" s="1" t="s">
        <v>38</v>
      </c>
      <c r="H2396" s="1" t="s">
        <v>22</v>
      </c>
      <c r="I2396" s="1" t="s">
        <v>23</v>
      </c>
      <c r="J2396" s="1" t="s">
        <v>24</v>
      </c>
      <c r="K2396" s="1" t="s">
        <v>25</v>
      </c>
      <c r="L2396" s="1" t="s">
        <v>26</v>
      </c>
      <c r="M2396" s="1" t="s">
        <v>27</v>
      </c>
      <c r="N2396" s="3" t="s">
        <v>28</v>
      </c>
    </row>
    <row r="2397" spans="1:14" ht="19.95" customHeight="1" x14ac:dyDescent="0.25">
      <c r="A2397" s="2">
        <v>145502</v>
      </c>
      <c r="B2397" s="1">
        <v>69</v>
      </c>
      <c r="C2397" s="1">
        <v>3.1871999999999998</v>
      </c>
      <c r="D2397" s="1">
        <v>6.8761000000000001</v>
      </c>
      <c r="E2397" s="1">
        <v>13.561400000000001</v>
      </c>
      <c r="F2397" s="1">
        <v>27.9421</v>
      </c>
      <c r="G2397" s="1" t="s">
        <v>30</v>
      </c>
      <c r="H2397" s="1" t="s">
        <v>22</v>
      </c>
      <c r="I2397" s="1" t="s">
        <v>23</v>
      </c>
      <c r="J2397" s="1" t="s">
        <v>24</v>
      </c>
      <c r="K2397" s="1" t="s">
        <v>25</v>
      </c>
      <c r="L2397" s="1" t="s">
        <v>26</v>
      </c>
      <c r="M2397" s="1" t="s">
        <v>27</v>
      </c>
      <c r="N2397" s="3" t="s">
        <v>28</v>
      </c>
    </row>
    <row r="2398" spans="1:14" ht="19.95" hidden="1" customHeight="1" x14ac:dyDescent="0.25">
      <c r="A2398" s="2">
        <v>145497</v>
      </c>
      <c r="B2398" s="1">
        <v>55</v>
      </c>
      <c r="C2398" s="1">
        <v>2.9716999999999998</v>
      </c>
      <c r="D2398" s="1">
        <v>5.6460999999999997</v>
      </c>
      <c r="E2398" s="1">
        <v>11.715400000000001</v>
      </c>
      <c r="F2398" s="1">
        <v>21.396999999999998</v>
      </c>
      <c r="G2398" s="1" t="s">
        <v>29</v>
      </c>
      <c r="H2398" s="1" t="s">
        <v>15</v>
      </c>
      <c r="I2398" s="1" t="s">
        <v>16</v>
      </c>
      <c r="J2398" s="1" t="s">
        <v>17</v>
      </c>
      <c r="K2398" s="1" t="s">
        <v>18</v>
      </c>
      <c r="L2398" s="1" t="s">
        <v>19</v>
      </c>
      <c r="M2398" s="1" t="s">
        <v>20</v>
      </c>
      <c r="N2398" s="3" t="s">
        <v>21</v>
      </c>
    </row>
    <row r="2399" spans="1:14" ht="19.95" hidden="1" customHeight="1" x14ac:dyDescent="0.25">
      <c r="A2399" s="2">
        <v>145479</v>
      </c>
      <c r="B2399" s="1">
        <v>25</v>
      </c>
      <c r="C2399" s="1">
        <v>1.6364000000000001</v>
      </c>
      <c r="D2399" s="1">
        <v>4.8235000000000001</v>
      </c>
      <c r="E2399" s="1">
        <v>8.2774000000000001</v>
      </c>
      <c r="F2399" s="1">
        <v>17.700800000000001</v>
      </c>
      <c r="G2399" s="1" t="s">
        <v>29</v>
      </c>
      <c r="H2399" s="1" t="s">
        <v>31</v>
      </c>
      <c r="I2399" s="1" t="s">
        <v>32</v>
      </c>
      <c r="J2399" s="1" t="s">
        <v>33</v>
      </c>
      <c r="K2399" s="1" t="s">
        <v>34</v>
      </c>
      <c r="L2399" s="1" t="s">
        <v>35</v>
      </c>
      <c r="M2399" s="1" t="s">
        <v>36</v>
      </c>
      <c r="N2399" s="3" t="s">
        <v>37</v>
      </c>
    </row>
    <row r="2400" spans="1:14" ht="19.95" hidden="1" customHeight="1" x14ac:dyDescent="0.25">
      <c r="A2400" s="2">
        <v>145319</v>
      </c>
      <c r="B2400" s="1">
        <v>45</v>
      </c>
      <c r="C2400" s="1">
        <v>2.5171000000000001</v>
      </c>
      <c r="D2400" s="1">
        <v>5.5355999999999996</v>
      </c>
      <c r="E2400" s="1">
        <v>10.5166</v>
      </c>
      <c r="F2400" s="1">
        <v>20.475200000000001</v>
      </c>
      <c r="G2400" s="1" t="s">
        <v>38</v>
      </c>
      <c r="H2400" s="1" t="s">
        <v>15</v>
      </c>
      <c r="I2400" s="1" t="s">
        <v>16</v>
      </c>
      <c r="J2400" s="1" t="s">
        <v>17</v>
      </c>
      <c r="K2400" s="1" t="s">
        <v>18</v>
      </c>
      <c r="L2400" s="1" t="s">
        <v>19</v>
      </c>
      <c r="M2400" s="1" t="s">
        <v>20</v>
      </c>
      <c r="N2400" s="3" t="s">
        <v>21</v>
      </c>
    </row>
    <row r="2401" spans="1:14" ht="19.95" hidden="1" customHeight="1" x14ac:dyDescent="0.25">
      <c r="A2401" s="2">
        <v>145290</v>
      </c>
      <c r="B2401" s="1">
        <v>39</v>
      </c>
      <c r="C2401" s="1">
        <v>2.8414000000000001</v>
      </c>
      <c r="D2401" s="1">
        <v>5.9866000000000001</v>
      </c>
      <c r="E2401" s="1">
        <v>11.022500000000001</v>
      </c>
      <c r="F2401" s="1">
        <v>22.771000000000001</v>
      </c>
      <c r="G2401" s="1" t="s">
        <v>14</v>
      </c>
      <c r="H2401" s="1" t="s">
        <v>15</v>
      </c>
      <c r="I2401" s="1" t="s">
        <v>16</v>
      </c>
      <c r="J2401" s="1" t="s">
        <v>17</v>
      </c>
      <c r="K2401" s="1" t="s">
        <v>18</v>
      </c>
      <c r="L2401" s="1" t="s">
        <v>19</v>
      </c>
      <c r="M2401" s="1" t="s">
        <v>20</v>
      </c>
      <c r="N2401" s="3" t="s">
        <v>21</v>
      </c>
    </row>
    <row r="2402" spans="1:14" ht="19.95" hidden="1" customHeight="1" x14ac:dyDescent="0.25">
      <c r="A2402" s="2">
        <v>145275</v>
      </c>
      <c r="B2402" s="1">
        <v>24</v>
      </c>
      <c r="C2402" s="1">
        <v>1.6448</v>
      </c>
      <c r="D2402" s="1">
        <v>4.9359000000000002</v>
      </c>
      <c r="E2402" s="1">
        <v>8.7047000000000008</v>
      </c>
      <c r="F2402" s="1">
        <v>19.910499999999999</v>
      </c>
      <c r="G2402" s="1" t="s">
        <v>29</v>
      </c>
      <c r="H2402" s="1" t="s">
        <v>31</v>
      </c>
      <c r="I2402" s="1" t="s">
        <v>32</v>
      </c>
      <c r="J2402" s="1" t="s">
        <v>33</v>
      </c>
      <c r="K2402" s="1" t="s">
        <v>34</v>
      </c>
      <c r="L2402" s="1" t="s">
        <v>35</v>
      </c>
      <c r="M2402" s="1" t="s">
        <v>36</v>
      </c>
      <c r="N2402" s="3" t="s">
        <v>37</v>
      </c>
    </row>
    <row r="2403" spans="1:14" ht="19.95" customHeight="1" x14ac:dyDescent="0.25">
      <c r="A2403" s="2">
        <v>145255</v>
      </c>
      <c r="B2403" s="1">
        <v>72</v>
      </c>
      <c r="C2403" s="1">
        <v>3.4401999999999999</v>
      </c>
      <c r="D2403" s="1">
        <v>6.0118999999999998</v>
      </c>
      <c r="E2403" s="1">
        <v>15.1515</v>
      </c>
      <c r="F2403" s="1">
        <v>25.1173</v>
      </c>
      <c r="G2403" s="1" t="s">
        <v>29</v>
      </c>
      <c r="H2403" s="1" t="s">
        <v>22</v>
      </c>
      <c r="I2403" s="1" t="s">
        <v>23</v>
      </c>
      <c r="J2403" s="1" t="s">
        <v>24</v>
      </c>
      <c r="K2403" s="1" t="s">
        <v>25</v>
      </c>
      <c r="L2403" s="1" t="s">
        <v>26</v>
      </c>
      <c r="M2403" s="1" t="s">
        <v>27</v>
      </c>
      <c r="N2403" s="3" t="s">
        <v>28</v>
      </c>
    </row>
    <row r="2404" spans="1:14" ht="19.95" hidden="1" customHeight="1" x14ac:dyDescent="0.25">
      <c r="A2404" s="2">
        <v>145249</v>
      </c>
      <c r="B2404" s="1">
        <v>17</v>
      </c>
      <c r="C2404" s="1">
        <v>1.4721</v>
      </c>
      <c r="D2404" s="1">
        <v>4.2221000000000002</v>
      </c>
      <c r="E2404" s="1">
        <v>8.4619999999999997</v>
      </c>
      <c r="F2404" s="1">
        <v>19.995200000000001</v>
      </c>
      <c r="G2404" s="1" t="s">
        <v>30</v>
      </c>
      <c r="H2404" s="1" t="s">
        <v>31</v>
      </c>
      <c r="I2404" s="1" t="s">
        <v>32</v>
      </c>
      <c r="J2404" s="1" t="s">
        <v>33</v>
      </c>
      <c r="K2404" s="1" t="s">
        <v>34</v>
      </c>
      <c r="L2404" s="1" t="s">
        <v>35</v>
      </c>
      <c r="M2404" s="1" t="s">
        <v>36</v>
      </c>
      <c r="N2404" s="3" t="s">
        <v>37</v>
      </c>
    </row>
    <row r="2405" spans="1:14" ht="19.95" hidden="1" customHeight="1" x14ac:dyDescent="0.25">
      <c r="A2405" s="2">
        <v>145173</v>
      </c>
      <c r="B2405" s="1">
        <v>24</v>
      </c>
      <c r="C2405" s="1">
        <v>1.4884999999999999</v>
      </c>
      <c r="D2405" s="1">
        <v>4.1698000000000004</v>
      </c>
      <c r="E2405" s="1">
        <v>9.6668000000000003</v>
      </c>
      <c r="F2405" s="1">
        <v>16.197299999999998</v>
      </c>
      <c r="G2405" s="1" t="s">
        <v>29</v>
      </c>
      <c r="H2405" s="1" t="s">
        <v>31</v>
      </c>
      <c r="I2405" s="1" t="s">
        <v>32</v>
      </c>
      <c r="J2405" s="1" t="s">
        <v>33</v>
      </c>
      <c r="K2405" s="1" t="s">
        <v>34</v>
      </c>
      <c r="L2405" s="1" t="s">
        <v>35</v>
      </c>
      <c r="M2405" s="1" t="s">
        <v>36</v>
      </c>
      <c r="N2405" s="3" t="s">
        <v>37</v>
      </c>
    </row>
    <row r="2406" spans="1:14" ht="19.95" hidden="1" customHeight="1" x14ac:dyDescent="0.25">
      <c r="A2406" s="2">
        <v>145167</v>
      </c>
      <c r="B2406" s="1">
        <v>50</v>
      </c>
      <c r="C2406" s="1">
        <v>2.5442999999999998</v>
      </c>
      <c r="D2406" s="1">
        <v>5.4280999999999997</v>
      </c>
      <c r="E2406" s="1">
        <v>11.738300000000001</v>
      </c>
      <c r="F2406" s="1">
        <v>24.408100000000001</v>
      </c>
      <c r="G2406" s="1" t="s">
        <v>30</v>
      </c>
      <c r="H2406" s="1" t="s">
        <v>15</v>
      </c>
      <c r="I2406" s="1" t="s">
        <v>16</v>
      </c>
      <c r="J2406" s="1" t="s">
        <v>17</v>
      </c>
      <c r="K2406" s="1" t="s">
        <v>18</v>
      </c>
      <c r="L2406" s="1" t="s">
        <v>19</v>
      </c>
      <c r="M2406" s="1" t="s">
        <v>20</v>
      </c>
      <c r="N2406" s="3" t="s">
        <v>21</v>
      </c>
    </row>
    <row r="2407" spans="1:14" ht="19.95" hidden="1" customHeight="1" x14ac:dyDescent="0.25">
      <c r="A2407" s="2">
        <v>145166</v>
      </c>
      <c r="B2407" s="1">
        <v>39</v>
      </c>
      <c r="C2407" s="1">
        <v>2.8538999999999999</v>
      </c>
      <c r="D2407" s="1">
        <v>5.6249000000000002</v>
      </c>
      <c r="E2407" s="1">
        <v>11.261799999999999</v>
      </c>
      <c r="F2407" s="1">
        <v>22.238399999999999</v>
      </c>
      <c r="G2407" s="1" t="s">
        <v>29</v>
      </c>
      <c r="H2407" s="1" t="s">
        <v>15</v>
      </c>
      <c r="I2407" s="1" t="s">
        <v>16</v>
      </c>
      <c r="J2407" s="1" t="s">
        <v>17</v>
      </c>
      <c r="K2407" s="1" t="s">
        <v>18</v>
      </c>
      <c r="L2407" s="1" t="s">
        <v>19</v>
      </c>
      <c r="M2407" s="1" t="s">
        <v>20</v>
      </c>
      <c r="N2407" s="3" t="s">
        <v>21</v>
      </c>
    </row>
    <row r="2408" spans="1:14" ht="19.95" hidden="1" customHeight="1" x14ac:dyDescent="0.25">
      <c r="A2408" s="2">
        <v>145151</v>
      </c>
      <c r="B2408" s="1">
        <v>24</v>
      </c>
      <c r="C2408" s="1">
        <v>1.9177</v>
      </c>
      <c r="D2408" s="1">
        <v>4.7054</v>
      </c>
      <c r="E2408" s="1">
        <v>9.0922999999999998</v>
      </c>
      <c r="F2408" s="1">
        <v>19.029</v>
      </c>
      <c r="G2408" s="1" t="s">
        <v>38</v>
      </c>
      <c r="H2408" s="1" t="s">
        <v>31</v>
      </c>
      <c r="I2408" s="1" t="s">
        <v>32</v>
      </c>
      <c r="J2408" s="1" t="s">
        <v>33</v>
      </c>
      <c r="K2408" s="1" t="s">
        <v>34</v>
      </c>
      <c r="L2408" s="1" t="s">
        <v>35</v>
      </c>
      <c r="M2408" s="1" t="s">
        <v>36</v>
      </c>
      <c r="N2408" s="3" t="s">
        <v>37</v>
      </c>
    </row>
    <row r="2409" spans="1:14" ht="19.95" hidden="1" customHeight="1" x14ac:dyDescent="0.25">
      <c r="A2409" s="2">
        <v>145136</v>
      </c>
      <c r="B2409" s="1">
        <v>32</v>
      </c>
      <c r="C2409" s="1">
        <v>2.5021</v>
      </c>
      <c r="D2409" s="1">
        <v>5.6920000000000002</v>
      </c>
      <c r="E2409" s="1">
        <v>11.022500000000001</v>
      </c>
      <c r="F2409" s="1">
        <v>20.796199999999999</v>
      </c>
      <c r="G2409" s="1" t="s">
        <v>29</v>
      </c>
      <c r="H2409" s="1" t="s">
        <v>15</v>
      </c>
      <c r="I2409" s="1" t="s">
        <v>16</v>
      </c>
      <c r="J2409" s="1" t="s">
        <v>17</v>
      </c>
      <c r="K2409" s="1" t="s">
        <v>18</v>
      </c>
      <c r="L2409" s="1" t="s">
        <v>19</v>
      </c>
      <c r="M2409" s="1" t="s">
        <v>20</v>
      </c>
      <c r="N2409" s="3" t="s">
        <v>21</v>
      </c>
    </row>
    <row r="2410" spans="1:14" ht="19.95" customHeight="1" x14ac:dyDescent="0.25">
      <c r="A2410" s="2">
        <v>145128</v>
      </c>
      <c r="B2410" s="1">
        <v>69</v>
      </c>
      <c r="C2410" s="1">
        <v>3.5424000000000002</v>
      </c>
      <c r="D2410" s="1">
        <v>6.6959</v>
      </c>
      <c r="E2410" s="1">
        <v>14.4582</v>
      </c>
      <c r="F2410" s="1">
        <v>29.779800000000002</v>
      </c>
      <c r="G2410" s="1" t="s">
        <v>30</v>
      </c>
      <c r="H2410" s="1" t="s">
        <v>22</v>
      </c>
      <c r="I2410" s="1" t="s">
        <v>23</v>
      </c>
      <c r="J2410" s="1" t="s">
        <v>24</v>
      </c>
      <c r="K2410" s="1" t="s">
        <v>25</v>
      </c>
      <c r="L2410" s="1" t="s">
        <v>26</v>
      </c>
      <c r="M2410" s="1" t="s">
        <v>27</v>
      </c>
      <c r="N2410" s="3" t="s">
        <v>28</v>
      </c>
    </row>
    <row r="2411" spans="1:14" ht="19.95" hidden="1" customHeight="1" x14ac:dyDescent="0.25">
      <c r="A2411" s="2">
        <v>145035</v>
      </c>
      <c r="B2411" s="1">
        <v>43</v>
      </c>
      <c r="C2411" s="1">
        <v>2.2503000000000002</v>
      </c>
      <c r="D2411" s="1">
        <v>5.4558</v>
      </c>
      <c r="E2411" s="1">
        <v>10.39</v>
      </c>
      <c r="F2411" s="1">
        <v>20.503</v>
      </c>
      <c r="G2411" s="1" t="s">
        <v>14</v>
      </c>
      <c r="H2411" s="1" t="s">
        <v>15</v>
      </c>
      <c r="I2411" s="1" t="s">
        <v>16</v>
      </c>
      <c r="J2411" s="1" t="s">
        <v>17</v>
      </c>
      <c r="K2411" s="1" t="s">
        <v>18</v>
      </c>
      <c r="L2411" s="1" t="s">
        <v>19</v>
      </c>
      <c r="M2411" s="1" t="s">
        <v>20</v>
      </c>
      <c r="N2411" s="3" t="s">
        <v>21</v>
      </c>
    </row>
    <row r="2412" spans="1:14" ht="19.95" hidden="1" customHeight="1" x14ac:dyDescent="0.25">
      <c r="A2412" s="2">
        <v>145031</v>
      </c>
      <c r="B2412" s="1">
        <v>11</v>
      </c>
      <c r="C2412" s="1">
        <v>1.7213000000000001</v>
      </c>
      <c r="D2412" s="1">
        <v>4.8121</v>
      </c>
      <c r="E2412" s="1">
        <v>8.7830999999999992</v>
      </c>
      <c r="F2412" s="1">
        <v>18.730699999999999</v>
      </c>
      <c r="G2412" s="1" t="s">
        <v>29</v>
      </c>
      <c r="H2412" s="1" t="s">
        <v>31</v>
      </c>
      <c r="I2412" s="1" t="s">
        <v>32</v>
      </c>
      <c r="J2412" s="1" t="s">
        <v>33</v>
      </c>
      <c r="K2412" s="1" t="s">
        <v>34</v>
      </c>
      <c r="L2412" s="1" t="s">
        <v>35</v>
      </c>
      <c r="M2412" s="1" t="s">
        <v>36</v>
      </c>
      <c r="N2412" s="3" t="s">
        <v>37</v>
      </c>
    </row>
    <row r="2413" spans="1:14" ht="19.95" customHeight="1" x14ac:dyDescent="0.25">
      <c r="A2413" s="2">
        <v>145020</v>
      </c>
      <c r="B2413" s="1">
        <v>92</v>
      </c>
      <c r="C2413" s="1">
        <v>3.258</v>
      </c>
      <c r="D2413" s="1">
        <v>6.6341999999999999</v>
      </c>
      <c r="E2413" s="1">
        <v>14.608000000000001</v>
      </c>
      <c r="F2413" s="1">
        <v>29.212700000000002</v>
      </c>
      <c r="G2413" s="1" t="s">
        <v>38</v>
      </c>
      <c r="H2413" s="1" t="s">
        <v>22</v>
      </c>
      <c r="I2413" s="1" t="s">
        <v>23</v>
      </c>
      <c r="J2413" s="1" t="s">
        <v>24</v>
      </c>
      <c r="K2413" s="1" t="s">
        <v>25</v>
      </c>
      <c r="L2413" s="1" t="s">
        <v>26</v>
      </c>
      <c r="M2413" s="1" t="s">
        <v>27</v>
      </c>
      <c r="N2413" s="3" t="s">
        <v>28</v>
      </c>
    </row>
    <row r="2414" spans="1:14" ht="19.95" hidden="1" customHeight="1" x14ac:dyDescent="0.25">
      <c r="A2414" s="2">
        <v>144987</v>
      </c>
      <c r="B2414" s="1">
        <v>27</v>
      </c>
      <c r="C2414" s="1">
        <v>1.5313000000000001</v>
      </c>
      <c r="D2414" s="1">
        <v>4.4112999999999998</v>
      </c>
      <c r="E2414" s="1">
        <v>9.4349000000000007</v>
      </c>
      <c r="F2414" s="1">
        <v>19.266200000000001</v>
      </c>
      <c r="G2414" s="1" t="s">
        <v>29</v>
      </c>
      <c r="H2414" s="1" t="s">
        <v>31</v>
      </c>
      <c r="I2414" s="1" t="s">
        <v>32</v>
      </c>
      <c r="J2414" s="1" t="s">
        <v>33</v>
      </c>
      <c r="K2414" s="1" t="s">
        <v>34</v>
      </c>
      <c r="L2414" s="1" t="s">
        <v>35</v>
      </c>
      <c r="M2414" s="1" t="s">
        <v>36</v>
      </c>
      <c r="N2414" s="3" t="s">
        <v>37</v>
      </c>
    </row>
    <row r="2415" spans="1:14" ht="19.95" hidden="1" customHeight="1" x14ac:dyDescent="0.25">
      <c r="A2415" s="2">
        <v>144954</v>
      </c>
      <c r="B2415" s="1">
        <v>51</v>
      </c>
      <c r="C2415" s="1">
        <v>2.2035999999999998</v>
      </c>
      <c r="D2415" s="1">
        <v>5.5435999999999996</v>
      </c>
      <c r="E2415" s="1">
        <v>11.3643</v>
      </c>
      <c r="F2415" s="1">
        <v>20.308700000000002</v>
      </c>
      <c r="G2415" s="1" t="s">
        <v>38</v>
      </c>
      <c r="H2415" s="1" t="s">
        <v>15</v>
      </c>
      <c r="I2415" s="1" t="s">
        <v>16</v>
      </c>
      <c r="J2415" s="1" t="s">
        <v>17</v>
      </c>
      <c r="K2415" s="1" t="s">
        <v>18</v>
      </c>
      <c r="L2415" s="1" t="s">
        <v>19</v>
      </c>
      <c r="M2415" s="1" t="s">
        <v>20</v>
      </c>
      <c r="N2415" s="3" t="s">
        <v>21</v>
      </c>
    </row>
    <row r="2416" spans="1:14" ht="19.95" hidden="1" customHeight="1" x14ac:dyDescent="0.25">
      <c r="A2416" s="2">
        <v>144929</v>
      </c>
      <c r="B2416" s="1">
        <v>30</v>
      </c>
      <c r="C2416" s="1">
        <v>1.5927</v>
      </c>
      <c r="D2416" s="1">
        <v>4.4298000000000002</v>
      </c>
      <c r="E2416" s="1">
        <v>9.4733000000000001</v>
      </c>
      <c r="F2416" s="1">
        <v>17.811800000000002</v>
      </c>
      <c r="G2416" s="1" t="s">
        <v>14</v>
      </c>
      <c r="H2416" s="1" t="s">
        <v>31</v>
      </c>
      <c r="I2416" s="1" t="s">
        <v>32</v>
      </c>
      <c r="J2416" s="1" t="s">
        <v>33</v>
      </c>
      <c r="K2416" s="1" t="s">
        <v>34</v>
      </c>
      <c r="L2416" s="1" t="s">
        <v>35</v>
      </c>
      <c r="M2416" s="1" t="s">
        <v>36</v>
      </c>
      <c r="N2416" s="3" t="s">
        <v>37</v>
      </c>
    </row>
    <row r="2417" spans="1:14" ht="19.95" hidden="1" customHeight="1" x14ac:dyDescent="0.25">
      <c r="A2417" s="2">
        <v>144907</v>
      </c>
      <c r="B2417" s="1">
        <v>37</v>
      </c>
      <c r="C2417" s="1">
        <v>2.7223000000000002</v>
      </c>
      <c r="D2417" s="1">
        <v>5.8620000000000001</v>
      </c>
      <c r="E2417" s="1">
        <v>11.593</v>
      </c>
      <c r="F2417" s="1">
        <v>22.648299999999999</v>
      </c>
      <c r="G2417" s="1" t="s">
        <v>30</v>
      </c>
      <c r="H2417" s="1" t="s">
        <v>15</v>
      </c>
      <c r="I2417" s="1" t="s">
        <v>16</v>
      </c>
      <c r="J2417" s="1" t="s">
        <v>17</v>
      </c>
      <c r="K2417" s="1" t="s">
        <v>18</v>
      </c>
      <c r="L2417" s="1" t="s">
        <v>19</v>
      </c>
      <c r="M2417" s="1" t="s">
        <v>20</v>
      </c>
      <c r="N2417" s="3" t="s">
        <v>21</v>
      </c>
    </row>
    <row r="2418" spans="1:14" ht="19.95" hidden="1" customHeight="1" x14ac:dyDescent="0.25">
      <c r="A2418" s="2">
        <v>144877</v>
      </c>
      <c r="B2418" s="1">
        <v>17</v>
      </c>
      <c r="C2418" s="1">
        <v>1.8049999999999999</v>
      </c>
      <c r="D2418" s="1">
        <v>4.6752000000000002</v>
      </c>
      <c r="E2418" s="1">
        <v>8.4420999999999999</v>
      </c>
      <c r="F2418" s="1">
        <v>18.728300000000001</v>
      </c>
      <c r="G2418" s="1" t="s">
        <v>30</v>
      </c>
      <c r="H2418" s="1" t="s">
        <v>31</v>
      </c>
      <c r="I2418" s="1" t="s">
        <v>32</v>
      </c>
      <c r="J2418" s="1" t="s">
        <v>33</v>
      </c>
      <c r="K2418" s="1" t="s">
        <v>34</v>
      </c>
      <c r="L2418" s="1" t="s">
        <v>35</v>
      </c>
      <c r="M2418" s="1" t="s">
        <v>36</v>
      </c>
      <c r="N2418" s="3" t="s">
        <v>37</v>
      </c>
    </row>
    <row r="2419" spans="1:14" ht="19.95" customHeight="1" x14ac:dyDescent="0.25">
      <c r="A2419" s="2">
        <v>144877</v>
      </c>
      <c r="B2419" s="1">
        <v>96</v>
      </c>
      <c r="C2419" s="1">
        <v>3.8380000000000001</v>
      </c>
      <c r="D2419" s="1">
        <v>6.3513999999999999</v>
      </c>
      <c r="E2419" s="1">
        <v>13.388</v>
      </c>
      <c r="F2419" s="1">
        <v>26.953399999999998</v>
      </c>
      <c r="G2419" s="1" t="s">
        <v>30</v>
      </c>
      <c r="H2419" s="1" t="s">
        <v>22</v>
      </c>
      <c r="I2419" s="1" t="s">
        <v>23</v>
      </c>
      <c r="J2419" s="1" t="s">
        <v>24</v>
      </c>
      <c r="K2419" s="1" t="s">
        <v>25</v>
      </c>
      <c r="L2419" s="1" t="s">
        <v>26</v>
      </c>
      <c r="M2419" s="1" t="s">
        <v>27</v>
      </c>
      <c r="N2419" s="3" t="s">
        <v>28</v>
      </c>
    </row>
    <row r="2420" spans="1:14" ht="19.95" hidden="1" customHeight="1" x14ac:dyDescent="0.25">
      <c r="A2420" s="2">
        <v>144845</v>
      </c>
      <c r="B2420" s="1">
        <v>48</v>
      </c>
      <c r="C2420" s="1">
        <v>2.4977</v>
      </c>
      <c r="D2420" s="1">
        <v>5.4370000000000003</v>
      </c>
      <c r="E2420" s="1">
        <v>11.266299999999999</v>
      </c>
      <c r="F2420" s="1">
        <v>24.760999999999999</v>
      </c>
      <c r="G2420" s="1" t="s">
        <v>38</v>
      </c>
      <c r="H2420" s="1" t="s">
        <v>15</v>
      </c>
      <c r="I2420" s="1" t="s">
        <v>16</v>
      </c>
      <c r="J2420" s="1" t="s">
        <v>17</v>
      </c>
      <c r="K2420" s="1" t="s">
        <v>18</v>
      </c>
      <c r="L2420" s="1" t="s">
        <v>19</v>
      </c>
      <c r="M2420" s="1" t="s">
        <v>20</v>
      </c>
      <c r="N2420" s="3" t="s">
        <v>21</v>
      </c>
    </row>
    <row r="2421" spans="1:14" ht="19.95" customHeight="1" x14ac:dyDescent="0.25">
      <c r="A2421" s="2">
        <v>144828</v>
      </c>
      <c r="B2421" s="1">
        <v>72</v>
      </c>
      <c r="C2421" s="1">
        <v>3.3062999999999998</v>
      </c>
      <c r="D2421" s="1">
        <v>6.0904999999999996</v>
      </c>
      <c r="E2421" s="1">
        <v>12.180300000000001</v>
      </c>
      <c r="F2421" s="1">
        <v>26.1145</v>
      </c>
      <c r="G2421" s="1" t="s">
        <v>38</v>
      </c>
      <c r="H2421" s="1" t="s">
        <v>22</v>
      </c>
      <c r="I2421" s="1" t="s">
        <v>23</v>
      </c>
      <c r="J2421" s="1" t="s">
        <v>24</v>
      </c>
      <c r="K2421" s="1" t="s">
        <v>25</v>
      </c>
      <c r="L2421" s="1" t="s">
        <v>26</v>
      </c>
      <c r="M2421" s="1" t="s">
        <v>27</v>
      </c>
      <c r="N2421" s="3" t="s">
        <v>28</v>
      </c>
    </row>
    <row r="2422" spans="1:14" ht="19.95" hidden="1" customHeight="1" x14ac:dyDescent="0.25">
      <c r="A2422" s="2">
        <v>144827</v>
      </c>
      <c r="B2422" s="1">
        <v>26</v>
      </c>
      <c r="C2422" s="1">
        <v>1.6442000000000001</v>
      </c>
      <c r="D2422" s="1">
        <v>4.0468000000000002</v>
      </c>
      <c r="E2422" s="1">
        <v>9.1498000000000008</v>
      </c>
      <c r="F2422" s="1">
        <v>19.892099999999999</v>
      </c>
      <c r="G2422" s="1" t="s">
        <v>30</v>
      </c>
      <c r="H2422" s="1" t="s">
        <v>31</v>
      </c>
      <c r="I2422" s="1" t="s">
        <v>32</v>
      </c>
      <c r="J2422" s="1" t="s">
        <v>33</v>
      </c>
      <c r="K2422" s="1" t="s">
        <v>34</v>
      </c>
      <c r="L2422" s="1" t="s">
        <v>35</v>
      </c>
      <c r="M2422" s="1" t="s">
        <v>36</v>
      </c>
      <c r="N2422" s="3" t="s">
        <v>37</v>
      </c>
    </row>
    <row r="2423" spans="1:14" ht="19.95" hidden="1" customHeight="1" x14ac:dyDescent="0.25">
      <c r="A2423" s="2">
        <v>144754</v>
      </c>
      <c r="B2423" s="1">
        <v>39</v>
      </c>
      <c r="C2423" s="1">
        <v>2.5466000000000002</v>
      </c>
      <c r="D2423" s="1">
        <v>5.9551999999999996</v>
      </c>
      <c r="E2423" s="1">
        <v>10.9254</v>
      </c>
      <c r="F2423" s="1">
        <v>21.920500000000001</v>
      </c>
      <c r="G2423" s="1" t="s">
        <v>29</v>
      </c>
      <c r="H2423" s="1" t="s">
        <v>15</v>
      </c>
      <c r="I2423" s="1" t="s">
        <v>16</v>
      </c>
      <c r="J2423" s="1" t="s">
        <v>17</v>
      </c>
      <c r="K2423" s="1" t="s">
        <v>18</v>
      </c>
      <c r="L2423" s="1" t="s">
        <v>19</v>
      </c>
      <c r="M2423" s="1" t="s">
        <v>20</v>
      </c>
      <c r="N2423" s="3" t="s">
        <v>21</v>
      </c>
    </row>
    <row r="2424" spans="1:14" ht="19.95" customHeight="1" x14ac:dyDescent="0.25">
      <c r="A2424" s="2">
        <v>144753</v>
      </c>
      <c r="B2424" s="1">
        <v>74</v>
      </c>
      <c r="C2424" s="1">
        <v>3.7852000000000001</v>
      </c>
      <c r="D2424" s="1">
        <v>6.6346999999999996</v>
      </c>
      <c r="E2424" s="1">
        <v>14.9199</v>
      </c>
      <c r="F2424" s="1">
        <v>25.9161</v>
      </c>
      <c r="G2424" s="1" t="s">
        <v>30</v>
      </c>
      <c r="H2424" s="1" t="s">
        <v>22</v>
      </c>
      <c r="I2424" s="1" t="s">
        <v>23</v>
      </c>
      <c r="J2424" s="1" t="s">
        <v>24</v>
      </c>
      <c r="K2424" s="1" t="s">
        <v>25</v>
      </c>
      <c r="L2424" s="1" t="s">
        <v>26</v>
      </c>
      <c r="M2424" s="1" t="s">
        <v>27</v>
      </c>
      <c r="N2424" s="3" t="s">
        <v>28</v>
      </c>
    </row>
    <row r="2425" spans="1:14" ht="19.95" hidden="1" customHeight="1" x14ac:dyDescent="0.25">
      <c r="A2425" s="2">
        <v>144751</v>
      </c>
      <c r="B2425" s="1">
        <v>16</v>
      </c>
      <c r="C2425" s="1">
        <v>1.5204</v>
      </c>
      <c r="D2425" s="1">
        <v>4.5556999999999999</v>
      </c>
      <c r="E2425" s="1">
        <v>8.2645</v>
      </c>
      <c r="F2425" s="1">
        <v>19.1038</v>
      </c>
      <c r="G2425" s="1" t="s">
        <v>30</v>
      </c>
      <c r="H2425" s="1" t="s">
        <v>31</v>
      </c>
      <c r="I2425" s="1" t="s">
        <v>32</v>
      </c>
      <c r="J2425" s="1" t="s">
        <v>33</v>
      </c>
      <c r="K2425" s="1" t="s">
        <v>34</v>
      </c>
      <c r="L2425" s="1" t="s">
        <v>35</v>
      </c>
      <c r="M2425" s="1" t="s">
        <v>36</v>
      </c>
      <c r="N2425" s="3" t="s">
        <v>37</v>
      </c>
    </row>
    <row r="2426" spans="1:14" ht="19.95" hidden="1" customHeight="1" x14ac:dyDescent="0.25">
      <c r="A2426" s="2">
        <v>144731</v>
      </c>
      <c r="B2426" s="1">
        <v>40</v>
      </c>
      <c r="C2426" s="1">
        <v>2.7322000000000002</v>
      </c>
      <c r="D2426" s="1">
        <v>5.9291</v>
      </c>
      <c r="E2426" s="1">
        <v>11.2545</v>
      </c>
      <c r="F2426" s="1">
        <v>23.843399999999999</v>
      </c>
      <c r="G2426" s="1" t="s">
        <v>30</v>
      </c>
      <c r="H2426" s="1" t="s">
        <v>15</v>
      </c>
      <c r="I2426" s="1" t="s">
        <v>16</v>
      </c>
      <c r="J2426" s="1" t="s">
        <v>17</v>
      </c>
      <c r="K2426" s="1" t="s">
        <v>18</v>
      </c>
      <c r="L2426" s="1" t="s">
        <v>19</v>
      </c>
      <c r="M2426" s="1" t="s">
        <v>20</v>
      </c>
      <c r="N2426" s="3" t="s">
        <v>21</v>
      </c>
    </row>
    <row r="2427" spans="1:14" ht="19.95" customHeight="1" x14ac:dyDescent="0.25">
      <c r="A2427" s="2">
        <v>144691</v>
      </c>
      <c r="B2427" s="1">
        <v>82</v>
      </c>
      <c r="C2427" s="1">
        <v>3.9891000000000001</v>
      </c>
      <c r="D2427" s="1">
        <v>6.7592999999999996</v>
      </c>
      <c r="E2427" s="1">
        <v>15.045199999999999</v>
      </c>
      <c r="F2427" s="1">
        <v>28.993200000000002</v>
      </c>
      <c r="G2427" s="1" t="s">
        <v>30</v>
      </c>
      <c r="H2427" s="1" t="s">
        <v>22</v>
      </c>
      <c r="I2427" s="1" t="s">
        <v>23</v>
      </c>
      <c r="J2427" s="1" t="s">
        <v>24</v>
      </c>
      <c r="K2427" s="1" t="s">
        <v>25</v>
      </c>
      <c r="L2427" s="1" t="s">
        <v>26</v>
      </c>
      <c r="M2427" s="1" t="s">
        <v>27</v>
      </c>
      <c r="N2427" s="3" t="s">
        <v>28</v>
      </c>
    </row>
    <row r="2428" spans="1:14" ht="19.95" hidden="1" customHeight="1" x14ac:dyDescent="0.25">
      <c r="A2428" s="2">
        <v>144647</v>
      </c>
      <c r="B2428" s="1">
        <v>34</v>
      </c>
      <c r="C2428" s="1">
        <v>2.1368999999999998</v>
      </c>
      <c r="D2428" s="1">
        <v>5.4292999999999996</v>
      </c>
      <c r="E2428" s="1">
        <v>10.234299999999999</v>
      </c>
      <c r="F2428" s="1">
        <v>24.387699999999999</v>
      </c>
      <c r="G2428" s="1" t="s">
        <v>38</v>
      </c>
      <c r="H2428" s="1" t="s">
        <v>15</v>
      </c>
      <c r="I2428" s="1" t="s">
        <v>16</v>
      </c>
      <c r="J2428" s="1" t="s">
        <v>17</v>
      </c>
      <c r="K2428" s="1" t="s">
        <v>18</v>
      </c>
      <c r="L2428" s="1" t="s">
        <v>19</v>
      </c>
      <c r="M2428" s="1" t="s">
        <v>20</v>
      </c>
      <c r="N2428" s="3" t="s">
        <v>21</v>
      </c>
    </row>
    <row r="2429" spans="1:14" ht="19.95" customHeight="1" x14ac:dyDescent="0.25">
      <c r="A2429" s="2">
        <v>144616</v>
      </c>
      <c r="B2429" s="1">
        <v>66</v>
      </c>
      <c r="C2429" s="1">
        <v>3.0064000000000002</v>
      </c>
      <c r="D2429" s="1">
        <v>6.9576000000000002</v>
      </c>
      <c r="E2429" s="1">
        <v>12.246700000000001</v>
      </c>
      <c r="F2429" s="1">
        <v>25.872499999999999</v>
      </c>
      <c r="G2429" s="1" t="s">
        <v>38</v>
      </c>
      <c r="H2429" s="1" t="s">
        <v>22</v>
      </c>
      <c r="I2429" s="1" t="s">
        <v>23</v>
      </c>
      <c r="J2429" s="1" t="s">
        <v>24</v>
      </c>
      <c r="K2429" s="1" t="s">
        <v>25</v>
      </c>
      <c r="L2429" s="1" t="s">
        <v>26</v>
      </c>
      <c r="M2429" s="1" t="s">
        <v>27</v>
      </c>
      <c r="N2429" s="3" t="s">
        <v>28</v>
      </c>
    </row>
    <row r="2430" spans="1:14" ht="19.95" hidden="1" customHeight="1" x14ac:dyDescent="0.25">
      <c r="A2430" s="2">
        <v>144613</v>
      </c>
      <c r="B2430" s="1">
        <v>10</v>
      </c>
      <c r="C2430" s="1">
        <v>1.7019</v>
      </c>
      <c r="D2430" s="1">
        <v>4.6422999999999996</v>
      </c>
      <c r="E2430" s="1">
        <v>9.0192999999999994</v>
      </c>
      <c r="F2430" s="1">
        <v>17.824100000000001</v>
      </c>
      <c r="G2430" s="1" t="s">
        <v>14</v>
      </c>
      <c r="H2430" s="1" t="s">
        <v>31</v>
      </c>
      <c r="I2430" s="1" t="s">
        <v>32</v>
      </c>
      <c r="J2430" s="1" t="s">
        <v>33</v>
      </c>
      <c r="K2430" s="1" t="s">
        <v>34</v>
      </c>
      <c r="L2430" s="1" t="s">
        <v>35</v>
      </c>
      <c r="M2430" s="1" t="s">
        <v>36</v>
      </c>
      <c r="N2430" s="3" t="s">
        <v>37</v>
      </c>
    </row>
    <row r="2431" spans="1:14" ht="19.95" hidden="1" customHeight="1" x14ac:dyDescent="0.25">
      <c r="A2431" s="2">
        <v>144606</v>
      </c>
      <c r="B2431" s="1">
        <v>20</v>
      </c>
      <c r="C2431" s="1">
        <v>1.2626999999999999</v>
      </c>
      <c r="D2431" s="1">
        <v>4.3490000000000002</v>
      </c>
      <c r="E2431" s="1">
        <v>8.6472999999999995</v>
      </c>
      <c r="F2431" s="1">
        <v>19.440899999999999</v>
      </c>
      <c r="G2431" s="1" t="s">
        <v>14</v>
      </c>
      <c r="H2431" s="1" t="s">
        <v>31</v>
      </c>
      <c r="I2431" s="1" t="s">
        <v>32</v>
      </c>
      <c r="J2431" s="1" t="s">
        <v>33</v>
      </c>
      <c r="K2431" s="1" t="s">
        <v>34</v>
      </c>
      <c r="L2431" s="1" t="s">
        <v>35</v>
      </c>
      <c r="M2431" s="1" t="s">
        <v>36</v>
      </c>
      <c r="N2431" s="3" t="s">
        <v>37</v>
      </c>
    </row>
    <row r="2432" spans="1:14" ht="19.95" hidden="1" customHeight="1" x14ac:dyDescent="0.25">
      <c r="A2432" s="2">
        <v>144602</v>
      </c>
      <c r="B2432" s="1">
        <v>30</v>
      </c>
      <c r="C2432" s="1">
        <v>1.9533</v>
      </c>
      <c r="D2432" s="1">
        <v>4.2869000000000002</v>
      </c>
      <c r="E2432" s="1">
        <v>9.0890000000000004</v>
      </c>
      <c r="F2432" s="1">
        <v>18.3338</v>
      </c>
      <c r="G2432" s="1" t="s">
        <v>38</v>
      </c>
      <c r="H2432" s="1" t="s">
        <v>31</v>
      </c>
      <c r="I2432" s="1" t="s">
        <v>32</v>
      </c>
      <c r="J2432" s="1" t="s">
        <v>33</v>
      </c>
      <c r="K2432" s="1" t="s">
        <v>34</v>
      </c>
      <c r="L2432" s="1" t="s">
        <v>35</v>
      </c>
      <c r="M2432" s="1" t="s">
        <v>36</v>
      </c>
      <c r="N2432" s="3" t="s">
        <v>37</v>
      </c>
    </row>
    <row r="2433" spans="1:14" ht="19.95" hidden="1" customHeight="1" x14ac:dyDescent="0.25">
      <c r="A2433" s="2">
        <v>144587</v>
      </c>
      <c r="B2433" s="1">
        <v>18</v>
      </c>
      <c r="C2433" s="1">
        <v>1.6853</v>
      </c>
      <c r="D2433" s="1">
        <v>4.9485999999999999</v>
      </c>
      <c r="E2433" s="1">
        <v>8.0843000000000007</v>
      </c>
      <c r="F2433" s="1">
        <v>19.748100000000001</v>
      </c>
      <c r="G2433" s="1" t="s">
        <v>38</v>
      </c>
      <c r="H2433" s="1" t="s">
        <v>31</v>
      </c>
      <c r="I2433" s="1" t="s">
        <v>32</v>
      </c>
      <c r="J2433" s="1" t="s">
        <v>33</v>
      </c>
      <c r="K2433" s="1" t="s">
        <v>34</v>
      </c>
      <c r="L2433" s="1" t="s">
        <v>35</v>
      </c>
      <c r="M2433" s="1" t="s">
        <v>36</v>
      </c>
      <c r="N2433" s="3" t="s">
        <v>37</v>
      </c>
    </row>
    <row r="2434" spans="1:14" ht="19.95" hidden="1" customHeight="1" x14ac:dyDescent="0.25">
      <c r="A2434" s="2">
        <v>144580</v>
      </c>
      <c r="B2434" s="1">
        <v>49</v>
      </c>
      <c r="C2434" s="1">
        <v>2.5034999999999998</v>
      </c>
      <c r="D2434" s="1">
        <v>5.5833000000000004</v>
      </c>
      <c r="E2434" s="1">
        <v>10.064500000000001</v>
      </c>
      <c r="F2434" s="1">
        <v>24.8781</v>
      </c>
      <c r="G2434" s="1" t="s">
        <v>30</v>
      </c>
      <c r="H2434" s="1" t="s">
        <v>15</v>
      </c>
      <c r="I2434" s="1" t="s">
        <v>16</v>
      </c>
      <c r="J2434" s="1" t="s">
        <v>17</v>
      </c>
      <c r="K2434" s="1" t="s">
        <v>18</v>
      </c>
      <c r="L2434" s="1" t="s">
        <v>19</v>
      </c>
      <c r="M2434" s="1" t="s">
        <v>20</v>
      </c>
      <c r="N2434" s="3" t="s">
        <v>21</v>
      </c>
    </row>
    <row r="2435" spans="1:14" ht="19.95" customHeight="1" x14ac:dyDescent="0.25">
      <c r="A2435" s="2">
        <v>144576</v>
      </c>
      <c r="B2435" s="1">
        <v>61</v>
      </c>
      <c r="C2435" s="1">
        <v>3.5960000000000001</v>
      </c>
      <c r="D2435" s="1">
        <v>6.1905999999999999</v>
      </c>
      <c r="E2435" s="1">
        <v>12.842700000000001</v>
      </c>
      <c r="F2435" s="1">
        <v>29.123799999999999</v>
      </c>
      <c r="G2435" s="1" t="s">
        <v>38</v>
      </c>
      <c r="H2435" s="1" t="s">
        <v>22</v>
      </c>
      <c r="I2435" s="1" t="s">
        <v>23</v>
      </c>
      <c r="J2435" s="1" t="s">
        <v>24</v>
      </c>
      <c r="K2435" s="1" t="s">
        <v>25</v>
      </c>
      <c r="L2435" s="1" t="s">
        <v>26</v>
      </c>
      <c r="M2435" s="1" t="s">
        <v>27</v>
      </c>
      <c r="N2435" s="3" t="s">
        <v>28</v>
      </c>
    </row>
    <row r="2436" spans="1:14" ht="19.95" hidden="1" customHeight="1" x14ac:dyDescent="0.25">
      <c r="A2436" s="2">
        <v>144560</v>
      </c>
      <c r="B2436" s="1">
        <v>44</v>
      </c>
      <c r="C2436" s="1">
        <v>2.9297</v>
      </c>
      <c r="D2436" s="1">
        <v>5.8132000000000001</v>
      </c>
      <c r="E2436" s="1">
        <v>10.123100000000001</v>
      </c>
      <c r="F2436" s="1">
        <v>20.369399999999999</v>
      </c>
      <c r="G2436" s="1" t="s">
        <v>38</v>
      </c>
      <c r="H2436" s="1" t="s">
        <v>15</v>
      </c>
      <c r="I2436" s="1" t="s">
        <v>16</v>
      </c>
      <c r="J2436" s="1" t="s">
        <v>17</v>
      </c>
      <c r="K2436" s="1" t="s">
        <v>18</v>
      </c>
      <c r="L2436" s="1" t="s">
        <v>19</v>
      </c>
      <c r="M2436" s="1" t="s">
        <v>20</v>
      </c>
      <c r="N2436" s="3" t="s">
        <v>21</v>
      </c>
    </row>
    <row r="2437" spans="1:14" ht="19.95" hidden="1" customHeight="1" x14ac:dyDescent="0.25">
      <c r="A2437" s="2">
        <v>144555</v>
      </c>
      <c r="B2437" s="1">
        <v>33</v>
      </c>
      <c r="C2437" s="1">
        <v>2.5003000000000002</v>
      </c>
      <c r="D2437" s="1">
        <v>5.6308999999999996</v>
      </c>
      <c r="E2437" s="1">
        <v>11.3263</v>
      </c>
      <c r="F2437" s="1">
        <v>23.7517</v>
      </c>
      <c r="G2437" s="1" t="s">
        <v>38</v>
      </c>
      <c r="H2437" s="1" t="s">
        <v>15</v>
      </c>
      <c r="I2437" s="1" t="s">
        <v>16</v>
      </c>
      <c r="J2437" s="1" t="s">
        <v>17</v>
      </c>
      <c r="K2437" s="1" t="s">
        <v>18</v>
      </c>
      <c r="L2437" s="1" t="s">
        <v>19</v>
      </c>
      <c r="M2437" s="1" t="s">
        <v>20</v>
      </c>
      <c r="N2437" s="3" t="s">
        <v>21</v>
      </c>
    </row>
    <row r="2438" spans="1:14" ht="19.95" hidden="1" customHeight="1" x14ac:dyDescent="0.25">
      <c r="A2438" s="2">
        <v>144542</v>
      </c>
      <c r="B2438" s="1">
        <v>23</v>
      </c>
      <c r="C2438" s="1">
        <v>1.9738</v>
      </c>
      <c r="D2438" s="1">
        <v>4.1765999999999996</v>
      </c>
      <c r="E2438" s="1">
        <v>8.8786000000000005</v>
      </c>
      <c r="F2438" s="1">
        <v>18.195399999999999</v>
      </c>
      <c r="G2438" s="1" t="s">
        <v>38</v>
      </c>
      <c r="H2438" s="1" t="s">
        <v>31</v>
      </c>
      <c r="I2438" s="1" t="s">
        <v>32</v>
      </c>
      <c r="J2438" s="1" t="s">
        <v>33</v>
      </c>
      <c r="K2438" s="1" t="s">
        <v>34</v>
      </c>
      <c r="L2438" s="1" t="s">
        <v>35</v>
      </c>
      <c r="M2438" s="1" t="s">
        <v>36</v>
      </c>
      <c r="N2438" s="3" t="s">
        <v>37</v>
      </c>
    </row>
    <row r="2439" spans="1:14" ht="19.95" hidden="1" customHeight="1" x14ac:dyDescent="0.25">
      <c r="A2439" s="2">
        <v>144535</v>
      </c>
      <c r="B2439" s="1">
        <v>40</v>
      </c>
      <c r="C2439" s="1">
        <v>2.3963999999999999</v>
      </c>
      <c r="D2439" s="1">
        <v>5.9846000000000004</v>
      </c>
      <c r="E2439" s="1">
        <v>10.2601</v>
      </c>
      <c r="F2439" s="1">
        <v>24.914300000000001</v>
      </c>
      <c r="G2439" s="1" t="s">
        <v>14</v>
      </c>
      <c r="H2439" s="1" t="s">
        <v>15</v>
      </c>
      <c r="I2439" s="1" t="s">
        <v>16</v>
      </c>
      <c r="J2439" s="1" t="s">
        <v>17</v>
      </c>
      <c r="K2439" s="1" t="s">
        <v>18</v>
      </c>
      <c r="L2439" s="1" t="s">
        <v>19</v>
      </c>
      <c r="M2439" s="1" t="s">
        <v>20</v>
      </c>
      <c r="N2439" s="3" t="s">
        <v>21</v>
      </c>
    </row>
    <row r="2440" spans="1:14" ht="19.95" hidden="1" customHeight="1" x14ac:dyDescent="0.25">
      <c r="A2440" s="2">
        <v>144504</v>
      </c>
      <c r="B2440" s="1">
        <v>29</v>
      </c>
      <c r="C2440" s="1">
        <v>1.7978000000000001</v>
      </c>
      <c r="D2440" s="1">
        <v>4.0789999999999997</v>
      </c>
      <c r="E2440" s="1">
        <v>8.2870000000000008</v>
      </c>
      <c r="F2440" s="1">
        <v>18.638200000000001</v>
      </c>
      <c r="G2440" s="1" t="s">
        <v>29</v>
      </c>
      <c r="H2440" s="1" t="s">
        <v>31</v>
      </c>
      <c r="I2440" s="1" t="s">
        <v>32</v>
      </c>
      <c r="J2440" s="1" t="s">
        <v>33</v>
      </c>
      <c r="K2440" s="1" t="s">
        <v>34</v>
      </c>
      <c r="L2440" s="1" t="s">
        <v>35</v>
      </c>
      <c r="M2440" s="1" t="s">
        <v>36</v>
      </c>
      <c r="N2440" s="3" t="s">
        <v>37</v>
      </c>
    </row>
    <row r="2441" spans="1:14" ht="19.95" customHeight="1" x14ac:dyDescent="0.25">
      <c r="A2441" s="2">
        <v>144501</v>
      </c>
      <c r="B2441" s="1">
        <v>85</v>
      </c>
      <c r="C2441" s="1">
        <v>3.1122999999999998</v>
      </c>
      <c r="D2441" s="1">
        <v>6.1824000000000003</v>
      </c>
      <c r="E2441" s="1">
        <v>14.7745</v>
      </c>
      <c r="F2441" s="1">
        <v>29.1432</v>
      </c>
      <c r="G2441" s="1" t="s">
        <v>29</v>
      </c>
      <c r="H2441" s="1" t="s">
        <v>22</v>
      </c>
      <c r="I2441" s="1" t="s">
        <v>23</v>
      </c>
      <c r="J2441" s="1" t="s">
        <v>24</v>
      </c>
      <c r="K2441" s="1" t="s">
        <v>25</v>
      </c>
      <c r="L2441" s="1" t="s">
        <v>26</v>
      </c>
      <c r="M2441" s="1" t="s">
        <v>27</v>
      </c>
      <c r="N2441" s="3" t="s">
        <v>28</v>
      </c>
    </row>
    <row r="2442" spans="1:14" ht="19.95" hidden="1" customHeight="1" x14ac:dyDescent="0.25">
      <c r="A2442" s="2">
        <v>144487</v>
      </c>
      <c r="B2442" s="1">
        <v>51</v>
      </c>
      <c r="C2442" s="1">
        <v>2.3892000000000002</v>
      </c>
      <c r="D2442" s="1">
        <v>5.4515000000000002</v>
      </c>
      <c r="E2442" s="1">
        <v>10.6906</v>
      </c>
      <c r="F2442" s="1">
        <v>22.8583</v>
      </c>
      <c r="G2442" s="1" t="s">
        <v>38</v>
      </c>
      <c r="H2442" s="1" t="s">
        <v>15</v>
      </c>
      <c r="I2442" s="1" t="s">
        <v>16</v>
      </c>
      <c r="J2442" s="1" t="s">
        <v>17</v>
      </c>
      <c r="K2442" s="1" t="s">
        <v>18</v>
      </c>
      <c r="L2442" s="1" t="s">
        <v>19</v>
      </c>
      <c r="M2442" s="1" t="s">
        <v>20</v>
      </c>
      <c r="N2442" s="3" t="s">
        <v>21</v>
      </c>
    </row>
    <row r="2443" spans="1:14" ht="19.95" customHeight="1" x14ac:dyDescent="0.25">
      <c r="A2443" s="2">
        <v>144452</v>
      </c>
      <c r="B2443" s="1">
        <v>97</v>
      </c>
      <c r="C2443" s="1">
        <v>3.4083000000000001</v>
      </c>
      <c r="D2443" s="1">
        <v>6.9934000000000003</v>
      </c>
      <c r="E2443" s="1">
        <v>13.444699999999999</v>
      </c>
      <c r="F2443" s="1">
        <v>27.0608</v>
      </c>
      <c r="G2443" s="1" t="s">
        <v>29</v>
      </c>
      <c r="H2443" s="1" t="s">
        <v>22</v>
      </c>
      <c r="I2443" s="1" t="s">
        <v>23</v>
      </c>
      <c r="J2443" s="1" t="s">
        <v>24</v>
      </c>
      <c r="K2443" s="1" t="s">
        <v>25</v>
      </c>
      <c r="L2443" s="1" t="s">
        <v>26</v>
      </c>
      <c r="M2443" s="1" t="s">
        <v>27</v>
      </c>
      <c r="N2443" s="3" t="s">
        <v>28</v>
      </c>
    </row>
    <row r="2444" spans="1:14" ht="19.95" hidden="1" customHeight="1" x14ac:dyDescent="0.25">
      <c r="A2444" s="2">
        <v>144408</v>
      </c>
      <c r="B2444" s="1">
        <v>30</v>
      </c>
      <c r="C2444" s="1">
        <v>1.0126999999999999</v>
      </c>
      <c r="D2444" s="1">
        <v>4.6025</v>
      </c>
      <c r="E2444" s="1">
        <v>8.8437999999999999</v>
      </c>
      <c r="F2444" s="1">
        <v>16.4434</v>
      </c>
      <c r="G2444" s="1" t="s">
        <v>14</v>
      </c>
      <c r="H2444" s="1" t="s">
        <v>31</v>
      </c>
      <c r="I2444" s="1" t="s">
        <v>32</v>
      </c>
      <c r="J2444" s="1" t="s">
        <v>33</v>
      </c>
      <c r="K2444" s="1" t="s">
        <v>34</v>
      </c>
      <c r="L2444" s="1" t="s">
        <v>35</v>
      </c>
      <c r="M2444" s="1" t="s">
        <v>36</v>
      </c>
      <c r="N2444" s="3" t="s">
        <v>37</v>
      </c>
    </row>
    <row r="2445" spans="1:14" ht="19.95" hidden="1" customHeight="1" x14ac:dyDescent="0.25">
      <c r="A2445" s="2">
        <v>144383</v>
      </c>
      <c r="B2445" s="1">
        <v>42</v>
      </c>
      <c r="C2445" s="1">
        <v>2.1284999999999998</v>
      </c>
      <c r="D2445" s="1">
        <v>5.7187999999999999</v>
      </c>
      <c r="E2445" s="1">
        <v>11.945600000000001</v>
      </c>
      <c r="F2445" s="1">
        <v>21.694199999999999</v>
      </c>
      <c r="G2445" s="1" t="s">
        <v>14</v>
      </c>
      <c r="H2445" s="1" t="s">
        <v>15</v>
      </c>
      <c r="I2445" s="1" t="s">
        <v>16</v>
      </c>
      <c r="J2445" s="1" t="s">
        <v>17</v>
      </c>
      <c r="K2445" s="1" t="s">
        <v>18</v>
      </c>
      <c r="L2445" s="1" t="s">
        <v>19</v>
      </c>
      <c r="M2445" s="1" t="s">
        <v>20</v>
      </c>
      <c r="N2445" s="3" t="s">
        <v>21</v>
      </c>
    </row>
    <row r="2446" spans="1:14" ht="19.95" hidden="1" customHeight="1" x14ac:dyDescent="0.25">
      <c r="A2446" s="2">
        <v>144382</v>
      </c>
      <c r="B2446" s="1">
        <v>55</v>
      </c>
      <c r="C2446" s="1">
        <v>2.8117999999999999</v>
      </c>
      <c r="D2446" s="1">
        <v>5.0412999999999997</v>
      </c>
      <c r="E2446" s="1">
        <v>11.2995</v>
      </c>
      <c r="F2446" s="1">
        <v>21.845700000000001</v>
      </c>
      <c r="G2446" s="1" t="s">
        <v>30</v>
      </c>
      <c r="H2446" s="1" t="s">
        <v>15</v>
      </c>
      <c r="I2446" s="1" t="s">
        <v>16</v>
      </c>
      <c r="J2446" s="1" t="s">
        <v>17</v>
      </c>
      <c r="K2446" s="1" t="s">
        <v>18</v>
      </c>
      <c r="L2446" s="1" t="s">
        <v>19</v>
      </c>
      <c r="M2446" s="1" t="s">
        <v>20</v>
      </c>
      <c r="N2446" s="3" t="s">
        <v>21</v>
      </c>
    </row>
    <row r="2447" spans="1:14" ht="19.95" customHeight="1" x14ac:dyDescent="0.25">
      <c r="A2447" s="2">
        <v>144367</v>
      </c>
      <c r="B2447" s="1">
        <v>98</v>
      </c>
      <c r="C2447" s="1">
        <v>3.0295999999999998</v>
      </c>
      <c r="D2447" s="1">
        <v>6.9280999999999997</v>
      </c>
      <c r="E2447" s="1">
        <v>12.7105</v>
      </c>
      <c r="F2447" s="1">
        <v>28.8264</v>
      </c>
      <c r="G2447" s="1" t="s">
        <v>29</v>
      </c>
      <c r="H2447" s="1" t="s">
        <v>22</v>
      </c>
      <c r="I2447" s="1" t="s">
        <v>23</v>
      </c>
      <c r="J2447" s="1" t="s">
        <v>24</v>
      </c>
      <c r="K2447" s="1" t="s">
        <v>25</v>
      </c>
      <c r="L2447" s="1" t="s">
        <v>26</v>
      </c>
      <c r="M2447" s="1" t="s">
        <v>27</v>
      </c>
      <c r="N2447" s="3" t="s">
        <v>28</v>
      </c>
    </row>
    <row r="2448" spans="1:14" ht="19.95" customHeight="1" x14ac:dyDescent="0.25">
      <c r="A2448" s="2">
        <v>144348</v>
      </c>
      <c r="B2448" s="1">
        <v>87</v>
      </c>
      <c r="C2448" s="1">
        <v>3.3696000000000002</v>
      </c>
      <c r="D2448" s="1">
        <v>6.0317999999999996</v>
      </c>
      <c r="E2448" s="1">
        <v>15.2475</v>
      </c>
      <c r="F2448" s="1">
        <v>25.702500000000001</v>
      </c>
      <c r="G2448" s="1" t="s">
        <v>29</v>
      </c>
      <c r="H2448" s="1" t="s">
        <v>22</v>
      </c>
      <c r="I2448" s="1" t="s">
        <v>23</v>
      </c>
      <c r="J2448" s="1" t="s">
        <v>24</v>
      </c>
      <c r="K2448" s="1" t="s">
        <v>25</v>
      </c>
      <c r="L2448" s="1" t="s">
        <v>26</v>
      </c>
      <c r="M2448" s="1" t="s">
        <v>27</v>
      </c>
      <c r="N2448" s="3" t="s">
        <v>28</v>
      </c>
    </row>
    <row r="2449" spans="1:14" ht="19.95" hidden="1" customHeight="1" x14ac:dyDescent="0.25">
      <c r="A2449" s="2">
        <v>144346</v>
      </c>
      <c r="B2449" s="1">
        <v>51</v>
      </c>
      <c r="C2449" s="1">
        <v>2.0211999999999999</v>
      </c>
      <c r="D2449" s="1">
        <v>5.0351999999999997</v>
      </c>
      <c r="E2449" s="1">
        <v>11.648400000000001</v>
      </c>
      <c r="F2449" s="1">
        <v>22.2746</v>
      </c>
      <c r="G2449" s="1" t="s">
        <v>14</v>
      </c>
      <c r="H2449" s="1" t="s">
        <v>15</v>
      </c>
      <c r="I2449" s="1" t="s">
        <v>16</v>
      </c>
      <c r="J2449" s="1" t="s">
        <v>17</v>
      </c>
      <c r="K2449" s="1" t="s">
        <v>18</v>
      </c>
      <c r="L2449" s="1" t="s">
        <v>19</v>
      </c>
      <c r="M2449" s="1" t="s">
        <v>20</v>
      </c>
      <c r="N2449" s="3" t="s">
        <v>21</v>
      </c>
    </row>
    <row r="2450" spans="1:14" ht="19.95" hidden="1" customHeight="1" x14ac:dyDescent="0.25">
      <c r="A2450" s="2">
        <v>144276</v>
      </c>
      <c r="B2450" s="1">
        <v>33</v>
      </c>
      <c r="C2450" s="1">
        <v>2.4209999999999998</v>
      </c>
      <c r="D2450" s="1">
        <v>5.8537999999999997</v>
      </c>
      <c r="E2450" s="1">
        <v>10.2432</v>
      </c>
      <c r="F2450" s="1">
        <v>23.182500000000001</v>
      </c>
      <c r="G2450" s="1" t="s">
        <v>14</v>
      </c>
      <c r="H2450" s="1" t="s">
        <v>15</v>
      </c>
      <c r="I2450" s="1" t="s">
        <v>16</v>
      </c>
      <c r="J2450" s="1" t="s">
        <v>17</v>
      </c>
      <c r="K2450" s="1" t="s">
        <v>18</v>
      </c>
      <c r="L2450" s="1" t="s">
        <v>19</v>
      </c>
      <c r="M2450" s="1" t="s">
        <v>20</v>
      </c>
      <c r="N2450" s="3" t="s">
        <v>21</v>
      </c>
    </row>
    <row r="2451" spans="1:14" ht="19.95" hidden="1" customHeight="1" x14ac:dyDescent="0.25">
      <c r="A2451" s="2">
        <v>144271</v>
      </c>
      <c r="B2451" s="1">
        <v>52</v>
      </c>
      <c r="C2451" s="1">
        <v>2.4359000000000002</v>
      </c>
      <c r="D2451" s="1">
        <v>5.7484000000000002</v>
      </c>
      <c r="E2451" s="1">
        <v>10.0702</v>
      </c>
      <c r="F2451" s="1">
        <v>24.412099999999999</v>
      </c>
      <c r="G2451" s="1" t="s">
        <v>30</v>
      </c>
      <c r="H2451" s="1" t="s">
        <v>15</v>
      </c>
      <c r="I2451" s="1" t="s">
        <v>16</v>
      </c>
      <c r="J2451" s="1" t="s">
        <v>17</v>
      </c>
      <c r="K2451" s="1" t="s">
        <v>18</v>
      </c>
      <c r="L2451" s="1" t="s">
        <v>19</v>
      </c>
      <c r="M2451" s="1" t="s">
        <v>20</v>
      </c>
      <c r="N2451" s="3" t="s">
        <v>21</v>
      </c>
    </row>
    <row r="2452" spans="1:14" ht="19.95" customHeight="1" x14ac:dyDescent="0.25">
      <c r="A2452" s="2">
        <v>144259</v>
      </c>
      <c r="B2452" s="1">
        <v>64</v>
      </c>
      <c r="C2452" s="1">
        <v>3.4548999999999999</v>
      </c>
      <c r="D2452" s="1">
        <v>6.2065999999999999</v>
      </c>
      <c r="E2452" s="1">
        <v>14.454000000000001</v>
      </c>
      <c r="F2452" s="1">
        <v>28.413900000000002</v>
      </c>
      <c r="G2452" s="1" t="s">
        <v>14</v>
      </c>
      <c r="H2452" s="1" t="s">
        <v>22</v>
      </c>
      <c r="I2452" s="1" t="s">
        <v>23</v>
      </c>
      <c r="J2452" s="1" t="s">
        <v>24</v>
      </c>
      <c r="K2452" s="1" t="s">
        <v>25</v>
      </c>
      <c r="L2452" s="1" t="s">
        <v>26</v>
      </c>
      <c r="M2452" s="1" t="s">
        <v>27</v>
      </c>
      <c r="N2452" s="3" t="s">
        <v>28</v>
      </c>
    </row>
    <row r="2453" spans="1:14" ht="19.95" hidden="1" customHeight="1" x14ac:dyDescent="0.25">
      <c r="A2453" s="2">
        <v>144204</v>
      </c>
      <c r="B2453" s="1">
        <v>58</v>
      </c>
      <c r="C2453" s="1">
        <v>2.5737000000000001</v>
      </c>
      <c r="D2453" s="1">
        <v>5.2901999999999996</v>
      </c>
      <c r="E2453" s="1">
        <v>10.667400000000001</v>
      </c>
      <c r="F2453" s="1">
        <v>23.334099999999999</v>
      </c>
      <c r="G2453" s="1" t="s">
        <v>30</v>
      </c>
      <c r="H2453" s="1" t="s">
        <v>15</v>
      </c>
      <c r="I2453" s="1" t="s">
        <v>16</v>
      </c>
      <c r="J2453" s="1" t="s">
        <v>17</v>
      </c>
      <c r="K2453" s="1" t="s">
        <v>18</v>
      </c>
      <c r="L2453" s="1" t="s">
        <v>19</v>
      </c>
      <c r="M2453" s="1" t="s">
        <v>20</v>
      </c>
      <c r="N2453" s="3" t="s">
        <v>21</v>
      </c>
    </row>
    <row r="2454" spans="1:14" ht="19.95" hidden="1" customHeight="1" x14ac:dyDescent="0.25">
      <c r="A2454" s="2">
        <v>144196</v>
      </c>
      <c r="B2454" s="1">
        <v>39</v>
      </c>
      <c r="C2454" s="1">
        <v>2.7909000000000002</v>
      </c>
      <c r="D2454" s="1">
        <v>5.9664000000000001</v>
      </c>
      <c r="E2454" s="1">
        <v>11.734999999999999</v>
      </c>
      <c r="F2454" s="1">
        <v>24.772200000000002</v>
      </c>
      <c r="G2454" s="1" t="s">
        <v>14</v>
      </c>
      <c r="H2454" s="1" t="s">
        <v>15</v>
      </c>
      <c r="I2454" s="1" t="s">
        <v>16</v>
      </c>
      <c r="J2454" s="1" t="s">
        <v>17</v>
      </c>
      <c r="K2454" s="1" t="s">
        <v>18</v>
      </c>
      <c r="L2454" s="1" t="s">
        <v>19</v>
      </c>
      <c r="M2454" s="1" t="s">
        <v>20</v>
      </c>
      <c r="N2454" s="3" t="s">
        <v>21</v>
      </c>
    </row>
    <row r="2455" spans="1:14" ht="19.95" hidden="1" customHeight="1" x14ac:dyDescent="0.25">
      <c r="A2455" s="2">
        <v>144193</v>
      </c>
      <c r="B2455" s="1">
        <v>33</v>
      </c>
      <c r="C2455" s="1">
        <v>2.0838000000000001</v>
      </c>
      <c r="D2455" s="1">
        <v>5.3704000000000001</v>
      </c>
      <c r="E2455" s="1">
        <v>11.3996</v>
      </c>
      <c r="F2455" s="1">
        <v>22.274000000000001</v>
      </c>
      <c r="G2455" s="1" t="s">
        <v>30</v>
      </c>
      <c r="H2455" s="1" t="s">
        <v>15</v>
      </c>
      <c r="I2455" s="1" t="s">
        <v>16</v>
      </c>
      <c r="J2455" s="1" t="s">
        <v>17</v>
      </c>
      <c r="K2455" s="1" t="s">
        <v>18</v>
      </c>
      <c r="L2455" s="1" t="s">
        <v>19</v>
      </c>
      <c r="M2455" s="1" t="s">
        <v>20</v>
      </c>
      <c r="N2455" s="3" t="s">
        <v>21</v>
      </c>
    </row>
    <row r="2456" spans="1:14" ht="19.95" customHeight="1" x14ac:dyDescent="0.25">
      <c r="A2456" s="2">
        <v>144188</v>
      </c>
      <c r="B2456" s="1">
        <v>70</v>
      </c>
      <c r="C2456" s="1">
        <v>3.2526999999999999</v>
      </c>
      <c r="D2456" s="1">
        <v>6.0303000000000004</v>
      </c>
      <c r="E2456" s="1">
        <v>13.0214</v>
      </c>
      <c r="F2456" s="1">
        <v>26.055800000000001</v>
      </c>
      <c r="G2456" s="1" t="s">
        <v>14</v>
      </c>
      <c r="H2456" s="1" t="s">
        <v>22</v>
      </c>
      <c r="I2456" s="1" t="s">
        <v>23</v>
      </c>
      <c r="J2456" s="1" t="s">
        <v>24</v>
      </c>
      <c r="K2456" s="1" t="s">
        <v>25</v>
      </c>
      <c r="L2456" s="1" t="s">
        <v>26</v>
      </c>
      <c r="M2456" s="1" t="s">
        <v>27</v>
      </c>
      <c r="N2456" s="3" t="s">
        <v>28</v>
      </c>
    </row>
    <row r="2457" spans="1:14" ht="19.95" customHeight="1" x14ac:dyDescent="0.25">
      <c r="A2457" s="2">
        <v>144089</v>
      </c>
      <c r="B2457" s="1">
        <v>70</v>
      </c>
      <c r="C2457" s="1">
        <v>3.2682000000000002</v>
      </c>
      <c r="D2457" s="1">
        <v>6.6712999999999996</v>
      </c>
      <c r="E2457" s="1">
        <v>13.94</v>
      </c>
      <c r="F2457" s="1">
        <v>28.953700000000001</v>
      </c>
      <c r="G2457" s="1" t="s">
        <v>30</v>
      </c>
      <c r="H2457" s="1" t="s">
        <v>22</v>
      </c>
      <c r="I2457" s="1" t="s">
        <v>23</v>
      </c>
      <c r="J2457" s="1" t="s">
        <v>24</v>
      </c>
      <c r="K2457" s="1" t="s">
        <v>25</v>
      </c>
      <c r="L2457" s="1" t="s">
        <v>26</v>
      </c>
      <c r="M2457" s="1" t="s">
        <v>27</v>
      </c>
      <c r="N2457" s="3" t="s">
        <v>28</v>
      </c>
    </row>
    <row r="2458" spans="1:14" ht="19.95" customHeight="1" x14ac:dyDescent="0.25">
      <c r="A2458" s="2">
        <v>144062</v>
      </c>
      <c r="B2458" s="1">
        <v>62</v>
      </c>
      <c r="C2458" s="1">
        <v>3.3927999999999998</v>
      </c>
      <c r="D2458" s="1">
        <v>6.1143999999999998</v>
      </c>
      <c r="E2458" s="1">
        <v>15.716799999999999</v>
      </c>
      <c r="F2458" s="1">
        <v>28.2197</v>
      </c>
      <c r="G2458" s="1" t="s">
        <v>29</v>
      </c>
      <c r="H2458" s="1" t="s">
        <v>22</v>
      </c>
      <c r="I2458" s="1" t="s">
        <v>23</v>
      </c>
      <c r="J2458" s="1" t="s">
        <v>24</v>
      </c>
      <c r="K2458" s="1" t="s">
        <v>25</v>
      </c>
      <c r="L2458" s="1" t="s">
        <v>26</v>
      </c>
      <c r="M2458" s="1" t="s">
        <v>27</v>
      </c>
      <c r="N2458" s="3" t="s">
        <v>28</v>
      </c>
    </row>
    <row r="2459" spans="1:14" ht="19.95" hidden="1" customHeight="1" x14ac:dyDescent="0.25">
      <c r="A2459" s="2">
        <v>144015</v>
      </c>
      <c r="B2459" s="1">
        <v>46</v>
      </c>
      <c r="C2459" s="1">
        <v>2.8963000000000001</v>
      </c>
      <c r="D2459" s="1">
        <v>5.0382999999999996</v>
      </c>
      <c r="E2459" s="1">
        <v>11.0952</v>
      </c>
      <c r="F2459" s="1">
        <v>20.593800000000002</v>
      </c>
      <c r="G2459" s="1" t="s">
        <v>38</v>
      </c>
      <c r="H2459" s="1" t="s">
        <v>15</v>
      </c>
      <c r="I2459" s="1" t="s">
        <v>16</v>
      </c>
      <c r="J2459" s="1" t="s">
        <v>17</v>
      </c>
      <c r="K2459" s="1" t="s">
        <v>18</v>
      </c>
      <c r="L2459" s="1" t="s">
        <v>19</v>
      </c>
      <c r="M2459" s="1" t="s">
        <v>20</v>
      </c>
      <c r="N2459" s="3" t="s">
        <v>21</v>
      </c>
    </row>
    <row r="2460" spans="1:14" ht="19.95" hidden="1" customHeight="1" x14ac:dyDescent="0.25">
      <c r="A2460" s="2">
        <v>144013</v>
      </c>
      <c r="B2460" s="1">
        <v>30</v>
      </c>
      <c r="C2460" s="1">
        <v>1.4121999999999999</v>
      </c>
      <c r="D2460" s="1">
        <v>4.3587999999999996</v>
      </c>
      <c r="E2460" s="1">
        <v>8.0859000000000005</v>
      </c>
      <c r="F2460" s="1">
        <v>16.200800000000001</v>
      </c>
      <c r="G2460" s="1" t="s">
        <v>29</v>
      </c>
      <c r="H2460" s="1" t="s">
        <v>31</v>
      </c>
      <c r="I2460" s="1" t="s">
        <v>32</v>
      </c>
      <c r="J2460" s="1" t="s">
        <v>33</v>
      </c>
      <c r="K2460" s="1" t="s">
        <v>34</v>
      </c>
      <c r="L2460" s="1" t="s">
        <v>35</v>
      </c>
      <c r="M2460" s="1" t="s">
        <v>36</v>
      </c>
      <c r="N2460" s="3" t="s">
        <v>37</v>
      </c>
    </row>
    <row r="2461" spans="1:14" ht="19.95" hidden="1" customHeight="1" x14ac:dyDescent="0.25">
      <c r="A2461" s="2">
        <v>144011</v>
      </c>
      <c r="B2461" s="1">
        <v>30</v>
      </c>
      <c r="C2461" s="1">
        <v>1.4902</v>
      </c>
      <c r="D2461" s="1">
        <v>4.9507000000000003</v>
      </c>
      <c r="E2461" s="1">
        <v>9.3627000000000002</v>
      </c>
      <c r="F2461" s="1">
        <v>18.748999999999999</v>
      </c>
      <c r="G2461" s="1" t="s">
        <v>29</v>
      </c>
      <c r="H2461" s="1" t="s">
        <v>31</v>
      </c>
      <c r="I2461" s="1" t="s">
        <v>32</v>
      </c>
      <c r="J2461" s="1" t="s">
        <v>33</v>
      </c>
      <c r="K2461" s="1" t="s">
        <v>34</v>
      </c>
      <c r="L2461" s="1" t="s">
        <v>35</v>
      </c>
      <c r="M2461" s="1" t="s">
        <v>36</v>
      </c>
      <c r="N2461" s="3" t="s">
        <v>37</v>
      </c>
    </row>
    <row r="2462" spans="1:14" ht="19.95" hidden="1" customHeight="1" x14ac:dyDescent="0.25">
      <c r="A2462" s="2">
        <v>144004</v>
      </c>
      <c r="B2462" s="1">
        <v>31</v>
      </c>
      <c r="C2462" s="1">
        <v>2.8472</v>
      </c>
      <c r="D2462" s="1">
        <v>5.6757</v>
      </c>
      <c r="E2462" s="1">
        <v>10.3141</v>
      </c>
      <c r="F2462" s="1">
        <v>23.113900000000001</v>
      </c>
      <c r="G2462" s="1" t="s">
        <v>30</v>
      </c>
      <c r="H2462" s="1" t="s">
        <v>15</v>
      </c>
      <c r="I2462" s="1" t="s">
        <v>16</v>
      </c>
      <c r="J2462" s="1" t="s">
        <v>17</v>
      </c>
      <c r="K2462" s="1" t="s">
        <v>18</v>
      </c>
      <c r="L2462" s="1" t="s">
        <v>19</v>
      </c>
      <c r="M2462" s="1" t="s">
        <v>20</v>
      </c>
      <c r="N2462" s="3" t="s">
        <v>21</v>
      </c>
    </row>
    <row r="2463" spans="1:14" ht="19.95" hidden="1" customHeight="1" x14ac:dyDescent="0.25">
      <c r="A2463" s="2">
        <v>144003</v>
      </c>
      <c r="B2463" s="1">
        <v>15</v>
      </c>
      <c r="C2463" s="1">
        <v>1.5447</v>
      </c>
      <c r="D2463" s="1">
        <v>4.3250000000000002</v>
      </c>
      <c r="E2463" s="1">
        <v>8.0452999999999992</v>
      </c>
      <c r="F2463" s="1">
        <v>18.406400000000001</v>
      </c>
      <c r="G2463" s="1" t="s">
        <v>14</v>
      </c>
      <c r="H2463" s="1" t="s">
        <v>31</v>
      </c>
      <c r="I2463" s="1" t="s">
        <v>32</v>
      </c>
      <c r="J2463" s="1" t="s">
        <v>33</v>
      </c>
      <c r="K2463" s="1" t="s">
        <v>34</v>
      </c>
      <c r="L2463" s="1" t="s">
        <v>35</v>
      </c>
      <c r="M2463" s="1" t="s">
        <v>36</v>
      </c>
      <c r="N2463" s="3" t="s">
        <v>37</v>
      </c>
    </row>
    <row r="2464" spans="1:14" ht="19.95" hidden="1" customHeight="1" x14ac:dyDescent="0.25">
      <c r="A2464" s="2">
        <v>143999</v>
      </c>
      <c r="B2464" s="1">
        <v>19</v>
      </c>
      <c r="C2464" s="1">
        <v>1.4877</v>
      </c>
      <c r="D2464" s="1">
        <v>4.9596</v>
      </c>
      <c r="E2464" s="1">
        <v>8.3474000000000004</v>
      </c>
      <c r="F2464" s="1">
        <v>16.1677</v>
      </c>
      <c r="G2464" s="1" t="s">
        <v>38</v>
      </c>
      <c r="H2464" s="1" t="s">
        <v>31</v>
      </c>
      <c r="I2464" s="1" t="s">
        <v>32</v>
      </c>
      <c r="J2464" s="1" t="s">
        <v>33</v>
      </c>
      <c r="K2464" s="1" t="s">
        <v>34</v>
      </c>
      <c r="L2464" s="1" t="s">
        <v>35</v>
      </c>
      <c r="M2464" s="1" t="s">
        <v>36</v>
      </c>
      <c r="N2464" s="3" t="s">
        <v>37</v>
      </c>
    </row>
    <row r="2465" spans="1:14" ht="19.95" hidden="1" customHeight="1" x14ac:dyDescent="0.25">
      <c r="A2465" s="2">
        <v>143990</v>
      </c>
      <c r="B2465" s="1">
        <v>33</v>
      </c>
      <c r="C2465" s="1">
        <v>2.3965000000000001</v>
      </c>
      <c r="D2465" s="1">
        <v>5.5530999999999997</v>
      </c>
      <c r="E2465" s="1">
        <v>10.331799999999999</v>
      </c>
      <c r="F2465" s="1">
        <v>24.5456</v>
      </c>
      <c r="G2465" s="1" t="s">
        <v>14</v>
      </c>
      <c r="H2465" s="1" t="s">
        <v>15</v>
      </c>
      <c r="I2465" s="1" t="s">
        <v>16</v>
      </c>
      <c r="J2465" s="1" t="s">
        <v>17</v>
      </c>
      <c r="K2465" s="1" t="s">
        <v>18</v>
      </c>
      <c r="L2465" s="1" t="s">
        <v>19</v>
      </c>
      <c r="M2465" s="1" t="s">
        <v>20</v>
      </c>
      <c r="N2465" s="3" t="s">
        <v>21</v>
      </c>
    </row>
    <row r="2466" spans="1:14" ht="19.95" hidden="1" customHeight="1" x14ac:dyDescent="0.25">
      <c r="A2466" s="2">
        <v>143987</v>
      </c>
      <c r="B2466" s="1">
        <v>36</v>
      </c>
      <c r="C2466" s="1">
        <v>2.37</v>
      </c>
      <c r="D2466" s="1">
        <v>5.7274000000000003</v>
      </c>
      <c r="E2466" s="1">
        <v>10.7851</v>
      </c>
      <c r="F2466" s="1">
        <v>20.830200000000001</v>
      </c>
      <c r="G2466" s="1" t="s">
        <v>29</v>
      </c>
      <c r="H2466" s="1" t="s">
        <v>15</v>
      </c>
      <c r="I2466" s="1" t="s">
        <v>16</v>
      </c>
      <c r="J2466" s="1" t="s">
        <v>17</v>
      </c>
      <c r="K2466" s="1" t="s">
        <v>18</v>
      </c>
      <c r="L2466" s="1" t="s">
        <v>19</v>
      </c>
      <c r="M2466" s="1" t="s">
        <v>20</v>
      </c>
      <c r="N2466" s="3" t="s">
        <v>21</v>
      </c>
    </row>
    <row r="2467" spans="1:14" ht="19.95" customHeight="1" x14ac:dyDescent="0.25">
      <c r="A2467" s="2">
        <v>143972</v>
      </c>
      <c r="B2467" s="1">
        <v>73</v>
      </c>
      <c r="C2467" s="1">
        <v>3.0897000000000001</v>
      </c>
      <c r="D2467" s="1">
        <v>6.0031999999999996</v>
      </c>
      <c r="E2467" s="1">
        <v>14.805300000000001</v>
      </c>
      <c r="F2467" s="1">
        <v>29.083100000000002</v>
      </c>
      <c r="G2467" s="1" t="s">
        <v>38</v>
      </c>
      <c r="H2467" s="1" t="s">
        <v>22</v>
      </c>
      <c r="I2467" s="1" t="s">
        <v>23</v>
      </c>
      <c r="J2467" s="1" t="s">
        <v>24</v>
      </c>
      <c r="K2467" s="1" t="s">
        <v>25</v>
      </c>
      <c r="L2467" s="1" t="s">
        <v>26</v>
      </c>
      <c r="M2467" s="1" t="s">
        <v>27</v>
      </c>
      <c r="N2467" s="3" t="s">
        <v>28</v>
      </c>
    </row>
    <row r="2468" spans="1:14" ht="19.95" hidden="1" customHeight="1" x14ac:dyDescent="0.25">
      <c r="A2468" s="2">
        <v>143927</v>
      </c>
      <c r="B2468" s="1">
        <v>26</v>
      </c>
      <c r="C2468" s="1">
        <v>1.8761000000000001</v>
      </c>
      <c r="D2468" s="1">
        <v>4.6147</v>
      </c>
      <c r="E2468" s="1">
        <v>8.2508999999999997</v>
      </c>
      <c r="F2468" s="1">
        <v>17.396699999999999</v>
      </c>
      <c r="G2468" s="1" t="s">
        <v>29</v>
      </c>
      <c r="H2468" s="1" t="s">
        <v>31</v>
      </c>
      <c r="I2468" s="1" t="s">
        <v>32</v>
      </c>
      <c r="J2468" s="1" t="s">
        <v>33</v>
      </c>
      <c r="K2468" s="1" t="s">
        <v>34</v>
      </c>
      <c r="L2468" s="1" t="s">
        <v>35</v>
      </c>
      <c r="M2468" s="1" t="s">
        <v>36</v>
      </c>
      <c r="N2468" s="3" t="s">
        <v>37</v>
      </c>
    </row>
    <row r="2469" spans="1:14" ht="19.95" customHeight="1" x14ac:dyDescent="0.25">
      <c r="A2469" s="2">
        <v>143911</v>
      </c>
      <c r="B2469" s="1">
        <v>70</v>
      </c>
      <c r="C2469" s="1">
        <v>3.827</v>
      </c>
      <c r="D2469" s="1">
        <v>6.8284000000000002</v>
      </c>
      <c r="E2469" s="1">
        <v>13.899100000000001</v>
      </c>
      <c r="F2469" s="1">
        <v>27.144500000000001</v>
      </c>
      <c r="G2469" s="1" t="s">
        <v>14</v>
      </c>
      <c r="H2469" s="1" t="s">
        <v>22</v>
      </c>
      <c r="I2469" s="1" t="s">
        <v>23</v>
      </c>
      <c r="J2469" s="1" t="s">
        <v>24</v>
      </c>
      <c r="K2469" s="1" t="s">
        <v>25</v>
      </c>
      <c r="L2469" s="1" t="s">
        <v>26</v>
      </c>
      <c r="M2469" s="1" t="s">
        <v>27</v>
      </c>
      <c r="N2469" s="3" t="s">
        <v>28</v>
      </c>
    </row>
    <row r="2470" spans="1:14" ht="19.95" hidden="1" customHeight="1" x14ac:dyDescent="0.25">
      <c r="A2470" s="2">
        <v>143897</v>
      </c>
      <c r="B2470" s="1">
        <v>26</v>
      </c>
      <c r="C2470" s="1">
        <v>1.5726</v>
      </c>
      <c r="D2470" s="1">
        <v>4.9451999999999998</v>
      </c>
      <c r="E2470" s="1">
        <v>9.5189000000000004</v>
      </c>
      <c r="F2470" s="1">
        <v>18.613900000000001</v>
      </c>
      <c r="G2470" s="1" t="s">
        <v>30</v>
      </c>
      <c r="H2470" s="1" t="s">
        <v>31</v>
      </c>
      <c r="I2470" s="1" t="s">
        <v>32</v>
      </c>
      <c r="J2470" s="1" t="s">
        <v>33</v>
      </c>
      <c r="K2470" s="1" t="s">
        <v>34</v>
      </c>
      <c r="L2470" s="1" t="s">
        <v>35</v>
      </c>
      <c r="M2470" s="1" t="s">
        <v>36</v>
      </c>
      <c r="N2470" s="3" t="s">
        <v>37</v>
      </c>
    </row>
    <row r="2471" spans="1:14" ht="19.95" hidden="1" customHeight="1" x14ac:dyDescent="0.25">
      <c r="A2471" s="2">
        <v>143873</v>
      </c>
      <c r="B2471" s="1">
        <v>37</v>
      </c>
      <c r="C2471" s="1">
        <v>2.9872000000000001</v>
      </c>
      <c r="D2471" s="1">
        <v>5.0358000000000001</v>
      </c>
      <c r="E2471" s="1">
        <v>10.631500000000001</v>
      </c>
      <c r="F2471" s="1">
        <v>20.915900000000001</v>
      </c>
      <c r="G2471" s="1" t="s">
        <v>14</v>
      </c>
      <c r="H2471" s="1" t="s">
        <v>15</v>
      </c>
      <c r="I2471" s="1" t="s">
        <v>16</v>
      </c>
      <c r="J2471" s="1" t="s">
        <v>17</v>
      </c>
      <c r="K2471" s="1" t="s">
        <v>18</v>
      </c>
      <c r="L2471" s="1" t="s">
        <v>19</v>
      </c>
      <c r="M2471" s="1" t="s">
        <v>20</v>
      </c>
      <c r="N2471" s="3" t="s">
        <v>21</v>
      </c>
    </row>
    <row r="2472" spans="1:14" ht="19.95" hidden="1" customHeight="1" x14ac:dyDescent="0.25">
      <c r="A2472" s="2">
        <v>143861</v>
      </c>
      <c r="B2472" s="1">
        <v>14</v>
      </c>
      <c r="C2472" s="1">
        <v>1.9274</v>
      </c>
      <c r="D2472" s="1">
        <v>4.2781000000000002</v>
      </c>
      <c r="E2472" s="1">
        <v>9.9301999999999992</v>
      </c>
      <c r="F2472" s="1">
        <v>19.640999999999998</v>
      </c>
      <c r="G2472" s="1" t="s">
        <v>38</v>
      </c>
      <c r="H2472" s="1" t="s">
        <v>31</v>
      </c>
      <c r="I2472" s="1" t="s">
        <v>32</v>
      </c>
      <c r="J2472" s="1" t="s">
        <v>33</v>
      </c>
      <c r="K2472" s="1" t="s">
        <v>34</v>
      </c>
      <c r="L2472" s="1" t="s">
        <v>35</v>
      </c>
      <c r="M2472" s="1" t="s">
        <v>36</v>
      </c>
      <c r="N2472" s="3" t="s">
        <v>37</v>
      </c>
    </row>
    <row r="2473" spans="1:14" ht="19.95" hidden="1" customHeight="1" x14ac:dyDescent="0.25">
      <c r="A2473" s="2">
        <v>143824</v>
      </c>
      <c r="B2473" s="1">
        <v>54</v>
      </c>
      <c r="C2473" s="1">
        <v>2.1253000000000002</v>
      </c>
      <c r="D2473" s="1">
        <v>5.6108000000000002</v>
      </c>
      <c r="E2473" s="1">
        <v>11.508599999999999</v>
      </c>
      <c r="F2473" s="1">
        <v>20.732900000000001</v>
      </c>
      <c r="G2473" s="1" t="s">
        <v>30</v>
      </c>
      <c r="H2473" s="1" t="s">
        <v>15</v>
      </c>
      <c r="I2473" s="1" t="s">
        <v>16</v>
      </c>
      <c r="J2473" s="1" t="s">
        <v>17</v>
      </c>
      <c r="K2473" s="1" t="s">
        <v>18</v>
      </c>
      <c r="L2473" s="1" t="s">
        <v>19</v>
      </c>
      <c r="M2473" s="1" t="s">
        <v>20</v>
      </c>
      <c r="N2473" s="3" t="s">
        <v>21</v>
      </c>
    </row>
    <row r="2474" spans="1:14" ht="19.95" hidden="1" customHeight="1" x14ac:dyDescent="0.25">
      <c r="A2474" s="2">
        <v>143806</v>
      </c>
      <c r="B2474" s="1">
        <v>28</v>
      </c>
      <c r="C2474" s="1">
        <v>1.853</v>
      </c>
      <c r="D2474" s="1">
        <v>4.8929999999999998</v>
      </c>
      <c r="E2474" s="1">
        <v>8.1975999999999996</v>
      </c>
      <c r="F2474" s="1">
        <v>17.523599999999998</v>
      </c>
      <c r="G2474" s="1" t="s">
        <v>29</v>
      </c>
      <c r="H2474" s="1" t="s">
        <v>31</v>
      </c>
      <c r="I2474" s="1" t="s">
        <v>32</v>
      </c>
      <c r="J2474" s="1" t="s">
        <v>33</v>
      </c>
      <c r="K2474" s="1" t="s">
        <v>34</v>
      </c>
      <c r="L2474" s="1" t="s">
        <v>35</v>
      </c>
      <c r="M2474" s="1" t="s">
        <v>36</v>
      </c>
      <c r="N2474" s="3" t="s">
        <v>37</v>
      </c>
    </row>
    <row r="2475" spans="1:14" ht="19.95" hidden="1" customHeight="1" x14ac:dyDescent="0.25">
      <c r="A2475" s="2">
        <v>143793</v>
      </c>
      <c r="B2475" s="1">
        <v>17</v>
      </c>
      <c r="C2475" s="1">
        <v>1.5092000000000001</v>
      </c>
      <c r="D2475" s="1">
        <v>4.1341000000000001</v>
      </c>
      <c r="E2475" s="1">
        <v>9.1732999999999993</v>
      </c>
      <c r="F2475" s="1">
        <v>18.752199999999998</v>
      </c>
      <c r="G2475" s="1" t="s">
        <v>29</v>
      </c>
      <c r="H2475" s="1" t="s">
        <v>31</v>
      </c>
      <c r="I2475" s="1" t="s">
        <v>32</v>
      </c>
      <c r="J2475" s="1" t="s">
        <v>33</v>
      </c>
      <c r="K2475" s="1" t="s">
        <v>34</v>
      </c>
      <c r="L2475" s="1" t="s">
        <v>35</v>
      </c>
      <c r="M2475" s="1" t="s">
        <v>36</v>
      </c>
      <c r="N2475" s="3" t="s">
        <v>37</v>
      </c>
    </row>
    <row r="2476" spans="1:14" ht="19.95" customHeight="1" x14ac:dyDescent="0.25">
      <c r="A2476" s="2">
        <v>143787</v>
      </c>
      <c r="B2476" s="1">
        <v>63</v>
      </c>
      <c r="C2476" s="1">
        <v>3.6160000000000001</v>
      </c>
      <c r="D2476" s="1">
        <v>6.8844000000000003</v>
      </c>
      <c r="E2476" s="1">
        <v>15.5783</v>
      </c>
      <c r="F2476" s="1">
        <v>27.927</v>
      </c>
      <c r="G2476" s="1" t="s">
        <v>14</v>
      </c>
      <c r="H2476" s="1" t="s">
        <v>22</v>
      </c>
      <c r="I2476" s="1" t="s">
        <v>23</v>
      </c>
      <c r="J2476" s="1" t="s">
        <v>24</v>
      </c>
      <c r="K2476" s="1" t="s">
        <v>25</v>
      </c>
      <c r="L2476" s="1" t="s">
        <v>26</v>
      </c>
      <c r="M2476" s="1" t="s">
        <v>27</v>
      </c>
      <c r="N2476" s="3" t="s">
        <v>28</v>
      </c>
    </row>
    <row r="2477" spans="1:14" ht="19.95" hidden="1" customHeight="1" x14ac:dyDescent="0.25">
      <c r="A2477" s="2">
        <v>143730</v>
      </c>
      <c r="B2477" s="1">
        <v>14</v>
      </c>
      <c r="C2477" s="1">
        <v>1.9599</v>
      </c>
      <c r="D2477" s="1">
        <v>4.9835000000000003</v>
      </c>
      <c r="E2477" s="1">
        <v>8.3840000000000003</v>
      </c>
      <c r="F2477" s="1">
        <v>17.247699999999998</v>
      </c>
      <c r="G2477" s="1" t="s">
        <v>29</v>
      </c>
      <c r="H2477" s="1" t="s">
        <v>31</v>
      </c>
      <c r="I2477" s="1" t="s">
        <v>32</v>
      </c>
      <c r="J2477" s="1" t="s">
        <v>33</v>
      </c>
      <c r="K2477" s="1" t="s">
        <v>34</v>
      </c>
      <c r="L2477" s="1" t="s">
        <v>35</v>
      </c>
      <c r="M2477" s="1" t="s">
        <v>36</v>
      </c>
      <c r="N2477" s="3" t="s">
        <v>37</v>
      </c>
    </row>
    <row r="2478" spans="1:14" ht="19.95" hidden="1" customHeight="1" x14ac:dyDescent="0.25">
      <c r="A2478" s="2">
        <v>143712</v>
      </c>
      <c r="B2478" s="1">
        <v>12</v>
      </c>
      <c r="C2478" s="1">
        <v>1.9641</v>
      </c>
      <c r="D2478" s="1">
        <v>4.1592000000000002</v>
      </c>
      <c r="E2478" s="1">
        <v>9.0649999999999995</v>
      </c>
      <c r="F2478" s="1">
        <v>16.518000000000001</v>
      </c>
      <c r="G2478" s="1" t="s">
        <v>30</v>
      </c>
      <c r="H2478" s="1" t="s">
        <v>31</v>
      </c>
      <c r="I2478" s="1" t="s">
        <v>32</v>
      </c>
      <c r="J2478" s="1" t="s">
        <v>33</v>
      </c>
      <c r="K2478" s="1" t="s">
        <v>34</v>
      </c>
      <c r="L2478" s="1" t="s">
        <v>35</v>
      </c>
      <c r="M2478" s="1" t="s">
        <v>36</v>
      </c>
      <c r="N2478" s="3" t="s">
        <v>37</v>
      </c>
    </row>
    <row r="2479" spans="1:14" ht="19.95" hidden="1" customHeight="1" x14ac:dyDescent="0.25">
      <c r="A2479" s="2">
        <v>143693</v>
      </c>
      <c r="B2479" s="1">
        <v>39</v>
      </c>
      <c r="C2479" s="1">
        <v>2.4802</v>
      </c>
      <c r="D2479" s="1">
        <v>5.0115999999999996</v>
      </c>
      <c r="E2479" s="1">
        <v>10.9078</v>
      </c>
      <c r="F2479" s="1">
        <v>24.6294</v>
      </c>
      <c r="G2479" s="1" t="s">
        <v>30</v>
      </c>
      <c r="H2479" s="1" t="s">
        <v>15</v>
      </c>
      <c r="I2479" s="1" t="s">
        <v>16</v>
      </c>
      <c r="J2479" s="1" t="s">
        <v>17</v>
      </c>
      <c r="K2479" s="1" t="s">
        <v>18</v>
      </c>
      <c r="L2479" s="1" t="s">
        <v>19</v>
      </c>
      <c r="M2479" s="1" t="s">
        <v>20</v>
      </c>
      <c r="N2479" s="3" t="s">
        <v>21</v>
      </c>
    </row>
    <row r="2480" spans="1:14" ht="19.95" hidden="1" customHeight="1" x14ac:dyDescent="0.25">
      <c r="A2480" s="2">
        <v>143676</v>
      </c>
      <c r="B2480" s="1">
        <v>18</v>
      </c>
      <c r="C2480" s="1">
        <v>1.5991</v>
      </c>
      <c r="D2480" s="1">
        <v>4.1539000000000001</v>
      </c>
      <c r="E2480" s="1">
        <v>8.2776999999999994</v>
      </c>
      <c r="F2480" s="1">
        <v>16.9389</v>
      </c>
      <c r="G2480" s="1" t="s">
        <v>29</v>
      </c>
      <c r="H2480" s="1" t="s">
        <v>31</v>
      </c>
      <c r="I2480" s="1" t="s">
        <v>32</v>
      </c>
      <c r="J2480" s="1" t="s">
        <v>33</v>
      </c>
      <c r="K2480" s="1" t="s">
        <v>34</v>
      </c>
      <c r="L2480" s="1" t="s">
        <v>35</v>
      </c>
      <c r="M2480" s="1" t="s">
        <v>36</v>
      </c>
      <c r="N2480" s="3" t="s">
        <v>37</v>
      </c>
    </row>
    <row r="2481" spans="1:14" ht="19.95" customHeight="1" x14ac:dyDescent="0.25">
      <c r="A2481" s="2">
        <v>143648</v>
      </c>
      <c r="B2481" s="1">
        <v>90</v>
      </c>
      <c r="C2481" s="1">
        <v>3.3012000000000001</v>
      </c>
      <c r="D2481" s="1">
        <v>6.3487999999999998</v>
      </c>
      <c r="E2481" s="1">
        <v>12.8466</v>
      </c>
      <c r="F2481" s="1">
        <v>25.3948</v>
      </c>
      <c r="G2481" s="1" t="s">
        <v>30</v>
      </c>
      <c r="H2481" s="1" t="s">
        <v>22</v>
      </c>
      <c r="I2481" s="1" t="s">
        <v>23</v>
      </c>
      <c r="J2481" s="1" t="s">
        <v>24</v>
      </c>
      <c r="K2481" s="1" t="s">
        <v>25</v>
      </c>
      <c r="L2481" s="1" t="s">
        <v>26</v>
      </c>
      <c r="M2481" s="1" t="s">
        <v>27</v>
      </c>
      <c r="N2481" s="3" t="s">
        <v>28</v>
      </c>
    </row>
    <row r="2482" spans="1:14" ht="19.95" hidden="1" customHeight="1" x14ac:dyDescent="0.25">
      <c r="A2482" s="2">
        <v>143627</v>
      </c>
      <c r="B2482" s="1">
        <v>52</v>
      </c>
      <c r="C2482" s="1">
        <v>2.1568000000000001</v>
      </c>
      <c r="D2482" s="1">
        <v>5.6109999999999998</v>
      </c>
      <c r="E2482" s="1">
        <v>10.9217</v>
      </c>
      <c r="F2482" s="1">
        <v>24.359300000000001</v>
      </c>
      <c r="G2482" s="1" t="s">
        <v>14</v>
      </c>
      <c r="H2482" s="1" t="s">
        <v>15</v>
      </c>
      <c r="I2482" s="1" t="s">
        <v>16</v>
      </c>
      <c r="J2482" s="1" t="s">
        <v>17</v>
      </c>
      <c r="K2482" s="1" t="s">
        <v>18</v>
      </c>
      <c r="L2482" s="1" t="s">
        <v>19</v>
      </c>
      <c r="M2482" s="1" t="s">
        <v>20</v>
      </c>
      <c r="N2482" s="3" t="s">
        <v>21</v>
      </c>
    </row>
    <row r="2483" spans="1:14" ht="19.95" hidden="1" customHeight="1" x14ac:dyDescent="0.25">
      <c r="A2483" s="2">
        <v>143605</v>
      </c>
      <c r="B2483" s="1">
        <v>23</v>
      </c>
      <c r="C2483" s="1">
        <v>1.2923</v>
      </c>
      <c r="D2483" s="1">
        <v>4.9661999999999997</v>
      </c>
      <c r="E2483" s="1">
        <v>9.7550000000000008</v>
      </c>
      <c r="F2483" s="1">
        <v>19.985399999999998</v>
      </c>
      <c r="G2483" s="1" t="s">
        <v>14</v>
      </c>
      <c r="H2483" s="1" t="s">
        <v>31</v>
      </c>
      <c r="I2483" s="1" t="s">
        <v>32</v>
      </c>
      <c r="J2483" s="1" t="s">
        <v>33</v>
      </c>
      <c r="K2483" s="1" t="s">
        <v>34</v>
      </c>
      <c r="L2483" s="1" t="s">
        <v>35</v>
      </c>
      <c r="M2483" s="1" t="s">
        <v>36</v>
      </c>
      <c r="N2483" s="3" t="s">
        <v>37</v>
      </c>
    </row>
    <row r="2484" spans="1:14" ht="19.95" hidden="1" customHeight="1" x14ac:dyDescent="0.25">
      <c r="A2484" s="2">
        <v>143598</v>
      </c>
      <c r="B2484" s="1">
        <v>58</v>
      </c>
      <c r="C2484" s="1">
        <v>2.4449999999999998</v>
      </c>
      <c r="D2484" s="1">
        <v>5.4130000000000003</v>
      </c>
      <c r="E2484" s="1">
        <v>11.3759</v>
      </c>
      <c r="F2484" s="1">
        <v>23.995699999999999</v>
      </c>
      <c r="G2484" s="1" t="s">
        <v>38</v>
      </c>
      <c r="H2484" s="1" t="s">
        <v>15</v>
      </c>
      <c r="I2484" s="1" t="s">
        <v>16</v>
      </c>
      <c r="J2484" s="1" t="s">
        <v>17</v>
      </c>
      <c r="K2484" s="1" t="s">
        <v>18</v>
      </c>
      <c r="L2484" s="1" t="s">
        <v>19</v>
      </c>
      <c r="M2484" s="1" t="s">
        <v>20</v>
      </c>
      <c r="N2484" s="3" t="s">
        <v>21</v>
      </c>
    </row>
    <row r="2485" spans="1:14" ht="19.95" hidden="1" customHeight="1" x14ac:dyDescent="0.25">
      <c r="A2485" s="2">
        <v>143563</v>
      </c>
      <c r="B2485" s="1">
        <v>43</v>
      </c>
      <c r="C2485" s="1">
        <v>2.3976999999999999</v>
      </c>
      <c r="D2485" s="1">
        <v>5.6684999999999999</v>
      </c>
      <c r="E2485" s="1">
        <v>10.837</v>
      </c>
      <c r="F2485" s="1">
        <v>21.269600000000001</v>
      </c>
      <c r="G2485" s="1" t="s">
        <v>38</v>
      </c>
      <c r="H2485" s="1" t="s">
        <v>15</v>
      </c>
      <c r="I2485" s="1" t="s">
        <v>16</v>
      </c>
      <c r="J2485" s="1" t="s">
        <v>17</v>
      </c>
      <c r="K2485" s="1" t="s">
        <v>18</v>
      </c>
      <c r="L2485" s="1" t="s">
        <v>19</v>
      </c>
      <c r="M2485" s="1" t="s">
        <v>20</v>
      </c>
      <c r="N2485" s="3" t="s">
        <v>21</v>
      </c>
    </row>
    <row r="2486" spans="1:14" ht="19.95" customHeight="1" x14ac:dyDescent="0.25">
      <c r="A2486" s="2">
        <v>143546</v>
      </c>
      <c r="B2486" s="1">
        <v>76</v>
      </c>
      <c r="C2486" s="1">
        <v>3.5868000000000002</v>
      </c>
      <c r="D2486" s="1">
        <v>6.2965</v>
      </c>
      <c r="E2486" s="1">
        <v>15.869199999999999</v>
      </c>
      <c r="F2486" s="1">
        <v>25.522600000000001</v>
      </c>
      <c r="G2486" s="1" t="s">
        <v>14</v>
      </c>
      <c r="H2486" s="1" t="s">
        <v>22</v>
      </c>
      <c r="I2486" s="1" t="s">
        <v>23</v>
      </c>
      <c r="J2486" s="1" t="s">
        <v>24</v>
      </c>
      <c r="K2486" s="1" t="s">
        <v>25</v>
      </c>
      <c r="L2486" s="1" t="s">
        <v>26</v>
      </c>
      <c r="M2486" s="1" t="s">
        <v>27</v>
      </c>
      <c r="N2486" s="3" t="s">
        <v>28</v>
      </c>
    </row>
    <row r="2487" spans="1:14" ht="19.95" hidden="1" customHeight="1" x14ac:dyDescent="0.25">
      <c r="A2487" s="2">
        <v>143533</v>
      </c>
      <c r="B2487" s="1">
        <v>18</v>
      </c>
      <c r="C2487" s="1">
        <v>1.5412999999999999</v>
      </c>
      <c r="D2487" s="1">
        <v>4.3391999999999999</v>
      </c>
      <c r="E2487" s="1">
        <v>8.4643999999999995</v>
      </c>
      <c r="F2487" s="1">
        <v>16.477799999999998</v>
      </c>
      <c r="G2487" s="1" t="s">
        <v>38</v>
      </c>
      <c r="H2487" s="1" t="s">
        <v>31</v>
      </c>
      <c r="I2487" s="1" t="s">
        <v>32</v>
      </c>
      <c r="J2487" s="1" t="s">
        <v>33</v>
      </c>
      <c r="K2487" s="1" t="s">
        <v>34</v>
      </c>
      <c r="L2487" s="1" t="s">
        <v>35</v>
      </c>
      <c r="M2487" s="1" t="s">
        <v>36</v>
      </c>
      <c r="N2487" s="3" t="s">
        <v>37</v>
      </c>
    </row>
    <row r="2488" spans="1:14" ht="19.95" customHeight="1" x14ac:dyDescent="0.25">
      <c r="A2488" s="2">
        <v>143509</v>
      </c>
      <c r="B2488" s="1">
        <v>87</v>
      </c>
      <c r="C2488" s="1">
        <v>3.7284999999999999</v>
      </c>
      <c r="D2488" s="1">
        <v>6.2815000000000003</v>
      </c>
      <c r="E2488" s="1">
        <v>13.728899999999999</v>
      </c>
      <c r="F2488" s="1">
        <v>28.862100000000002</v>
      </c>
      <c r="G2488" s="1" t="s">
        <v>14</v>
      </c>
      <c r="H2488" s="1" t="s">
        <v>22</v>
      </c>
      <c r="I2488" s="1" t="s">
        <v>23</v>
      </c>
      <c r="J2488" s="1" t="s">
        <v>24</v>
      </c>
      <c r="K2488" s="1" t="s">
        <v>25</v>
      </c>
      <c r="L2488" s="1" t="s">
        <v>26</v>
      </c>
      <c r="M2488" s="1" t="s">
        <v>27</v>
      </c>
      <c r="N2488" s="3" t="s">
        <v>28</v>
      </c>
    </row>
    <row r="2489" spans="1:14" ht="19.95" hidden="1" customHeight="1" x14ac:dyDescent="0.25">
      <c r="A2489" s="2">
        <v>143488</v>
      </c>
      <c r="B2489" s="1">
        <v>22</v>
      </c>
      <c r="C2489" s="1">
        <v>1.3635999999999999</v>
      </c>
      <c r="D2489" s="1">
        <v>4.3400999999999996</v>
      </c>
      <c r="E2489" s="1">
        <v>9.218</v>
      </c>
      <c r="F2489" s="1">
        <v>17.593299999999999</v>
      </c>
      <c r="G2489" s="1" t="s">
        <v>38</v>
      </c>
      <c r="H2489" s="1" t="s">
        <v>31</v>
      </c>
      <c r="I2489" s="1" t="s">
        <v>32</v>
      </c>
      <c r="J2489" s="1" t="s">
        <v>33</v>
      </c>
      <c r="K2489" s="1" t="s">
        <v>34</v>
      </c>
      <c r="L2489" s="1" t="s">
        <v>35</v>
      </c>
      <c r="M2489" s="1" t="s">
        <v>36</v>
      </c>
      <c r="N2489" s="3" t="s">
        <v>37</v>
      </c>
    </row>
    <row r="2490" spans="1:14" ht="19.95" customHeight="1" x14ac:dyDescent="0.25">
      <c r="A2490" s="2">
        <v>143487</v>
      </c>
      <c r="B2490" s="1">
        <v>90</v>
      </c>
      <c r="C2490" s="1">
        <v>3.2753999999999999</v>
      </c>
      <c r="D2490" s="1">
        <v>6.5164999999999997</v>
      </c>
      <c r="E2490" s="1">
        <v>13.932</v>
      </c>
      <c r="F2490" s="1">
        <v>28.589400000000001</v>
      </c>
      <c r="G2490" s="1" t="s">
        <v>29</v>
      </c>
      <c r="H2490" s="1" t="s">
        <v>22</v>
      </c>
      <c r="I2490" s="1" t="s">
        <v>23</v>
      </c>
      <c r="J2490" s="1" t="s">
        <v>24</v>
      </c>
      <c r="K2490" s="1" t="s">
        <v>25</v>
      </c>
      <c r="L2490" s="1" t="s">
        <v>26</v>
      </c>
      <c r="M2490" s="1" t="s">
        <v>27</v>
      </c>
      <c r="N2490" s="3" t="s">
        <v>28</v>
      </c>
    </row>
    <row r="2491" spans="1:14" ht="19.95" hidden="1" customHeight="1" x14ac:dyDescent="0.25">
      <c r="A2491" s="2">
        <v>143485</v>
      </c>
      <c r="B2491" s="1">
        <v>42</v>
      </c>
      <c r="C2491" s="1">
        <v>2.1537000000000002</v>
      </c>
      <c r="D2491" s="1">
        <v>5.4294000000000002</v>
      </c>
      <c r="E2491" s="1">
        <v>10.9422</v>
      </c>
      <c r="F2491" s="1">
        <v>22.203900000000001</v>
      </c>
      <c r="G2491" s="1" t="s">
        <v>38</v>
      </c>
      <c r="H2491" s="1" t="s">
        <v>15</v>
      </c>
      <c r="I2491" s="1" t="s">
        <v>16</v>
      </c>
      <c r="J2491" s="1" t="s">
        <v>17</v>
      </c>
      <c r="K2491" s="1" t="s">
        <v>18</v>
      </c>
      <c r="L2491" s="1" t="s">
        <v>19</v>
      </c>
      <c r="M2491" s="1" t="s">
        <v>20</v>
      </c>
      <c r="N2491" s="3" t="s">
        <v>21</v>
      </c>
    </row>
    <row r="2492" spans="1:14" ht="19.95" hidden="1" customHeight="1" x14ac:dyDescent="0.25">
      <c r="A2492" s="2">
        <v>143475</v>
      </c>
      <c r="B2492" s="1">
        <v>56</v>
      </c>
      <c r="C2492" s="1">
        <v>2.4255</v>
      </c>
      <c r="D2492" s="1">
        <v>5.3299000000000003</v>
      </c>
      <c r="E2492" s="1">
        <v>11.108000000000001</v>
      </c>
      <c r="F2492" s="1">
        <v>21.401900000000001</v>
      </c>
      <c r="G2492" s="1" t="s">
        <v>30</v>
      </c>
      <c r="H2492" s="1" t="s">
        <v>15</v>
      </c>
      <c r="I2492" s="1" t="s">
        <v>16</v>
      </c>
      <c r="J2492" s="1" t="s">
        <v>17</v>
      </c>
      <c r="K2492" s="1" t="s">
        <v>18</v>
      </c>
      <c r="L2492" s="1" t="s">
        <v>19</v>
      </c>
      <c r="M2492" s="1" t="s">
        <v>20</v>
      </c>
      <c r="N2492" s="3" t="s">
        <v>21</v>
      </c>
    </row>
    <row r="2493" spans="1:14" ht="19.95" hidden="1" customHeight="1" x14ac:dyDescent="0.25">
      <c r="A2493" s="2">
        <v>143466</v>
      </c>
      <c r="B2493" s="1">
        <v>49</v>
      </c>
      <c r="C2493" s="1">
        <v>2.0314000000000001</v>
      </c>
      <c r="D2493" s="1">
        <v>5.3452000000000002</v>
      </c>
      <c r="E2493" s="1">
        <v>11.0456</v>
      </c>
      <c r="F2493" s="1">
        <v>22.329499999999999</v>
      </c>
      <c r="G2493" s="1" t="s">
        <v>14</v>
      </c>
      <c r="H2493" s="1" t="s">
        <v>15</v>
      </c>
      <c r="I2493" s="1" t="s">
        <v>16</v>
      </c>
      <c r="J2493" s="1" t="s">
        <v>17</v>
      </c>
      <c r="K2493" s="1" t="s">
        <v>18</v>
      </c>
      <c r="L2493" s="1" t="s">
        <v>19</v>
      </c>
      <c r="M2493" s="1" t="s">
        <v>20</v>
      </c>
      <c r="N2493" s="3" t="s">
        <v>21</v>
      </c>
    </row>
    <row r="2494" spans="1:14" ht="19.95" hidden="1" customHeight="1" x14ac:dyDescent="0.25">
      <c r="A2494" s="2">
        <v>143428</v>
      </c>
      <c r="B2494" s="1">
        <v>58</v>
      </c>
      <c r="C2494" s="1">
        <v>2.1036000000000001</v>
      </c>
      <c r="D2494" s="1">
        <v>5.1936999999999998</v>
      </c>
      <c r="E2494" s="1">
        <v>11.533799999999999</v>
      </c>
      <c r="F2494" s="1">
        <v>21.249700000000001</v>
      </c>
      <c r="G2494" s="1" t="s">
        <v>30</v>
      </c>
      <c r="H2494" s="1" t="s">
        <v>15</v>
      </c>
      <c r="I2494" s="1" t="s">
        <v>16</v>
      </c>
      <c r="J2494" s="1" t="s">
        <v>17</v>
      </c>
      <c r="K2494" s="1" t="s">
        <v>18</v>
      </c>
      <c r="L2494" s="1" t="s">
        <v>19</v>
      </c>
      <c r="M2494" s="1" t="s">
        <v>20</v>
      </c>
      <c r="N2494" s="3" t="s">
        <v>21</v>
      </c>
    </row>
    <row r="2495" spans="1:14" ht="19.95" hidden="1" customHeight="1" x14ac:dyDescent="0.25">
      <c r="A2495" s="2">
        <v>143395</v>
      </c>
      <c r="B2495" s="1">
        <v>38</v>
      </c>
      <c r="C2495" s="1">
        <v>2.2290000000000001</v>
      </c>
      <c r="D2495" s="1">
        <v>5.0461999999999998</v>
      </c>
      <c r="E2495" s="1">
        <v>10.671799999999999</v>
      </c>
      <c r="F2495" s="1">
        <v>24.9238</v>
      </c>
      <c r="G2495" s="1" t="s">
        <v>38</v>
      </c>
      <c r="H2495" s="1" t="s">
        <v>15</v>
      </c>
      <c r="I2495" s="1" t="s">
        <v>16</v>
      </c>
      <c r="J2495" s="1" t="s">
        <v>17</v>
      </c>
      <c r="K2495" s="1" t="s">
        <v>18</v>
      </c>
      <c r="L2495" s="1" t="s">
        <v>19</v>
      </c>
      <c r="M2495" s="1" t="s">
        <v>20</v>
      </c>
      <c r="N2495" s="3" t="s">
        <v>21</v>
      </c>
    </row>
    <row r="2496" spans="1:14" ht="19.95" hidden="1" customHeight="1" x14ac:dyDescent="0.25">
      <c r="A2496" s="2">
        <v>143371</v>
      </c>
      <c r="B2496" s="1">
        <v>46</v>
      </c>
      <c r="C2496" s="1">
        <v>2.3250000000000002</v>
      </c>
      <c r="D2496" s="1">
        <v>5.8049999999999997</v>
      </c>
      <c r="E2496" s="1">
        <v>11.966100000000001</v>
      </c>
      <c r="F2496" s="1">
        <v>20.0991</v>
      </c>
      <c r="G2496" s="1" t="s">
        <v>38</v>
      </c>
      <c r="H2496" s="1" t="s">
        <v>15</v>
      </c>
      <c r="I2496" s="1" t="s">
        <v>16</v>
      </c>
      <c r="J2496" s="1" t="s">
        <v>17</v>
      </c>
      <c r="K2496" s="1" t="s">
        <v>18</v>
      </c>
      <c r="L2496" s="1" t="s">
        <v>19</v>
      </c>
      <c r="M2496" s="1" t="s">
        <v>20</v>
      </c>
      <c r="N2496" s="3" t="s">
        <v>21</v>
      </c>
    </row>
    <row r="2497" spans="1:14" ht="19.95" hidden="1" customHeight="1" x14ac:dyDescent="0.25">
      <c r="A2497" s="2">
        <v>143368</v>
      </c>
      <c r="B2497" s="1">
        <v>51</v>
      </c>
      <c r="C2497" s="1">
        <v>2.4992000000000001</v>
      </c>
      <c r="D2497" s="1">
        <v>5.2820999999999998</v>
      </c>
      <c r="E2497" s="1">
        <v>10.1007</v>
      </c>
      <c r="F2497" s="1">
        <v>20.656500000000001</v>
      </c>
      <c r="G2497" s="1" t="s">
        <v>29</v>
      </c>
      <c r="H2497" s="1" t="s">
        <v>15</v>
      </c>
      <c r="I2497" s="1" t="s">
        <v>16</v>
      </c>
      <c r="J2497" s="1" t="s">
        <v>17</v>
      </c>
      <c r="K2497" s="1" t="s">
        <v>18</v>
      </c>
      <c r="L2497" s="1" t="s">
        <v>19</v>
      </c>
      <c r="M2497" s="1" t="s">
        <v>20</v>
      </c>
      <c r="N2497" s="3" t="s">
        <v>21</v>
      </c>
    </row>
    <row r="2498" spans="1:14" ht="19.95" hidden="1" customHeight="1" x14ac:dyDescent="0.25">
      <c r="A2498" s="2">
        <v>143353</v>
      </c>
      <c r="B2498" s="1">
        <v>12</v>
      </c>
      <c r="C2498" s="1">
        <v>1.0465</v>
      </c>
      <c r="D2498" s="1">
        <v>4.7032999999999996</v>
      </c>
      <c r="E2498" s="1">
        <v>8.3388000000000009</v>
      </c>
      <c r="F2498" s="1">
        <v>19.319099999999999</v>
      </c>
      <c r="G2498" s="1" t="s">
        <v>30</v>
      </c>
      <c r="H2498" s="1" t="s">
        <v>31</v>
      </c>
      <c r="I2498" s="1" t="s">
        <v>32</v>
      </c>
      <c r="J2498" s="1" t="s">
        <v>33</v>
      </c>
      <c r="K2498" s="1" t="s">
        <v>34</v>
      </c>
      <c r="L2498" s="1" t="s">
        <v>35</v>
      </c>
      <c r="M2498" s="1" t="s">
        <v>36</v>
      </c>
      <c r="N2498" s="3" t="s">
        <v>37</v>
      </c>
    </row>
    <row r="2499" spans="1:14" ht="19.95" hidden="1" customHeight="1" x14ac:dyDescent="0.25">
      <c r="A2499" s="2">
        <v>143294</v>
      </c>
      <c r="B2499" s="1">
        <v>58</v>
      </c>
      <c r="C2499" s="1">
        <v>2.7501000000000002</v>
      </c>
      <c r="D2499" s="1">
        <v>5.6307</v>
      </c>
      <c r="E2499" s="1">
        <v>11.3276</v>
      </c>
      <c r="F2499" s="1">
        <v>20.902899999999999</v>
      </c>
      <c r="G2499" s="1" t="s">
        <v>30</v>
      </c>
      <c r="H2499" s="1" t="s">
        <v>15</v>
      </c>
      <c r="I2499" s="1" t="s">
        <v>16</v>
      </c>
      <c r="J2499" s="1" t="s">
        <v>17</v>
      </c>
      <c r="K2499" s="1" t="s">
        <v>18</v>
      </c>
      <c r="L2499" s="1" t="s">
        <v>19</v>
      </c>
      <c r="M2499" s="1" t="s">
        <v>20</v>
      </c>
      <c r="N2499" s="3" t="s">
        <v>21</v>
      </c>
    </row>
    <row r="2500" spans="1:14" ht="19.95" hidden="1" customHeight="1" x14ac:dyDescent="0.25">
      <c r="A2500" s="2">
        <v>143212</v>
      </c>
      <c r="B2500" s="1">
        <v>18</v>
      </c>
      <c r="C2500" s="1">
        <v>1.0905</v>
      </c>
      <c r="D2500" s="1">
        <v>4.3944000000000001</v>
      </c>
      <c r="E2500" s="1">
        <v>9.2918000000000003</v>
      </c>
      <c r="F2500" s="1">
        <v>19.609400000000001</v>
      </c>
      <c r="G2500" s="1" t="s">
        <v>29</v>
      </c>
      <c r="H2500" s="1" t="s">
        <v>31</v>
      </c>
      <c r="I2500" s="1" t="s">
        <v>32</v>
      </c>
      <c r="J2500" s="1" t="s">
        <v>33</v>
      </c>
      <c r="K2500" s="1" t="s">
        <v>34</v>
      </c>
      <c r="L2500" s="1" t="s">
        <v>35</v>
      </c>
      <c r="M2500" s="1" t="s">
        <v>36</v>
      </c>
      <c r="N2500" s="3" t="s">
        <v>37</v>
      </c>
    </row>
    <row r="2501" spans="1:14" ht="19.95" customHeight="1" x14ac:dyDescent="0.25">
      <c r="A2501" s="2">
        <v>143201</v>
      </c>
      <c r="B2501" s="1">
        <v>76</v>
      </c>
      <c r="C2501" s="1">
        <v>3.7069000000000001</v>
      </c>
      <c r="D2501" s="1">
        <v>6.0168999999999997</v>
      </c>
      <c r="E2501" s="1">
        <v>14.222799999999999</v>
      </c>
      <c r="F2501" s="1">
        <v>25.1114</v>
      </c>
      <c r="G2501" s="1" t="s">
        <v>14</v>
      </c>
      <c r="H2501" s="1" t="s">
        <v>22</v>
      </c>
      <c r="I2501" s="1" t="s">
        <v>23</v>
      </c>
      <c r="J2501" s="1" t="s">
        <v>24</v>
      </c>
      <c r="K2501" s="1" t="s">
        <v>25</v>
      </c>
      <c r="L2501" s="1" t="s">
        <v>26</v>
      </c>
      <c r="M2501" s="1" t="s">
        <v>27</v>
      </c>
      <c r="N2501" s="3" t="s">
        <v>28</v>
      </c>
    </row>
    <row r="2502" spans="1:14" ht="19.95" hidden="1" customHeight="1" x14ac:dyDescent="0.25">
      <c r="A2502" s="2">
        <v>143167</v>
      </c>
      <c r="B2502" s="1">
        <v>19</v>
      </c>
      <c r="C2502" s="1">
        <v>1.0631999999999999</v>
      </c>
      <c r="D2502" s="1">
        <v>4.8719999999999999</v>
      </c>
      <c r="E2502" s="1">
        <v>9.9307999999999996</v>
      </c>
      <c r="F2502" s="1">
        <v>19.187200000000001</v>
      </c>
      <c r="G2502" s="1" t="s">
        <v>14</v>
      </c>
      <c r="H2502" s="1" t="s">
        <v>31</v>
      </c>
      <c r="I2502" s="1" t="s">
        <v>32</v>
      </c>
      <c r="J2502" s="1" t="s">
        <v>33</v>
      </c>
      <c r="K2502" s="1" t="s">
        <v>34</v>
      </c>
      <c r="L2502" s="1" t="s">
        <v>35</v>
      </c>
      <c r="M2502" s="1" t="s">
        <v>36</v>
      </c>
      <c r="N2502" s="3" t="s">
        <v>37</v>
      </c>
    </row>
    <row r="2503" spans="1:14" ht="19.95" customHeight="1" x14ac:dyDescent="0.25">
      <c r="A2503" s="2">
        <v>143111</v>
      </c>
      <c r="B2503" s="1">
        <v>90</v>
      </c>
      <c r="C2503" s="1">
        <v>3.6696</v>
      </c>
      <c r="D2503" s="1">
        <v>6.6999000000000004</v>
      </c>
      <c r="E2503" s="1">
        <v>15.0868</v>
      </c>
      <c r="F2503" s="1">
        <v>26.378299999999999</v>
      </c>
      <c r="G2503" s="1" t="s">
        <v>38</v>
      </c>
      <c r="H2503" s="1" t="s">
        <v>22</v>
      </c>
      <c r="I2503" s="1" t="s">
        <v>23</v>
      </c>
      <c r="J2503" s="1" t="s">
        <v>24</v>
      </c>
      <c r="K2503" s="1" t="s">
        <v>25</v>
      </c>
      <c r="L2503" s="1" t="s">
        <v>26</v>
      </c>
      <c r="M2503" s="1" t="s">
        <v>27</v>
      </c>
      <c r="N2503" s="3" t="s">
        <v>28</v>
      </c>
    </row>
    <row r="2504" spans="1:14" ht="19.95" hidden="1" customHeight="1" x14ac:dyDescent="0.25">
      <c r="A2504" s="2">
        <v>143022</v>
      </c>
      <c r="B2504" s="1">
        <v>44</v>
      </c>
      <c r="C2504" s="1">
        <v>2.3919999999999999</v>
      </c>
      <c r="D2504" s="1">
        <v>5.7697000000000003</v>
      </c>
      <c r="E2504" s="1">
        <v>11.450100000000001</v>
      </c>
      <c r="F2504" s="1">
        <v>23.9724</v>
      </c>
      <c r="G2504" s="1" t="s">
        <v>29</v>
      </c>
      <c r="H2504" s="1" t="s">
        <v>15</v>
      </c>
      <c r="I2504" s="1" t="s">
        <v>16</v>
      </c>
      <c r="J2504" s="1" t="s">
        <v>17</v>
      </c>
      <c r="K2504" s="1" t="s">
        <v>18</v>
      </c>
      <c r="L2504" s="1" t="s">
        <v>19</v>
      </c>
      <c r="M2504" s="1" t="s">
        <v>20</v>
      </c>
      <c r="N2504" s="3" t="s">
        <v>21</v>
      </c>
    </row>
    <row r="2505" spans="1:14" ht="19.95" hidden="1" customHeight="1" x14ac:dyDescent="0.25">
      <c r="A2505" s="2">
        <v>143013</v>
      </c>
      <c r="B2505" s="1">
        <v>45</v>
      </c>
      <c r="C2505" s="1">
        <v>2.9678</v>
      </c>
      <c r="D2505" s="1">
        <v>5.7649999999999997</v>
      </c>
      <c r="E2505" s="1">
        <v>11.3668</v>
      </c>
      <c r="F2505" s="1">
        <v>22.347300000000001</v>
      </c>
      <c r="G2505" s="1" t="s">
        <v>14</v>
      </c>
      <c r="H2505" s="1" t="s">
        <v>15</v>
      </c>
      <c r="I2505" s="1" t="s">
        <v>16</v>
      </c>
      <c r="J2505" s="1" t="s">
        <v>17</v>
      </c>
      <c r="K2505" s="1" t="s">
        <v>18</v>
      </c>
      <c r="L2505" s="1" t="s">
        <v>19</v>
      </c>
      <c r="M2505" s="1" t="s">
        <v>20</v>
      </c>
      <c r="N2505" s="3" t="s">
        <v>21</v>
      </c>
    </row>
    <row r="2506" spans="1:14" ht="19.95" customHeight="1" x14ac:dyDescent="0.25">
      <c r="A2506" s="2">
        <v>143003</v>
      </c>
      <c r="B2506" s="1">
        <v>69</v>
      </c>
      <c r="C2506" s="1">
        <v>3.8105000000000002</v>
      </c>
      <c r="D2506" s="1">
        <v>6.6932999999999998</v>
      </c>
      <c r="E2506" s="1">
        <v>12.84</v>
      </c>
      <c r="F2506" s="1">
        <v>26.2334</v>
      </c>
      <c r="G2506" s="1" t="s">
        <v>14</v>
      </c>
      <c r="H2506" s="1" t="s">
        <v>22</v>
      </c>
      <c r="I2506" s="1" t="s">
        <v>23</v>
      </c>
      <c r="J2506" s="1" t="s">
        <v>24</v>
      </c>
      <c r="K2506" s="1" t="s">
        <v>25</v>
      </c>
      <c r="L2506" s="1" t="s">
        <v>26</v>
      </c>
      <c r="M2506" s="1" t="s">
        <v>27</v>
      </c>
      <c r="N2506" s="3" t="s">
        <v>28</v>
      </c>
    </row>
    <row r="2507" spans="1:14" ht="19.95" hidden="1" customHeight="1" x14ac:dyDescent="0.25">
      <c r="A2507" s="2">
        <v>142991</v>
      </c>
      <c r="B2507" s="1">
        <v>37</v>
      </c>
      <c r="C2507" s="1">
        <v>2.2717000000000001</v>
      </c>
      <c r="D2507" s="1">
        <v>5.8776999999999999</v>
      </c>
      <c r="E2507" s="1">
        <v>10.370699999999999</v>
      </c>
      <c r="F2507" s="1">
        <v>23.218299999999999</v>
      </c>
      <c r="G2507" s="1" t="s">
        <v>14</v>
      </c>
      <c r="H2507" s="1" t="s">
        <v>15</v>
      </c>
      <c r="I2507" s="1" t="s">
        <v>16</v>
      </c>
      <c r="J2507" s="1" t="s">
        <v>17</v>
      </c>
      <c r="K2507" s="1" t="s">
        <v>18</v>
      </c>
      <c r="L2507" s="1" t="s">
        <v>19</v>
      </c>
      <c r="M2507" s="1" t="s">
        <v>20</v>
      </c>
      <c r="N2507" s="3" t="s">
        <v>21</v>
      </c>
    </row>
    <row r="2508" spans="1:14" ht="19.95" hidden="1" customHeight="1" x14ac:dyDescent="0.25">
      <c r="A2508" s="2">
        <v>142940</v>
      </c>
      <c r="B2508" s="1">
        <v>47</v>
      </c>
      <c r="C2508" s="1">
        <v>2.0074999999999998</v>
      </c>
      <c r="D2508" s="1">
        <v>5.0171000000000001</v>
      </c>
      <c r="E2508" s="1">
        <v>10.243600000000001</v>
      </c>
      <c r="F2508" s="1">
        <v>22.032699999999998</v>
      </c>
      <c r="G2508" s="1" t="s">
        <v>30</v>
      </c>
      <c r="H2508" s="1" t="s">
        <v>15</v>
      </c>
      <c r="I2508" s="1" t="s">
        <v>16</v>
      </c>
      <c r="J2508" s="1" t="s">
        <v>17</v>
      </c>
      <c r="K2508" s="1" t="s">
        <v>18</v>
      </c>
      <c r="L2508" s="1" t="s">
        <v>19</v>
      </c>
      <c r="M2508" s="1" t="s">
        <v>20</v>
      </c>
      <c r="N2508" s="3" t="s">
        <v>21</v>
      </c>
    </row>
    <row r="2509" spans="1:14" ht="19.95" customHeight="1" x14ac:dyDescent="0.25">
      <c r="A2509" s="2">
        <v>142917</v>
      </c>
      <c r="B2509" s="1">
        <v>91</v>
      </c>
      <c r="C2509" s="1">
        <v>3.1478000000000002</v>
      </c>
      <c r="D2509" s="1">
        <v>6.4504000000000001</v>
      </c>
      <c r="E2509" s="1">
        <v>14.090400000000001</v>
      </c>
      <c r="F2509" s="1">
        <v>28.343299999999999</v>
      </c>
      <c r="G2509" s="1" t="s">
        <v>14</v>
      </c>
      <c r="H2509" s="1" t="s">
        <v>22</v>
      </c>
      <c r="I2509" s="1" t="s">
        <v>23</v>
      </c>
      <c r="J2509" s="1" t="s">
        <v>24</v>
      </c>
      <c r="K2509" s="1" t="s">
        <v>25</v>
      </c>
      <c r="L2509" s="1" t="s">
        <v>26</v>
      </c>
      <c r="M2509" s="1" t="s">
        <v>27</v>
      </c>
      <c r="N2509" s="3" t="s">
        <v>28</v>
      </c>
    </row>
    <row r="2510" spans="1:14" ht="19.95" hidden="1" customHeight="1" x14ac:dyDescent="0.25">
      <c r="A2510" s="2">
        <v>142891</v>
      </c>
      <c r="B2510" s="1">
        <v>32</v>
      </c>
      <c r="C2510" s="1">
        <v>2.6276000000000002</v>
      </c>
      <c r="D2510" s="1">
        <v>5.9085999999999999</v>
      </c>
      <c r="E2510" s="1">
        <v>11.004799999999999</v>
      </c>
      <c r="F2510" s="1">
        <v>22.4923</v>
      </c>
      <c r="G2510" s="1" t="s">
        <v>29</v>
      </c>
      <c r="H2510" s="1" t="s">
        <v>15</v>
      </c>
      <c r="I2510" s="1" t="s">
        <v>16</v>
      </c>
      <c r="J2510" s="1" t="s">
        <v>17</v>
      </c>
      <c r="K2510" s="1" t="s">
        <v>18</v>
      </c>
      <c r="L2510" s="1" t="s">
        <v>19</v>
      </c>
      <c r="M2510" s="1" t="s">
        <v>20</v>
      </c>
      <c r="N2510" s="3" t="s">
        <v>21</v>
      </c>
    </row>
    <row r="2511" spans="1:14" ht="19.95" hidden="1" customHeight="1" x14ac:dyDescent="0.25">
      <c r="A2511" s="2">
        <v>142848</v>
      </c>
      <c r="B2511" s="1">
        <v>51</v>
      </c>
      <c r="C2511" s="1">
        <v>2.2406999999999999</v>
      </c>
      <c r="D2511" s="1">
        <v>5.1151999999999997</v>
      </c>
      <c r="E2511" s="1">
        <v>11.5159</v>
      </c>
      <c r="F2511" s="1">
        <v>20.9437</v>
      </c>
      <c r="G2511" s="1" t="s">
        <v>30</v>
      </c>
      <c r="H2511" s="1" t="s">
        <v>15</v>
      </c>
      <c r="I2511" s="1" t="s">
        <v>16</v>
      </c>
      <c r="J2511" s="1" t="s">
        <v>17</v>
      </c>
      <c r="K2511" s="1" t="s">
        <v>18</v>
      </c>
      <c r="L2511" s="1" t="s">
        <v>19</v>
      </c>
      <c r="M2511" s="1" t="s">
        <v>20</v>
      </c>
      <c r="N2511" s="3" t="s">
        <v>21</v>
      </c>
    </row>
    <row r="2512" spans="1:14" ht="19.95" hidden="1" customHeight="1" x14ac:dyDescent="0.25">
      <c r="A2512" s="2">
        <v>142819</v>
      </c>
      <c r="B2512" s="1">
        <v>47</v>
      </c>
      <c r="C2512" s="1">
        <v>2.9704999999999999</v>
      </c>
      <c r="D2512" s="1">
        <v>5.8985000000000003</v>
      </c>
      <c r="E2512" s="1">
        <v>11.7881</v>
      </c>
      <c r="F2512" s="1">
        <v>24.369499999999999</v>
      </c>
      <c r="G2512" s="1" t="s">
        <v>38</v>
      </c>
      <c r="H2512" s="1" t="s">
        <v>15</v>
      </c>
      <c r="I2512" s="1" t="s">
        <v>16</v>
      </c>
      <c r="J2512" s="1" t="s">
        <v>17</v>
      </c>
      <c r="K2512" s="1" t="s">
        <v>18</v>
      </c>
      <c r="L2512" s="1" t="s">
        <v>19</v>
      </c>
      <c r="M2512" s="1" t="s">
        <v>20</v>
      </c>
      <c r="N2512" s="3" t="s">
        <v>21</v>
      </c>
    </row>
    <row r="2513" spans="1:14" ht="19.95" hidden="1" customHeight="1" x14ac:dyDescent="0.25">
      <c r="A2513" s="2">
        <v>142788</v>
      </c>
      <c r="B2513" s="1">
        <v>56</v>
      </c>
      <c r="C2513" s="1">
        <v>2.3536999999999999</v>
      </c>
      <c r="D2513" s="1">
        <v>5.3368000000000002</v>
      </c>
      <c r="E2513" s="1">
        <v>11.369199999999999</v>
      </c>
      <c r="F2513" s="1">
        <v>20.1403</v>
      </c>
      <c r="G2513" s="1" t="s">
        <v>30</v>
      </c>
      <c r="H2513" s="1" t="s">
        <v>15</v>
      </c>
      <c r="I2513" s="1" t="s">
        <v>16</v>
      </c>
      <c r="J2513" s="1" t="s">
        <v>17</v>
      </c>
      <c r="K2513" s="1" t="s">
        <v>18</v>
      </c>
      <c r="L2513" s="1" t="s">
        <v>19</v>
      </c>
      <c r="M2513" s="1" t="s">
        <v>20</v>
      </c>
      <c r="N2513" s="3" t="s">
        <v>21</v>
      </c>
    </row>
    <row r="2514" spans="1:14" ht="19.95" hidden="1" customHeight="1" x14ac:dyDescent="0.25">
      <c r="A2514" s="2">
        <v>142771</v>
      </c>
      <c r="B2514" s="1">
        <v>54</v>
      </c>
      <c r="C2514" s="1">
        <v>2.3079999999999998</v>
      </c>
      <c r="D2514" s="1">
        <v>5.7619999999999996</v>
      </c>
      <c r="E2514" s="1">
        <v>10.5985</v>
      </c>
      <c r="F2514" s="1">
        <v>21.8413</v>
      </c>
      <c r="G2514" s="1" t="s">
        <v>30</v>
      </c>
      <c r="H2514" s="1" t="s">
        <v>15</v>
      </c>
      <c r="I2514" s="1" t="s">
        <v>16</v>
      </c>
      <c r="J2514" s="1" t="s">
        <v>17</v>
      </c>
      <c r="K2514" s="1" t="s">
        <v>18</v>
      </c>
      <c r="L2514" s="1" t="s">
        <v>19</v>
      </c>
      <c r="M2514" s="1" t="s">
        <v>20</v>
      </c>
      <c r="N2514" s="3" t="s">
        <v>21</v>
      </c>
    </row>
    <row r="2515" spans="1:14" ht="19.95" customHeight="1" x14ac:dyDescent="0.25">
      <c r="A2515" s="2">
        <v>142760</v>
      </c>
      <c r="B2515" s="1">
        <v>62</v>
      </c>
      <c r="C2515" s="1">
        <v>3.3729</v>
      </c>
      <c r="D2515" s="1">
        <v>6.4279000000000002</v>
      </c>
      <c r="E2515" s="1">
        <v>12.449299999999999</v>
      </c>
      <c r="F2515" s="1">
        <v>25.0168</v>
      </c>
      <c r="G2515" s="1" t="s">
        <v>38</v>
      </c>
      <c r="H2515" s="1" t="s">
        <v>22</v>
      </c>
      <c r="I2515" s="1" t="s">
        <v>23</v>
      </c>
      <c r="J2515" s="1" t="s">
        <v>24</v>
      </c>
      <c r="K2515" s="1" t="s">
        <v>25</v>
      </c>
      <c r="L2515" s="1" t="s">
        <v>26</v>
      </c>
      <c r="M2515" s="1" t="s">
        <v>27</v>
      </c>
      <c r="N2515" s="3" t="s">
        <v>28</v>
      </c>
    </row>
    <row r="2516" spans="1:14" ht="19.95" hidden="1" customHeight="1" x14ac:dyDescent="0.25">
      <c r="A2516" s="2">
        <v>142696</v>
      </c>
      <c r="B2516" s="1">
        <v>29</v>
      </c>
      <c r="C2516" s="1">
        <v>1.216</v>
      </c>
      <c r="D2516" s="1">
        <v>4.1802999999999999</v>
      </c>
      <c r="E2516" s="1">
        <v>9.2461000000000002</v>
      </c>
      <c r="F2516" s="1">
        <v>18.283899999999999</v>
      </c>
      <c r="G2516" s="1" t="s">
        <v>14</v>
      </c>
      <c r="H2516" s="1" t="s">
        <v>31</v>
      </c>
      <c r="I2516" s="1" t="s">
        <v>32</v>
      </c>
      <c r="J2516" s="1" t="s">
        <v>33</v>
      </c>
      <c r="K2516" s="1" t="s">
        <v>34</v>
      </c>
      <c r="L2516" s="1" t="s">
        <v>35</v>
      </c>
      <c r="M2516" s="1" t="s">
        <v>36</v>
      </c>
      <c r="N2516" s="3" t="s">
        <v>37</v>
      </c>
    </row>
    <row r="2517" spans="1:14" ht="19.95" hidden="1" customHeight="1" x14ac:dyDescent="0.25">
      <c r="A2517" s="2">
        <v>142695</v>
      </c>
      <c r="B2517" s="1">
        <v>29</v>
      </c>
      <c r="C2517" s="1">
        <v>1.5681</v>
      </c>
      <c r="D2517" s="1">
        <v>4.2786999999999997</v>
      </c>
      <c r="E2517" s="1">
        <v>8.2246000000000006</v>
      </c>
      <c r="F2517" s="1">
        <v>17.028300000000002</v>
      </c>
      <c r="G2517" s="1" t="s">
        <v>14</v>
      </c>
      <c r="H2517" s="1" t="s">
        <v>31</v>
      </c>
      <c r="I2517" s="1" t="s">
        <v>32</v>
      </c>
      <c r="J2517" s="1" t="s">
        <v>33</v>
      </c>
      <c r="K2517" s="1" t="s">
        <v>34</v>
      </c>
      <c r="L2517" s="1" t="s">
        <v>35</v>
      </c>
      <c r="M2517" s="1" t="s">
        <v>36</v>
      </c>
      <c r="N2517" s="3" t="s">
        <v>37</v>
      </c>
    </row>
    <row r="2518" spans="1:14" ht="19.95" customHeight="1" x14ac:dyDescent="0.25">
      <c r="A2518" s="2">
        <v>142681</v>
      </c>
      <c r="B2518" s="1">
        <v>77</v>
      </c>
      <c r="C2518" s="1">
        <v>3.2054999999999998</v>
      </c>
      <c r="D2518" s="1">
        <v>6.6252000000000004</v>
      </c>
      <c r="E2518" s="1">
        <v>14.808999999999999</v>
      </c>
      <c r="F2518" s="1">
        <v>27.261399999999998</v>
      </c>
      <c r="G2518" s="1" t="s">
        <v>14</v>
      </c>
      <c r="H2518" s="1" t="s">
        <v>22</v>
      </c>
      <c r="I2518" s="1" t="s">
        <v>23</v>
      </c>
      <c r="J2518" s="1" t="s">
        <v>24</v>
      </c>
      <c r="K2518" s="1" t="s">
        <v>25</v>
      </c>
      <c r="L2518" s="1" t="s">
        <v>26</v>
      </c>
      <c r="M2518" s="1" t="s">
        <v>27</v>
      </c>
      <c r="N2518" s="3" t="s">
        <v>28</v>
      </c>
    </row>
    <row r="2519" spans="1:14" ht="19.95" customHeight="1" x14ac:dyDescent="0.25">
      <c r="A2519" s="2">
        <v>142650</v>
      </c>
      <c r="B2519" s="1">
        <v>78</v>
      </c>
      <c r="C2519" s="1">
        <v>3.6732999999999998</v>
      </c>
      <c r="D2519" s="1">
        <v>6.4715999999999996</v>
      </c>
      <c r="E2519" s="1">
        <v>12.3315</v>
      </c>
      <c r="F2519" s="1">
        <v>29.841799999999999</v>
      </c>
      <c r="G2519" s="1" t="s">
        <v>14</v>
      </c>
      <c r="H2519" s="1" t="s">
        <v>22</v>
      </c>
      <c r="I2519" s="1" t="s">
        <v>23</v>
      </c>
      <c r="J2519" s="1" t="s">
        <v>24</v>
      </c>
      <c r="K2519" s="1" t="s">
        <v>25</v>
      </c>
      <c r="L2519" s="1" t="s">
        <v>26</v>
      </c>
      <c r="M2519" s="1" t="s">
        <v>27</v>
      </c>
      <c r="N2519" s="3" t="s">
        <v>28</v>
      </c>
    </row>
    <row r="2520" spans="1:14" ht="19.95" customHeight="1" x14ac:dyDescent="0.25">
      <c r="A2520" s="2">
        <v>142589</v>
      </c>
      <c r="B2520" s="1">
        <v>77</v>
      </c>
      <c r="C2520" s="1">
        <v>3.1966999999999999</v>
      </c>
      <c r="D2520" s="1">
        <v>6.0045000000000002</v>
      </c>
      <c r="E2520" s="1">
        <v>12.9923</v>
      </c>
      <c r="F2520" s="1">
        <v>25.693100000000001</v>
      </c>
      <c r="G2520" s="1" t="s">
        <v>29</v>
      </c>
      <c r="H2520" s="1" t="s">
        <v>22</v>
      </c>
      <c r="I2520" s="1" t="s">
        <v>23</v>
      </c>
      <c r="J2520" s="1" t="s">
        <v>24</v>
      </c>
      <c r="K2520" s="1" t="s">
        <v>25</v>
      </c>
      <c r="L2520" s="1" t="s">
        <v>26</v>
      </c>
      <c r="M2520" s="1" t="s">
        <v>27</v>
      </c>
      <c r="N2520" s="3" t="s">
        <v>28</v>
      </c>
    </row>
    <row r="2521" spans="1:14" ht="19.95" hidden="1" customHeight="1" x14ac:dyDescent="0.25">
      <c r="A2521" s="2">
        <v>142588</v>
      </c>
      <c r="B2521" s="1">
        <v>20</v>
      </c>
      <c r="C2521" s="1">
        <v>1.5102</v>
      </c>
      <c r="D2521" s="1">
        <v>4.5582000000000003</v>
      </c>
      <c r="E2521" s="1">
        <v>8.7751999999999999</v>
      </c>
      <c r="F2521" s="1">
        <v>17.503900000000002</v>
      </c>
      <c r="G2521" s="1" t="s">
        <v>38</v>
      </c>
      <c r="H2521" s="1" t="s">
        <v>31</v>
      </c>
      <c r="I2521" s="1" t="s">
        <v>32</v>
      </c>
      <c r="J2521" s="1" t="s">
        <v>33</v>
      </c>
      <c r="K2521" s="1" t="s">
        <v>34</v>
      </c>
      <c r="L2521" s="1" t="s">
        <v>35</v>
      </c>
      <c r="M2521" s="1" t="s">
        <v>36</v>
      </c>
      <c r="N2521" s="3" t="s">
        <v>37</v>
      </c>
    </row>
    <row r="2522" spans="1:14" ht="19.95" customHeight="1" x14ac:dyDescent="0.25">
      <c r="A2522" s="2">
        <v>142580</v>
      </c>
      <c r="B2522" s="1">
        <v>93</v>
      </c>
      <c r="C2522" s="1">
        <v>3.7507999999999999</v>
      </c>
      <c r="D2522" s="1">
        <v>6.6382000000000003</v>
      </c>
      <c r="E2522" s="1">
        <v>14.859400000000001</v>
      </c>
      <c r="F2522" s="1">
        <v>28.028400000000001</v>
      </c>
      <c r="G2522" s="1" t="s">
        <v>30</v>
      </c>
      <c r="H2522" s="1" t="s">
        <v>22</v>
      </c>
      <c r="I2522" s="1" t="s">
        <v>23</v>
      </c>
      <c r="J2522" s="1" t="s">
        <v>24</v>
      </c>
      <c r="K2522" s="1" t="s">
        <v>25</v>
      </c>
      <c r="L2522" s="1" t="s">
        <v>26</v>
      </c>
      <c r="M2522" s="1" t="s">
        <v>27</v>
      </c>
      <c r="N2522" s="3" t="s">
        <v>28</v>
      </c>
    </row>
    <row r="2523" spans="1:14" ht="19.95" customHeight="1" x14ac:dyDescent="0.25">
      <c r="A2523" s="2">
        <v>142567</v>
      </c>
      <c r="B2523" s="1">
        <v>90</v>
      </c>
      <c r="C2523" s="1">
        <v>3.8005</v>
      </c>
      <c r="D2523" s="1">
        <v>6.8087999999999997</v>
      </c>
      <c r="E2523" s="1">
        <v>13.362299999999999</v>
      </c>
      <c r="F2523" s="1">
        <v>28.8233</v>
      </c>
      <c r="G2523" s="1" t="s">
        <v>14</v>
      </c>
      <c r="H2523" s="1" t="s">
        <v>22</v>
      </c>
      <c r="I2523" s="1" t="s">
        <v>23</v>
      </c>
      <c r="J2523" s="1" t="s">
        <v>24</v>
      </c>
      <c r="K2523" s="1" t="s">
        <v>25</v>
      </c>
      <c r="L2523" s="1" t="s">
        <v>26</v>
      </c>
      <c r="M2523" s="1" t="s">
        <v>27</v>
      </c>
      <c r="N2523" s="3" t="s">
        <v>28</v>
      </c>
    </row>
    <row r="2524" spans="1:14" ht="19.95" customHeight="1" x14ac:dyDescent="0.25">
      <c r="A2524" s="2">
        <v>142561</v>
      </c>
      <c r="B2524" s="1">
        <v>81</v>
      </c>
      <c r="C2524" s="1">
        <v>3.2002999999999999</v>
      </c>
      <c r="D2524" s="1">
        <v>6.3268000000000004</v>
      </c>
      <c r="E2524" s="1">
        <v>14.525</v>
      </c>
      <c r="F2524" s="1">
        <v>27.7987</v>
      </c>
      <c r="G2524" s="1" t="s">
        <v>30</v>
      </c>
      <c r="H2524" s="1" t="s">
        <v>22</v>
      </c>
      <c r="I2524" s="1" t="s">
        <v>23</v>
      </c>
      <c r="J2524" s="1" t="s">
        <v>24</v>
      </c>
      <c r="K2524" s="1" t="s">
        <v>25</v>
      </c>
      <c r="L2524" s="1" t="s">
        <v>26</v>
      </c>
      <c r="M2524" s="1" t="s">
        <v>27</v>
      </c>
      <c r="N2524" s="3" t="s">
        <v>28</v>
      </c>
    </row>
    <row r="2525" spans="1:14" ht="19.95" hidden="1" customHeight="1" x14ac:dyDescent="0.25">
      <c r="A2525" s="2">
        <v>142490</v>
      </c>
      <c r="B2525" s="1">
        <v>39</v>
      </c>
      <c r="C2525" s="1">
        <v>2.5990000000000002</v>
      </c>
      <c r="D2525" s="1">
        <v>5.1169000000000002</v>
      </c>
      <c r="E2525" s="1">
        <v>11.6822</v>
      </c>
      <c r="F2525" s="1">
        <v>20.318300000000001</v>
      </c>
      <c r="G2525" s="1" t="s">
        <v>38</v>
      </c>
      <c r="H2525" s="1" t="s">
        <v>15</v>
      </c>
      <c r="I2525" s="1" t="s">
        <v>16</v>
      </c>
      <c r="J2525" s="1" t="s">
        <v>17</v>
      </c>
      <c r="K2525" s="1" t="s">
        <v>18</v>
      </c>
      <c r="L2525" s="1" t="s">
        <v>19</v>
      </c>
      <c r="M2525" s="1" t="s">
        <v>20</v>
      </c>
      <c r="N2525" s="3" t="s">
        <v>21</v>
      </c>
    </row>
    <row r="2526" spans="1:14" ht="19.95" hidden="1" customHeight="1" x14ac:dyDescent="0.25">
      <c r="A2526" s="2">
        <v>142490</v>
      </c>
      <c r="B2526" s="1">
        <v>30</v>
      </c>
      <c r="C2526" s="1">
        <v>1.6654</v>
      </c>
      <c r="D2526" s="1">
        <v>4.8057999999999996</v>
      </c>
      <c r="E2526" s="1">
        <v>9.4801000000000002</v>
      </c>
      <c r="F2526" s="1">
        <v>16.700099999999999</v>
      </c>
      <c r="G2526" s="1" t="s">
        <v>38</v>
      </c>
      <c r="H2526" s="1" t="s">
        <v>31</v>
      </c>
      <c r="I2526" s="1" t="s">
        <v>32</v>
      </c>
      <c r="J2526" s="1" t="s">
        <v>33</v>
      </c>
      <c r="K2526" s="1" t="s">
        <v>34</v>
      </c>
      <c r="L2526" s="1" t="s">
        <v>35</v>
      </c>
      <c r="M2526" s="1" t="s">
        <v>36</v>
      </c>
      <c r="N2526" s="3" t="s">
        <v>37</v>
      </c>
    </row>
    <row r="2527" spans="1:14" ht="19.95" hidden="1" customHeight="1" x14ac:dyDescent="0.25">
      <c r="A2527" s="2">
        <v>142482</v>
      </c>
      <c r="B2527" s="1">
        <v>10</v>
      </c>
      <c r="C2527" s="1">
        <v>1.9803999999999999</v>
      </c>
      <c r="D2527" s="1">
        <v>4.5697000000000001</v>
      </c>
      <c r="E2527" s="1">
        <v>8.4469999999999992</v>
      </c>
      <c r="F2527" s="1">
        <v>18.368099999999998</v>
      </c>
      <c r="G2527" s="1" t="s">
        <v>30</v>
      </c>
      <c r="H2527" s="1" t="s">
        <v>31</v>
      </c>
      <c r="I2527" s="1" t="s">
        <v>32</v>
      </c>
      <c r="J2527" s="1" t="s">
        <v>33</v>
      </c>
      <c r="K2527" s="1" t="s">
        <v>34</v>
      </c>
      <c r="L2527" s="1" t="s">
        <v>35</v>
      </c>
      <c r="M2527" s="1" t="s">
        <v>36</v>
      </c>
      <c r="N2527" s="3" t="s">
        <v>37</v>
      </c>
    </row>
    <row r="2528" spans="1:14" ht="19.95" customHeight="1" x14ac:dyDescent="0.25">
      <c r="A2528" s="2">
        <v>142433</v>
      </c>
      <c r="B2528" s="1">
        <v>69</v>
      </c>
      <c r="C2528" s="1">
        <v>3.4266999999999999</v>
      </c>
      <c r="D2528" s="1">
        <v>6.7849000000000004</v>
      </c>
      <c r="E2528" s="1">
        <v>12.266</v>
      </c>
      <c r="F2528" s="1">
        <v>25.982399999999998</v>
      </c>
      <c r="G2528" s="1" t="s">
        <v>38</v>
      </c>
      <c r="H2528" s="1" t="s">
        <v>22</v>
      </c>
      <c r="I2528" s="1" t="s">
        <v>23</v>
      </c>
      <c r="J2528" s="1" t="s">
        <v>24</v>
      </c>
      <c r="K2528" s="1" t="s">
        <v>25</v>
      </c>
      <c r="L2528" s="1" t="s">
        <v>26</v>
      </c>
      <c r="M2528" s="1" t="s">
        <v>27</v>
      </c>
      <c r="N2528" s="3" t="s">
        <v>28</v>
      </c>
    </row>
    <row r="2529" spans="1:14" ht="19.95" hidden="1" customHeight="1" x14ac:dyDescent="0.25">
      <c r="A2529" s="2">
        <v>142367</v>
      </c>
      <c r="B2529" s="1">
        <v>29</v>
      </c>
      <c r="C2529" s="1">
        <v>1.8946000000000001</v>
      </c>
      <c r="D2529" s="1">
        <v>4.1980000000000004</v>
      </c>
      <c r="E2529" s="1">
        <v>9.3082999999999991</v>
      </c>
      <c r="F2529" s="1">
        <v>19.648800000000001</v>
      </c>
      <c r="G2529" s="1" t="s">
        <v>29</v>
      </c>
      <c r="H2529" s="1" t="s">
        <v>31</v>
      </c>
      <c r="I2529" s="1" t="s">
        <v>32</v>
      </c>
      <c r="J2529" s="1" t="s">
        <v>33</v>
      </c>
      <c r="K2529" s="1" t="s">
        <v>34</v>
      </c>
      <c r="L2529" s="1" t="s">
        <v>35</v>
      </c>
      <c r="M2529" s="1" t="s">
        <v>36</v>
      </c>
      <c r="N2529" s="3" t="s">
        <v>37</v>
      </c>
    </row>
    <row r="2530" spans="1:14" ht="19.95" hidden="1" customHeight="1" x14ac:dyDescent="0.25">
      <c r="A2530" s="2">
        <v>142340</v>
      </c>
      <c r="B2530" s="1">
        <v>45</v>
      </c>
      <c r="C2530" s="1">
        <v>2.6614</v>
      </c>
      <c r="D2530" s="1">
        <v>5.4730999999999996</v>
      </c>
      <c r="E2530" s="1">
        <v>11.429500000000001</v>
      </c>
      <c r="F2530" s="1">
        <v>23.383800000000001</v>
      </c>
      <c r="G2530" s="1" t="s">
        <v>29</v>
      </c>
      <c r="H2530" s="1" t="s">
        <v>15</v>
      </c>
      <c r="I2530" s="1" t="s">
        <v>16</v>
      </c>
      <c r="J2530" s="1" t="s">
        <v>17</v>
      </c>
      <c r="K2530" s="1" t="s">
        <v>18</v>
      </c>
      <c r="L2530" s="1" t="s">
        <v>19</v>
      </c>
      <c r="M2530" s="1" t="s">
        <v>20</v>
      </c>
      <c r="N2530" s="3" t="s">
        <v>21</v>
      </c>
    </row>
    <row r="2531" spans="1:14" ht="19.95" hidden="1" customHeight="1" x14ac:dyDescent="0.25">
      <c r="A2531" s="2">
        <v>142289</v>
      </c>
      <c r="B2531" s="1">
        <v>59</v>
      </c>
      <c r="C2531" s="1">
        <v>2.7315999999999998</v>
      </c>
      <c r="D2531" s="1">
        <v>5.6231</v>
      </c>
      <c r="E2531" s="1">
        <v>11.695499999999999</v>
      </c>
      <c r="F2531" s="1">
        <v>21.7013</v>
      </c>
      <c r="G2531" s="1" t="s">
        <v>30</v>
      </c>
      <c r="H2531" s="1" t="s">
        <v>15</v>
      </c>
      <c r="I2531" s="1" t="s">
        <v>16</v>
      </c>
      <c r="J2531" s="1" t="s">
        <v>17</v>
      </c>
      <c r="K2531" s="1" t="s">
        <v>18</v>
      </c>
      <c r="L2531" s="1" t="s">
        <v>19</v>
      </c>
      <c r="M2531" s="1" t="s">
        <v>20</v>
      </c>
      <c r="N2531" s="3" t="s">
        <v>21</v>
      </c>
    </row>
    <row r="2532" spans="1:14" ht="19.95" customHeight="1" x14ac:dyDescent="0.25">
      <c r="A2532" s="2">
        <v>142276</v>
      </c>
      <c r="B2532" s="1">
        <v>83</v>
      </c>
      <c r="C2532" s="1">
        <v>3.5996000000000001</v>
      </c>
      <c r="D2532" s="1">
        <v>6.6588000000000003</v>
      </c>
      <c r="E2532" s="1">
        <v>13.2471</v>
      </c>
      <c r="F2532" s="1">
        <v>27.358000000000001</v>
      </c>
      <c r="G2532" s="1" t="s">
        <v>29</v>
      </c>
      <c r="H2532" s="1" t="s">
        <v>22</v>
      </c>
      <c r="I2532" s="1" t="s">
        <v>23</v>
      </c>
      <c r="J2532" s="1" t="s">
        <v>24</v>
      </c>
      <c r="K2532" s="1" t="s">
        <v>25</v>
      </c>
      <c r="L2532" s="1" t="s">
        <v>26</v>
      </c>
      <c r="M2532" s="1" t="s">
        <v>27</v>
      </c>
      <c r="N2532" s="3" t="s">
        <v>28</v>
      </c>
    </row>
    <row r="2533" spans="1:14" ht="19.95" hidden="1" customHeight="1" x14ac:dyDescent="0.25">
      <c r="A2533" s="2">
        <v>142265</v>
      </c>
      <c r="B2533" s="1">
        <v>23</v>
      </c>
      <c r="C2533" s="1">
        <v>1.746</v>
      </c>
      <c r="D2533" s="1">
        <v>4.7382999999999997</v>
      </c>
      <c r="E2533" s="1">
        <v>8.0699000000000005</v>
      </c>
      <c r="F2533" s="1">
        <v>16.450099999999999</v>
      </c>
      <c r="G2533" s="1" t="s">
        <v>29</v>
      </c>
      <c r="H2533" s="1" t="s">
        <v>31</v>
      </c>
      <c r="I2533" s="1" t="s">
        <v>32</v>
      </c>
      <c r="J2533" s="1" t="s">
        <v>33</v>
      </c>
      <c r="K2533" s="1" t="s">
        <v>34</v>
      </c>
      <c r="L2533" s="1" t="s">
        <v>35</v>
      </c>
      <c r="M2533" s="1" t="s">
        <v>36</v>
      </c>
      <c r="N2533" s="3" t="s">
        <v>37</v>
      </c>
    </row>
    <row r="2534" spans="1:14" ht="19.95" customHeight="1" x14ac:dyDescent="0.25">
      <c r="A2534" s="2">
        <v>142242</v>
      </c>
      <c r="B2534" s="1">
        <v>79</v>
      </c>
      <c r="C2534" s="1">
        <v>3.0518999999999998</v>
      </c>
      <c r="D2534" s="1">
        <v>6.2129000000000003</v>
      </c>
      <c r="E2534" s="1">
        <v>14.416600000000001</v>
      </c>
      <c r="F2534" s="1">
        <v>29.504300000000001</v>
      </c>
      <c r="G2534" s="1" t="s">
        <v>29</v>
      </c>
      <c r="H2534" s="1" t="s">
        <v>22</v>
      </c>
      <c r="I2534" s="1" t="s">
        <v>23</v>
      </c>
      <c r="J2534" s="1" t="s">
        <v>24</v>
      </c>
      <c r="K2534" s="1" t="s">
        <v>25</v>
      </c>
      <c r="L2534" s="1" t="s">
        <v>26</v>
      </c>
      <c r="M2534" s="1" t="s">
        <v>27</v>
      </c>
      <c r="N2534" s="3" t="s">
        <v>28</v>
      </c>
    </row>
    <row r="2535" spans="1:14" ht="19.95" hidden="1" customHeight="1" x14ac:dyDescent="0.25">
      <c r="A2535" s="2">
        <v>142234</v>
      </c>
      <c r="B2535" s="1">
        <v>39</v>
      </c>
      <c r="C2535" s="1">
        <v>2.6644000000000001</v>
      </c>
      <c r="D2535" s="1">
        <v>5.6116999999999999</v>
      </c>
      <c r="E2535" s="1">
        <v>10.0923</v>
      </c>
      <c r="F2535" s="1">
        <v>20.974699999999999</v>
      </c>
      <c r="G2535" s="1" t="s">
        <v>14</v>
      </c>
      <c r="H2535" s="1" t="s">
        <v>15</v>
      </c>
      <c r="I2535" s="1" t="s">
        <v>16</v>
      </c>
      <c r="J2535" s="1" t="s">
        <v>17</v>
      </c>
      <c r="K2535" s="1" t="s">
        <v>18</v>
      </c>
      <c r="L2535" s="1" t="s">
        <v>19</v>
      </c>
      <c r="M2535" s="1" t="s">
        <v>20</v>
      </c>
      <c r="N2535" s="3" t="s">
        <v>21</v>
      </c>
    </row>
    <row r="2536" spans="1:14" ht="19.95" hidden="1" customHeight="1" x14ac:dyDescent="0.25">
      <c r="A2536" s="2">
        <v>142214</v>
      </c>
      <c r="B2536" s="1">
        <v>16</v>
      </c>
      <c r="C2536" s="1">
        <v>1.4976</v>
      </c>
      <c r="D2536" s="1">
        <v>4.1668000000000003</v>
      </c>
      <c r="E2536" s="1">
        <v>9.9045000000000005</v>
      </c>
      <c r="F2536" s="1">
        <v>18.3523</v>
      </c>
      <c r="G2536" s="1" t="s">
        <v>29</v>
      </c>
      <c r="H2536" s="1" t="s">
        <v>31</v>
      </c>
      <c r="I2536" s="1" t="s">
        <v>32</v>
      </c>
      <c r="J2536" s="1" t="s">
        <v>33</v>
      </c>
      <c r="K2536" s="1" t="s">
        <v>34</v>
      </c>
      <c r="L2536" s="1" t="s">
        <v>35</v>
      </c>
      <c r="M2536" s="1" t="s">
        <v>36</v>
      </c>
      <c r="N2536" s="3" t="s">
        <v>37</v>
      </c>
    </row>
    <row r="2537" spans="1:14" ht="19.95" hidden="1" customHeight="1" x14ac:dyDescent="0.25">
      <c r="A2537" s="2">
        <v>142196</v>
      </c>
      <c r="B2537" s="1">
        <v>12</v>
      </c>
      <c r="C2537" s="1">
        <v>1.2301</v>
      </c>
      <c r="D2537" s="1">
        <v>4.6455000000000002</v>
      </c>
      <c r="E2537" s="1">
        <v>8.3384999999999998</v>
      </c>
      <c r="F2537" s="1">
        <v>18.7471</v>
      </c>
      <c r="G2537" s="1" t="s">
        <v>30</v>
      </c>
      <c r="H2537" s="1" t="s">
        <v>31</v>
      </c>
      <c r="I2537" s="1" t="s">
        <v>32</v>
      </c>
      <c r="J2537" s="1" t="s">
        <v>33</v>
      </c>
      <c r="K2537" s="1" t="s">
        <v>34</v>
      </c>
      <c r="L2537" s="1" t="s">
        <v>35</v>
      </c>
      <c r="M2537" s="1" t="s">
        <v>36</v>
      </c>
      <c r="N2537" s="3" t="s">
        <v>37</v>
      </c>
    </row>
    <row r="2538" spans="1:14" ht="19.95" hidden="1" customHeight="1" x14ac:dyDescent="0.25">
      <c r="A2538" s="2">
        <v>142163</v>
      </c>
      <c r="B2538" s="1">
        <v>26</v>
      </c>
      <c r="C2538" s="1">
        <v>1.1597</v>
      </c>
      <c r="D2538" s="1">
        <v>4.2958999999999996</v>
      </c>
      <c r="E2538" s="1">
        <v>8.6898</v>
      </c>
      <c r="F2538" s="1">
        <v>18.131900000000002</v>
      </c>
      <c r="G2538" s="1" t="s">
        <v>38</v>
      </c>
      <c r="H2538" s="1" t="s">
        <v>31</v>
      </c>
      <c r="I2538" s="1" t="s">
        <v>32</v>
      </c>
      <c r="J2538" s="1" t="s">
        <v>33</v>
      </c>
      <c r="K2538" s="1" t="s">
        <v>34</v>
      </c>
      <c r="L2538" s="1" t="s">
        <v>35</v>
      </c>
      <c r="M2538" s="1" t="s">
        <v>36</v>
      </c>
      <c r="N2538" s="3" t="s">
        <v>37</v>
      </c>
    </row>
    <row r="2539" spans="1:14" ht="19.95" hidden="1" customHeight="1" x14ac:dyDescent="0.25">
      <c r="A2539" s="2">
        <v>142102</v>
      </c>
      <c r="B2539" s="1">
        <v>17</v>
      </c>
      <c r="C2539" s="1">
        <v>1.3360000000000001</v>
      </c>
      <c r="D2539" s="1">
        <v>4.1677999999999997</v>
      </c>
      <c r="E2539" s="1">
        <v>9.0765999999999991</v>
      </c>
      <c r="F2539" s="1">
        <v>16.447099999999999</v>
      </c>
      <c r="G2539" s="1" t="s">
        <v>30</v>
      </c>
      <c r="H2539" s="1" t="s">
        <v>31</v>
      </c>
      <c r="I2539" s="1" t="s">
        <v>32</v>
      </c>
      <c r="J2539" s="1" t="s">
        <v>33</v>
      </c>
      <c r="K2539" s="1" t="s">
        <v>34</v>
      </c>
      <c r="L2539" s="1" t="s">
        <v>35</v>
      </c>
      <c r="M2539" s="1" t="s">
        <v>36</v>
      </c>
      <c r="N2539" s="3" t="s">
        <v>37</v>
      </c>
    </row>
    <row r="2540" spans="1:14" ht="19.95" customHeight="1" x14ac:dyDescent="0.25">
      <c r="A2540" s="2">
        <v>142051</v>
      </c>
      <c r="B2540" s="1">
        <v>69</v>
      </c>
      <c r="C2540" s="1">
        <v>3.093</v>
      </c>
      <c r="D2540" s="1">
        <v>6.2816000000000001</v>
      </c>
      <c r="E2540" s="1">
        <v>13.1562</v>
      </c>
      <c r="F2540" s="1">
        <v>29.913599999999999</v>
      </c>
      <c r="G2540" s="1" t="s">
        <v>30</v>
      </c>
      <c r="H2540" s="1" t="s">
        <v>22</v>
      </c>
      <c r="I2540" s="1" t="s">
        <v>23</v>
      </c>
      <c r="J2540" s="1" t="s">
        <v>24</v>
      </c>
      <c r="K2540" s="1" t="s">
        <v>25</v>
      </c>
      <c r="L2540" s="1" t="s">
        <v>26</v>
      </c>
      <c r="M2540" s="1" t="s">
        <v>27</v>
      </c>
      <c r="N2540" s="3" t="s">
        <v>28</v>
      </c>
    </row>
    <row r="2541" spans="1:14" ht="19.95" hidden="1" customHeight="1" x14ac:dyDescent="0.25">
      <c r="A2541" s="2">
        <v>142048</v>
      </c>
      <c r="B2541" s="1">
        <v>19</v>
      </c>
      <c r="C2541" s="1">
        <v>1.3931</v>
      </c>
      <c r="D2541" s="1">
        <v>4.4950000000000001</v>
      </c>
      <c r="E2541" s="1">
        <v>9.3303999999999991</v>
      </c>
      <c r="F2541" s="1">
        <v>19.229900000000001</v>
      </c>
      <c r="G2541" s="1" t="s">
        <v>14</v>
      </c>
      <c r="H2541" s="1" t="s">
        <v>31</v>
      </c>
      <c r="I2541" s="1" t="s">
        <v>32</v>
      </c>
      <c r="J2541" s="1" t="s">
        <v>33</v>
      </c>
      <c r="K2541" s="1" t="s">
        <v>34</v>
      </c>
      <c r="L2541" s="1" t="s">
        <v>35</v>
      </c>
      <c r="M2541" s="1" t="s">
        <v>36</v>
      </c>
      <c r="N2541" s="3" t="s">
        <v>37</v>
      </c>
    </row>
    <row r="2542" spans="1:14" ht="19.95" hidden="1" customHeight="1" x14ac:dyDescent="0.25">
      <c r="A2542" s="2">
        <v>142017</v>
      </c>
      <c r="B2542" s="1">
        <v>21</v>
      </c>
      <c r="C2542" s="1">
        <v>1.9966999999999999</v>
      </c>
      <c r="D2542" s="1">
        <v>4.3018999999999998</v>
      </c>
      <c r="E2542" s="1">
        <v>9.6559000000000008</v>
      </c>
      <c r="F2542" s="1">
        <v>18.840800000000002</v>
      </c>
      <c r="G2542" s="1" t="s">
        <v>30</v>
      </c>
      <c r="H2542" s="1" t="s">
        <v>31</v>
      </c>
      <c r="I2542" s="1" t="s">
        <v>32</v>
      </c>
      <c r="J2542" s="1" t="s">
        <v>33</v>
      </c>
      <c r="K2542" s="1" t="s">
        <v>34</v>
      </c>
      <c r="L2542" s="1" t="s">
        <v>35</v>
      </c>
      <c r="M2542" s="1" t="s">
        <v>36</v>
      </c>
      <c r="N2542" s="3" t="s">
        <v>37</v>
      </c>
    </row>
    <row r="2543" spans="1:14" ht="19.95" customHeight="1" x14ac:dyDescent="0.25">
      <c r="A2543" s="2">
        <v>141961</v>
      </c>
      <c r="B2543" s="1">
        <v>64</v>
      </c>
      <c r="C2543" s="1">
        <v>3.1444999999999999</v>
      </c>
      <c r="D2543" s="1">
        <v>6.9059999999999997</v>
      </c>
      <c r="E2543" s="1">
        <v>15.713100000000001</v>
      </c>
      <c r="F2543" s="1">
        <v>28.287600000000001</v>
      </c>
      <c r="G2543" s="1" t="s">
        <v>14</v>
      </c>
      <c r="H2543" s="1" t="s">
        <v>22</v>
      </c>
      <c r="I2543" s="1" t="s">
        <v>23</v>
      </c>
      <c r="J2543" s="1" t="s">
        <v>24</v>
      </c>
      <c r="K2543" s="1" t="s">
        <v>25</v>
      </c>
      <c r="L2543" s="1" t="s">
        <v>26</v>
      </c>
      <c r="M2543" s="1" t="s">
        <v>27</v>
      </c>
      <c r="N2543" s="3" t="s">
        <v>28</v>
      </c>
    </row>
    <row r="2544" spans="1:14" ht="19.95" customHeight="1" x14ac:dyDescent="0.25">
      <c r="A2544" s="2">
        <v>141921</v>
      </c>
      <c r="B2544" s="1">
        <v>16</v>
      </c>
      <c r="C2544" s="1">
        <v>1.9483999999999999</v>
      </c>
      <c r="D2544" s="1">
        <v>4.8921999999999999</v>
      </c>
      <c r="E2544" s="1">
        <v>8.8190000000000008</v>
      </c>
      <c r="F2544" s="1">
        <v>17.0258</v>
      </c>
      <c r="G2544" s="1" t="s">
        <v>38</v>
      </c>
      <c r="H2544" s="1" t="s">
        <v>31</v>
      </c>
      <c r="I2544" s="1" t="s">
        <v>32</v>
      </c>
      <c r="J2544" s="1" t="s">
        <v>33</v>
      </c>
      <c r="K2544" s="1" t="s">
        <v>34</v>
      </c>
      <c r="L2544" s="1" t="s">
        <v>35</v>
      </c>
      <c r="M2544" s="1" t="s">
        <v>36</v>
      </c>
      <c r="N2544" s="3" t="s">
        <v>28</v>
      </c>
    </row>
    <row r="2545" spans="1:14" ht="19.95" hidden="1" customHeight="1" x14ac:dyDescent="0.25">
      <c r="A2545" s="2">
        <v>141846</v>
      </c>
      <c r="B2545" s="1">
        <v>51</v>
      </c>
      <c r="C2545" s="1">
        <v>2.3626</v>
      </c>
      <c r="D2545" s="1">
        <v>5.3124000000000002</v>
      </c>
      <c r="E2545" s="1">
        <v>11.4307</v>
      </c>
      <c r="F2545" s="1">
        <v>21.850100000000001</v>
      </c>
      <c r="G2545" s="1" t="s">
        <v>29</v>
      </c>
      <c r="H2545" s="1" t="s">
        <v>15</v>
      </c>
      <c r="I2545" s="1" t="s">
        <v>16</v>
      </c>
      <c r="J2545" s="1" t="s">
        <v>17</v>
      </c>
      <c r="K2545" s="1" t="s">
        <v>18</v>
      </c>
      <c r="L2545" s="1" t="s">
        <v>19</v>
      </c>
      <c r="M2545" s="1" t="s">
        <v>20</v>
      </c>
      <c r="N2545" s="3" t="s">
        <v>21</v>
      </c>
    </row>
    <row r="2546" spans="1:14" ht="19.95" customHeight="1" x14ac:dyDescent="0.25">
      <c r="A2546" s="2">
        <v>141791</v>
      </c>
      <c r="B2546" s="1">
        <v>71</v>
      </c>
      <c r="C2546" s="1">
        <v>3.1312000000000002</v>
      </c>
      <c r="D2546" s="1">
        <v>6.0717999999999996</v>
      </c>
      <c r="E2546" s="1">
        <v>14.16</v>
      </c>
      <c r="F2546" s="1">
        <v>28.636500000000002</v>
      </c>
      <c r="G2546" s="1" t="s">
        <v>38</v>
      </c>
      <c r="H2546" s="1" t="s">
        <v>22</v>
      </c>
      <c r="I2546" s="1" t="s">
        <v>23</v>
      </c>
      <c r="J2546" s="1" t="s">
        <v>24</v>
      </c>
      <c r="K2546" s="1" t="s">
        <v>25</v>
      </c>
      <c r="L2546" s="1" t="s">
        <v>26</v>
      </c>
      <c r="M2546" s="1" t="s">
        <v>27</v>
      </c>
      <c r="N2546" s="3" t="s">
        <v>28</v>
      </c>
    </row>
    <row r="2547" spans="1:14" ht="19.95" hidden="1" customHeight="1" x14ac:dyDescent="0.25">
      <c r="A2547" s="2">
        <v>141747</v>
      </c>
      <c r="B2547" s="1">
        <v>20</v>
      </c>
      <c r="C2547" s="1">
        <v>1.2155</v>
      </c>
      <c r="D2547" s="1">
        <v>4.8685999999999998</v>
      </c>
      <c r="E2547" s="1">
        <v>9.7370000000000001</v>
      </c>
      <c r="F2547" s="1">
        <v>19.284199999999998</v>
      </c>
      <c r="G2547" s="1" t="s">
        <v>30</v>
      </c>
      <c r="H2547" s="1" t="s">
        <v>31</v>
      </c>
      <c r="I2547" s="1" t="s">
        <v>32</v>
      </c>
      <c r="J2547" s="1" t="s">
        <v>33</v>
      </c>
      <c r="K2547" s="1" t="s">
        <v>34</v>
      </c>
      <c r="L2547" s="1" t="s">
        <v>35</v>
      </c>
      <c r="M2547" s="1" t="s">
        <v>36</v>
      </c>
      <c r="N2547" s="3" t="s">
        <v>37</v>
      </c>
    </row>
    <row r="2548" spans="1:14" ht="19.95" hidden="1" customHeight="1" x14ac:dyDescent="0.25">
      <c r="A2548" s="2">
        <v>141731</v>
      </c>
      <c r="B2548" s="1">
        <v>23</v>
      </c>
      <c r="C2548" s="1">
        <v>1.9406000000000001</v>
      </c>
      <c r="D2548" s="1">
        <v>4.2417999999999996</v>
      </c>
      <c r="E2548" s="1">
        <v>8.7894000000000005</v>
      </c>
      <c r="F2548" s="1">
        <v>17.860399999999998</v>
      </c>
      <c r="G2548" s="1" t="s">
        <v>30</v>
      </c>
      <c r="H2548" s="1" t="s">
        <v>31</v>
      </c>
      <c r="I2548" s="1" t="s">
        <v>32</v>
      </c>
      <c r="J2548" s="1" t="s">
        <v>33</v>
      </c>
      <c r="K2548" s="1" t="s">
        <v>34</v>
      </c>
      <c r="L2548" s="1" t="s">
        <v>35</v>
      </c>
      <c r="M2548" s="1" t="s">
        <v>36</v>
      </c>
      <c r="N2548" s="3" t="s">
        <v>37</v>
      </c>
    </row>
    <row r="2549" spans="1:14" ht="19.95" hidden="1" customHeight="1" x14ac:dyDescent="0.25">
      <c r="A2549" s="2">
        <v>141698</v>
      </c>
      <c r="B2549" s="1">
        <v>27</v>
      </c>
      <c r="C2549" s="1">
        <v>1.2586999999999999</v>
      </c>
      <c r="D2549" s="1">
        <v>4.3428000000000004</v>
      </c>
      <c r="E2549" s="1">
        <v>9.1052999999999997</v>
      </c>
      <c r="F2549" s="1">
        <v>19.283300000000001</v>
      </c>
      <c r="G2549" s="1" t="s">
        <v>38</v>
      </c>
      <c r="H2549" s="1" t="s">
        <v>31</v>
      </c>
      <c r="I2549" s="1" t="s">
        <v>32</v>
      </c>
      <c r="J2549" s="1" t="s">
        <v>33</v>
      </c>
      <c r="K2549" s="1" t="s">
        <v>34</v>
      </c>
      <c r="L2549" s="1" t="s">
        <v>35</v>
      </c>
      <c r="M2549" s="1" t="s">
        <v>36</v>
      </c>
      <c r="N2549" s="3" t="s">
        <v>37</v>
      </c>
    </row>
    <row r="2550" spans="1:14" ht="19.95" hidden="1" customHeight="1" x14ac:dyDescent="0.25">
      <c r="A2550" s="2">
        <v>141667</v>
      </c>
      <c r="B2550" s="1">
        <v>17</v>
      </c>
      <c r="C2550" s="1">
        <v>1.7703</v>
      </c>
      <c r="D2550" s="1">
        <v>4.9629000000000003</v>
      </c>
      <c r="E2550" s="1">
        <v>8.5281000000000002</v>
      </c>
      <c r="F2550" s="1">
        <v>18.723800000000001</v>
      </c>
      <c r="G2550" s="1" t="s">
        <v>38</v>
      </c>
      <c r="H2550" s="1" t="s">
        <v>31</v>
      </c>
      <c r="I2550" s="1" t="s">
        <v>32</v>
      </c>
      <c r="J2550" s="1" t="s">
        <v>33</v>
      </c>
      <c r="K2550" s="1" t="s">
        <v>34</v>
      </c>
      <c r="L2550" s="1" t="s">
        <v>35</v>
      </c>
      <c r="M2550" s="1" t="s">
        <v>36</v>
      </c>
      <c r="N2550" s="3" t="s">
        <v>37</v>
      </c>
    </row>
    <row r="2551" spans="1:14" ht="19.95" customHeight="1" x14ac:dyDescent="0.25">
      <c r="A2551" s="2">
        <v>141645</v>
      </c>
      <c r="B2551" s="1">
        <v>89</v>
      </c>
      <c r="C2551" s="1">
        <v>3.4811000000000001</v>
      </c>
      <c r="D2551" s="1">
        <v>6.6584000000000003</v>
      </c>
      <c r="E2551" s="1">
        <v>14.220700000000001</v>
      </c>
      <c r="F2551" s="1">
        <v>28.132100000000001</v>
      </c>
      <c r="G2551" s="1" t="s">
        <v>29</v>
      </c>
      <c r="H2551" s="1" t="s">
        <v>22</v>
      </c>
      <c r="I2551" s="1" t="s">
        <v>23</v>
      </c>
      <c r="J2551" s="1" t="s">
        <v>24</v>
      </c>
      <c r="K2551" s="1" t="s">
        <v>25</v>
      </c>
      <c r="L2551" s="1" t="s">
        <v>26</v>
      </c>
      <c r="M2551" s="1" t="s">
        <v>27</v>
      </c>
      <c r="N2551" s="3" t="s">
        <v>28</v>
      </c>
    </row>
    <row r="2552" spans="1:14" ht="19.95" hidden="1" customHeight="1" x14ac:dyDescent="0.25">
      <c r="A2552" s="2">
        <v>141622</v>
      </c>
      <c r="B2552" s="1">
        <v>58</v>
      </c>
      <c r="C2552" s="1">
        <v>2.9026000000000001</v>
      </c>
      <c r="D2552" s="1">
        <v>5.8761999999999999</v>
      </c>
      <c r="E2552" s="1">
        <v>10.670299999999999</v>
      </c>
      <c r="F2552" s="1">
        <v>22.690200000000001</v>
      </c>
      <c r="G2552" s="1" t="s">
        <v>38</v>
      </c>
      <c r="H2552" s="1" t="s">
        <v>15</v>
      </c>
      <c r="I2552" s="1" t="s">
        <v>16</v>
      </c>
      <c r="J2552" s="1" t="s">
        <v>17</v>
      </c>
      <c r="K2552" s="1" t="s">
        <v>18</v>
      </c>
      <c r="L2552" s="1" t="s">
        <v>19</v>
      </c>
      <c r="M2552" s="1" t="s">
        <v>20</v>
      </c>
      <c r="N2552" s="3" t="s">
        <v>21</v>
      </c>
    </row>
    <row r="2553" spans="1:14" ht="19.95" hidden="1" customHeight="1" x14ac:dyDescent="0.25">
      <c r="A2553" s="2">
        <v>141563</v>
      </c>
      <c r="B2553" s="1">
        <v>29</v>
      </c>
      <c r="C2553" s="1">
        <v>1.5288999999999999</v>
      </c>
      <c r="D2553" s="1">
        <v>4.9974999999999996</v>
      </c>
      <c r="E2553" s="1">
        <v>8.0395000000000003</v>
      </c>
      <c r="F2553" s="1">
        <v>17.768999999999998</v>
      </c>
      <c r="G2553" s="1" t="s">
        <v>29</v>
      </c>
      <c r="H2553" s="1" t="s">
        <v>31</v>
      </c>
      <c r="I2553" s="1" t="s">
        <v>32</v>
      </c>
      <c r="J2553" s="1" t="s">
        <v>33</v>
      </c>
      <c r="K2553" s="1" t="s">
        <v>34</v>
      </c>
      <c r="L2553" s="1" t="s">
        <v>35</v>
      </c>
      <c r="M2553" s="1" t="s">
        <v>36</v>
      </c>
      <c r="N2553" s="3" t="s">
        <v>37</v>
      </c>
    </row>
    <row r="2554" spans="1:14" ht="19.95" customHeight="1" x14ac:dyDescent="0.25">
      <c r="A2554" s="2">
        <v>141512</v>
      </c>
      <c r="B2554" s="1">
        <v>79</v>
      </c>
      <c r="C2554" s="1">
        <v>3.3247</v>
      </c>
      <c r="D2554" s="1">
        <v>6.3262999999999998</v>
      </c>
      <c r="E2554" s="1">
        <v>14.2476</v>
      </c>
      <c r="F2554" s="1">
        <v>27.010899999999999</v>
      </c>
      <c r="G2554" s="1" t="s">
        <v>30</v>
      </c>
      <c r="H2554" s="1" t="s">
        <v>22</v>
      </c>
      <c r="I2554" s="1" t="s">
        <v>23</v>
      </c>
      <c r="J2554" s="1" t="s">
        <v>24</v>
      </c>
      <c r="K2554" s="1" t="s">
        <v>25</v>
      </c>
      <c r="L2554" s="1" t="s">
        <v>26</v>
      </c>
      <c r="M2554" s="1" t="s">
        <v>27</v>
      </c>
      <c r="N2554" s="3" t="s">
        <v>28</v>
      </c>
    </row>
    <row r="2555" spans="1:14" ht="19.95" hidden="1" customHeight="1" x14ac:dyDescent="0.25">
      <c r="A2555" s="2">
        <v>141511</v>
      </c>
      <c r="B2555" s="1">
        <v>37</v>
      </c>
      <c r="C2555" s="1">
        <v>2.4687999999999999</v>
      </c>
      <c r="D2555" s="1">
        <v>5.8959999999999999</v>
      </c>
      <c r="E2555" s="1">
        <v>11.8467</v>
      </c>
      <c r="F2555" s="1">
        <v>23.255800000000001</v>
      </c>
      <c r="G2555" s="1" t="s">
        <v>38</v>
      </c>
      <c r="H2555" s="1" t="s">
        <v>15</v>
      </c>
      <c r="I2555" s="1" t="s">
        <v>16</v>
      </c>
      <c r="J2555" s="1" t="s">
        <v>17</v>
      </c>
      <c r="K2555" s="1" t="s">
        <v>18</v>
      </c>
      <c r="L2555" s="1" t="s">
        <v>19</v>
      </c>
      <c r="M2555" s="1" t="s">
        <v>20</v>
      </c>
      <c r="N2555" s="3" t="s">
        <v>21</v>
      </c>
    </row>
    <row r="2556" spans="1:14" ht="19.95" hidden="1" customHeight="1" x14ac:dyDescent="0.25">
      <c r="A2556" s="2">
        <v>141502</v>
      </c>
      <c r="B2556" s="1">
        <v>23</v>
      </c>
      <c r="C2556" s="1">
        <v>1.9597</v>
      </c>
      <c r="D2556" s="1">
        <v>4.4508999999999999</v>
      </c>
      <c r="E2556" s="1">
        <v>9.3878000000000004</v>
      </c>
      <c r="F2556" s="1">
        <v>18.662600000000001</v>
      </c>
      <c r="G2556" s="1" t="s">
        <v>14</v>
      </c>
      <c r="H2556" s="1" t="s">
        <v>31</v>
      </c>
      <c r="I2556" s="1" t="s">
        <v>32</v>
      </c>
      <c r="J2556" s="1" t="s">
        <v>33</v>
      </c>
      <c r="K2556" s="1" t="s">
        <v>34</v>
      </c>
      <c r="L2556" s="1" t="s">
        <v>35</v>
      </c>
      <c r="M2556" s="1" t="s">
        <v>36</v>
      </c>
      <c r="N2556" s="3" t="s">
        <v>37</v>
      </c>
    </row>
    <row r="2557" spans="1:14" ht="19.95" hidden="1" customHeight="1" x14ac:dyDescent="0.25">
      <c r="A2557" s="2">
        <v>141457</v>
      </c>
      <c r="B2557" s="1">
        <v>15</v>
      </c>
      <c r="C2557" s="1">
        <v>1.907</v>
      </c>
      <c r="D2557" s="1">
        <v>4.6341000000000001</v>
      </c>
      <c r="E2557" s="1">
        <v>8.8323999999999998</v>
      </c>
      <c r="F2557" s="1">
        <v>18.6343</v>
      </c>
      <c r="G2557" s="1" t="s">
        <v>30</v>
      </c>
      <c r="H2557" s="1" t="s">
        <v>31</v>
      </c>
      <c r="I2557" s="1" t="s">
        <v>32</v>
      </c>
      <c r="J2557" s="1" t="s">
        <v>33</v>
      </c>
      <c r="K2557" s="1" t="s">
        <v>34</v>
      </c>
      <c r="L2557" s="1" t="s">
        <v>35</v>
      </c>
      <c r="M2557" s="1" t="s">
        <v>36</v>
      </c>
      <c r="N2557" s="3" t="s">
        <v>37</v>
      </c>
    </row>
    <row r="2558" spans="1:14" ht="19.95" hidden="1" customHeight="1" x14ac:dyDescent="0.25">
      <c r="A2558" s="2">
        <v>141375</v>
      </c>
      <c r="B2558" s="1">
        <v>26</v>
      </c>
      <c r="C2558" s="1">
        <v>1.7302999999999999</v>
      </c>
      <c r="D2558" s="1">
        <v>4.2241999999999997</v>
      </c>
      <c r="E2558" s="1">
        <v>9.6211000000000002</v>
      </c>
      <c r="F2558" s="1">
        <v>16.049499999999998</v>
      </c>
      <c r="G2558" s="1" t="s">
        <v>30</v>
      </c>
      <c r="H2558" s="1" t="s">
        <v>31</v>
      </c>
      <c r="I2558" s="1" t="s">
        <v>32</v>
      </c>
      <c r="J2558" s="1" t="s">
        <v>33</v>
      </c>
      <c r="K2558" s="1" t="s">
        <v>34</v>
      </c>
      <c r="L2558" s="1" t="s">
        <v>35</v>
      </c>
      <c r="M2558" s="1" t="s">
        <v>36</v>
      </c>
      <c r="N2558" s="3" t="s">
        <v>37</v>
      </c>
    </row>
    <row r="2559" spans="1:14" ht="19.95" hidden="1" customHeight="1" x14ac:dyDescent="0.25">
      <c r="A2559" s="2">
        <v>141338</v>
      </c>
      <c r="B2559" s="1">
        <v>16</v>
      </c>
      <c r="C2559" s="1">
        <v>1.4063000000000001</v>
      </c>
      <c r="D2559" s="1">
        <v>4.5286</v>
      </c>
      <c r="E2559" s="1">
        <v>8.3102</v>
      </c>
      <c r="F2559" s="1">
        <v>16.648499999999999</v>
      </c>
      <c r="G2559" s="1" t="s">
        <v>14</v>
      </c>
      <c r="H2559" s="1" t="s">
        <v>31</v>
      </c>
      <c r="I2559" s="1" t="s">
        <v>32</v>
      </c>
      <c r="J2559" s="1" t="s">
        <v>33</v>
      </c>
      <c r="K2559" s="1" t="s">
        <v>34</v>
      </c>
      <c r="L2559" s="1" t="s">
        <v>35</v>
      </c>
      <c r="M2559" s="1" t="s">
        <v>36</v>
      </c>
      <c r="N2559" s="3" t="s">
        <v>37</v>
      </c>
    </row>
    <row r="2560" spans="1:14" ht="19.95" hidden="1" customHeight="1" x14ac:dyDescent="0.25">
      <c r="A2560" s="2">
        <v>141278</v>
      </c>
      <c r="B2560" s="1">
        <v>45</v>
      </c>
      <c r="C2560" s="1">
        <v>2.5135999999999998</v>
      </c>
      <c r="D2560" s="1">
        <v>5.2241999999999997</v>
      </c>
      <c r="E2560" s="1">
        <v>11.6212</v>
      </c>
      <c r="F2560" s="1">
        <v>22.9359</v>
      </c>
      <c r="G2560" s="1" t="s">
        <v>29</v>
      </c>
      <c r="H2560" s="1" t="s">
        <v>15</v>
      </c>
      <c r="I2560" s="1" t="s">
        <v>16</v>
      </c>
      <c r="J2560" s="1" t="s">
        <v>17</v>
      </c>
      <c r="K2560" s="1" t="s">
        <v>18</v>
      </c>
      <c r="L2560" s="1" t="s">
        <v>19</v>
      </c>
      <c r="M2560" s="1" t="s">
        <v>20</v>
      </c>
      <c r="N2560" s="3" t="s">
        <v>21</v>
      </c>
    </row>
    <row r="2561" spans="1:14" ht="19.95" customHeight="1" x14ac:dyDescent="0.25">
      <c r="A2561" s="2">
        <v>141237</v>
      </c>
      <c r="B2561" s="1">
        <v>90</v>
      </c>
      <c r="C2561" s="1">
        <v>3.7069000000000001</v>
      </c>
      <c r="D2561" s="1">
        <v>6.6970999999999998</v>
      </c>
      <c r="E2561" s="1">
        <v>12.174300000000001</v>
      </c>
      <c r="F2561" s="1">
        <v>28.367599999999999</v>
      </c>
      <c r="G2561" s="1" t="s">
        <v>14</v>
      </c>
      <c r="H2561" s="1" t="s">
        <v>22</v>
      </c>
      <c r="I2561" s="1" t="s">
        <v>23</v>
      </c>
      <c r="J2561" s="1" t="s">
        <v>24</v>
      </c>
      <c r="K2561" s="1" t="s">
        <v>25</v>
      </c>
      <c r="L2561" s="1" t="s">
        <v>26</v>
      </c>
      <c r="M2561" s="1" t="s">
        <v>27</v>
      </c>
      <c r="N2561" s="3" t="s">
        <v>28</v>
      </c>
    </row>
    <row r="2562" spans="1:14" ht="19.95" hidden="1" customHeight="1" x14ac:dyDescent="0.25">
      <c r="A2562" s="2">
        <v>141166</v>
      </c>
      <c r="B2562" s="1">
        <v>22</v>
      </c>
      <c r="C2562" s="1">
        <v>1.579</v>
      </c>
      <c r="D2562" s="1">
        <v>4.6646999999999998</v>
      </c>
      <c r="E2562" s="1">
        <v>9.6721000000000004</v>
      </c>
      <c r="F2562" s="1">
        <v>18.332799999999999</v>
      </c>
      <c r="G2562" s="1" t="s">
        <v>29</v>
      </c>
      <c r="H2562" s="1" t="s">
        <v>31</v>
      </c>
      <c r="I2562" s="1" t="s">
        <v>32</v>
      </c>
      <c r="J2562" s="1" t="s">
        <v>33</v>
      </c>
      <c r="K2562" s="1" t="s">
        <v>34</v>
      </c>
      <c r="L2562" s="1" t="s">
        <v>35</v>
      </c>
      <c r="M2562" s="1" t="s">
        <v>36</v>
      </c>
      <c r="N2562" s="3" t="s">
        <v>37</v>
      </c>
    </row>
    <row r="2563" spans="1:14" ht="19.95" hidden="1" customHeight="1" x14ac:dyDescent="0.25">
      <c r="A2563" s="2">
        <v>141130</v>
      </c>
      <c r="B2563" s="1">
        <v>60</v>
      </c>
      <c r="C2563" s="1">
        <v>2.4969999999999999</v>
      </c>
      <c r="D2563" s="1">
        <v>5.7988999999999997</v>
      </c>
      <c r="E2563" s="1">
        <v>10.988</v>
      </c>
      <c r="F2563" s="1">
        <v>20.918399999999998</v>
      </c>
      <c r="G2563" s="1" t="s">
        <v>14</v>
      </c>
      <c r="H2563" s="1" t="s">
        <v>15</v>
      </c>
      <c r="I2563" s="1" t="s">
        <v>16</v>
      </c>
      <c r="J2563" s="1" t="s">
        <v>17</v>
      </c>
      <c r="K2563" s="1" t="s">
        <v>18</v>
      </c>
      <c r="L2563" s="1" t="s">
        <v>19</v>
      </c>
      <c r="M2563" s="1" t="s">
        <v>20</v>
      </c>
      <c r="N2563" s="3" t="s">
        <v>21</v>
      </c>
    </row>
    <row r="2564" spans="1:14" ht="19.95" customHeight="1" x14ac:dyDescent="0.25">
      <c r="A2564" s="2">
        <v>141127</v>
      </c>
      <c r="B2564" s="1">
        <v>95</v>
      </c>
      <c r="C2564" s="1">
        <v>3.9449999999999998</v>
      </c>
      <c r="D2564" s="1">
        <v>6.7293000000000003</v>
      </c>
      <c r="E2564" s="1">
        <v>14.4434</v>
      </c>
      <c r="F2564" s="1">
        <v>29.597999999999999</v>
      </c>
      <c r="G2564" s="1" t="s">
        <v>29</v>
      </c>
      <c r="H2564" s="1" t="s">
        <v>22</v>
      </c>
      <c r="I2564" s="1" t="s">
        <v>23</v>
      </c>
      <c r="J2564" s="1" t="s">
        <v>24</v>
      </c>
      <c r="K2564" s="1" t="s">
        <v>25</v>
      </c>
      <c r="L2564" s="1" t="s">
        <v>26</v>
      </c>
      <c r="M2564" s="1" t="s">
        <v>27</v>
      </c>
      <c r="N2564" s="3" t="s">
        <v>28</v>
      </c>
    </row>
    <row r="2565" spans="1:14" ht="19.95" customHeight="1" x14ac:dyDescent="0.25">
      <c r="A2565" s="2">
        <v>141122</v>
      </c>
      <c r="B2565" s="1">
        <v>81</v>
      </c>
      <c r="C2565" s="1">
        <v>3.9058999999999999</v>
      </c>
      <c r="D2565" s="1">
        <v>6.6734</v>
      </c>
      <c r="E2565" s="1">
        <v>14.657</v>
      </c>
      <c r="F2565" s="1">
        <v>29.855399999999999</v>
      </c>
      <c r="G2565" s="1" t="s">
        <v>29</v>
      </c>
      <c r="H2565" s="1" t="s">
        <v>22</v>
      </c>
      <c r="I2565" s="1" t="s">
        <v>23</v>
      </c>
      <c r="J2565" s="1" t="s">
        <v>24</v>
      </c>
      <c r="K2565" s="1" t="s">
        <v>25</v>
      </c>
      <c r="L2565" s="1" t="s">
        <v>26</v>
      </c>
      <c r="M2565" s="1" t="s">
        <v>27</v>
      </c>
      <c r="N2565" s="3" t="s">
        <v>28</v>
      </c>
    </row>
    <row r="2566" spans="1:14" ht="19.95" customHeight="1" x14ac:dyDescent="0.25">
      <c r="A2566" s="2">
        <v>141115</v>
      </c>
      <c r="B2566" s="1">
        <v>74</v>
      </c>
      <c r="C2566" s="1">
        <v>3.1080000000000001</v>
      </c>
      <c r="D2566" s="1">
        <v>6.7797000000000001</v>
      </c>
      <c r="E2566" s="1">
        <v>13.186199999999999</v>
      </c>
      <c r="F2566" s="1">
        <v>26.169699999999999</v>
      </c>
      <c r="G2566" s="1" t="s">
        <v>14</v>
      </c>
      <c r="H2566" s="1" t="s">
        <v>22</v>
      </c>
      <c r="I2566" s="1" t="s">
        <v>23</v>
      </c>
      <c r="J2566" s="1" t="s">
        <v>24</v>
      </c>
      <c r="K2566" s="1" t="s">
        <v>25</v>
      </c>
      <c r="L2566" s="1" t="s">
        <v>26</v>
      </c>
      <c r="M2566" s="1" t="s">
        <v>27</v>
      </c>
      <c r="N2566" s="3" t="s">
        <v>28</v>
      </c>
    </row>
    <row r="2567" spans="1:14" ht="19.95" hidden="1" customHeight="1" x14ac:dyDescent="0.25">
      <c r="A2567" s="2">
        <v>141108</v>
      </c>
      <c r="B2567" s="1">
        <v>26</v>
      </c>
      <c r="C2567" s="1">
        <v>1.4974000000000001</v>
      </c>
      <c r="D2567" s="1">
        <v>4.4306999999999999</v>
      </c>
      <c r="E2567" s="1">
        <v>8.0765999999999991</v>
      </c>
      <c r="F2567" s="1">
        <v>17.054600000000001</v>
      </c>
      <c r="G2567" s="1" t="s">
        <v>29</v>
      </c>
      <c r="H2567" s="1" t="s">
        <v>31</v>
      </c>
      <c r="I2567" s="1" t="s">
        <v>32</v>
      </c>
      <c r="J2567" s="1" t="s">
        <v>33</v>
      </c>
      <c r="K2567" s="1" t="s">
        <v>34</v>
      </c>
      <c r="L2567" s="1" t="s">
        <v>35</v>
      </c>
      <c r="M2567" s="1" t="s">
        <v>36</v>
      </c>
      <c r="N2567" s="3" t="s">
        <v>37</v>
      </c>
    </row>
    <row r="2568" spans="1:14" ht="19.95" customHeight="1" x14ac:dyDescent="0.25">
      <c r="A2568" s="2">
        <v>141103</v>
      </c>
      <c r="B2568" s="1">
        <v>76</v>
      </c>
      <c r="C2568" s="1">
        <v>3.0743</v>
      </c>
      <c r="D2568" s="1">
        <v>6.2302999999999997</v>
      </c>
      <c r="E2568" s="1">
        <v>13.418900000000001</v>
      </c>
      <c r="F2568" s="1">
        <v>28.9785</v>
      </c>
      <c r="G2568" s="1" t="s">
        <v>38</v>
      </c>
      <c r="H2568" s="1" t="s">
        <v>22</v>
      </c>
      <c r="I2568" s="1" t="s">
        <v>23</v>
      </c>
      <c r="J2568" s="1" t="s">
        <v>24</v>
      </c>
      <c r="K2568" s="1" t="s">
        <v>25</v>
      </c>
      <c r="L2568" s="1" t="s">
        <v>26</v>
      </c>
      <c r="M2568" s="1" t="s">
        <v>27</v>
      </c>
      <c r="N2568" s="3" t="s">
        <v>28</v>
      </c>
    </row>
    <row r="2569" spans="1:14" ht="19.95" customHeight="1" x14ac:dyDescent="0.25">
      <c r="A2569" s="2">
        <v>141094</v>
      </c>
      <c r="B2569" s="1">
        <v>99</v>
      </c>
      <c r="C2569" s="1">
        <v>3.1688999999999998</v>
      </c>
      <c r="D2569" s="1">
        <v>6.9602000000000004</v>
      </c>
      <c r="E2569" s="1">
        <v>13.519399999999999</v>
      </c>
      <c r="F2569" s="1">
        <v>25.831099999999999</v>
      </c>
      <c r="G2569" s="1" t="s">
        <v>30</v>
      </c>
      <c r="H2569" s="1" t="s">
        <v>22</v>
      </c>
      <c r="I2569" s="1" t="s">
        <v>23</v>
      </c>
      <c r="J2569" s="1" t="s">
        <v>24</v>
      </c>
      <c r="K2569" s="1" t="s">
        <v>25</v>
      </c>
      <c r="L2569" s="1" t="s">
        <v>26</v>
      </c>
      <c r="M2569" s="1" t="s">
        <v>27</v>
      </c>
      <c r="N2569" s="3" t="s">
        <v>28</v>
      </c>
    </row>
    <row r="2570" spans="1:14" ht="19.95" hidden="1" customHeight="1" x14ac:dyDescent="0.25">
      <c r="A2570" s="2">
        <v>141065</v>
      </c>
      <c r="B2570" s="1">
        <v>31</v>
      </c>
      <c r="C2570" s="1">
        <v>2.3936999999999999</v>
      </c>
      <c r="D2570" s="1">
        <v>5.9897999999999998</v>
      </c>
      <c r="E2570" s="1">
        <v>11.863099999999999</v>
      </c>
      <c r="F2570" s="1">
        <v>23.566299999999998</v>
      </c>
      <c r="G2570" s="1" t="s">
        <v>29</v>
      </c>
      <c r="H2570" s="1" t="s">
        <v>15</v>
      </c>
      <c r="I2570" s="1" t="s">
        <v>16</v>
      </c>
      <c r="J2570" s="1" t="s">
        <v>17</v>
      </c>
      <c r="K2570" s="1" t="s">
        <v>18</v>
      </c>
      <c r="L2570" s="1" t="s">
        <v>19</v>
      </c>
      <c r="M2570" s="1" t="s">
        <v>20</v>
      </c>
      <c r="N2570" s="3" t="s">
        <v>21</v>
      </c>
    </row>
    <row r="2571" spans="1:14" ht="19.95" hidden="1" customHeight="1" x14ac:dyDescent="0.25">
      <c r="A2571" s="2">
        <v>141051</v>
      </c>
      <c r="B2571" s="1">
        <v>19</v>
      </c>
      <c r="C2571" s="1">
        <v>1.4739</v>
      </c>
      <c r="D2571" s="1">
        <v>4.3776000000000002</v>
      </c>
      <c r="E2571" s="1">
        <v>9.5357000000000003</v>
      </c>
      <c r="F2571" s="1">
        <v>19.640599999999999</v>
      </c>
      <c r="G2571" s="1" t="s">
        <v>38</v>
      </c>
      <c r="H2571" s="1" t="s">
        <v>31</v>
      </c>
      <c r="I2571" s="1" t="s">
        <v>32</v>
      </c>
      <c r="J2571" s="1" t="s">
        <v>33</v>
      </c>
      <c r="K2571" s="1" t="s">
        <v>34</v>
      </c>
      <c r="L2571" s="1" t="s">
        <v>35</v>
      </c>
      <c r="M2571" s="1" t="s">
        <v>36</v>
      </c>
      <c r="N2571" s="3" t="s">
        <v>37</v>
      </c>
    </row>
    <row r="2572" spans="1:14" ht="19.95" hidden="1" customHeight="1" x14ac:dyDescent="0.25">
      <c r="A2572" s="2">
        <v>140999</v>
      </c>
      <c r="B2572" s="1">
        <v>29</v>
      </c>
      <c r="C2572" s="1">
        <v>1.3698999999999999</v>
      </c>
      <c r="D2572" s="1">
        <v>4.1402999999999999</v>
      </c>
      <c r="E2572" s="1">
        <v>9.6725999999999992</v>
      </c>
      <c r="F2572" s="1">
        <v>19.674199999999999</v>
      </c>
      <c r="G2572" s="1" t="s">
        <v>30</v>
      </c>
      <c r="H2572" s="1" t="s">
        <v>31</v>
      </c>
      <c r="I2572" s="1" t="s">
        <v>32</v>
      </c>
      <c r="J2572" s="1" t="s">
        <v>33</v>
      </c>
      <c r="K2572" s="1" t="s">
        <v>34</v>
      </c>
      <c r="L2572" s="1" t="s">
        <v>35</v>
      </c>
      <c r="M2572" s="1" t="s">
        <v>36</v>
      </c>
      <c r="N2572" s="3" t="s">
        <v>37</v>
      </c>
    </row>
    <row r="2573" spans="1:14" ht="19.95" hidden="1" customHeight="1" x14ac:dyDescent="0.25">
      <c r="A2573" s="2">
        <v>140988</v>
      </c>
      <c r="B2573" s="1">
        <v>37</v>
      </c>
      <c r="C2573" s="1">
        <v>2.1202999999999999</v>
      </c>
      <c r="D2573" s="1">
        <v>5.4779999999999998</v>
      </c>
      <c r="E2573" s="1">
        <v>10.806100000000001</v>
      </c>
      <c r="F2573" s="1">
        <v>23.196400000000001</v>
      </c>
      <c r="G2573" s="1" t="s">
        <v>38</v>
      </c>
      <c r="H2573" s="1" t="s">
        <v>15</v>
      </c>
      <c r="I2573" s="1" t="s">
        <v>16</v>
      </c>
      <c r="J2573" s="1" t="s">
        <v>17</v>
      </c>
      <c r="K2573" s="1" t="s">
        <v>18</v>
      </c>
      <c r="L2573" s="1" t="s">
        <v>19</v>
      </c>
      <c r="M2573" s="1" t="s">
        <v>20</v>
      </c>
      <c r="N2573" s="3" t="s">
        <v>21</v>
      </c>
    </row>
    <row r="2574" spans="1:14" ht="19.95" hidden="1" customHeight="1" x14ac:dyDescent="0.25">
      <c r="A2574" s="2">
        <v>140982</v>
      </c>
      <c r="B2574" s="1">
        <v>39</v>
      </c>
      <c r="C2574" s="1">
        <v>2.8058999999999998</v>
      </c>
      <c r="D2574" s="1">
        <v>5.84</v>
      </c>
      <c r="E2574" s="1">
        <v>11.7104</v>
      </c>
      <c r="F2574" s="1">
        <v>23.177600000000002</v>
      </c>
      <c r="G2574" s="1" t="s">
        <v>14</v>
      </c>
      <c r="H2574" s="1" t="s">
        <v>15</v>
      </c>
      <c r="I2574" s="1" t="s">
        <v>16</v>
      </c>
      <c r="J2574" s="1" t="s">
        <v>17</v>
      </c>
      <c r="K2574" s="1" t="s">
        <v>18</v>
      </c>
      <c r="L2574" s="1" t="s">
        <v>19</v>
      </c>
      <c r="M2574" s="1" t="s">
        <v>20</v>
      </c>
      <c r="N2574" s="3" t="s">
        <v>21</v>
      </c>
    </row>
    <row r="2575" spans="1:14" ht="19.95" hidden="1" customHeight="1" x14ac:dyDescent="0.25">
      <c r="A2575" s="2">
        <v>140959</v>
      </c>
      <c r="B2575" s="1">
        <v>41</v>
      </c>
      <c r="C2575" s="1">
        <v>2.3401000000000001</v>
      </c>
      <c r="D2575" s="1">
        <v>5.7948000000000004</v>
      </c>
      <c r="E2575" s="1">
        <v>11.215400000000001</v>
      </c>
      <c r="F2575" s="1">
        <v>24.960999999999999</v>
      </c>
      <c r="G2575" s="1" t="s">
        <v>29</v>
      </c>
      <c r="H2575" s="1" t="s">
        <v>15</v>
      </c>
      <c r="I2575" s="1" t="s">
        <v>16</v>
      </c>
      <c r="J2575" s="1" t="s">
        <v>17</v>
      </c>
      <c r="K2575" s="1" t="s">
        <v>18</v>
      </c>
      <c r="L2575" s="1" t="s">
        <v>19</v>
      </c>
      <c r="M2575" s="1" t="s">
        <v>20</v>
      </c>
      <c r="N2575" s="3" t="s">
        <v>21</v>
      </c>
    </row>
    <row r="2576" spans="1:14" ht="19.95" hidden="1" customHeight="1" x14ac:dyDescent="0.25">
      <c r="A2576" s="2">
        <v>140958</v>
      </c>
      <c r="B2576" s="1">
        <v>33</v>
      </c>
      <c r="C2576" s="1">
        <v>2.5678999999999998</v>
      </c>
      <c r="D2576" s="1">
        <v>5.9649000000000001</v>
      </c>
      <c r="E2576" s="1">
        <v>11.0954</v>
      </c>
      <c r="F2576" s="1">
        <v>24.997399999999999</v>
      </c>
      <c r="G2576" s="1" t="s">
        <v>38</v>
      </c>
      <c r="H2576" s="1" t="s">
        <v>15</v>
      </c>
      <c r="I2576" s="1" t="s">
        <v>16</v>
      </c>
      <c r="J2576" s="1" t="s">
        <v>17</v>
      </c>
      <c r="K2576" s="1" t="s">
        <v>18</v>
      </c>
      <c r="L2576" s="1" t="s">
        <v>19</v>
      </c>
      <c r="M2576" s="1" t="s">
        <v>20</v>
      </c>
      <c r="N2576" s="3" t="s">
        <v>21</v>
      </c>
    </row>
    <row r="2577" spans="1:14" ht="19.95" hidden="1" customHeight="1" x14ac:dyDescent="0.25">
      <c r="A2577" s="2">
        <v>140940</v>
      </c>
      <c r="B2577" s="1">
        <v>54</v>
      </c>
      <c r="C2577" s="1">
        <v>2.5015000000000001</v>
      </c>
      <c r="D2577" s="1">
        <v>5.7717000000000001</v>
      </c>
      <c r="E2577" s="1">
        <v>11.6706</v>
      </c>
      <c r="F2577" s="1">
        <v>22.367100000000001</v>
      </c>
      <c r="G2577" s="1" t="s">
        <v>30</v>
      </c>
      <c r="H2577" s="1" t="s">
        <v>15</v>
      </c>
      <c r="I2577" s="1" t="s">
        <v>16</v>
      </c>
      <c r="J2577" s="1" t="s">
        <v>17</v>
      </c>
      <c r="K2577" s="1" t="s">
        <v>18</v>
      </c>
      <c r="L2577" s="1" t="s">
        <v>19</v>
      </c>
      <c r="M2577" s="1" t="s">
        <v>20</v>
      </c>
      <c r="N2577" s="3" t="s">
        <v>21</v>
      </c>
    </row>
    <row r="2578" spans="1:14" ht="19.95" hidden="1" customHeight="1" x14ac:dyDescent="0.25">
      <c r="A2578" s="2">
        <v>140931</v>
      </c>
      <c r="B2578" s="1">
        <v>27</v>
      </c>
      <c r="C2578" s="1">
        <v>1.6785000000000001</v>
      </c>
      <c r="D2578" s="1">
        <v>4.2533000000000003</v>
      </c>
      <c r="E2578" s="1">
        <v>9.2490000000000006</v>
      </c>
      <c r="F2578" s="1">
        <v>19.591799999999999</v>
      </c>
      <c r="G2578" s="1" t="s">
        <v>29</v>
      </c>
      <c r="H2578" s="1" t="s">
        <v>31</v>
      </c>
      <c r="I2578" s="1" t="s">
        <v>32</v>
      </c>
      <c r="J2578" s="1" t="s">
        <v>33</v>
      </c>
      <c r="K2578" s="1" t="s">
        <v>34</v>
      </c>
      <c r="L2578" s="1" t="s">
        <v>35</v>
      </c>
      <c r="M2578" s="1" t="s">
        <v>36</v>
      </c>
      <c r="N2578" s="3" t="s">
        <v>37</v>
      </c>
    </row>
    <row r="2579" spans="1:14" ht="19.95" customHeight="1" x14ac:dyDescent="0.25">
      <c r="A2579" s="2">
        <v>140917</v>
      </c>
      <c r="B2579" s="1">
        <v>79</v>
      </c>
      <c r="C2579" s="1">
        <v>3.8586</v>
      </c>
      <c r="D2579" s="1">
        <v>6.7182000000000004</v>
      </c>
      <c r="E2579" s="1">
        <v>14.3141</v>
      </c>
      <c r="F2579" s="1">
        <v>25.091999999999999</v>
      </c>
      <c r="G2579" s="1" t="s">
        <v>30</v>
      </c>
      <c r="H2579" s="1" t="s">
        <v>22</v>
      </c>
      <c r="I2579" s="1" t="s">
        <v>23</v>
      </c>
      <c r="J2579" s="1" t="s">
        <v>24</v>
      </c>
      <c r="K2579" s="1" t="s">
        <v>25</v>
      </c>
      <c r="L2579" s="1" t="s">
        <v>26</v>
      </c>
      <c r="M2579" s="1" t="s">
        <v>27</v>
      </c>
      <c r="N2579" s="3" t="s">
        <v>28</v>
      </c>
    </row>
    <row r="2580" spans="1:14" ht="19.95" customHeight="1" x14ac:dyDescent="0.25">
      <c r="A2580" s="2">
        <v>140891</v>
      </c>
      <c r="B2580" s="1">
        <v>77</v>
      </c>
      <c r="C2580" s="1">
        <v>3.3641999999999999</v>
      </c>
      <c r="D2580" s="1">
        <v>6.2431000000000001</v>
      </c>
      <c r="E2580" s="1">
        <v>14.1084</v>
      </c>
      <c r="F2580" s="1">
        <v>26.116</v>
      </c>
      <c r="G2580" s="1" t="s">
        <v>29</v>
      </c>
      <c r="H2580" s="1" t="s">
        <v>22</v>
      </c>
      <c r="I2580" s="1" t="s">
        <v>23</v>
      </c>
      <c r="J2580" s="1" t="s">
        <v>24</v>
      </c>
      <c r="K2580" s="1" t="s">
        <v>25</v>
      </c>
      <c r="L2580" s="1" t="s">
        <v>26</v>
      </c>
      <c r="M2580" s="1" t="s">
        <v>27</v>
      </c>
      <c r="N2580" s="3" t="s">
        <v>28</v>
      </c>
    </row>
    <row r="2581" spans="1:14" ht="19.95" hidden="1" customHeight="1" x14ac:dyDescent="0.25">
      <c r="A2581" s="2">
        <v>140836</v>
      </c>
      <c r="B2581" s="1">
        <v>28</v>
      </c>
      <c r="C2581" s="1">
        <v>1.1597</v>
      </c>
      <c r="D2581" s="1">
        <v>4.1802000000000001</v>
      </c>
      <c r="E2581" s="1">
        <v>9.2220999999999993</v>
      </c>
      <c r="F2581" s="1">
        <v>19.304200000000002</v>
      </c>
      <c r="G2581" s="1" t="s">
        <v>29</v>
      </c>
      <c r="H2581" s="1" t="s">
        <v>31</v>
      </c>
      <c r="I2581" s="1" t="s">
        <v>32</v>
      </c>
      <c r="J2581" s="1" t="s">
        <v>33</v>
      </c>
      <c r="K2581" s="1" t="s">
        <v>34</v>
      </c>
      <c r="L2581" s="1" t="s">
        <v>35</v>
      </c>
      <c r="M2581" s="1" t="s">
        <v>36</v>
      </c>
      <c r="N2581" s="3" t="s">
        <v>37</v>
      </c>
    </row>
    <row r="2582" spans="1:14" ht="19.95" hidden="1" customHeight="1" x14ac:dyDescent="0.25">
      <c r="A2582" s="2">
        <v>140769</v>
      </c>
      <c r="B2582" s="1">
        <v>13</v>
      </c>
      <c r="C2582" s="1">
        <v>1.4958</v>
      </c>
      <c r="D2582" s="1">
        <v>4.6451000000000002</v>
      </c>
      <c r="E2582" s="1">
        <v>8.7124000000000006</v>
      </c>
      <c r="F2582" s="1">
        <v>17.2392</v>
      </c>
      <c r="G2582" s="1" t="s">
        <v>29</v>
      </c>
      <c r="H2582" s="1" t="s">
        <v>31</v>
      </c>
      <c r="I2582" s="1" t="s">
        <v>32</v>
      </c>
      <c r="J2582" s="1" t="s">
        <v>33</v>
      </c>
      <c r="K2582" s="1" t="s">
        <v>34</v>
      </c>
      <c r="L2582" s="1" t="s">
        <v>35</v>
      </c>
      <c r="M2582" s="1" t="s">
        <v>36</v>
      </c>
      <c r="N2582" s="3" t="s">
        <v>37</v>
      </c>
    </row>
    <row r="2583" spans="1:14" ht="19.95" hidden="1" customHeight="1" x14ac:dyDescent="0.25">
      <c r="A2583" s="2">
        <v>140762</v>
      </c>
      <c r="B2583" s="1">
        <v>51</v>
      </c>
      <c r="C2583" s="1">
        <v>2.6516000000000002</v>
      </c>
      <c r="D2583" s="1">
        <v>5.9207000000000001</v>
      </c>
      <c r="E2583" s="1">
        <v>11.401</v>
      </c>
      <c r="F2583" s="1">
        <v>21.150500000000001</v>
      </c>
      <c r="G2583" s="1" t="s">
        <v>38</v>
      </c>
      <c r="H2583" s="1" t="s">
        <v>15</v>
      </c>
      <c r="I2583" s="1" t="s">
        <v>16</v>
      </c>
      <c r="J2583" s="1" t="s">
        <v>17</v>
      </c>
      <c r="K2583" s="1" t="s">
        <v>18</v>
      </c>
      <c r="L2583" s="1" t="s">
        <v>19</v>
      </c>
      <c r="M2583" s="1" t="s">
        <v>20</v>
      </c>
      <c r="N2583" s="3" t="s">
        <v>21</v>
      </c>
    </row>
    <row r="2584" spans="1:14" ht="19.95" hidden="1" customHeight="1" x14ac:dyDescent="0.25">
      <c r="A2584" s="2">
        <v>140757</v>
      </c>
      <c r="B2584" s="1">
        <v>31</v>
      </c>
      <c r="C2584" s="1">
        <v>2.2347999999999999</v>
      </c>
      <c r="D2584" s="1">
        <v>5.0898000000000003</v>
      </c>
      <c r="E2584" s="1">
        <v>10.732200000000001</v>
      </c>
      <c r="F2584" s="1">
        <v>22.813500000000001</v>
      </c>
      <c r="G2584" s="1" t="s">
        <v>29</v>
      </c>
      <c r="H2584" s="1" t="s">
        <v>15</v>
      </c>
      <c r="I2584" s="1" t="s">
        <v>16</v>
      </c>
      <c r="J2584" s="1" t="s">
        <v>17</v>
      </c>
      <c r="K2584" s="1" t="s">
        <v>18</v>
      </c>
      <c r="L2584" s="1" t="s">
        <v>19</v>
      </c>
      <c r="M2584" s="1" t="s">
        <v>20</v>
      </c>
      <c r="N2584" s="3" t="s">
        <v>21</v>
      </c>
    </row>
    <row r="2585" spans="1:14" ht="19.95" hidden="1" customHeight="1" x14ac:dyDescent="0.25">
      <c r="A2585" s="2">
        <v>140747</v>
      </c>
      <c r="B2585" s="1">
        <v>54</v>
      </c>
      <c r="C2585" s="1">
        <v>2.1511</v>
      </c>
      <c r="D2585" s="1">
        <v>5.6177000000000001</v>
      </c>
      <c r="E2585" s="1">
        <v>11.698399999999999</v>
      </c>
      <c r="F2585" s="1">
        <v>24.5871</v>
      </c>
      <c r="G2585" s="1" t="s">
        <v>38</v>
      </c>
      <c r="H2585" s="1" t="s">
        <v>15</v>
      </c>
      <c r="I2585" s="1" t="s">
        <v>16</v>
      </c>
      <c r="J2585" s="1" t="s">
        <v>17</v>
      </c>
      <c r="K2585" s="1" t="s">
        <v>18</v>
      </c>
      <c r="L2585" s="1" t="s">
        <v>19</v>
      </c>
      <c r="M2585" s="1" t="s">
        <v>20</v>
      </c>
      <c r="N2585" s="3" t="s">
        <v>21</v>
      </c>
    </row>
    <row r="2586" spans="1:14" ht="19.95" hidden="1" customHeight="1" x14ac:dyDescent="0.25">
      <c r="A2586" s="2">
        <v>140711</v>
      </c>
      <c r="B2586" s="1">
        <v>54</v>
      </c>
      <c r="C2586" s="1">
        <v>2.3948</v>
      </c>
      <c r="D2586" s="1">
        <v>5.5923999999999996</v>
      </c>
      <c r="E2586" s="1">
        <v>10.234400000000001</v>
      </c>
      <c r="F2586" s="1">
        <v>20.647400000000001</v>
      </c>
      <c r="G2586" s="1" t="s">
        <v>29</v>
      </c>
      <c r="H2586" s="1" t="s">
        <v>15</v>
      </c>
      <c r="I2586" s="1" t="s">
        <v>16</v>
      </c>
      <c r="J2586" s="1" t="s">
        <v>17</v>
      </c>
      <c r="K2586" s="1" t="s">
        <v>18</v>
      </c>
      <c r="L2586" s="1" t="s">
        <v>19</v>
      </c>
      <c r="M2586" s="1" t="s">
        <v>20</v>
      </c>
      <c r="N2586" s="3" t="s">
        <v>21</v>
      </c>
    </row>
    <row r="2587" spans="1:14" ht="19.95" customHeight="1" x14ac:dyDescent="0.25">
      <c r="A2587" s="2">
        <v>140636</v>
      </c>
      <c r="B2587" s="1">
        <v>81</v>
      </c>
      <c r="C2587" s="1">
        <v>3.8123999999999998</v>
      </c>
      <c r="D2587" s="1">
        <v>6.3292999999999999</v>
      </c>
      <c r="E2587" s="1">
        <v>12.1462</v>
      </c>
      <c r="F2587" s="1">
        <v>27.166799999999999</v>
      </c>
      <c r="G2587" s="1" t="s">
        <v>30</v>
      </c>
      <c r="H2587" s="1" t="s">
        <v>22</v>
      </c>
      <c r="I2587" s="1" t="s">
        <v>23</v>
      </c>
      <c r="J2587" s="1" t="s">
        <v>24</v>
      </c>
      <c r="K2587" s="1" t="s">
        <v>25</v>
      </c>
      <c r="L2587" s="1" t="s">
        <v>26</v>
      </c>
      <c r="M2587" s="1" t="s">
        <v>27</v>
      </c>
      <c r="N2587" s="3" t="s">
        <v>28</v>
      </c>
    </row>
    <row r="2588" spans="1:14" ht="19.95" hidden="1" customHeight="1" x14ac:dyDescent="0.25">
      <c r="A2588" s="2">
        <v>140606</v>
      </c>
      <c r="B2588" s="1">
        <v>24</v>
      </c>
      <c r="C2588" s="1">
        <v>1.7262</v>
      </c>
      <c r="D2588" s="1">
        <v>4.0369000000000002</v>
      </c>
      <c r="E2588" s="1">
        <v>9.3660999999999994</v>
      </c>
      <c r="F2588" s="1">
        <v>17.6784</v>
      </c>
      <c r="G2588" s="1" t="s">
        <v>14</v>
      </c>
      <c r="H2588" s="1" t="s">
        <v>31</v>
      </c>
      <c r="I2588" s="1" t="s">
        <v>32</v>
      </c>
      <c r="J2588" s="1" t="s">
        <v>33</v>
      </c>
      <c r="K2588" s="1" t="s">
        <v>34</v>
      </c>
      <c r="L2588" s="1" t="s">
        <v>35</v>
      </c>
      <c r="M2588" s="1" t="s">
        <v>36</v>
      </c>
      <c r="N2588" s="3" t="s">
        <v>37</v>
      </c>
    </row>
    <row r="2589" spans="1:14" ht="19.95" customHeight="1" x14ac:dyDescent="0.25">
      <c r="A2589" s="2">
        <v>140582</v>
      </c>
      <c r="B2589" s="1">
        <v>85</v>
      </c>
      <c r="C2589" s="1">
        <v>3.8334999999999999</v>
      </c>
      <c r="D2589" s="1">
        <v>6.8777999999999997</v>
      </c>
      <c r="E2589" s="1">
        <v>13.297700000000001</v>
      </c>
      <c r="F2589" s="1">
        <v>29.567299999999999</v>
      </c>
      <c r="G2589" s="1" t="s">
        <v>30</v>
      </c>
      <c r="H2589" s="1" t="s">
        <v>22</v>
      </c>
      <c r="I2589" s="1" t="s">
        <v>23</v>
      </c>
      <c r="J2589" s="1" t="s">
        <v>24</v>
      </c>
      <c r="K2589" s="1" t="s">
        <v>25</v>
      </c>
      <c r="L2589" s="1" t="s">
        <v>26</v>
      </c>
      <c r="M2589" s="1" t="s">
        <v>27</v>
      </c>
      <c r="N2589" s="3" t="s">
        <v>28</v>
      </c>
    </row>
    <row r="2590" spans="1:14" ht="19.95" hidden="1" customHeight="1" x14ac:dyDescent="0.25">
      <c r="A2590" s="2">
        <v>140580</v>
      </c>
      <c r="B2590" s="1">
        <v>47</v>
      </c>
      <c r="C2590" s="1">
        <v>2.2319</v>
      </c>
      <c r="D2590" s="1">
        <v>5.2244000000000002</v>
      </c>
      <c r="E2590" s="1">
        <v>10.196899999999999</v>
      </c>
      <c r="F2590" s="1">
        <v>20.972799999999999</v>
      </c>
      <c r="G2590" s="1" t="s">
        <v>30</v>
      </c>
      <c r="H2590" s="1" t="s">
        <v>15</v>
      </c>
      <c r="I2590" s="1" t="s">
        <v>16</v>
      </c>
      <c r="J2590" s="1" t="s">
        <v>17</v>
      </c>
      <c r="K2590" s="1" t="s">
        <v>18</v>
      </c>
      <c r="L2590" s="1" t="s">
        <v>19</v>
      </c>
      <c r="M2590" s="1" t="s">
        <v>20</v>
      </c>
      <c r="N2590" s="3" t="s">
        <v>21</v>
      </c>
    </row>
    <row r="2591" spans="1:14" ht="19.95" hidden="1" customHeight="1" x14ac:dyDescent="0.25">
      <c r="A2591" s="2">
        <v>140559</v>
      </c>
      <c r="B2591" s="1">
        <v>22</v>
      </c>
      <c r="C2591" s="1">
        <v>1.7779</v>
      </c>
      <c r="D2591" s="1">
        <v>4.8090999999999999</v>
      </c>
      <c r="E2591" s="1">
        <v>9.0493000000000006</v>
      </c>
      <c r="F2591" s="1">
        <v>19.5319</v>
      </c>
      <c r="G2591" s="1" t="s">
        <v>14</v>
      </c>
      <c r="H2591" s="1" t="s">
        <v>31</v>
      </c>
      <c r="I2591" s="1" t="s">
        <v>32</v>
      </c>
      <c r="J2591" s="1" t="s">
        <v>33</v>
      </c>
      <c r="K2591" s="1" t="s">
        <v>34</v>
      </c>
      <c r="L2591" s="1" t="s">
        <v>35</v>
      </c>
      <c r="M2591" s="1" t="s">
        <v>36</v>
      </c>
      <c r="N2591" s="3" t="s">
        <v>37</v>
      </c>
    </row>
    <row r="2592" spans="1:14" ht="19.95" customHeight="1" x14ac:dyDescent="0.25">
      <c r="A2592" s="2">
        <v>140528</v>
      </c>
      <c r="B2592" s="1">
        <v>74</v>
      </c>
      <c r="C2592" s="1">
        <v>3.3565999999999998</v>
      </c>
      <c r="D2592" s="1">
        <v>6.6928000000000001</v>
      </c>
      <c r="E2592" s="1">
        <v>12.176</v>
      </c>
      <c r="F2592" s="1">
        <v>27.952400000000001</v>
      </c>
      <c r="G2592" s="1" t="s">
        <v>29</v>
      </c>
      <c r="H2592" s="1" t="s">
        <v>22</v>
      </c>
      <c r="I2592" s="1" t="s">
        <v>23</v>
      </c>
      <c r="J2592" s="1" t="s">
        <v>24</v>
      </c>
      <c r="K2592" s="1" t="s">
        <v>25</v>
      </c>
      <c r="L2592" s="1" t="s">
        <v>26</v>
      </c>
      <c r="M2592" s="1" t="s">
        <v>27</v>
      </c>
      <c r="N2592" s="3" t="s">
        <v>28</v>
      </c>
    </row>
    <row r="2593" spans="1:14" ht="19.95" customHeight="1" x14ac:dyDescent="0.25">
      <c r="A2593" s="2">
        <v>140515</v>
      </c>
      <c r="B2593" s="1">
        <v>68</v>
      </c>
      <c r="C2593" s="1">
        <v>3.8485999999999998</v>
      </c>
      <c r="D2593" s="1">
        <v>6.7389999999999999</v>
      </c>
      <c r="E2593" s="1">
        <v>15.3133</v>
      </c>
      <c r="F2593" s="1">
        <v>28.864100000000001</v>
      </c>
      <c r="G2593" s="1" t="s">
        <v>30</v>
      </c>
      <c r="H2593" s="1" t="s">
        <v>22</v>
      </c>
      <c r="I2593" s="1" t="s">
        <v>23</v>
      </c>
      <c r="J2593" s="1" t="s">
        <v>24</v>
      </c>
      <c r="K2593" s="1" t="s">
        <v>25</v>
      </c>
      <c r="L2593" s="1" t="s">
        <v>26</v>
      </c>
      <c r="M2593" s="1" t="s">
        <v>27</v>
      </c>
      <c r="N2593" s="3" t="s">
        <v>28</v>
      </c>
    </row>
    <row r="2594" spans="1:14" ht="19.95" hidden="1" customHeight="1" x14ac:dyDescent="0.25">
      <c r="A2594" s="2">
        <v>140507</v>
      </c>
      <c r="B2594" s="1">
        <v>20</v>
      </c>
      <c r="C2594" s="1">
        <v>1.0812999999999999</v>
      </c>
      <c r="D2594" s="1">
        <v>4.5664999999999996</v>
      </c>
      <c r="E2594" s="1">
        <v>9.1561000000000003</v>
      </c>
      <c r="F2594" s="1">
        <v>18.859000000000002</v>
      </c>
      <c r="G2594" s="1" t="s">
        <v>30</v>
      </c>
      <c r="H2594" s="1" t="s">
        <v>31</v>
      </c>
      <c r="I2594" s="1" t="s">
        <v>32</v>
      </c>
      <c r="J2594" s="1" t="s">
        <v>33</v>
      </c>
      <c r="K2594" s="1" t="s">
        <v>34</v>
      </c>
      <c r="L2594" s="1" t="s">
        <v>35</v>
      </c>
      <c r="M2594" s="1" t="s">
        <v>36</v>
      </c>
      <c r="N2594" s="3" t="s">
        <v>37</v>
      </c>
    </row>
    <row r="2595" spans="1:14" ht="19.95" customHeight="1" x14ac:dyDescent="0.25">
      <c r="A2595" s="2">
        <v>140488</v>
      </c>
      <c r="B2595" s="1">
        <v>91</v>
      </c>
      <c r="C2595" s="1">
        <v>3.1149</v>
      </c>
      <c r="D2595" s="1">
        <v>6.0919999999999996</v>
      </c>
      <c r="E2595" s="1">
        <v>13.985099999999999</v>
      </c>
      <c r="F2595" s="1">
        <v>26.453099999999999</v>
      </c>
      <c r="G2595" s="1" t="s">
        <v>14</v>
      </c>
      <c r="H2595" s="1" t="s">
        <v>22</v>
      </c>
      <c r="I2595" s="1" t="s">
        <v>23</v>
      </c>
      <c r="J2595" s="1" t="s">
        <v>24</v>
      </c>
      <c r="K2595" s="1" t="s">
        <v>25</v>
      </c>
      <c r="L2595" s="1" t="s">
        <v>26</v>
      </c>
      <c r="M2595" s="1" t="s">
        <v>27</v>
      </c>
      <c r="N2595" s="3" t="s">
        <v>28</v>
      </c>
    </row>
    <row r="2596" spans="1:14" ht="19.95" customHeight="1" x14ac:dyDescent="0.25">
      <c r="A2596" s="2">
        <v>140462</v>
      </c>
      <c r="B2596" s="1">
        <v>63</v>
      </c>
      <c r="C2596" s="1">
        <v>3.7871000000000001</v>
      </c>
      <c r="D2596" s="1">
        <v>6.02</v>
      </c>
      <c r="E2596" s="1">
        <v>15.436400000000001</v>
      </c>
      <c r="F2596" s="1">
        <v>26.289100000000001</v>
      </c>
      <c r="G2596" s="1" t="s">
        <v>30</v>
      </c>
      <c r="H2596" s="1" t="s">
        <v>22</v>
      </c>
      <c r="I2596" s="1" t="s">
        <v>23</v>
      </c>
      <c r="J2596" s="1" t="s">
        <v>24</v>
      </c>
      <c r="K2596" s="1" t="s">
        <v>25</v>
      </c>
      <c r="L2596" s="1" t="s">
        <v>26</v>
      </c>
      <c r="M2596" s="1" t="s">
        <v>27</v>
      </c>
      <c r="N2596" s="3" t="s">
        <v>28</v>
      </c>
    </row>
    <row r="2597" spans="1:14" ht="19.95" hidden="1" customHeight="1" x14ac:dyDescent="0.25">
      <c r="A2597" s="2">
        <v>140349</v>
      </c>
      <c r="B2597" s="1">
        <v>34</v>
      </c>
      <c r="C2597" s="1">
        <v>2.8250999999999999</v>
      </c>
      <c r="D2597" s="1">
        <v>5.0911</v>
      </c>
      <c r="E2597" s="1">
        <v>10.441599999999999</v>
      </c>
      <c r="F2597" s="1">
        <v>23.654499999999999</v>
      </c>
      <c r="G2597" s="1" t="s">
        <v>29</v>
      </c>
      <c r="H2597" s="1" t="s">
        <v>15</v>
      </c>
      <c r="I2597" s="1" t="s">
        <v>16</v>
      </c>
      <c r="J2597" s="1" t="s">
        <v>17</v>
      </c>
      <c r="K2597" s="1" t="s">
        <v>18</v>
      </c>
      <c r="L2597" s="1" t="s">
        <v>19</v>
      </c>
      <c r="M2597" s="1" t="s">
        <v>20</v>
      </c>
      <c r="N2597" s="3" t="s">
        <v>21</v>
      </c>
    </row>
    <row r="2598" spans="1:14" ht="19.95" hidden="1" customHeight="1" x14ac:dyDescent="0.25">
      <c r="A2598" s="2">
        <v>140334</v>
      </c>
      <c r="B2598" s="1">
        <v>30</v>
      </c>
      <c r="C2598" s="1">
        <v>1.6738999999999999</v>
      </c>
      <c r="D2598" s="1">
        <v>4.4566999999999997</v>
      </c>
      <c r="E2598" s="1">
        <v>8.7871000000000006</v>
      </c>
      <c r="F2598" s="1">
        <v>17.3994</v>
      </c>
      <c r="G2598" s="1" t="s">
        <v>29</v>
      </c>
      <c r="H2598" s="1" t="s">
        <v>31</v>
      </c>
      <c r="I2598" s="1" t="s">
        <v>32</v>
      </c>
      <c r="J2598" s="1" t="s">
        <v>33</v>
      </c>
      <c r="K2598" s="1" t="s">
        <v>34</v>
      </c>
      <c r="L2598" s="1" t="s">
        <v>35</v>
      </c>
      <c r="M2598" s="1" t="s">
        <v>36</v>
      </c>
      <c r="N2598" s="3" t="s">
        <v>37</v>
      </c>
    </row>
    <row r="2599" spans="1:14" ht="19.95" hidden="1" customHeight="1" x14ac:dyDescent="0.25">
      <c r="A2599" s="2">
        <v>140333</v>
      </c>
      <c r="B2599" s="1">
        <v>38</v>
      </c>
      <c r="C2599" s="1">
        <v>2.9237000000000002</v>
      </c>
      <c r="D2599" s="1">
        <v>5.2339000000000002</v>
      </c>
      <c r="E2599" s="1">
        <v>11.994999999999999</v>
      </c>
      <c r="F2599" s="1">
        <v>21.440799999999999</v>
      </c>
      <c r="G2599" s="1" t="s">
        <v>14</v>
      </c>
      <c r="H2599" s="1" t="s">
        <v>15</v>
      </c>
      <c r="I2599" s="1" t="s">
        <v>16</v>
      </c>
      <c r="J2599" s="1" t="s">
        <v>17</v>
      </c>
      <c r="K2599" s="1" t="s">
        <v>18</v>
      </c>
      <c r="L2599" s="1" t="s">
        <v>19</v>
      </c>
      <c r="M2599" s="1" t="s">
        <v>20</v>
      </c>
      <c r="N2599" s="3" t="s">
        <v>21</v>
      </c>
    </row>
    <row r="2600" spans="1:14" ht="19.95" hidden="1" customHeight="1" x14ac:dyDescent="0.25">
      <c r="A2600" s="2">
        <v>140310</v>
      </c>
      <c r="B2600" s="1">
        <v>47</v>
      </c>
      <c r="C2600" s="1">
        <v>2.9207000000000001</v>
      </c>
      <c r="D2600" s="1">
        <v>5.7222</v>
      </c>
      <c r="E2600" s="1">
        <v>11.1244</v>
      </c>
      <c r="F2600" s="1">
        <v>21.093299999999999</v>
      </c>
      <c r="G2600" s="1" t="s">
        <v>38</v>
      </c>
      <c r="H2600" s="1" t="s">
        <v>15</v>
      </c>
      <c r="I2600" s="1" t="s">
        <v>16</v>
      </c>
      <c r="J2600" s="1" t="s">
        <v>17</v>
      </c>
      <c r="K2600" s="1" t="s">
        <v>18</v>
      </c>
      <c r="L2600" s="1" t="s">
        <v>19</v>
      </c>
      <c r="M2600" s="1" t="s">
        <v>20</v>
      </c>
      <c r="N2600" s="3" t="s">
        <v>21</v>
      </c>
    </row>
    <row r="2601" spans="1:14" ht="19.95" hidden="1" customHeight="1" x14ac:dyDescent="0.25">
      <c r="A2601" s="2">
        <v>140301</v>
      </c>
      <c r="B2601" s="1">
        <v>21</v>
      </c>
      <c r="C2601" s="1">
        <v>1.4057999999999999</v>
      </c>
      <c r="D2601" s="1">
        <v>4.6848000000000001</v>
      </c>
      <c r="E2601" s="1">
        <v>9.1085999999999991</v>
      </c>
      <c r="F2601" s="1">
        <v>16.696200000000001</v>
      </c>
      <c r="G2601" s="1" t="s">
        <v>38</v>
      </c>
      <c r="H2601" s="1" t="s">
        <v>31</v>
      </c>
      <c r="I2601" s="1" t="s">
        <v>32</v>
      </c>
      <c r="J2601" s="1" t="s">
        <v>33</v>
      </c>
      <c r="K2601" s="1" t="s">
        <v>34</v>
      </c>
      <c r="L2601" s="1" t="s">
        <v>35</v>
      </c>
      <c r="M2601" s="1" t="s">
        <v>36</v>
      </c>
      <c r="N2601" s="3" t="s">
        <v>21</v>
      </c>
    </row>
    <row r="2602" spans="1:14" ht="19.95" hidden="1" customHeight="1" x14ac:dyDescent="0.25">
      <c r="A2602" s="2">
        <v>140223</v>
      </c>
      <c r="B2602" s="1">
        <v>56</v>
      </c>
      <c r="C2602" s="1">
        <v>2.6440000000000001</v>
      </c>
      <c r="D2602" s="1">
        <v>5.0650000000000004</v>
      </c>
      <c r="E2602" s="1">
        <v>10.5831</v>
      </c>
      <c r="F2602" s="1">
        <v>24.715199999999999</v>
      </c>
      <c r="G2602" s="1" t="s">
        <v>38</v>
      </c>
      <c r="H2602" s="1" t="s">
        <v>15</v>
      </c>
      <c r="I2602" s="1" t="s">
        <v>16</v>
      </c>
      <c r="J2602" s="1" t="s">
        <v>17</v>
      </c>
      <c r="K2602" s="1" t="s">
        <v>18</v>
      </c>
      <c r="L2602" s="1" t="s">
        <v>19</v>
      </c>
      <c r="M2602" s="1" t="s">
        <v>20</v>
      </c>
      <c r="N2602" s="3" t="s">
        <v>21</v>
      </c>
    </row>
    <row r="2603" spans="1:14" ht="19.95" hidden="1" customHeight="1" x14ac:dyDescent="0.25">
      <c r="A2603" s="2">
        <v>140218</v>
      </c>
      <c r="B2603" s="1">
        <v>40</v>
      </c>
      <c r="C2603" s="1">
        <v>2.5771000000000002</v>
      </c>
      <c r="D2603" s="1">
        <v>5.1543999999999999</v>
      </c>
      <c r="E2603" s="1">
        <v>11.6859</v>
      </c>
      <c r="F2603" s="1">
        <v>20.295500000000001</v>
      </c>
      <c r="G2603" s="1" t="s">
        <v>38</v>
      </c>
      <c r="H2603" s="1" t="s">
        <v>15</v>
      </c>
      <c r="I2603" s="1" t="s">
        <v>16</v>
      </c>
      <c r="J2603" s="1" t="s">
        <v>17</v>
      </c>
      <c r="K2603" s="1" t="s">
        <v>18</v>
      </c>
      <c r="L2603" s="1" t="s">
        <v>19</v>
      </c>
      <c r="M2603" s="1" t="s">
        <v>20</v>
      </c>
      <c r="N2603" s="3" t="s">
        <v>21</v>
      </c>
    </row>
    <row r="2604" spans="1:14" ht="19.95" customHeight="1" x14ac:dyDescent="0.25">
      <c r="A2604" s="2">
        <v>140191</v>
      </c>
      <c r="B2604" s="1">
        <v>63</v>
      </c>
      <c r="C2604" s="1">
        <v>3.6332</v>
      </c>
      <c r="D2604" s="1">
        <v>6.5098000000000003</v>
      </c>
      <c r="E2604" s="1">
        <v>14.481199999999999</v>
      </c>
      <c r="F2604" s="1">
        <v>29.790099999999999</v>
      </c>
      <c r="G2604" s="1" t="s">
        <v>38</v>
      </c>
      <c r="H2604" s="1" t="s">
        <v>22</v>
      </c>
      <c r="I2604" s="1" t="s">
        <v>23</v>
      </c>
      <c r="J2604" s="1" t="s">
        <v>24</v>
      </c>
      <c r="K2604" s="1" t="s">
        <v>25</v>
      </c>
      <c r="L2604" s="1" t="s">
        <v>26</v>
      </c>
      <c r="M2604" s="1" t="s">
        <v>27</v>
      </c>
      <c r="N2604" s="3" t="s">
        <v>28</v>
      </c>
    </row>
    <row r="2605" spans="1:14" ht="19.95" customHeight="1" x14ac:dyDescent="0.25">
      <c r="A2605" s="2">
        <v>140121</v>
      </c>
      <c r="B2605" s="1">
        <v>82</v>
      </c>
      <c r="C2605" s="1">
        <v>3.8974000000000002</v>
      </c>
      <c r="D2605" s="1">
        <v>6.2176999999999998</v>
      </c>
      <c r="E2605" s="1">
        <v>12.3843</v>
      </c>
      <c r="F2605" s="1">
        <v>29.804400000000001</v>
      </c>
      <c r="G2605" s="1" t="s">
        <v>14</v>
      </c>
      <c r="H2605" s="1" t="s">
        <v>22</v>
      </c>
      <c r="I2605" s="1" t="s">
        <v>23</v>
      </c>
      <c r="J2605" s="1" t="s">
        <v>24</v>
      </c>
      <c r="K2605" s="1" t="s">
        <v>25</v>
      </c>
      <c r="L2605" s="1" t="s">
        <v>26</v>
      </c>
      <c r="M2605" s="1" t="s">
        <v>27</v>
      </c>
      <c r="N2605" s="3" t="s">
        <v>28</v>
      </c>
    </row>
    <row r="2606" spans="1:14" ht="19.95" customHeight="1" x14ac:dyDescent="0.25">
      <c r="A2606" s="2">
        <v>140120</v>
      </c>
      <c r="B2606" s="1">
        <v>85</v>
      </c>
      <c r="C2606" s="1">
        <v>3.9413</v>
      </c>
      <c r="D2606" s="1">
        <v>6.1856999999999998</v>
      </c>
      <c r="E2606" s="1">
        <v>15.473800000000001</v>
      </c>
      <c r="F2606" s="1">
        <v>29.319400000000002</v>
      </c>
      <c r="G2606" s="1" t="s">
        <v>38</v>
      </c>
      <c r="H2606" s="1" t="s">
        <v>22</v>
      </c>
      <c r="I2606" s="1" t="s">
        <v>23</v>
      </c>
      <c r="J2606" s="1" t="s">
        <v>24</v>
      </c>
      <c r="K2606" s="1" t="s">
        <v>25</v>
      </c>
      <c r="L2606" s="1" t="s">
        <v>26</v>
      </c>
      <c r="M2606" s="1" t="s">
        <v>27</v>
      </c>
      <c r="N2606" s="3" t="s">
        <v>28</v>
      </c>
    </row>
    <row r="2607" spans="1:14" ht="19.95" hidden="1" customHeight="1" x14ac:dyDescent="0.25">
      <c r="A2607" s="2">
        <v>140114</v>
      </c>
      <c r="B2607" s="1">
        <v>37</v>
      </c>
      <c r="C2607" s="1">
        <v>2.4049</v>
      </c>
      <c r="D2607" s="1">
        <v>5.3983999999999996</v>
      </c>
      <c r="E2607" s="1">
        <v>10.293799999999999</v>
      </c>
      <c r="F2607" s="1">
        <v>21.313300000000002</v>
      </c>
      <c r="G2607" s="1" t="s">
        <v>29</v>
      </c>
      <c r="H2607" s="1" t="s">
        <v>15</v>
      </c>
      <c r="I2607" s="1" t="s">
        <v>16</v>
      </c>
      <c r="J2607" s="1" t="s">
        <v>17</v>
      </c>
      <c r="K2607" s="1" t="s">
        <v>18</v>
      </c>
      <c r="L2607" s="1" t="s">
        <v>19</v>
      </c>
      <c r="M2607" s="1" t="s">
        <v>20</v>
      </c>
      <c r="N2607" s="3" t="s">
        <v>21</v>
      </c>
    </row>
    <row r="2608" spans="1:14" ht="19.95" hidden="1" customHeight="1" x14ac:dyDescent="0.25">
      <c r="A2608" s="2">
        <v>140112</v>
      </c>
      <c r="B2608" s="1">
        <v>21</v>
      </c>
      <c r="C2608" s="1">
        <v>1.5346</v>
      </c>
      <c r="D2608" s="1">
        <v>4.8091999999999997</v>
      </c>
      <c r="E2608" s="1">
        <v>8.9179999999999993</v>
      </c>
      <c r="F2608" s="1">
        <v>17.002300000000002</v>
      </c>
      <c r="G2608" s="1" t="s">
        <v>30</v>
      </c>
      <c r="H2608" s="1" t="s">
        <v>31</v>
      </c>
      <c r="I2608" s="1" t="s">
        <v>32</v>
      </c>
      <c r="J2608" s="1" t="s">
        <v>33</v>
      </c>
      <c r="K2608" s="1" t="s">
        <v>34</v>
      </c>
      <c r="L2608" s="1" t="s">
        <v>35</v>
      </c>
      <c r="M2608" s="1" t="s">
        <v>36</v>
      </c>
      <c r="N2608" s="3" t="s">
        <v>37</v>
      </c>
    </row>
    <row r="2609" spans="1:14" ht="19.95" hidden="1" customHeight="1" x14ac:dyDescent="0.25">
      <c r="A2609" s="2">
        <v>140108</v>
      </c>
      <c r="B2609" s="1">
        <v>35</v>
      </c>
      <c r="C2609" s="1">
        <v>2.6394000000000002</v>
      </c>
      <c r="D2609" s="1">
        <v>5.5331999999999999</v>
      </c>
      <c r="E2609" s="1">
        <v>10.8866</v>
      </c>
      <c r="F2609" s="1">
        <v>21.113299999999999</v>
      </c>
      <c r="G2609" s="1" t="s">
        <v>38</v>
      </c>
      <c r="H2609" s="1" t="s">
        <v>15</v>
      </c>
      <c r="I2609" s="1" t="s">
        <v>16</v>
      </c>
      <c r="J2609" s="1" t="s">
        <v>17</v>
      </c>
      <c r="K2609" s="1" t="s">
        <v>18</v>
      </c>
      <c r="L2609" s="1" t="s">
        <v>19</v>
      </c>
      <c r="M2609" s="1" t="s">
        <v>20</v>
      </c>
      <c r="N2609" s="3" t="s">
        <v>21</v>
      </c>
    </row>
    <row r="2610" spans="1:14" ht="19.95" hidden="1" customHeight="1" x14ac:dyDescent="0.25">
      <c r="A2610" s="2">
        <v>140106</v>
      </c>
      <c r="B2610" s="1">
        <v>15</v>
      </c>
      <c r="C2610" s="1">
        <v>1.6204000000000001</v>
      </c>
      <c r="D2610" s="1">
        <v>4.2584999999999997</v>
      </c>
      <c r="E2610" s="1">
        <v>9.5434000000000001</v>
      </c>
      <c r="F2610" s="1">
        <v>19.872599999999998</v>
      </c>
      <c r="G2610" s="1" t="s">
        <v>38</v>
      </c>
      <c r="H2610" s="1" t="s">
        <v>31</v>
      </c>
      <c r="I2610" s="1" t="s">
        <v>32</v>
      </c>
      <c r="J2610" s="1" t="s">
        <v>33</v>
      </c>
      <c r="K2610" s="1" t="s">
        <v>34</v>
      </c>
      <c r="L2610" s="1" t="s">
        <v>35</v>
      </c>
      <c r="M2610" s="1" t="s">
        <v>36</v>
      </c>
      <c r="N2610" s="3" t="s">
        <v>37</v>
      </c>
    </row>
    <row r="2611" spans="1:14" ht="19.95" hidden="1" customHeight="1" x14ac:dyDescent="0.25">
      <c r="A2611" s="2">
        <v>140093</v>
      </c>
      <c r="B2611" s="1">
        <v>16</v>
      </c>
      <c r="C2611" s="1">
        <v>1.4241999999999999</v>
      </c>
      <c r="D2611" s="1">
        <v>4.0274000000000001</v>
      </c>
      <c r="E2611" s="1">
        <v>8.4231999999999996</v>
      </c>
      <c r="F2611" s="1">
        <v>16.753</v>
      </c>
      <c r="G2611" s="1" t="s">
        <v>29</v>
      </c>
      <c r="H2611" s="1" t="s">
        <v>31</v>
      </c>
      <c r="I2611" s="1" t="s">
        <v>32</v>
      </c>
      <c r="J2611" s="1" t="s">
        <v>33</v>
      </c>
      <c r="K2611" s="1" t="s">
        <v>34</v>
      </c>
      <c r="L2611" s="1" t="s">
        <v>35</v>
      </c>
      <c r="M2611" s="1" t="s">
        <v>36</v>
      </c>
      <c r="N2611" s="3" t="s">
        <v>37</v>
      </c>
    </row>
    <row r="2612" spans="1:14" ht="19.95" customHeight="1" x14ac:dyDescent="0.25">
      <c r="A2612" s="2">
        <v>140055</v>
      </c>
      <c r="B2612" s="1">
        <v>71</v>
      </c>
      <c r="C2612" s="1">
        <v>3.2067999999999999</v>
      </c>
      <c r="D2612" s="1">
        <v>6.2244999999999999</v>
      </c>
      <c r="E2612" s="1">
        <v>14.2484</v>
      </c>
      <c r="F2612" s="1">
        <v>27.962800000000001</v>
      </c>
      <c r="G2612" s="1" t="s">
        <v>29</v>
      </c>
      <c r="H2612" s="1" t="s">
        <v>22</v>
      </c>
      <c r="I2612" s="1" t="s">
        <v>23</v>
      </c>
      <c r="J2612" s="1" t="s">
        <v>24</v>
      </c>
      <c r="K2612" s="1" t="s">
        <v>25</v>
      </c>
      <c r="L2612" s="1" t="s">
        <v>26</v>
      </c>
      <c r="M2612" s="1" t="s">
        <v>27</v>
      </c>
      <c r="N2612" s="3" t="s">
        <v>28</v>
      </c>
    </row>
    <row r="2613" spans="1:14" ht="19.95" hidden="1" customHeight="1" x14ac:dyDescent="0.25">
      <c r="A2613" s="2">
        <v>139940</v>
      </c>
      <c r="B2613" s="1">
        <v>44</v>
      </c>
      <c r="C2613" s="1">
        <v>2.4548999999999999</v>
      </c>
      <c r="D2613" s="1">
        <v>5.9778000000000002</v>
      </c>
      <c r="E2613" s="1">
        <v>11.2691</v>
      </c>
      <c r="F2613" s="1">
        <v>22.3414</v>
      </c>
      <c r="G2613" s="1" t="s">
        <v>38</v>
      </c>
      <c r="H2613" s="1" t="s">
        <v>15</v>
      </c>
      <c r="I2613" s="1" t="s">
        <v>16</v>
      </c>
      <c r="J2613" s="1" t="s">
        <v>17</v>
      </c>
      <c r="K2613" s="1" t="s">
        <v>18</v>
      </c>
      <c r="L2613" s="1" t="s">
        <v>19</v>
      </c>
      <c r="M2613" s="1" t="s">
        <v>20</v>
      </c>
      <c r="N2613" s="3" t="s">
        <v>21</v>
      </c>
    </row>
    <row r="2614" spans="1:14" ht="19.95" hidden="1" customHeight="1" x14ac:dyDescent="0.25">
      <c r="A2614" s="2">
        <v>139879</v>
      </c>
      <c r="B2614" s="1">
        <v>60</v>
      </c>
      <c r="C2614" s="1">
        <v>2.1516000000000002</v>
      </c>
      <c r="D2614" s="1">
        <v>5.0618999999999996</v>
      </c>
      <c r="E2614" s="1">
        <v>11.394</v>
      </c>
      <c r="F2614" s="1">
        <v>24.095500000000001</v>
      </c>
      <c r="G2614" s="1" t="s">
        <v>29</v>
      </c>
      <c r="H2614" s="1" t="s">
        <v>15</v>
      </c>
      <c r="I2614" s="1" t="s">
        <v>16</v>
      </c>
      <c r="J2614" s="1" t="s">
        <v>17</v>
      </c>
      <c r="K2614" s="1" t="s">
        <v>18</v>
      </c>
      <c r="L2614" s="1" t="s">
        <v>19</v>
      </c>
      <c r="M2614" s="1" t="s">
        <v>20</v>
      </c>
      <c r="N2614" s="3" t="s">
        <v>21</v>
      </c>
    </row>
    <row r="2615" spans="1:14" ht="19.95" hidden="1" customHeight="1" x14ac:dyDescent="0.25">
      <c r="A2615" s="2">
        <v>139872</v>
      </c>
      <c r="B2615" s="1">
        <v>13</v>
      </c>
      <c r="C2615" s="1">
        <v>1.0396000000000001</v>
      </c>
      <c r="D2615" s="1">
        <v>4.6059000000000001</v>
      </c>
      <c r="E2615" s="1">
        <v>9.2139000000000006</v>
      </c>
      <c r="F2615" s="1">
        <v>19.0305</v>
      </c>
      <c r="G2615" s="1" t="s">
        <v>14</v>
      </c>
      <c r="H2615" s="1" t="s">
        <v>31</v>
      </c>
      <c r="I2615" s="1" t="s">
        <v>32</v>
      </c>
      <c r="J2615" s="1" t="s">
        <v>33</v>
      </c>
      <c r="K2615" s="1" t="s">
        <v>34</v>
      </c>
      <c r="L2615" s="1" t="s">
        <v>35</v>
      </c>
      <c r="M2615" s="1" t="s">
        <v>36</v>
      </c>
      <c r="N2615" s="3" t="s">
        <v>37</v>
      </c>
    </row>
    <row r="2616" spans="1:14" ht="19.95" hidden="1" customHeight="1" x14ac:dyDescent="0.25">
      <c r="A2616" s="2">
        <v>139866</v>
      </c>
      <c r="B2616" s="1">
        <v>54</v>
      </c>
      <c r="C2616" s="1">
        <v>2.2023000000000001</v>
      </c>
      <c r="D2616" s="1">
        <v>5.335</v>
      </c>
      <c r="E2616" s="1">
        <v>11.627700000000001</v>
      </c>
      <c r="F2616" s="1">
        <v>23.616900000000001</v>
      </c>
      <c r="G2616" s="1" t="s">
        <v>14</v>
      </c>
      <c r="H2616" s="1" t="s">
        <v>15</v>
      </c>
      <c r="I2616" s="1" t="s">
        <v>16</v>
      </c>
      <c r="J2616" s="1" t="s">
        <v>17</v>
      </c>
      <c r="K2616" s="1" t="s">
        <v>18</v>
      </c>
      <c r="L2616" s="1" t="s">
        <v>19</v>
      </c>
      <c r="M2616" s="1" t="s">
        <v>20</v>
      </c>
      <c r="N2616" s="3" t="s">
        <v>21</v>
      </c>
    </row>
    <row r="2617" spans="1:14" ht="19.95" hidden="1" customHeight="1" x14ac:dyDescent="0.25">
      <c r="A2617" s="2">
        <v>139841</v>
      </c>
      <c r="B2617" s="1">
        <v>37</v>
      </c>
      <c r="C2617" s="1">
        <v>2.0520999999999998</v>
      </c>
      <c r="D2617" s="1">
        <v>5.5458999999999996</v>
      </c>
      <c r="E2617" s="1">
        <v>11.296099999999999</v>
      </c>
      <c r="F2617" s="1">
        <v>21.3855</v>
      </c>
      <c r="G2617" s="1" t="s">
        <v>38</v>
      </c>
      <c r="H2617" s="1" t="s">
        <v>15</v>
      </c>
      <c r="I2617" s="1" t="s">
        <v>16</v>
      </c>
      <c r="J2617" s="1" t="s">
        <v>17</v>
      </c>
      <c r="K2617" s="1" t="s">
        <v>18</v>
      </c>
      <c r="L2617" s="1" t="s">
        <v>19</v>
      </c>
      <c r="M2617" s="1" t="s">
        <v>20</v>
      </c>
      <c r="N2617" s="3" t="s">
        <v>21</v>
      </c>
    </row>
    <row r="2618" spans="1:14" ht="19.95" customHeight="1" x14ac:dyDescent="0.25">
      <c r="A2618" s="2">
        <v>139836</v>
      </c>
      <c r="B2618" s="1">
        <v>87</v>
      </c>
      <c r="C2618" s="1">
        <v>3.6659999999999999</v>
      </c>
      <c r="D2618" s="1">
        <v>6.8208000000000002</v>
      </c>
      <c r="E2618" s="1">
        <v>12.224299999999999</v>
      </c>
      <c r="F2618" s="1">
        <v>26.772600000000001</v>
      </c>
      <c r="G2618" s="1" t="s">
        <v>29</v>
      </c>
      <c r="H2618" s="1" t="s">
        <v>22</v>
      </c>
      <c r="I2618" s="1" t="s">
        <v>23</v>
      </c>
      <c r="J2618" s="1" t="s">
        <v>24</v>
      </c>
      <c r="K2618" s="1" t="s">
        <v>25</v>
      </c>
      <c r="L2618" s="1" t="s">
        <v>26</v>
      </c>
      <c r="M2618" s="1" t="s">
        <v>27</v>
      </c>
      <c r="N2618" s="3" t="s">
        <v>28</v>
      </c>
    </row>
    <row r="2619" spans="1:14" ht="19.95" customHeight="1" x14ac:dyDescent="0.25">
      <c r="A2619" s="2">
        <v>139830</v>
      </c>
      <c r="B2619" s="1">
        <v>99</v>
      </c>
      <c r="C2619" s="1">
        <v>3.4878999999999998</v>
      </c>
      <c r="D2619" s="1">
        <v>6.7005999999999997</v>
      </c>
      <c r="E2619" s="1">
        <v>13.271800000000001</v>
      </c>
      <c r="F2619" s="1">
        <v>29.246600000000001</v>
      </c>
      <c r="G2619" s="1" t="s">
        <v>38</v>
      </c>
      <c r="H2619" s="1" t="s">
        <v>22</v>
      </c>
      <c r="I2619" s="1" t="s">
        <v>23</v>
      </c>
      <c r="J2619" s="1" t="s">
        <v>24</v>
      </c>
      <c r="K2619" s="1" t="s">
        <v>25</v>
      </c>
      <c r="L2619" s="1" t="s">
        <v>26</v>
      </c>
      <c r="M2619" s="1" t="s">
        <v>27</v>
      </c>
      <c r="N2619" s="3" t="s">
        <v>28</v>
      </c>
    </row>
    <row r="2620" spans="1:14" ht="19.95" hidden="1" customHeight="1" x14ac:dyDescent="0.25">
      <c r="A2620" s="2">
        <v>139788</v>
      </c>
      <c r="B2620" s="1">
        <v>16</v>
      </c>
      <c r="C2620" s="1">
        <v>1.8249</v>
      </c>
      <c r="D2620" s="1">
        <v>4.2590000000000003</v>
      </c>
      <c r="E2620" s="1">
        <v>8.6654</v>
      </c>
      <c r="F2620" s="1">
        <v>19.523199999999999</v>
      </c>
      <c r="G2620" s="1" t="s">
        <v>30</v>
      </c>
      <c r="H2620" s="1" t="s">
        <v>31</v>
      </c>
      <c r="I2620" s="1" t="s">
        <v>32</v>
      </c>
      <c r="J2620" s="1" t="s">
        <v>33</v>
      </c>
      <c r="K2620" s="1" t="s">
        <v>34</v>
      </c>
      <c r="L2620" s="1" t="s">
        <v>35</v>
      </c>
      <c r="M2620" s="1" t="s">
        <v>36</v>
      </c>
      <c r="N2620" s="3" t="s">
        <v>37</v>
      </c>
    </row>
    <row r="2621" spans="1:14" ht="19.95" hidden="1" customHeight="1" x14ac:dyDescent="0.25">
      <c r="A2621" s="2">
        <v>139747</v>
      </c>
      <c r="B2621" s="1">
        <v>19</v>
      </c>
      <c r="C2621" s="1">
        <v>1.1973</v>
      </c>
      <c r="D2621" s="1">
        <v>4.7217000000000002</v>
      </c>
      <c r="E2621" s="1">
        <v>8.2367000000000008</v>
      </c>
      <c r="F2621" s="1">
        <v>18.677199999999999</v>
      </c>
      <c r="G2621" s="1" t="s">
        <v>38</v>
      </c>
      <c r="H2621" s="1" t="s">
        <v>31</v>
      </c>
      <c r="I2621" s="1" t="s">
        <v>32</v>
      </c>
      <c r="J2621" s="1" t="s">
        <v>33</v>
      </c>
      <c r="K2621" s="1" t="s">
        <v>34</v>
      </c>
      <c r="L2621" s="1" t="s">
        <v>35</v>
      </c>
      <c r="M2621" s="1" t="s">
        <v>36</v>
      </c>
      <c r="N2621" s="3" t="s">
        <v>37</v>
      </c>
    </row>
    <row r="2622" spans="1:14" ht="19.95" hidden="1" customHeight="1" x14ac:dyDescent="0.25">
      <c r="A2622" s="2">
        <v>139734</v>
      </c>
      <c r="B2622" s="1">
        <v>49</v>
      </c>
      <c r="C2622" s="1">
        <v>2.6051000000000002</v>
      </c>
      <c r="D2622" s="1">
        <v>5.2384000000000004</v>
      </c>
      <c r="E2622" s="1">
        <v>10.981400000000001</v>
      </c>
      <c r="F2622" s="1">
        <v>23.2119</v>
      </c>
      <c r="G2622" s="1" t="s">
        <v>30</v>
      </c>
      <c r="H2622" s="1" t="s">
        <v>15</v>
      </c>
      <c r="I2622" s="1" t="s">
        <v>16</v>
      </c>
      <c r="J2622" s="1" t="s">
        <v>17</v>
      </c>
      <c r="K2622" s="1" t="s">
        <v>18</v>
      </c>
      <c r="L2622" s="1" t="s">
        <v>19</v>
      </c>
      <c r="M2622" s="1" t="s">
        <v>20</v>
      </c>
      <c r="N2622" s="3" t="s">
        <v>21</v>
      </c>
    </row>
    <row r="2623" spans="1:14" ht="19.95" hidden="1" customHeight="1" x14ac:dyDescent="0.25">
      <c r="A2623" s="2">
        <v>139677</v>
      </c>
      <c r="B2623" s="1">
        <v>37</v>
      </c>
      <c r="C2623" s="1">
        <v>2.9430000000000001</v>
      </c>
      <c r="D2623" s="1">
        <v>5.2446999999999999</v>
      </c>
      <c r="E2623" s="1">
        <v>10.0419</v>
      </c>
      <c r="F2623" s="1">
        <v>20.0243</v>
      </c>
      <c r="G2623" s="1" t="s">
        <v>29</v>
      </c>
      <c r="H2623" s="1" t="s">
        <v>15</v>
      </c>
      <c r="I2623" s="1" t="s">
        <v>16</v>
      </c>
      <c r="J2623" s="1" t="s">
        <v>17</v>
      </c>
      <c r="K2623" s="1" t="s">
        <v>18</v>
      </c>
      <c r="L2623" s="1" t="s">
        <v>19</v>
      </c>
      <c r="M2623" s="1" t="s">
        <v>20</v>
      </c>
      <c r="N2623" s="3" t="s">
        <v>21</v>
      </c>
    </row>
    <row r="2624" spans="1:14" ht="19.95" hidden="1" customHeight="1" x14ac:dyDescent="0.25">
      <c r="A2624" s="2">
        <v>139627</v>
      </c>
      <c r="B2624" s="1">
        <v>59</v>
      </c>
      <c r="C2624" s="1">
        <v>2.5164</v>
      </c>
      <c r="D2624" s="1">
        <v>5.8520000000000003</v>
      </c>
      <c r="E2624" s="1">
        <v>11.3874</v>
      </c>
      <c r="F2624" s="1">
        <v>24.457699999999999</v>
      </c>
      <c r="G2624" s="1" t="s">
        <v>38</v>
      </c>
      <c r="H2624" s="1" t="s">
        <v>15</v>
      </c>
      <c r="I2624" s="1" t="s">
        <v>16</v>
      </c>
      <c r="J2624" s="1" t="s">
        <v>17</v>
      </c>
      <c r="K2624" s="1" t="s">
        <v>18</v>
      </c>
      <c r="L2624" s="1" t="s">
        <v>19</v>
      </c>
      <c r="M2624" s="1" t="s">
        <v>20</v>
      </c>
      <c r="N2624" s="3" t="s">
        <v>21</v>
      </c>
    </row>
    <row r="2625" spans="1:14" ht="19.95" customHeight="1" x14ac:dyDescent="0.25">
      <c r="A2625" s="2">
        <v>139627</v>
      </c>
      <c r="B2625" s="1">
        <v>61</v>
      </c>
      <c r="C2625" s="1">
        <v>3.4413999999999998</v>
      </c>
      <c r="D2625" s="1">
        <v>6.8661000000000003</v>
      </c>
      <c r="E2625" s="1">
        <v>14.579700000000001</v>
      </c>
      <c r="F2625" s="1">
        <v>26.936699999999998</v>
      </c>
      <c r="G2625" s="1" t="s">
        <v>38</v>
      </c>
      <c r="H2625" s="1" t="s">
        <v>22</v>
      </c>
      <c r="I2625" s="1" t="s">
        <v>23</v>
      </c>
      <c r="J2625" s="1" t="s">
        <v>24</v>
      </c>
      <c r="K2625" s="1" t="s">
        <v>25</v>
      </c>
      <c r="L2625" s="1" t="s">
        <v>26</v>
      </c>
      <c r="M2625" s="1" t="s">
        <v>27</v>
      </c>
      <c r="N2625" s="3" t="s">
        <v>28</v>
      </c>
    </row>
    <row r="2626" spans="1:14" ht="19.95" hidden="1" customHeight="1" x14ac:dyDescent="0.25">
      <c r="A2626" s="2">
        <v>139556</v>
      </c>
      <c r="B2626" s="1">
        <v>60</v>
      </c>
      <c r="C2626" s="1">
        <v>2.3418999999999999</v>
      </c>
      <c r="D2626" s="1">
        <v>5.8703000000000003</v>
      </c>
      <c r="E2626" s="1">
        <v>11.5381</v>
      </c>
      <c r="F2626" s="1">
        <v>22.749700000000001</v>
      </c>
      <c r="G2626" s="1" t="s">
        <v>30</v>
      </c>
      <c r="H2626" s="1" t="s">
        <v>15</v>
      </c>
      <c r="I2626" s="1" t="s">
        <v>16</v>
      </c>
      <c r="J2626" s="1" t="s">
        <v>17</v>
      </c>
      <c r="K2626" s="1" t="s">
        <v>18</v>
      </c>
      <c r="L2626" s="1" t="s">
        <v>19</v>
      </c>
      <c r="M2626" s="1" t="s">
        <v>20</v>
      </c>
      <c r="N2626" s="3" t="s">
        <v>21</v>
      </c>
    </row>
    <row r="2627" spans="1:14" ht="19.95" customHeight="1" x14ac:dyDescent="0.25">
      <c r="A2627" s="2">
        <v>139492</v>
      </c>
      <c r="B2627" s="1">
        <v>100</v>
      </c>
      <c r="C2627" s="1">
        <v>3.7578</v>
      </c>
      <c r="D2627" s="1">
        <v>6.1531000000000002</v>
      </c>
      <c r="E2627" s="1">
        <v>12.464600000000001</v>
      </c>
      <c r="F2627" s="1">
        <v>29.2638</v>
      </c>
      <c r="G2627" s="1" t="s">
        <v>30</v>
      </c>
      <c r="H2627" s="1" t="s">
        <v>22</v>
      </c>
      <c r="I2627" s="1" t="s">
        <v>23</v>
      </c>
      <c r="J2627" s="1" t="s">
        <v>24</v>
      </c>
      <c r="K2627" s="1" t="s">
        <v>25</v>
      </c>
      <c r="L2627" s="1" t="s">
        <v>26</v>
      </c>
      <c r="M2627" s="1" t="s">
        <v>27</v>
      </c>
      <c r="N2627" s="3" t="s">
        <v>28</v>
      </c>
    </row>
    <row r="2628" spans="1:14" ht="19.95" hidden="1" customHeight="1" x14ac:dyDescent="0.25">
      <c r="A2628" s="2">
        <v>139464</v>
      </c>
      <c r="B2628" s="1">
        <v>17</v>
      </c>
      <c r="C2628" s="1">
        <v>1.0629999999999999</v>
      </c>
      <c r="D2628" s="1">
        <v>4.1736000000000004</v>
      </c>
      <c r="E2628" s="1">
        <v>8.7550000000000008</v>
      </c>
      <c r="F2628" s="1">
        <v>17.166</v>
      </c>
      <c r="G2628" s="1" t="s">
        <v>29</v>
      </c>
      <c r="H2628" s="1" t="s">
        <v>31</v>
      </c>
      <c r="I2628" s="1" t="s">
        <v>32</v>
      </c>
      <c r="J2628" s="1" t="s">
        <v>33</v>
      </c>
      <c r="K2628" s="1" t="s">
        <v>34</v>
      </c>
      <c r="L2628" s="1" t="s">
        <v>35</v>
      </c>
      <c r="M2628" s="1" t="s">
        <v>36</v>
      </c>
      <c r="N2628" s="3" t="s">
        <v>37</v>
      </c>
    </row>
    <row r="2629" spans="1:14" ht="19.95" hidden="1" customHeight="1" x14ac:dyDescent="0.25">
      <c r="A2629" s="2">
        <v>139448</v>
      </c>
      <c r="B2629" s="1">
        <v>27</v>
      </c>
      <c r="C2629" s="1">
        <v>1.2652000000000001</v>
      </c>
      <c r="D2629" s="1">
        <v>4.9214000000000002</v>
      </c>
      <c r="E2629" s="1">
        <v>8.5330999999999992</v>
      </c>
      <c r="F2629" s="1">
        <v>17.535900000000002</v>
      </c>
      <c r="G2629" s="1" t="s">
        <v>38</v>
      </c>
      <c r="H2629" s="1" t="s">
        <v>31</v>
      </c>
      <c r="I2629" s="1" t="s">
        <v>32</v>
      </c>
      <c r="J2629" s="1" t="s">
        <v>33</v>
      </c>
      <c r="K2629" s="1" t="s">
        <v>34</v>
      </c>
      <c r="L2629" s="1" t="s">
        <v>35</v>
      </c>
      <c r="M2629" s="1" t="s">
        <v>36</v>
      </c>
      <c r="N2629" s="3" t="s">
        <v>37</v>
      </c>
    </row>
    <row r="2630" spans="1:14" ht="19.95" hidden="1" customHeight="1" x14ac:dyDescent="0.25">
      <c r="A2630" s="2">
        <v>139448</v>
      </c>
      <c r="B2630" s="1">
        <v>24</v>
      </c>
      <c r="C2630" s="1">
        <v>1.4096</v>
      </c>
      <c r="D2630" s="1">
        <v>4.8669000000000002</v>
      </c>
      <c r="E2630" s="1">
        <v>9.9867000000000008</v>
      </c>
      <c r="F2630" s="1">
        <v>17.968699999999998</v>
      </c>
      <c r="G2630" s="1" t="s">
        <v>30</v>
      </c>
      <c r="H2630" s="1" t="s">
        <v>31</v>
      </c>
      <c r="I2630" s="1" t="s">
        <v>32</v>
      </c>
      <c r="J2630" s="1" t="s">
        <v>33</v>
      </c>
      <c r="K2630" s="1" t="s">
        <v>34</v>
      </c>
      <c r="L2630" s="1" t="s">
        <v>35</v>
      </c>
      <c r="M2630" s="1" t="s">
        <v>36</v>
      </c>
      <c r="N2630" s="3" t="s">
        <v>37</v>
      </c>
    </row>
    <row r="2631" spans="1:14" ht="19.95" hidden="1" customHeight="1" x14ac:dyDescent="0.25">
      <c r="A2631" s="2">
        <v>139410</v>
      </c>
      <c r="B2631" s="1">
        <v>53</v>
      </c>
      <c r="C2631" s="1">
        <v>2.3755000000000002</v>
      </c>
      <c r="D2631" s="1">
        <v>5.8807999999999998</v>
      </c>
      <c r="E2631" s="1">
        <v>11.0078</v>
      </c>
      <c r="F2631" s="1">
        <v>21.994399999999999</v>
      </c>
      <c r="G2631" s="1" t="s">
        <v>14</v>
      </c>
      <c r="H2631" s="1" t="s">
        <v>15</v>
      </c>
      <c r="I2631" s="1" t="s">
        <v>16</v>
      </c>
      <c r="J2631" s="1" t="s">
        <v>17</v>
      </c>
      <c r="K2631" s="1" t="s">
        <v>18</v>
      </c>
      <c r="L2631" s="1" t="s">
        <v>19</v>
      </c>
      <c r="M2631" s="1" t="s">
        <v>20</v>
      </c>
      <c r="N2631" s="3" t="s">
        <v>21</v>
      </c>
    </row>
    <row r="2632" spans="1:14" ht="19.95" hidden="1" customHeight="1" x14ac:dyDescent="0.25">
      <c r="A2632" s="2">
        <v>139406</v>
      </c>
      <c r="B2632" s="1">
        <v>37</v>
      </c>
      <c r="C2632" s="1">
        <v>2.5055999999999998</v>
      </c>
      <c r="D2632" s="1">
        <v>5.6902999999999997</v>
      </c>
      <c r="E2632" s="1">
        <v>10.2173</v>
      </c>
      <c r="F2632" s="1">
        <v>23.081700000000001</v>
      </c>
      <c r="G2632" s="1" t="s">
        <v>14</v>
      </c>
      <c r="H2632" s="1" t="s">
        <v>15</v>
      </c>
      <c r="I2632" s="1" t="s">
        <v>16</v>
      </c>
      <c r="J2632" s="1" t="s">
        <v>17</v>
      </c>
      <c r="K2632" s="1" t="s">
        <v>18</v>
      </c>
      <c r="L2632" s="1" t="s">
        <v>19</v>
      </c>
      <c r="M2632" s="1" t="s">
        <v>20</v>
      </c>
      <c r="N2632" s="3" t="s">
        <v>21</v>
      </c>
    </row>
    <row r="2633" spans="1:14" ht="19.95" hidden="1" customHeight="1" x14ac:dyDescent="0.25">
      <c r="A2633" s="2">
        <v>139381</v>
      </c>
      <c r="B2633" s="1">
        <v>51</v>
      </c>
      <c r="C2633" s="1">
        <v>2.2269999999999999</v>
      </c>
      <c r="D2633" s="1">
        <v>5.6163999999999996</v>
      </c>
      <c r="E2633" s="1">
        <v>10.0855</v>
      </c>
      <c r="F2633" s="1">
        <v>23.6508</v>
      </c>
      <c r="G2633" s="1" t="s">
        <v>29</v>
      </c>
      <c r="H2633" s="1" t="s">
        <v>15</v>
      </c>
      <c r="I2633" s="1" t="s">
        <v>16</v>
      </c>
      <c r="J2633" s="1" t="s">
        <v>17</v>
      </c>
      <c r="K2633" s="1" t="s">
        <v>18</v>
      </c>
      <c r="L2633" s="1" t="s">
        <v>19</v>
      </c>
      <c r="M2633" s="1" t="s">
        <v>20</v>
      </c>
      <c r="N2633" s="3" t="s">
        <v>21</v>
      </c>
    </row>
    <row r="2634" spans="1:14" ht="19.95" customHeight="1" x14ac:dyDescent="0.25">
      <c r="A2634" s="2">
        <v>139329</v>
      </c>
      <c r="B2634" s="1">
        <v>62</v>
      </c>
      <c r="C2634" s="1">
        <v>3.4304999999999999</v>
      </c>
      <c r="D2634" s="1">
        <v>6.2987000000000002</v>
      </c>
      <c r="E2634" s="1">
        <v>12.825200000000001</v>
      </c>
      <c r="F2634" s="1">
        <v>26.706499999999998</v>
      </c>
      <c r="G2634" s="1" t="s">
        <v>30</v>
      </c>
      <c r="H2634" s="1" t="s">
        <v>22</v>
      </c>
      <c r="I2634" s="1" t="s">
        <v>23</v>
      </c>
      <c r="J2634" s="1" t="s">
        <v>24</v>
      </c>
      <c r="K2634" s="1" t="s">
        <v>25</v>
      </c>
      <c r="L2634" s="1" t="s">
        <v>26</v>
      </c>
      <c r="M2634" s="1" t="s">
        <v>27</v>
      </c>
      <c r="N2634" s="3" t="s">
        <v>28</v>
      </c>
    </row>
    <row r="2635" spans="1:14" ht="19.95" customHeight="1" x14ac:dyDescent="0.25">
      <c r="A2635" s="2">
        <v>139264</v>
      </c>
      <c r="B2635" s="1">
        <v>96</v>
      </c>
      <c r="C2635" s="1">
        <v>3.9367999999999999</v>
      </c>
      <c r="D2635" s="1">
        <v>6.9596999999999998</v>
      </c>
      <c r="E2635" s="1">
        <v>12.505800000000001</v>
      </c>
      <c r="F2635" s="1">
        <v>27.847899999999999</v>
      </c>
      <c r="G2635" s="1" t="s">
        <v>14</v>
      </c>
      <c r="H2635" s="1" t="s">
        <v>22</v>
      </c>
      <c r="I2635" s="1" t="s">
        <v>23</v>
      </c>
      <c r="J2635" s="1" t="s">
        <v>24</v>
      </c>
      <c r="K2635" s="1" t="s">
        <v>25</v>
      </c>
      <c r="L2635" s="1" t="s">
        <v>26</v>
      </c>
      <c r="M2635" s="1" t="s">
        <v>27</v>
      </c>
      <c r="N2635" s="3" t="s">
        <v>28</v>
      </c>
    </row>
    <row r="2636" spans="1:14" ht="19.95" customHeight="1" x14ac:dyDescent="0.25">
      <c r="A2636" s="2">
        <v>139236</v>
      </c>
      <c r="B2636" s="1">
        <v>97</v>
      </c>
      <c r="C2636" s="1">
        <v>3.2854000000000001</v>
      </c>
      <c r="D2636" s="1">
        <v>6.9702000000000002</v>
      </c>
      <c r="E2636" s="1">
        <v>14.846</v>
      </c>
      <c r="F2636" s="1">
        <v>27.557600000000001</v>
      </c>
      <c r="G2636" s="1" t="s">
        <v>38</v>
      </c>
      <c r="H2636" s="1" t="s">
        <v>22</v>
      </c>
      <c r="I2636" s="1" t="s">
        <v>23</v>
      </c>
      <c r="J2636" s="1" t="s">
        <v>24</v>
      </c>
      <c r="K2636" s="1" t="s">
        <v>25</v>
      </c>
      <c r="L2636" s="1" t="s">
        <v>26</v>
      </c>
      <c r="M2636" s="1" t="s">
        <v>27</v>
      </c>
      <c r="N2636" s="3" t="s">
        <v>28</v>
      </c>
    </row>
    <row r="2637" spans="1:14" ht="19.95" customHeight="1" x14ac:dyDescent="0.25">
      <c r="A2637" s="2">
        <v>139220</v>
      </c>
      <c r="B2637" s="1">
        <v>92</v>
      </c>
      <c r="C2637" s="1">
        <v>3.8319000000000001</v>
      </c>
      <c r="D2637" s="1">
        <v>6.9291999999999998</v>
      </c>
      <c r="E2637" s="1">
        <v>15.3078</v>
      </c>
      <c r="F2637" s="1">
        <v>25.844899999999999</v>
      </c>
      <c r="G2637" s="1" t="s">
        <v>14</v>
      </c>
      <c r="H2637" s="1" t="s">
        <v>22</v>
      </c>
      <c r="I2637" s="1" t="s">
        <v>23</v>
      </c>
      <c r="J2637" s="1" t="s">
        <v>24</v>
      </c>
      <c r="K2637" s="1" t="s">
        <v>25</v>
      </c>
      <c r="L2637" s="1" t="s">
        <v>26</v>
      </c>
      <c r="M2637" s="1" t="s">
        <v>27</v>
      </c>
      <c r="N2637" s="3" t="s">
        <v>28</v>
      </c>
    </row>
    <row r="2638" spans="1:14" ht="19.95" hidden="1" customHeight="1" x14ac:dyDescent="0.25">
      <c r="A2638" s="2">
        <v>139153</v>
      </c>
      <c r="B2638" s="1">
        <v>28</v>
      </c>
      <c r="C2638" s="1">
        <v>1.9026000000000001</v>
      </c>
      <c r="D2638" s="1">
        <v>4.6121999999999996</v>
      </c>
      <c r="E2638" s="1">
        <v>8.4405999999999999</v>
      </c>
      <c r="F2638" s="1">
        <v>18.404199999999999</v>
      </c>
      <c r="G2638" s="1" t="s">
        <v>30</v>
      </c>
      <c r="H2638" s="1" t="s">
        <v>31</v>
      </c>
      <c r="I2638" s="1" t="s">
        <v>32</v>
      </c>
      <c r="J2638" s="1" t="s">
        <v>33</v>
      </c>
      <c r="K2638" s="1" t="s">
        <v>34</v>
      </c>
      <c r="L2638" s="1" t="s">
        <v>35</v>
      </c>
      <c r="M2638" s="1" t="s">
        <v>36</v>
      </c>
      <c r="N2638" s="3" t="s">
        <v>37</v>
      </c>
    </row>
    <row r="2639" spans="1:14" ht="19.95" customHeight="1" x14ac:dyDescent="0.25">
      <c r="A2639" s="2">
        <v>139118</v>
      </c>
      <c r="B2639" s="1">
        <v>63</v>
      </c>
      <c r="C2639" s="1">
        <v>3.6953999999999998</v>
      </c>
      <c r="D2639" s="1">
        <v>6.8335999999999997</v>
      </c>
      <c r="E2639" s="1">
        <v>12.326599999999999</v>
      </c>
      <c r="F2639" s="1">
        <v>28.299900000000001</v>
      </c>
      <c r="G2639" s="1" t="s">
        <v>30</v>
      </c>
      <c r="H2639" s="1" t="s">
        <v>22</v>
      </c>
      <c r="I2639" s="1" t="s">
        <v>23</v>
      </c>
      <c r="J2639" s="1" t="s">
        <v>24</v>
      </c>
      <c r="K2639" s="1" t="s">
        <v>25</v>
      </c>
      <c r="L2639" s="1" t="s">
        <v>26</v>
      </c>
      <c r="M2639" s="1" t="s">
        <v>27</v>
      </c>
      <c r="N2639" s="3" t="s">
        <v>28</v>
      </c>
    </row>
    <row r="2640" spans="1:14" ht="19.95" hidden="1" customHeight="1" x14ac:dyDescent="0.25">
      <c r="A2640" s="2">
        <v>139024</v>
      </c>
      <c r="B2640" s="1">
        <v>32</v>
      </c>
      <c r="C2640" s="1">
        <v>2.8668999999999998</v>
      </c>
      <c r="D2640" s="1">
        <v>5.9059999999999997</v>
      </c>
      <c r="E2640" s="1">
        <v>11.176</v>
      </c>
      <c r="F2640" s="1">
        <v>22.022099999999998</v>
      </c>
      <c r="G2640" s="1" t="s">
        <v>14</v>
      </c>
      <c r="H2640" s="1" t="s">
        <v>15</v>
      </c>
      <c r="I2640" s="1" t="s">
        <v>16</v>
      </c>
      <c r="J2640" s="1" t="s">
        <v>17</v>
      </c>
      <c r="K2640" s="1" t="s">
        <v>18</v>
      </c>
      <c r="L2640" s="1" t="s">
        <v>19</v>
      </c>
      <c r="M2640" s="1" t="s">
        <v>20</v>
      </c>
      <c r="N2640" s="3" t="s">
        <v>21</v>
      </c>
    </row>
    <row r="2641" spans="1:14" ht="19.95" hidden="1" customHeight="1" x14ac:dyDescent="0.25">
      <c r="A2641" s="2">
        <v>139001</v>
      </c>
      <c r="B2641" s="1">
        <v>39</v>
      </c>
      <c r="C2641" s="1">
        <v>2.9030999999999998</v>
      </c>
      <c r="D2641" s="1">
        <v>5.2789000000000001</v>
      </c>
      <c r="E2641" s="1">
        <v>11.33</v>
      </c>
      <c r="F2641" s="1">
        <v>24.9117</v>
      </c>
      <c r="G2641" s="1" t="s">
        <v>38</v>
      </c>
      <c r="H2641" s="1" t="s">
        <v>15</v>
      </c>
      <c r="I2641" s="1" t="s">
        <v>16</v>
      </c>
      <c r="J2641" s="1" t="s">
        <v>17</v>
      </c>
      <c r="K2641" s="1" t="s">
        <v>18</v>
      </c>
      <c r="L2641" s="1" t="s">
        <v>19</v>
      </c>
      <c r="M2641" s="1" t="s">
        <v>20</v>
      </c>
      <c r="N2641" s="3" t="s">
        <v>21</v>
      </c>
    </row>
    <row r="2642" spans="1:14" ht="19.95" hidden="1" customHeight="1" x14ac:dyDescent="0.25">
      <c r="A2642" s="2">
        <v>138967</v>
      </c>
      <c r="B2642" s="1">
        <v>35</v>
      </c>
      <c r="C2642" s="1">
        <v>2.2795000000000001</v>
      </c>
      <c r="D2642" s="1">
        <v>5.5198999999999998</v>
      </c>
      <c r="E2642" s="1">
        <v>11.3416</v>
      </c>
      <c r="F2642" s="1">
        <v>23.860199999999999</v>
      </c>
      <c r="G2642" s="1" t="s">
        <v>30</v>
      </c>
      <c r="H2642" s="1" t="s">
        <v>15</v>
      </c>
      <c r="I2642" s="1" t="s">
        <v>16</v>
      </c>
      <c r="J2642" s="1" t="s">
        <v>17</v>
      </c>
      <c r="K2642" s="1" t="s">
        <v>18</v>
      </c>
      <c r="L2642" s="1" t="s">
        <v>19</v>
      </c>
      <c r="M2642" s="1" t="s">
        <v>20</v>
      </c>
      <c r="N2642" s="3" t="s">
        <v>21</v>
      </c>
    </row>
    <row r="2643" spans="1:14" ht="19.95" hidden="1" customHeight="1" x14ac:dyDescent="0.25">
      <c r="A2643" s="2">
        <v>138953</v>
      </c>
      <c r="B2643" s="1">
        <v>11</v>
      </c>
      <c r="C2643" s="1">
        <v>1.1785000000000001</v>
      </c>
      <c r="D2643" s="1">
        <v>4.1044999999999998</v>
      </c>
      <c r="E2643" s="1">
        <v>8.3271999999999995</v>
      </c>
      <c r="F2643" s="1">
        <v>18.7043</v>
      </c>
      <c r="G2643" s="1" t="s">
        <v>14</v>
      </c>
      <c r="H2643" s="1" t="s">
        <v>31</v>
      </c>
      <c r="I2643" s="1" t="s">
        <v>32</v>
      </c>
      <c r="J2643" s="1" t="s">
        <v>33</v>
      </c>
      <c r="K2643" s="1" t="s">
        <v>34</v>
      </c>
      <c r="L2643" s="1" t="s">
        <v>35</v>
      </c>
      <c r="M2643" s="1" t="s">
        <v>36</v>
      </c>
      <c r="N2643" s="3" t="s">
        <v>37</v>
      </c>
    </row>
    <row r="2644" spans="1:14" ht="19.95" hidden="1" customHeight="1" x14ac:dyDescent="0.25">
      <c r="A2644" s="2">
        <v>138925</v>
      </c>
      <c r="B2644" s="1">
        <v>44</v>
      </c>
      <c r="C2644" s="1">
        <v>2.4775999999999998</v>
      </c>
      <c r="D2644" s="1">
        <v>5.7911999999999999</v>
      </c>
      <c r="E2644" s="1">
        <v>10.391400000000001</v>
      </c>
      <c r="F2644" s="1">
        <v>20.922499999999999</v>
      </c>
      <c r="G2644" s="1" t="s">
        <v>30</v>
      </c>
      <c r="H2644" s="1" t="s">
        <v>15</v>
      </c>
      <c r="I2644" s="1" t="s">
        <v>16</v>
      </c>
      <c r="J2644" s="1" t="s">
        <v>17</v>
      </c>
      <c r="K2644" s="1" t="s">
        <v>18</v>
      </c>
      <c r="L2644" s="1" t="s">
        <v>19</v>
      </c>
      <c r="M2644" s="1" t="s">
        <v>20</v>
      </c>
      <c r="N2644" s="3" t="s">
        <v>21</v>
      </c>
    </row>
    <row r="2645" spans="1:14" ht="19.95" hidden="1" customHeight="1" x14ac:dyDescent="0.25">
      <c r="A2645" s="2">
        <v>138888</v>
      </c>
      <c r="B2645" s="1">
        <v>46</v>
      </c>
      <c r="C2645" s="1">
        <v>2.0284</v>
      </c>
      <c r="D2645" s="1">
        <v>5.9980000000000002</v>
      </c>
      <c r="E2645" s="1">
        <v>10.9232</v>
      </c>
      <c r="F2645" s="1">
        <v>20.074000000000002</v>
      </c>
      <c r="G2645" s="1" t="s">
        <v>14</v>
      </c>
      <c r="H2645" s="1" t="s">
        <v>15</v>
      </c>
      <c r="I2645" s="1" t="s">
        <v>16</v>
      </c>
      <c r="J2645" s="1" t="s">
        <v>17</v>
      </c>
      <c r="K2645" s="1" t="s">
        <v>18</v>
      </c>
      <c r="L2645" s="1" t="s">
        <v>19</v>
      </c>
      <c r="M2645" s="1" t="s">
        <v>20</v>
      </c>
      <c r="N2645" s="3" t="s">
        <v>21</v>
      </c>
    </row>
    <row r="2646" spans="1:14" ht="19.95" customHeight="1" x14ac:dyDescent="0.25">
      <c r="A2646" s="2">
        <v>138887</v>
      </c>
      <c r="B2646" s="1">
        <v>70</v>
      </c>
      <c r="C2646" s="1">
        <v>3.2357999999999998</v>
      </c>
      <c r="D2646" s="1">
        <v>6.2633000000000001</v>
      </c>
      <c r="E2646" s="1">
        <v>13.0288</v>
      </c>
      <c r="F2646" s="1">
        <v>29.782499999999999</v>
      </c>
      <c r="G2646" s="1" t="s">
        <v>29</v>
      </c>
      <c r="H2646" s="1" t="s">
        <v>22</v>
      </c>
      <c r="I2646" s="1" t="s">
        <v>23</v>
      </c>
      <c r="J2646" s="1" t="s">
        <v>24</v>
      </c>
      <c r="K2646" s="1" t="s">
        <v>25</v>
      </c>
      <c r="L2646" s="1" t="s">
        <v>26</v>
      </c>
      <c r="M2646" s="1" t="s">
        <v>27</v>
      </c>
      <c r="N2646" s="3" t="s">
        <v>28</v>
      </c>
    </row>
    <row r="2647" spans="1:14" ht="19.95" hidden="1" customHeight="1" x14ac:dyDescent="0.25">
      <c r="A2647" s="2">
        <v>138855</v>
      </c>
      <c r="B2647" s="1">
        <v>14</v>
      </c>
      <c r="C2647" s="1">
        <v>1.2376</v>
      </c>
      <c r="D2647" s="1">
        <v>4.5951000000000004</v>
      </c>
      <c r="E2647" s="1">
        <v>8.1837</v>
      </c>
      <c r="F2647" s="1">
        <v>17.423100000000002</v>
      </c>
      <c r="G2647" s="1" t="s">
        <v>14</v>
      </c>
      <c r="H2647" s="1" t="s">
        <v>31</v>
      </c>
      <c r="I2647" s="1" t="s">
        <v>32</v>
      </c>
      <c r="J2647" s="1" t="s">
        <v>33</v>
      </c>
      <c r="K2647" s="1" t="s">
        <v>34</v>
      </c>
      <c r="L2647" s="1" t="s">
        <v>35</v>
      </c>
      <c r="M2647" s="1" t="s">
        <v>36</v>
      </c>
      <c r="N2647" s="3" t="s">
        <v>37</v>
      </c>
    </row>
    <row r="2648" spans="1:14" ht="19.95" hidden="1" customHeight="1" x14ac:dyDescent="0.25">
      <c r="A2648" s="2">
        <v>138835</v>
      </c>
      <c r="B2648" s="1">
        <v>11</v>
      </c>
      <c r="C2648" s="1">
        <v>1.3144</v>
      </c>
      <c r="D2648" s="1">
        <v>4.1235999999999997</v>
      </c>
      <c r="E2648" s="1">
        <v>9.6492000000000004</v>
      </c>
      <c r="F2648" s="1">
        <v>17.558700000000002</v>
      </c>
      <c r="G2648" s="1" t="s">
        <v>29</v>
      </c>
      <c r="H2648" s="1" t="s">
        <v>31</v>
      </c>
      <c r="I2648" s="1" t="s">
        <v>32</v>
      </c>
      <c r="J2648" s="1" t="s">
        <v>33</v>
      </c>
      <c r="K2648" s="1" t="s">
        <v>34</v>
      </c>
      <c r="L2648" s="1" t="s">
        <v>35</v>
      </c>
      <c r="M2648" s="1" t="s">
        <v>36</v>
      </c>
      <c r="N2648" s="3" t="s">
        <v>37</v>
      </c>
    </row>
    <row r="2649" spans="1:14" ht="19.95" hidden="1" customHeight="1" x14ac:dyDescent="0.25">
      <c r="A2649" s="2">
        <v>138821</v>
      </c>
      <c r="B2649" s="1">
        <v>18</v>
      </c>
      <c r="C2649" s="1">
        <v>1.8184</v>
      </c>
      <c r="D2649" s="1">
        <v>4.9650999999999996</v>
      </c>
      <c r="E2649" s="1">
        <v>9.9062000000000001</v>
      </c>
      <c r="F2649" s="1">
        <v>18.874500000000001</v>
      </c>
      <c r="G2649" s="1" t="s">
        <v>14</v>
      </c>
      <c r="H2649" s="1" t="s">
        <v>31</v>
      </c>
      <c r="I2649" s="1" t="s">
        <v>32</v>
      </c>
      <c r="J2649" s="1" t="s">
        <v>33</v>
      </c>
      <c r="K2649" s="1" t="s">
        <v>34</v>
      </c>
      <c r="L2649" s="1" t="s">
        <v>35</v>
      </c>
      <c r="M2649" s="1" t="s">
        <v>36</v>
      </c>
      <c r="N2649" s="3" t="s">
        <v>37</v>
      </c>
    </row>
    <row r="2650" spans="1:14" ht="19.95" hidden="1" customHeight="1" x14ac:dyDescent="0.25">
      <c r="A2650" s="2">
        <v>138821</v>
      </c>
      <c r="B2650" s="1">
        <v>23</v>
      </c>
      <c r="C2650" s="1">
        <v>1.3403</v>
      </c>
      <c r="D2650" s="1">
        <v>4.7020999999999997</v>
      </c>
      <c r="E2650" s="1">
        <v>8.6502999999999997</v>
      </c>
      <c r="F2650" s="1">
        <v>19.293500000000002</v>
      </c>
      <c r="G2650" s="1" t="s">
        <v>38</v>
      </c>
      <c r="H2650" s="1" t="s">
        <v>31</v>
      </c>
      <c r="I2650" s="1" t="s">
        <v>32</v>
      </c>
      <c r="J2650" s="1" t="s">
        <v>33</v>
      </c>
      <c r="K2650" s="1" t="s">
        <v>34</v>
      </c>
      <c r="L2650" s="1" t="s">
        <v>35</v>
      </c>
      <c r="M2650" s="1" t="s">
        <v>36</v>
      </c>
      <c r="N2650" s="3" t="s">
        <v>37</v>
      </c>
    </row>
    <row r="2651" spans="1:14" ht="19.95" hidden="1" customHeight="1" x14ac:dyDescent="0.25">
      <c r="A2651" s="2">
        <v>138815</v>
      </c>
      <c r="B2651" s="1">
        <v>33</v>
      </c>
      <c r="C2651" s="1">
        <v>2.0392999999999999</v>
      </c>
      <c r="D2651" s="1">
        <v>5.1420000000000003</v>
      </c>
      <c r="E2651" s="1">
        <v>10.111700000000001</v>
      </c>
      <c r="F2651" s="1">
        <v>20.875</v>
      </c>
      <c r="G2651" s="1" t="s">
        <v>29</v>
      </c>
      <c r="H2651" s="1" t="s">
        <v>15</v>
      </c>
      <c r="I2651" s="1" t="s">
        <v>16</v>
      </c>
      <c r="J2651" s="1" t="s">
        <v>17</v>
      </c>
      <c r="K2651" s="1" t="s">
        <v>18</v>
      </c>
      <c r="L2651" s="1" t="s">
        <v>19</v>
      </c>
      <c r="M2651" s="1" t="s">
        <v>20</v>
      </c>
      <c r="N2651" s="3" t="s">
        <v>21</v>
      </c>
    </row>
    <row r="2652" spans="1:14" ht="19.95" customHeight="1" x14ac:dyDescent="0.25">
      <c r="A2652" s="2">
        <v>138813</v>
      </c>
      <c r="B2652" s="1">
        <v>85</v>
      </c>
      <c r="C2652" s="1">
        <v>3.7147999999999999</v>
      </c>
      <c r="D2652" s="1">
        <v>6.2826000000000004</v>
      </c>
      <c r="E2652" s="1">
        <v>13.9795</v>
      </c>
      <c r="F2652" s="1">
        <v>25.021799999999999</v>
      </c>
      <c r="G2652" s="1" t="s">
        <v>38</v>
      </c>
      <c r="H2652" s="1" t="s">
        <v>22</v>
      </c>
      <c r="I2652" s="1" t="s">
        <v>23</v>
      </c>
      <c r="J2652" s="1" t="s">
        <v>24</v>
      </c>
      <c r="K2652" s="1" t="s">
        <v>25</v>
      </c>
      <c r="L2652" s="1" t="s">
        <v>26</v>
      </c>
      <c r="M2652" s="1" t="s">
        <v>27</v>
      </c>
      <c r="N2652" s="3" t="s">
        <v>28</v>
      </c>
    </row>
    <row r="2653" spans="1:14" ht="19.95" hidden="1" customHeight="1" x14ac:dyDescent="0.25">
      <c r="A2653" s="2">
        <v>138808</v>
      </c>
      <c r="B2653" s="1">
        <v>41</v>
      </c>
      <c r="C2653" s="1">
        <v>2.3915000000000002</v>
      </c>
      <c r="D2653" s="1">
        <v>5.4915000000000003</v>
      </c>
      <c r="E2653" s="1">
        <v>11.2904</v>
      </c>
      <c r="F2653" s="1">
        <v>23.884499999999999</v>
      </c>
      <c r="G2653" s="1" t="s">
        <v>29</v>
      </c>
      <c r="H2653" s="1" t="s">
        <v>15</v>
      </c>
      <c r="I2653" s="1" t="s">
        <v>16</v>
      </c>
      <c r="J2653" s="1" t="s">
        <v>17</v>
      </c>
      <c r="K2653" s="1" t="s">
        <v>18</v>
      </c>
      <c r="L2653" s="1" t="s">
        <v>19</v>
      </c>
      <c r="M2653" s="1" t="s">
        <v>20</v>
      </c>
      <c r="N2653" s="3" t="s">
        <v>21</v>
      </c>
    </row>
    <row r="2654" spans="1:14" ht="19.95" customHeight="1" x14ac:dyDescent="0.25">
      <c r="A2654" s="2">
        <v>138808</v>
      </c>
      <c r="B2654" s="1">
        <v>72</v>
      </c>
      <c r="C2654" s="1">
        <v>3.0293999999999999</v>
      </c>
      <c r="D2654" s="1">
        <v>6.5503999999999998</v>
      </c>
      <c r="E2654" s="1">
        <v>13.2645</v>
      </c>
      <c r="F2654" s="1">
        <v>26.262699999999999</v>
      </c>
      <c r="G2654" s="1" t="s">
        <v>38</v>
      </c>
      <c r="H2654" s="1" t="s">
        <v>22</v>
      </c>
      <c r="I2654" s="1" t="s">
        <v>23</v>
      </c>
      <c r="J2654" s="1" t="s">
        <v>24</v>
      </c>
      <c r="K2654" s="1" t="s">
        <v>25</v>
      </c>
      <c r="L2654" s="1" t="s">
        <v>26</v>
      </c>
      <c r="M2654" s="1" t="s">
        <v>27</v>
      </c>
      <c r="N2654" s="3" t="s">
        <v>28</v>
      </c>
    </row>
    <row r="2655" spans="1:14" ht="19.95" customHeight="1" x14ac:dyDescent="0.25">
      <c r="A2655" s="2">
        <v>138767</v>
      </c>
      <c r="B2655" s="1">
        <v>91</v>
      </c>
      <c r="C2655" s="1">
        <v>3.0188000000000001</v>
      </c>
      <c r="D2655" s="1">
        <v>6.1467000000000001</v>
      </c>
      <c r="E2655" s="1">
        <v>12.4998</v>
      </c>
      <c r="F2655" s="1">
        <v>25.006399999999999</v>
      </c>
      <c r="G2655" s="1" t="s">
        <v>14</v>
      </c>
      <c r="H2655" s="1" t="s">
        <v>22</v>
      </c>
      <c r="I2655" s="1" t="s">
        <v>23</v>
      </c>
      <c r="J2655" s="1" t="s">
        <v>24</v>
      </c>
      <c r="K2655" s="1" t="s">
        <v>25</v>
      </c>
      <c r="L2655" s="1" t="s">
        <v>26</v>
      </c>
      <c r="M2655" s="1" t="s">
        <v>27</v>
      </c>
      <c r="N2655" s="3" t="s">
        <v>28</v>
      </c>
    </row>
    <row r="2656" spans="1:14" ht="19.95" hidden="1" customHeight="1" x14ac:dyDescent="0.25">
      <c r="A2656" s="2">
        <v>138760</v>
      </c>
      <c r="B2656" s="1">
        <v>27</v>
      </c>
      <c r="C2656" s="1">
        <v>1.4398</v>
      </c>
      <c r="D2656" s="1">
        <v>4.8449999999999998</v>
      </c>
      <c r="E2656" s="1">
        <v>9.3580000000000005</v>
      </c>
      <c r="F2656" s="1">
        <v>18.817699999999999</v>
      </c>
      <c r="G2656" s="1" t="s">
        <v>29</v>
      </c>
      <c r="H2656" s="1" t="s">
        <v>31</v>
      </c>
      <c r="I2656" s="1" t="s">
        <v>32</v>
      </c>
      <c r="J2656" s="1" t="s">
        <v>33</v>
      </c>
      <c r="K2656" s="1" t="s">
        <v>34</v>
      </c>
      <c r="L2656" s="1" t="s">
        <v>35</v>
      </c>
      <c r="M2656" s="1" t="s">
        <v>36</v>
      </c>
      <c r="N2656" s="3" t="s">
        <v>37</v>
      </c>
    </row>
    <row r="2657" spans="1:14" ht="19.95" hidden="1" customHeight="1" x14ac:dyDescent="0.25">
      <c r="A2657" s="2">
        <v>138713</v>
      </c>
      <c r="B2657" s="1">
        <v>15</v>
      </c>
      <c r="C2657" s="1">
        <v>1.9972000000000001</v>
      </c>
      <c r="D2657" s="1">
        <v>4.4457000000000004</v>
      </c>
      <c r="E2657" s="1">
        <v>8.2626000000000008</v>
      </c>
      <c r="F2657" s="1">
        <v>17.0686</v>
      </c>
      <c r="G2657" s="1" t="s">
        <v>29</v>
      </c>
      <c r="H2657" s="1" t="s">
        <v>31</v>
      </c>
      <c r="I2657" s="1" t="s">
        <v>32</v>
      </c>
      <c r="J2657" s="1" t="s">
        <v>33</v>
      </c>
      <c r="K2657" s="1" t="s">
        <v>34</v>
      </c>
      <c r="L2657" s="1" t="s">
        <v>35</v>
      </c>
      <c r="M2657" s="1" t="s">
        <v>36</v>
      </c>
      <c r="N2657" s="3" t="s">
        <v>37</v>
      </c>
    </row>
    <row r="2658" spans="1:14" ht="19.95" hidden="1" customHeight="1" x14ac:dyDescent="0.25">
      <c r="A2658" s="2">
        <v>138697</v>
      </c>
      <c r="B2658" s="1">
        <v>22</v>
      </c>
      <c r="C2658" s="1">
        <v>1.4368000000000001</v>
      </c>
      <c r="D2658" s="1">
        <v>4.9946000000000002</v>
      </c>
      <c r="E2658" s="1">
        <v>9.0266999999999999</v>
      </c>
      <c r="F2658" s="1">
        <v>18.8934</v>
      </c>
      <c r="G2658" s="1" t="s">
        <v>30</v>
      </c>
      <c r="H2658" s="1" t="s">
        <v>31</v>
      </c>
      <c r="I2658" s="1" t="s">
        <v>32</v>
      </c>
      <c r="J2658" s="1" t="s">
        <v>33</v>
      </c>
      <c r="K2658" s="1" t="s">
        <v>34</v>
      </c>
      <c r="L2658" s="1" t="s">
        <v>35</v>
      </c>
      <c r="M2658" s="1" t="s">
        <v>36</v>
      </c>
      <c r="N2658" s="3" t="s">
        <v>37</v>
      </c>
    </row>
    <row r="2659" spans="1:14" ht="19.95" hidden="1" customHeight="1" x14ac:dyDescent="0.25">
      <c r="A2659" s="2">
        <v>138695</v>
      </c>
      <c r="B2659" s="1">
        <v>55</v>
      </c>
      <c r="C2659" s="1">
        <v>2.7401</v>
      </c>
      <c r="D2659" s="1">
        <v>5.3818999999999999</v>
      </c>
      <c r="E2659" s="1">
        <v>10.092599999999999</v>
      </c>
      <c r="F2659" s="1">
        <v>22.648800000000001</v>
      </c>
      <c r="G2659" s="1" t="s">
        <v>30</v>
      </c>
      <c r="H2659" s="1" t="s">
        <v>15</v>
      </c>
      <c r="I2659" s="1" t="s">
        <v>16</v>
      </c>
      <c r="J2659" s="1" t="s">
        <v>17</v>
      </c>
      <c r="K2659" s="1" t="s">
        <v>18</v>
      </c>
      <c r="L2659" s="1" t="s">
        <v>19</v>
      </c>
      <c r="M2659" s="1" t="s">
        <v>20</v>
      </c>
      <c r="N2659" s="3" t="s">
        <v>21</v>
      </c>
    </row>
    <row r="2660" spans="1:14" ht="19.95" hidden="1" customHeight="1" x14ac:dyDescent="0.25">
      <c r="A2660" s="2">
        <v>138650</v>
      </c>
      <c r="B2660" s="1">
        <v>29</v>
      </c>
      <c r="C2660" s="1">
        <v>1.8759999999999999</v>
      </c>
      <c r="D2660" s="1">
        <v>4.2099000000000002</v>
      </c>
      <c r="E2660" s="1">
        <v>9.6163000000000007</v>
      </c>
      <c r="F2660" s="1">
        <v>16.479700000000001</v>
      </c>
      <c r="G2660" s="1" t="s">
        <v>14</v>
      </c>
      <c r="H2660" s="1" t="s">
        <v>31</v>
      </c>
      <c r="I2660" s="1" t="s">
        <v>32</v>
      </c>
      <c r="J2660" s="1" t="s">
        <v>33</v>
      </c>
      <c r="K2660" s="1" t="s">
        <v>34</v>
      </c>
      <c r="L2660" s="1" t="s">
        <v>35</v>
      </c>
      <c r="M2660" s="1" t="s">
        <v>36</v>
      </c>
      <c r="N2660" s="3" t="s">
        <v>37</v>
      </c>
    </row>
    <row r="2661" spans="1:14" ht="19.95" hidden="1" customHeight="1" x14ac:dyDescent="0.25">
      <c r="A2661" s="2">
        <v>138610</v>
      </c>
      <c r="B2661" s="1">
        <v>28</v>
      </c>
      <c r="C2661" s="1">
        <v>1.9487000000000001</v>
      </c>
      <c r="D2661" s="1">
        <v>4.9779999999999998</v>
      </c>
      <c r="E2661" s="1">
        <v>9.8397000000000006</v>
      </c>
      <c r="F2661" s="1">
        <v>16.138200000000001</v>
      </c>
      <c r="G2661" s="1" t="s">
        <v>14</v>
      </c>
      <c r="H2661" s="1" t="s">
        <v>31</v>
      </c>
      <c r="I2661" s="1" t="s">
        <v>32</v>
      </c>
      <c r="J2661" s="1" t="s">
        <v>33</v>
      </c>
      <c r="K2661" s="1" t="s">
        <v>34</v>
      </c>
      <c r="L2661" s="1" t="s">
        <v>35</v>
      </c>
      <c r="M2661" s="1" t="s">
        <v>36</v>
      </c>
      <c r="N2661" s="3" t="s">
        <v>37</v>
      </c>
    </row>
    <row r="2662" spans="1:14" ht="19.95" customHeight="1" x14ac:dyDescent="0.25">
      <c r="A2662" s="2">
        <v>138580</v>
      </c>
      <c r="B2662" s="1">
        <v>86</v>
      </c>
      <c r="C2662" s="1">
        <v>3.5731999999999999</v>
      </c>
      <c r="D2662" s="1">
        <v>6.3266</v>
      </c>
      <c r="E2662" s="1">
        <v>12.980700000000001</v>
      </c>
      <c r="F2662" s="1">
        <v>29.679200000000002</v>
      </c>
      <c r="G2662" s="1" t="s">
        <v>29</v>
      </c>
      <c r="H2662" s="1" t="s">
        <v>22</v>
      </c>
      <c r="I2662" s="1" t="s">
        <v>23</v>
      </c>
      <c r="J2662" s="1" t="s">
        <v>24</v>
      </c>
      <c r="K2662" s="1" t="s">
        <v>25</v>
      </c>
      <c r="L2662" s="1" t="s">
        <v>26</v>
      </c>
      <c r="M2662" s="1" t="s">
        <v>27</v>
      </c>
      <c r="N2662" s="3" t="s">
        <v>28</v>
      </c>
    </row>
    <row r="2663" spans="1:14" ht="19.95" hidden="1" customHeight="1" x14ac:dyDescent="0.25">
      <c r="A2663" s="2">
        <v>138567</v>
      </c>
      <c r="B2663" s="1">
        <v>20</v>
      </c>
      <c r="C2663" s="1">
        <v>1.2773000000000001</v>
      </c>
      <c r="D2663" s="1">
        <v>4.4053000000000004</v>
      </c>
      <c r="E2663" s="1">
        <v>8.3582999999999998</v>
      </c>
      <c r="F2663" s="1">
        <v>19.421099999999999</v>
      </c>
      <c r="G2663" s="1" t="s">
        <v>29</v>
      </c>
      <c r="H2663" s="1" t="s">
        <v>31</v>
      </c>
      <c r="I2663" s="1" t="s">
        <v>32</v>
      </c>
      <c r="J2663" s="1" t="s">
        <v>33</v>
      </c>
      <c r="K2663" s="1" t="s">
        <v>34</v>
      </c>
      <c r="L2663" s="1" t="s">
        <v>35</v>
      </c>
      <c r="M2663" s="1" t="s">
        <v>36</v>
      </c>
      <c r="N2663" s="3" t="s">
        <v>37</v>
      </c>
    </row>
    <row r="2664" spans="1:14" ht="19.95" hidden="1" customHeight="1" x14ac:dyDescent="0.25">
      <c r="A2664" s="2">
        <v>138566</v>
      </c>
      <c r="B2664" s="1">
        <v>43</v>
      </c>
      <c r="C2664" s="1">
        <v>2.2743000000000002</v>
      </c>
      <c r="D2664" s="1">
        <v>5.1718000000000002</v>
      </c>
      <c r="E2664" s="1">
        <v>10.7897</v>
      </c>
      <c r="F2664" s="1">
        <v>21.396000000000001</v>
      </c>
      <c r="G2664" s="1" t="s">
        <v>29</v>
      </c>
      <c r="H2664" s="1" t="s">
        <v>15</v>
      </c>
      <c r="I2664" s="1" t="s">
        <v>16</v>
      </c>
      <c r="J2664" s="1" t="s">
        <v>17</v>
      </c>
      <c r="K2664" s="1" t="s">
        <v>18</v>
      </c>
      <c r="L2664" s="1" t="s">
        <v>19</v>
      </c>
      <c r="M2664" s="1" t="s">
        <v>20</v>
      </c>
      <c r="N2664" s="3" t="s">
        <v>21</v>
      </c>
    </row>
    <row r="2665" spans="1:14" ht="19.95" hidden="1" customHeight="1" x14ac:dyDescent="0.25">
      <c r="A2665" s="2">
        <v>138550</v>
      </c>
      <c r="B2665" s="1">
        <v>18</v>
      </c>
      <c r="C2665" s="1">
        <v>1.0605</v>
      </c>
      <c r="D2665" s="1">
        <v>4.7232000000000003</v>
      </c>
      <c r="E2665" s="1">
        <v>9.0792999999999999</v>
      </c>
      <c r="F2665" s="1">
        <v>18.632000000000001</v>
      </c>
      <c r="G2665" s="1" t="s">
        <v>29</v>
      </c>
      <c r="H2665" s="1" t="s">
        <v>31</v>
      </c>
      <c r="I2665" s="1" t="s">
        <v>32</v>
      </c>
      <c r="J2665" s="1" t="s">
        <v>33</v>
      </c>
      <c r="K2665" s="1" t="s">
        <v>34</v>
      </c>
      <c r="L2665" s="1" t="s">
        <v>35</v>
      </c>
      <c r="M2665" s="1" t="s">
        <v>36</v>
      </c>
      <c r="N2665" s="3" t="s">
        <v>37</v>
      </c>
    </row>
    <row r="2666" spans="1:14" ht="19.95" hidden="1" customHeight="1" x14ac:dyDescent="0.25">
      <c r="A2666" s="2">
        <v>138513</v>
      </c>
      <c r="B2666" s="1">
        <v>27</v>
      </c>
      <c r="C2666" s="1">
        <v>1.3073999999999999</v>
      </c>
      <c r="D2666" s="1">
        <v>4.8395000000000001</v>
      </c>
      <c r="E2666" s="1">
        <v>9.4093</v>
      </c>
      <c r="F2666" s="1">
        <v>17.463999999999999</v>
      </c>
      <c r="G2666" s="1" t="s">
        <v>29</v>
      </c>
      <c r="H2666" s="1" t="s">
        <v>31</v>
      </c>
      <c r="I2666" s="1" t="s">
        <v>32</v>
      </c>
      <c r="J2666" s="1" t="s">
        <v>33</v>
      </c>
      <c r="K2666" s="1" t="s">
        <v>34</v>
      </c>
      <c r="L2666" s="1" t="s">
        <v>35</v>
      </c>
      <c r="M2666" s="1" t="s">
        <v>36</v>
      </c>
      <c r="N2666" s="3" t="s">
        <v>37</v>
      </c>
    </row>
    <row r="2667" spans="1:14" ht="19.95" hidden="1" customHeight="1" x14ac:dyDescent="0.25">
      <c r="A2667" s="2">
        <v>138494</v>
      </c>
      <c r="B2667" s="1">
        <v>37</v>
      </c>
      <c r="C2667" s="1">
        <v>2.3618000000000001</v>
      </c>
      <c r="D2667" s="1">
        <v>5.61</v>
      </c>
      <c r="E2667" s="1">
        <v>11.1296</v>
      </c>
      <c r="F2667" s="1">
        <v>21.927600000000002</v>
      </c>
      <c r="G2667" s="1" t="s">
        <v>29</v>
      </c>
      <c r="H2667" s="1" t="s">
        <v>15</v>
      </c>
      <c r="I2667" s="1" t="s">
        <v>16</v>
      </c>
      <c r="J2667" s="1" t="s">
        <v>17</v>
      </c>
      <c r="K2667" s="1" t="s">
        <v>18</v>
      </c>
      <c r="L2667" s="1" t="s">
        <v>19</v>
      </c>
      <c r="M2667" s="1" t="s">
        <v>20</v>
      </c>
      <c r="N2667" s="3" t="s">
        <v>21</v>
      </c>
    </row>
    <row r="2668" spans="1:14" ht="19.95" hidden="1" customHeight="1" x14ac:dyDescent="0.25">
      <c r="A2668" s="2">
        <v>138428</v>
      </c>
      <c r="B2668" s="1">
        <v>16</v>
      </c>
      <c r="C2668" s="1">
        <v>1.1221000000000001</v>
      </c>
      <c r="D2668" s="1">
        <v>4.3094000000000001</v>
      </c>
      <c r="E2668" s="1">
        <v>9.2177000000000007</v>
      </c>
      <c r="F2668" s="1">
        <v>16.408000000000001</v>
      </c>
      <c r="G2668" s="1" t="s">
        <v>29</v>
      </c>
      <c r="H2668" s="1" t="s">
        <v>31</v>
      </c>
      <c r="I2668" s="1" t="s">
        <v>32</v>
      </c>
      <c r="J2668" s="1" t="s">
        <v>33</v>
      </c>
      <c r="K2668" s="1" t="s">
        <v>34</v>
      </c>
      <c r="L2668" s="1" t="s">
        <v>35</v>
      </c>
      <c r="M2668" s="1" t="s">
        <v>36</v>
      </c>
      <c r="N2668" s="3" t="s">
        <v>37</v>
      </c>
    </row>
    <row r="2669" spans="1:14" ht="19.95" hidden="1" customHeight="1" x14ac:dyDescent="0.25">
      <c r="A2669" s="2">
        <v>138419</v>
      </c>
      <c r="B2669" s="1">
        <v>16</v>
      </c>
      <c r="C2669" s="1">
        <v>1.3148</v>
      </c>
      <c r="D2669" s="1">
        <v>4.6410999999999998</v>
      </c>
      <c r="E2669" s="1">
        <v>8.7052999999999994</v>
      </c>
      <c r="F2669" s="1">
        <v>16.826799999999999</v>
      </c>
      <c r="G2669" s="1" t="s">
        <v>14</v>
      </c>
      <c r="H2669" s="1" t="s">
        <v>31</v>
      </c>
      <c r="I2669" s="1" t="s">
        <v>32</v>
      </c>
      <c r="J2669" s="1" t="s">
        <v>33</v>
      </c>
      <c r="K2669" s="1" t="s">
        <v>34</v>
      </c>
      <c r="L2669" s="1" t="s">
        <v>35</v>
      </c>
      <c r="M2669" s="1" t="s">
        <v>36</v>
      </c>
      <c r="N2669" s="3" t="s">
        <v>37</v>
      </c>
    </row>
    <row r="2670" spans="1:14" ht="19.95" customHeight="1" x14ac:dyDescent="0.25">
      <c r="A2670" s="2">
        <v>138408</v>
      </c>
      <c r="B2670" s="1">
        <v>85</v>
      </c>
      <c r="C2670" s="1">
        <v>3.8542000000000001</v>
      </c>
      <c r="D2670" s="1">
        <v>6.8307000000000002</v>
      </c>
      <c r="E2670" s="1">
        <v>14.544499999999999</v>
      </c>
      <c r="F2670" s="1">
        <v>25.044699999999999</v>
      </c>
      <c r="G2670" s="1" t="s">
        <v>38</v>
      </c>
      <c r="H2670" s="1" t="s">
        <v>22</v>
      </c>
      <c r="I2670" s="1" t="s">
        <v>23</v>
      </c>
      <c r="J2670" s="1" t="s">
        <v>24</v>
      </c>
      <c r="K2670" s="1" t="s">
        <v>25</v>
      </c>
      <c r="L2670" s="1" t="s">
        <v>26</v>
      </c>
      <c r="M2670" s="1" t="s">
        <v>27</v>
      </c>
      <c r="N2670" s="3" t="s">
        <v>28</v>
      </c>
    </row>
    <row r="2671" spans="1:14" ht="19.95" hidden="1" customHeight="1" x14ac:dyDescent="0.25">
      <c r="A2671" s="2">
        <v>138350</v>
      </c>
      <c r="B2671" s="1">
        <v>49</v>
      </c>
      <c r="C2671" s="1">
        <v>2.802</v>
      </c>
      <c r="D2671" s="1">
        <v>5.5467000000000004</v>
      </c>
      <c r="E2671" s="1">
        <v>10.510999999999999</v>
      </c>
      <c r="F2671" s="1">
        <v>24.280200000000001</v>
      </c>
      <c r="G2671" s="1" t="s">
        <v>38</v>
      </c>
      <c r="H2671" s="1" t="s">
        <v>15</v>
      </c>
      <c r="I2671" s="1" t="s">
        <v>16</v>
      </c>
      <c r="J2671" s="1" t="s">
        <v>17</v>
      </c>
      <c r="K2671" s="1" t="s">
        <v>18</v>
      </c>
      <c r="L2671" s="1" t="s">
        <v>19</v>
      </c>
      <c r="M2671" s="1" t="s">
        <v>20</v>
      </c>
      <c r="N2671" s="3" t="s">
        <v>21</v>
      </c>
    </row>
    <row r="2672" spans="1:14" ht="19.95" hidden="1" customHeight="1" x14ac:dyDescent="0.25">
      <c r="A2672" s="2">
        <v>138347</v>
      </c>
      <c r="B2672" s="1">
        <v>47</v>
      </c>
      <c r="C2672" s="1">
        <v>2.0977000000000001</v>
      </c>
      <c r="D2672" s="1">
        <v>5.2546999999999997</v>
      </c>
      <c r="E2672" s="1">
        <v>11.8726</v>
      </c>
      <c r="F2672" s="1">
        <v>20.835100000000001</v>
      </c>
      <c r="G2672" s="1" t="s">
        <v>30</v>
      </c>
      <c r="H2672" s="1" t="s">
        <v>15</v>
      </c>
      <c r="I2672" s="1" t="s">
        <v>16</v>
      </c>
      <c r="J2672" s="1" t="s">
        <v>17</v>
      </c>
      <c r="K2672" s="1" t="s">
        <v>18</v>
      </c>
      <c r="L2672" s="1" t="s">
        <v>19</v>
      </c>
      <c r="M2672" s="1" t="s">
        <v>20</v>
      </c>
      <c r="N2672" s="3" t="s">
        <v>21</v>
      </c>
    </row>
    <row r="2673" spans="1:14" ht="19.95" customHeight="1" x14ac:dyDescent="0.25">
      <c r="A2673" s="2">
        <v>138291</v>
      </c>
      <c r="B2673" s="1">
        <v>74</v>
      </c>
      <c r="C2673" s="1">
        <v>3.7783000000000002</v>
      </c>
      <c r="D2673" s="1">
        <v>6.3277000000000001</v>
      </c>
      <c r="E2673" s="1">
        <v>13.0511</v>
      </c>
      <c r="F2673" s="1">
        <v>29.699000000000002</v>
      </c>
      <c r="G2673" s="1" t="s">
        <v>30</v>
      </c>
      <c r="H2673" s="1" t="s">
        <v>22</v>
      </c>
      <c r="I2673" s="1" t="s">
        <v>23</v>
      </c>
      <c r="J2673" s="1" t="s">
        <v>24</v>
      </c>
      <c r="K2673" s="1" t="s">
        <v>25</v>
      </c>
      <c r="L2673" s="1" t="s">
        <v>26</v>
      </c>
      <c r="M2673" s="1" t="s">
        <v>27</v>
      </c>
      <c r="N2673" s="3" t="s">
        <v>28</v>
      </c>
    </row>
    <row r="2674" spans="1:14" ht="19.95" hidden="1" customHeight="1" x14ac:dyDescent="0.25">
      <c r="A2674" s="2">
        <v>138290</v>
      </c>
      <c r="B2674" s="1">
        <v>25</v>
      </c>
      <c r="C2674" s="1">
        <v>1.9696</v>
      </c>
      <c r="D2674" s="1">
        <v>4.0465</v>
      </c>
      <c r="E2674" s="1">
        <v>8.4479000000000006</v>
      </c>
      <c r="F2674" s="1">
        <v>16.889800000000001</v>
      </c>
      <c r="G2674" s="1" t="s">
        <v>38</v>
      </c>
      <c r="H2674" s="1" t="s">
        <v>31</v>
      </c>
      <c r="I2674" s="1" t="s">
        <v>32</v>
      </c>
      <c r="J2674" s="1" t="s">
        <v>33</v>
      </c>
      <c r="K2674" s="1" t="s">
        <v>34</v>
      </c>
      <c r="L2674" s="1" t="s">
        <v>35</v>
      </c>
      <c r="M2674" s="1" t="s">
        <v>36</v>
      </c>
      <c r="N2674" s="3" t="s">
        <v>37</v>
      </c>
    </row>
    <row r="2675" spans="1:14" ht="19.95" hidden="1" customHeight="1" x14ac:dyDescent="0.25">
      <c r="A2675" s="2">
        <v>138280</v>
      </c>
      <c r="B2675" s="1">
        <v>18</v>
      </c>
      <c r="C2675" s="1">
        <v>1.4843</v>
      </c>
      <c r="D2675" s="1">
        <v>4.6471</v>
      </c>
      <c r="E2675" s="1">
        <v>9.8873999999999995</v>
      </c>
      <c r="F2675" s="1">
        <v>19.1174</v>
      </c>
      <c r="G2675" s="1" t="s">
        <v>30</v>
      </c>
      <c r="H2675" s="1" t="s">
        <v>31</v>
      </c>
      <c r="I2675" s="1" t="s">
        <v>32</v>
      </c>
      <c r="J2675" s="1" t="s">
        <v>33</v>
      </c>
      <c r="K2675" s="1" t="s">
        <v>34</v>
      </c>
      <c r="L2675" s="1" t="s">
        <v>35</v>
      </c>
      <c r="M2675" s="1" t="s">
        <v>36</v>
      </c>
      <c r="N2675" s="3" t="s">
        <v>37</v>
      </c>
    </row>
    <row r="2676" spans="1:14" ht="19.95" hidden="1" customHeight="1" x14ac:dyDescent="0.25">
      <c r="A2676" s="2">
        <v>138272</v>
      </c>
      <c r="B2676" s="1">
        <v>45</v>
      </c>
      <c r="C2676" s="1">
        <v>2.6911</v>
      </c>
      <c r="D2676" s="1">
        <v>5.8465999999999996</v>
      </c>
      <c r="E2676" s="1">
        <v>10.2369</v>
      </c>
      <c r="F2676" s="1">
        <v>24.0489</v>
      </c>
      <c r="G2676" s="1" t="s">
        <v>38</v>
      </c>
      <c r="H2676" s="1" t="s">
        <v>15</v>
      </c>
      <c r="I2676" s="1" t="s">
        <v>16</v>
      </c>
      <c r="J2676" s="1" t="s">
        <v>17</v>
      </c>
      <c r="K2676" s="1" t="s">
        <v>18</v>
      </c>
      <c r="L2676" s="1" t="s">
        <v>19</v>
      </c>
      <c r="M2676" s="1" t="s">
        <v>20</v>
      </c>
      <c r="N2676" s="3" t="s">
        <v>21</v>
      </c>
    </row>
    <row r="2677" spans="1:14" ht="19.95" hidden="1" customHeight="1" x14ac:dyDescent="0.25">
      <c r="A2677" s="2">
        <v>138259</v>
      </c>
      <c r="B2677" s="1">
        <v>47</v>
      </c>
      <c r="C2677" s="1">
        <v>2.4598</v>
      </c>
      <c r="D2677" s="1">
        <v>5.1352000000000002</v>
      </c>
      <c r="E2677" s="1">
        <v>11.553599999999999</v>
      </c>
      <c r="F2677" s="1">
        <v>21.415700000000001</v>
      </c>
      <c r="G2677" s="1" t="s">
        <v>38</v>
      </c>
      <c r="H2677" s="1" t="s">
        <v>15</v>
      </c>
      <c r="I2677" s="1" t="s">
        <v>16</v>
      </c>
      <c r="J2677" s="1" t="s">
        <v>17</v>
      </c>
      <c r="K2677" s="1" t="s">
        <v>18</v>
      </c>
      <c r="L2677" s="1" t="s">
        <v>19</v>
      </c>
      <c r="M2677" s="1" t="s">
        <v>20</v>
      </c>
      <c r="N2677" s="3" t="s">
        <v>21</v>
      </c>
    </row>
    <row r="2678" spans="1:14" ht="19.95" hidden="1" customHeight="1" x14ac:dyDescent="0.25">
      <c r="A2678" s="2">
        <v>138169</v>
      </c>
      <c r="B2678" s="1">
        <v>22</v>
      </c>
      <c r="C2678" s="1">
        <v>1.3623000000000001</v>
      </c>
      <c r="D2678" s="1">
        <v>4.7161999999999997</v>
      </c>
      <c r="E2678" s="1">
        <v>8.3902000000000001</v>
      </c>
      <c r="F2678" s="1">
        <v>16.228400000000001</v>
      </c>
      <c r="G2678" s="1" t="s">
        <v>14</v>
      </c>
      <c r="H2678" s="1" t="s">
        <v>31</v>
      </c>
      <c r="I2678" s="1" t="s">
        <v>32</v>
      </c>
      <c r="J2678" s="1" t="s">
        <v>33</v>
      </c>
      <c r="K2678" s="1" t="s">
        <v>34</v>
      </c>
      <c r="L2678" s="1" t="s">
        <v>35</v>
      </c>
      <c r="M2678" s="1" t="s">
        <v>36</v>
      </c>
      <c r="N2678" s="3" t="s">
        <v>37</v>
      </c>
    </row>
    <row r="2679" spans="1:14" ht="19.95" customHeight="1" x14ac:dyDescent="0.25">
      <c r="A2679" s="2">
        <v>138166</v>
      </c>
      <c r="B2679" s="1">
        <v>70</v>
      </c>
      <c r="C2679" s="1">
        <v>3.8136000000000001</v>
      </c>
      <c r="D2679" s="1">
        <v>6.2240000000000002</v>
      </c>
      <c r="E2679" s="1">
        <v>15.6067</v>
      </c>
      <c r="F2679" s="1">
        <v>28.542300000000001</v>
      </c>
      <c r="G2679" s="1" t="s">
        <v>38</v>
      </c>
      <c r="H2679" s="1" t="s">
        <v>22</v>
      </c>
      <c r="I2679" s="1" t="s">
        <v>23</v>
      </c>
      <c r="J2679" s="1" t="s">
        <v>24</v>
      </c>
      <c r="K2679" s="1" t="s">
        <v>25</v>
      </c>
      <c r="L2679" s="1" t="s">
        <v>26</v>
      </c>
      <c r="M2679" s="1" t="s">
        <v>27</v>
      </c>
      <c r="N2679" s="3" t="s">
        <v>28</v>
      </c>
    </row>
    <row r="2680" spans="1:14" ht="19.95" hidden="1" customHeight="1" x14ac:dyDescent="0.25">
      <c r="A2680" s="2">
        <v>138078</v>
      </c>
      <c r="B2680" s="1">
        <v>50</v>
      </c>
      <c r="C2680" s="1">
        <v>2.4820000000000002</v>
      </c>
      <c r="D2680" s="1">
        <v>5.8589000000000002</v>
      </c>
      <c r="E2680" s="1">
        <v>10.4323</v>
      </c>
      <c r="F2680" s="1">
        <v>23.988099999999999</v>
      </c>
      <c r="G2680" s="1" t="s">
        <v>38</v>
      </c>
      <c r="H2680" s="1" t="s">
        <v>15</v>
      </c>
      <c r="I2680" s="1" t="s">
        <v>16</v>
      </c>
      <c r="J2680" s="1" t="s">
        <v>17</v>
      </c>
      <c r="K2680" s="1" t="s">
        <v>18</v>
      </c>
      <c r="L2680" s="1" t="s">
        <v>19</v>
      </c>
      <c r="M2680" s="1" t="s">
        <v>20</v>
      </c>
      <c r="N2680" s="3" t="s">
        <v>21</v>
      </c>
    </row>
    <row r="2681" spans="1:14" ht="19.95" hidden="1" customHeight="1" x14ac:dyDescent="0.25">
      <c r="A2681" s="2">
        <v>138078</v>
      </c>
      <c r="B2681" s="1">
        <v>26</v>
      </c>
      <c r="C2681" s="1">
        <v>1.1513</v>
      </c>
      <c r="D2681" s="1">
        <v>4.2986000000000004</v>
      </c>
      <c r="E2681" s="1">
        <v>8.6021000000000001</v>
      </c>
      <c r="F2681" s="1">
        <v>19.97</v>
      </c>
      <c r="G2681" s="1" t="s">
        <v>29</v>
      </c>
      <c r="H2681" s="1" t="s">
        <v>31</v>
      </c>
      <c r="I2681" s="1" t="s">
        <v>32</v>
      </c>
      <c r="J2681" s="1" t="s">
        <v>33</v>
      </c>
      <c r="K2681" s="1" t="s">
        <v>34</v>
      </c>
      <c r="L2681" s="1" t="s">
        <v>35</v>
      </c>
      <c r="M2681" s="1" t="s">
        <v>36</v>
      </c>
      <c r="N2681" s="3" t="s">
        <v>37</v>
      </c>
    </row>
    <row r="2682" spans="1:14" ht="19.95" hidden="1" customHeight="1" x14ac:dyDescent="0.25">
      <c r="A2682" s="2">
        <v>138072</v>
      </c>
      <c r="B2682" s="1">
        <v>14</v>
      </c>
      <c r="C2682" s="1">
        <v>1.8252999999999999</v>
      </c>
      <c r="D2682" s="1">
        <v>4.5885999999999996</v>
      </c>
      <c r="E2682" s="1">
        <v>8.3409999999999993</v>
      </c>
      <c r="F2682" s="1">
        <v>16.311499999999999</v>
      </c>
      <c r="G2682" s="1" t="s">
        <v>30</v>
      </c>
      <c r="H2682" s="1" t="s">
        <v>31</v>
      </c>
      <c r="I2682" s="1" t="s">
        <v>32</v>
      </c>
      <c r="J2682" s="1" t="s">
        <v>33</v>
      </c>
      <c r="K2682" s="1" t="s">
        <v>34</v>
      </c>
      <c r="L2682" s="1" t="s">
        <v>35</v>
      </c>
      <c r="M2682" s="1" t="s">
        <v>36</v>
      </c>
      <c r="N2682" s="3" t="s">
        <v>37</v>
      </c>
    </row>
    <row r="2683" spans="1:14" ht="19.95" customHeight="1" x14ac:dyDescent="0.25">
      <c r="A2683" s="2">
        <v>138062</v>
      </c>
      <c r="B2683" s="1">
        <v>62</v>
      </c>
      <c r="C2683" s="1">
        <v>3.1892999999999998</v>
      </c>
      <c r="D2683" s="1">
        <v>6.3090000000000002</v>
      </c>
      <c r="E2683" s="1">
        <v>15.565899999999999</v>
      </c>
      <c r="F2683" s="1">
        <v>27.744700000000002</v>
      </c>
      <c r="G2683" s="1" t="s">
        <v>29</v>
      </c>
      <c r="H2683" s="1" t="s">
        <v>22</v>
      </c>
      <c r="I2683" s="1" t="s">
        <v>23</v>
      </c>
      <c r="J2683" s="1" t="s">
        <v>24</v>
      </c>
      <c r="K2683" s="1" t="s">
        <v>25</v>
      </c>
      <c r="L2683" s="1" t="s">
        <v>26</v>
      </c>
      <c r="M2683" s="1" t="s">
        <v>27</v>
      </c>
      <c r="N2683" s="3" t="s">
        <v>28</v>
      </c>
    </row>
    <row r="2684" spans="1:14" ht="19.95" hidden="1" customHeight="1" x14ac:dyDescent="0.25">
      <c r="A2684" s="2">
        <v>138031</v>
      </c>
      <c r="B2684" s="1">
        <v>19</v>
      </c>
      <c r="C2684" s="1">
        <v>1.1176999999999999</v>
      </c>
      <c r="D2684" s="1">
        <v>4.2865000000000002</v>
      </c>
      <c r="E2684" s="1">
        <v>9.7232000000000003</v>
      </c>
      <c r="F2684" s="1">
        <v>19.412199999999999</v>
      </c>
      <c r="G2684" s="1" t="s">
        <v>30</v>
      </c>
      <c r="H2684" s="1" t="s">
        <v>31</v>
      </c>
      <c r="I2684" s="1" t="s">
        <v>32</v>
      </c>
      <c r="J2684" s="1" t="s">
        <v>33</v>
      </c>
      <c r="K2684" s="1" t="s">
        <v>34</v>
      </c>
      <c r="L2684" s="1" t="s">
        <v>35</v>
      </c>
      <c r="M2684" s="1" t="s">
        <v>36</v>
      </c>
      <c r="N2684" s="3" t="s">
        <v>37</v>
      </c>
    </row>
    <row r="2685" spans="1:14" ht="19.95" customHeight="1" x14ac:dyDescent="0.25">
      <c r="A2685" s="2">
        <v>138014</v>
      </c>
      <c r="B2685" s="1">
        <v>65</v>
      </c>
      <c r="C2685" s="1">
        <v>3.3092999999999999</v>
      </c>
      <c r="D2685" s="1">
        <v>6.9908999999999999</v>
      </c>
      <c r="E2685" s="1">
        <v>14.0924</v>
      </c>
      <c r="F2685" s="1">
        <v>29.347200000000001</v>
      </c>
      <c r="G2685" s="1" t="s">
        <v>29</v>
      </c>
      <c r="H2685" s="1" t="s">
        <v>22</v>
      </c>
      <c r="I2685" s="1" t="s">
        <v>23</v>
      </c>
      <c r="J2685" s="1" t="s">
        <v>24</v>
      </c>
      <c r="K2685" s="1" t="s">
        <v>25</v>
      </c>
      <c r="L2685" s="1" t="s">
        <v>26</v>
      </c>
      <c r="M2685" s="1" t="s">
        <v>27</v>
      </c>
      <c r="N2685" s="3" t="s">
        <v>28</v>
      </c>
    </row>
    <row r="2686" spans="1:14" ht="19.95" hidden="1" customHeight="1" x14ac:dyDescent="0.25">
      <c r="A2686" s="2">
        <v>137972</v>
      </c>
      <c r="B2686" s="1">
        <v>10</v>
      </c>
      <c r="C2686" s="1">
        <v>1.8875</v>
      </c>
      <c r="D2686" s="1">
        <v>4.6032999999999999</v>
      </c>
      <c r="E2686" s="1">
        <v>9.0619999999999994</v>
      </c>
      <c r="F2686" s="1">
        <v>16.480799999999999</v>
      </c>
      <c r="G2686" s="1" t="s">
        <v>14</v>
      </c>
      <c r="H2686" s="1" t="s">
        <v>31</v>
      </c>
      <c r="I2686" s="1" t="s">
        <v>32</v>
      </c>
      <c r="J2686" s="1" t="s">
        <v>33</v>
      </c>
      <c r="K2686" s="1" t="s">
        <v>34</v>
      </c>
      <c r="L2686" s="1" t="s">
        <v>35</v>
      </c>
      <c r="M2686" s="1" t="s">
        <v>36</v>
      </c>
      <c r="N2686" s="3" t="s">
        <v>37</v>
      </c>
    </row>
    <row r="2687" spans="1:14" ht="19.95" hidden="1" customHeight="1" x14ac:dyDescent="0.25">
      <c r="A2687" s="2">
        <v>137937</v>
      </c>
      <c r="B2687" s="1">
        <v>14</v>
      </c>
      <c r="C2687" s="1">
        <v>1.7112000000000001</v>
      </c>
      <c r="D2687" s="1">
        <v>4.9378000000000002</v>
      </c>
      <c r="E2687" s="1">
        <v>9.7492000000000001</v>
      </c>
      <c r="F2687" s="1">
        <v>17.520199999999999</v>
      </c>
      <c r="G2687" s="1" t="s">
        <v>29</v>
      </c>
      <c r="H2687" s="1" t="s">
        <v>31</v>
      </c>
      <c r="I2687" s="1" t="s">
        <v>32</v>
      </c>
      <c r="J2687" s="1" t="s">
        <v>33</v>
      </c>
      <c r="K2687" s="1" t="s">
        <v>34</v>
      </c>
      <c r="L2687" s="1" t="s">
        <v>35</v>
      </c>
      <c r="M2687" s="1" t="s">
        <v>36</v>
      </c>
      <c r="N2687" s="3" t="s">
        <v>37</v>
      </c>
    </row>
    <row r="2688" spans="1:14" ht="19.95" customHeight="1" x14ac:dyDescent="0.25">
      <c r="A2688" s="2">
        <v>137899</v>
      </c>
      <c r="B2688" s="1">
        <v>71</v>
      </c>
      <c r="C2688" s="1">
        <v>3.0369000000000002</v>
      </c>
      <c r="D2688" s="1">
        <v>6.0297000000000001</v>
      </c>
      <c r="E2688" s="1">
        <v>13.147600000000001</v>
      </c>
      <c r="F2688" s="1">
        <v>27.8201</v>
      </c>
      <c r="G2688" s="1" t="s">
        <v>30</v>
      </c>
      <c r="H2688" s="1" t="s">
        <v>22</v>
      </c>
      <c r="I2688" s="1" t="s">
        <v>23</v>
      </c>
      <c r="J2688" s="1" t="s">
        <v>24</v>
      </c>
      <c r="K2688" s="1" t="s">
        <v>25</v>
      </c>
      <c r="L2688" s="1" t="s">
        <v>26</v>
      </c>
      <c r="M2688" s="1" t="s">
        <v>27</v>
      </c>
      <c r="N2688" s="3" t="s">
        <v>28</v>
      </c>
    </row>
    <row r="2689" spans="1:14" ht="19.95" hidden="1" customHeight="1" x14ac:dyDescent="0.25">
      <c r="A2689" s="2">
        <v>137885</v>
      </c>
      <c r="B2689" s="1">
        <v>13</v>
      </c>
      <c r="C2689" s="1">
        <v>1.2451000000000001</v>
      </c>
      <c r="D2689" s="1">
        <v>4.1810999999999998</v>
      </c>
      <c r="E2689" s="1">
        <v>8.6068999999999996</v>
      </c>
      <c r="F2689" s="1">
        <v>17.579499999999999</v>
      </c>
      <c r="G2689" s="1" t="s">
        <v>38</v>
      </c>
      <c r="H2689" s="1" t="s">
        <v>31</v>
      </c>
      <c r="I2689" s="1" t="s">
        <v>32</v>
      </c>
      <c r="J2689" s="1" t="s">
        <v>33</v>
      </c>
      <c r="K2689" s="1" t="s">
        <v>34</v>
      </c>
      <c r="L2689" s="1" t="s">
        <v>35</v>
      </c>
      <c r="M2689" s="1" t="s">
        <v>36</v>
      </c>
      <c r="N2689" s="3" t="s">
        <v>37</v>
      </c>
    </row>
    <row r="2690" spans="1:14" ht="19.95" hidden="1" customHeight="1" x14ac:dyDescent="0.25">
      <c r="A2690" s="2">
        <v>137880</v>
      </c>
      <c r="B2690" s="1">
        <v>45</v>
      </c>
      <c r="C2690" s="1">
        <v>2.3064</v>
      </c>
      <c r="D2690" s="1">
        <v>5.5400999999999998</v>
      </c>
      <c r="E2690" s="1">
        <v>10.0093</v>
      </c>
      <c r="F2690" s="1">
        <v>22.846599999999999</v>
      </c>
      <c r="G2690" s="1" t="s">
        <v>38</v>
      </c>
      <c r="H2690" s="1" t="s">
        <v>15</v>
      </c>
      <c r="I2690" s="1" t="s">
        <v>16</v>
      </c>
      <c r="J2690" s="1" t="s">
        <v>17</v>
      </c>
      <c r="K2690" s="1" t="s">
        <v>18</v>
      </c>
      <c r="L2690" s="1" t="s">
        <v>19</v>
      </c>
      <c r="M2690" s="1" t="s">
        <v>20</v>
      </c>
      <c r="N2690" s="3" t="s">
        <v>21</v>
      </c>
    </row>
    <row r="2691" spans="1:14" ht="19.95" customHeight="1" x14ac:dyDescent="0.25">
      <c r="A2691" s="2">
        <v>137879</v>
      </c>
      <c r="B2691" s="1">
        <v>64</v>
      </c>
      <c r="C2691" s="1">
        <v>3.8822000000000001</v>
      </c>
      <c r="D2691" s="1">
        <v>6.3639000000000001</v>
      </c>
      <c r="E2691" s="1">
        <v>14.571</v>
      </c>
      <c r="F2691" s="1">
        <v>25.7075</v>
      </c>
      <c r="G2691" s="1" t="s">
        <v>30</v>
      </c>
      <c r="H2691" s="1" t="s">
        <v>22</v>
      </c>
      <c r="I2691" s="1" t="s">
        <v>23</v>
      </c>
      <c r="J2691" s="1" t="s">
        <v>24</v>
      </c>
      <c r="K2691" s="1" t="s">
        <v>25</v>
      </c>
      <c r="L2691" s="1" t="s">
        <v>26</v>
      </c>
      <c r="M2691" s="1" t="s">
        <v>27</v>
      </c>
      <c r="N2691" s="3" t="s">
        <v>28</v>
      </c>
    </row>
    <row r="2692" spans="1:14" ht="19.95" hidden="1" customHeight="1" x14ac:dyDescent="0.25">
      <c r="A2692" s="2">
        <v>137878</v>
      </c>
      <c r="B2692" s="1">
        <v>60</v>
      </c>
      <c r="C2692" s="1">
        <v>2.9241000000000001</v>
      </c>
      <c r="D2692" s="1">
        <v>5.3986999999999998</v>
      </c>
      <c r="E2692" s="1">
        <v>11.995100000000001</v>
      </c>
      <c r="F2692" s="1">
        <v>20.240200000000002</v>
      </c>
      <c r="G2692" s="1" t="s">
        <v>14</v>
      </c>
      <c r="H2692" s="1" t="s">
        <v>15</v>
      </c>
      <c r="I2692" s="1" t="s">
        <v>16</v>
      </c>
      <c r="J2692" s="1" t="s">
        <v>17</v>
      </c>
      <c r="K2692" s="1" t="s">
        <v>18</v>
      </c>
      <c r="L2692" s="1" t="s">
        <v>19</v>
      </c>
      <c r="M2692" s="1" t="s">
        <v>20</v>
      </c>
      <c r="N2692" s="3" t="s">
        <v>21</v>
      </c>
    </row>
    <row r="2693" spans="1:14" ht="19.95" hidden="1" customHeight="1" x14ac:dyDescent="0.25">
      <c r="A2693" s="2">
        <v>137859</v>
      </c>
      <c r="B2693" s="1">
        <v>41</v>
      </c>
      <c r="C2693" s="1">
        <v>2.5112000000000001</v>
      </c>
      <c r="D2693" s="1">
        <v>5.0895999999999999</v>
      </c>
      <c r="E2693" s="1">
        <v>11.913399999999999</v>
      </c>
      <c r="F2693" s="1">
        <v>21.9834</v>
      </c>
      <c r="G2693" s="1" t="s">
        <v>14</v>
      </c>
      <c r="H2693" s="1" t="s">
        <v>15</v>
      </c>
      <c r="I2693" s="1" t="s">
        <v>16</v>
      </c>
      <c r="J2693" s="1" t="s">
        <v>17</v>
      </c>
      <c r="K2693" s="1" t="s">
        <v>18</v>
      </c>
      <c r="L2693" s="1" t="s">
        <v>19</v>
      </c>
      <c r="M2693" s="1" t="s">
        <v>20</v>
      </c>
      <c r="N2693" s="3" t="s">
        <v>21</v>
      </c>
    </row>
    <row r="2694" spans="1:14" ht="19.95" hidden="1" customHeight="1" x14ac:dyDescent="0.25">
      <c r="A2694" s="2">
        <v>137838</v>
      </c>
      <c r="B2694" s="1">
        <v>16</v>
      </c>
      <c r="C2694" s="1">
        <v>1.8088</v>
      </c>
      <c r="D2694" s="1">
        <v>4.6582999999999997</v>
      </c>
      <c r="E2694" s="1">
        <v>8.5763999999999996</v>
      </c>
      <c r="F2694" s="1">
        <v>16.703299999999999</v>
      </c>
      <c r="G2694" s="1" t="s">
        <v>38</v>
      </c>
      <c r="H2694" s="1" t="s">
        <v>31</v>
      </c>
      <c r="I2694" s="1" t="s">
        <v>32</v>
      </c>
      <c r="J2694" s="1" t="s">
        <v>33</v>
      </c>
      <c r="K2694" s="1" t="s">
        <v>34</v>
      </c>
      <c r="L2694" s="1" t="s">
        <v>35</v>
      </c>
      <c r="M2694" s="1" t="s">
        <v>36</v>
      </c>
      <c r="N2694" s="3" t="s">
        <v>37</v>
      </c>
    </row>
    <row r="2695" spans="1:14" ht="19.95" hidden="1" customHeight="1" x14ac:dyDescent="0.25">
      <c r="A2695" s="2">
        <v>137827</v>
      </c>
      <c r="B2695" s="1">
        <v>38</v>
      </c>
      <c r="C2695" s="1">
        <v>2.5787</v>
      </c>
      <c r="D2695" s="1">
        <v>5.4912000000000001</v>
      </c>
      <c r="E2695" s="1">
        <v>10.028</v>
      </c>
      <c r="F2695" s="1">
        <v>22.947299999999998</v>
      </c>
      <c r="G2695" s="1" t="s">
        <v>29</v>
      </c>
      <c r="H2695" s="1" t="s">
        <v>15</v>
      </c>
      <c r="I2695" s="1" t="s">
        <v>16</v>
      </c>
      <c r="J2695" s="1" t="s">
        <v>17</v>
      </c>
      <c r="K2695" s="1" t="s">
        <v>18</v>
      </c>
      <c r="L2695" s="1" t="s">
        <v>19</v>
      </c>
      <c r="M2695" s="1" t="s">
        <v>20</v>
      </c>
      <c r="N2695" s="3" t="s">
        <v>21</v>
      </c>
    </row>
    <row r="2696" spans="1:14" ht="19.95" hidden="1" customHeight="1" x14ac:dyDescent="0.25">
      <c r="A2696" s="2">
        <v>137809</v>
      </c>
      <c r="B2696" s="1">
        <v>59</v>
      </c>
      <c r="C2696" s="1">
        <v>2.0539999999999998</v>
      </c>
      <c r="D2696" s="1">
        <v>5.3693999999999997</v>
      </c>
      <c r="E2696" s="1">
        <v>11.1607</v>
      </c>
      <c r="F2696" s="1">
        <v>23.5014</v>
      </c>
      <c r="G2696" s="1" t="s">
        <v>30</v>
      </c>
      <c r="H2696" s="1" t="s">
        <v>15</v>
      </c>
      <c r="I2696" s="1" t="s">
        <v>16</v>
      </c>
      <c r="J2696" s="1" t="s">
        <v>17</v>
      </c>
      <c r="K2696" s="1" t="s">
        <v>18</v>
      </c>
      <c r="L2696" s="1" t="s">
        <v>19</v>
      </c>
      <c r="M2696" s="1" t="s">
        <v>20</v>
      </c>
      <c r="N2696" s="3" t="s">
        <v>21</v>
      </c>
    </row>
    <row r="2697" spans="1:14" ht="19.95" customHeight="1" x14ac:dyDescent="0.25">
      <c r="A2697" s="2">
        <v>137798</v>
      </c>
      <c r="B2697" s="1">
        <v>66</v>
      </c>
      <c r="C2697" s="1">
        <v>3.0697999999999999</v>
      </c>
      <c r="D2697" s="1">
        <v>6.7506000000000004</v>
      </c>
      <c r="E2697" s="1">
        <v>14.0305</v>
      </c>
      <c r="F2697" s="1">
        <v>29.9452</v>
      </c>
      <c r="G2697" s="1" t="s">
        <v>30</v>
      </c>
      <c r="H2697" s="1" t="s">
        <v>22</v>
      </c>
      <c r="I2697" s="1" t="s">
        <v>23</v>
      </c>
      <c r="J2697" s="1" t="s">
        <v>24</v>
      </c>
      <c r="K2697" s="1" t="s">
        <v>25</v>
      </c>
      <c r="L2697" s="1" t="s">
        <v>26</v>
      </c>
      <c r="M2697" s="1" t="s">
        <v>27</v>
      </c>
      <c r="N2697" s="3" t="s">
        <v>28</v>
      </c>
    </row>
    <row r="2698" spans="1:14" ht="19.95" customHeight="1" x14ac:dyDescent="0.25">
      <c r="A2698" s="2">
        <v>137760</v>
      </c>
      <c r="B2698" s="1">
        <v>74</v>
      </c>
      <c r="C2698" s="1">
        <v>3.8437000000000001</v>
      </c>
      <c r="D2698" s="1">
        <v>6.3464999999999998</v>
      </c>
      <c r="E2698" s="1">
        <v>15.599299999999999</v>
      </c>
      <c r="F2698" s="1">
        <v>26.263100000000001</v>
      </c>
      <c r="G2698" s="1" t="s">
        <v>14</v>
      </c>
      <c r="H2698" s="1" t="s">
        <v>22</v>
      </c>
      <c r="I2698" s="1" t="s">
        <v>23</v>
      </c>
      <c r="J2698" s="1" t="s">
        <v>24</v>
      </c>
      <c r="K2698" s="1" t="s">
        <v>25</v>
      </c>
      <c r="L2698" s="1" t="s">
        <v>26</v>
      </c>
      <c r="M2698" s="1" t="s">
        <v>27</v>
      </c>
      <c r="N2698" s="3" t="s">
        <v>28</v>
      </c>
    </row>
    <row r="2699" spans="1:14" ht="19.95" hidden="1" customHeight="1" x14ac:dyDescent="0.25">
      <c r="A2699" s="2">
        <v>137754</v>
      </c>
      <c r="B2699" s="1">
        <v>59</v>
      </c>
      <c r="C2699" s="1">
        <v>2.0369000000000002</v>
      </c>
      <c r="D2699" s="1">
        <v>5.8293999999999997</v>
      </c>
      <c r="E2699" s="1">
        <v>11.0863</v>
      </c>
      <c r="F2699" s="1">
        <v>20.4877</v>
      </c>
      <c r="G2699" s="1" t="s">
        <v>29</v>
      </c>
      <c r="H2699" s="1" t="s">
        <v>15</v>
      </c>
      <c r="I2699" s="1" t="s">
        <v>16</v>
      </c>
      <c r="J2699" s="1" t="s">
        <v>17</v>
      </c>
      <c r="K2699" s="1" t="s">
        <v>18</v>
      </c>
      <c r="L2699" s="1" t="s">
        <v>19</v>
      </c>
      <c r="M2699" s="1" t="s">
        <v>20</v>
      </c>
      <c r="N2699" s="3" t="s">
        <v>21</v>
      </c>
    </row>
    <row r="2700" spans="1:14" ht="19.95" customHeight="1" x14ac:dyDescent="0.25">
      <c r="A2700" s="2">
        <v>137730</v>
      </c>
      <c r="B2700" s="1">
        <v>95</v>
      </c>
      <c r="C2700" s="1">
        <v>3.8165</v>
      </c>
      <c r="D2700" s="1">
        <v>6.6643999999999997</v>
      </c>
      <c r="E2700" s="1">
        <v>15.49</v>
      </c>
      <c r="F2700" s="1">
        <v>28.924499999999998</v>
      </c>
      <c r="G2700" s="1" t="s">
        <v>38</v>
      </c>
      <c r="H2700" s="1" t="s">
        <v>22</v>
      </c>
      <c r="I2700" s="1" t="s">
        <v>23</v>
      </c>
      <c r="J2700" s="1" t="s">
        <v>24</v>
      </c>
      <c r="K2700" s="1" t="s">
        <v>25</v>
      </c>
      <c r="L2700" s="1" t="s">
        <v>26</v>
      </c>
      <c r="M2700" s="1" t="s">
        <v>27</v>
      </c>
      <c r="N2700" s="3" t="s">
        <v>28</v>
      </c>
    </row>
    <row r="2701" spans="1:14" ht="19.95" hidden="1" customHeight="1" x14ac:dyDescent="0.25">
      <c r="A2701" s="2">
        <v>137724</v>
      </c>
      <c r="B2701" s="1">
        <v>27</v>
      </c>
      <c r="C2701" s="1">
        <v>1.4416</v>
      </c>
      <c r="D2701" s="1">
        <v>4.5408999999999997</v>
      </c>
      <c r="E2701" s="1">
        <v>9.6609999999999996</v>
      </c>
      <c r="F2701" s="1">
        <v>18.327300000000001</v>
      </c>
      <c r="G2701" s="1" t="s">
        <v>30</v>
      </c>
      <c r="H2701" s="1" t="s">
        <v>31</v>
      </c>
      <c r="I2701" s="1" t="s">
        <v>32</v>
      </c>
      <c r="J2701" s="1" t="s">
        <v>33</v>
      </c>
      <c r="K2701" s="1" t="s">
        <v>34</v>
      </c>
      <c r="L2701" s="1" t="s">
        <v>35</v>
      </c>
      <c r="M2701" s="1" t="s">
        <v>36</v>
      </c>
      <c r="N2701" s="3" t="s">
        <v>37</v>
      </c>
    </row>
    <row r="2702" spans="1:14" ht="19.95" customHeight="1" x14ac:dyDescent="0.25">
      <c r="A2702" s="2">
        <v>137689</v>
      </c>
      <c r="B2702" s="1">
        <v>77</v>
      </c>
      <c r="C2702" s="1">
        <v>3.6345999999999998</v>
      </c>
      <c r="D2702" s="1">
        <v>6.6727999999999996</v>
      </c>
      <c r="E2702" s="1">
        <v>14.185700000000001</v>
      </c>
      <c r="F2702" s="1">
        <v>28.636299999999999</v>
      </c>
      <c r="G2702" s="1" t="s">
        <v>29</v>
      </c>
      <c r="H2702" s="1" t="s">
        <v>22</v>
      </c>
      <c r="I2702" s="1" t="s">
        <v>23</v>
      </c>
      <c r="J2702" s="1" t="s">
        <v>24</v>
      </c>
      <c r="K2702" s="1" t="s">
        <v>25</v>
      </c>
      <c r="L2702" s="1" t="s">
        <v>26</v>
      </c>
      <c r="M2702" s="1" t="s">
        <v>27</v>
      </c>
      <c r="N2702" s="3" t="s">
        <v>28</v>
      </c>
    </row>
    <row r="2703" spans="1:14" ht="19.95" hidden="1" customHeight="1" x14ac:dyDescent="0.25">
      <c r="A2703" s="2">
        <v>137682</v>
      </c>
      <c r="B2703" s="1">
        <v>30</v>
      </c>
      <c r="C2703" s="1">
        <v>1.8931</v>
      </c>
      <c r="D2703" s="1">
        <v>4.5548000000000002</v>
      </c>
      <c r="E2703" s="1">
        <v>8.6660000000000004</v>
      </c>
      <c r="F2703" s="1">
        <v>18.141300000000001</v>
      </c>
      <c r="G2703" s="1" t="s">
        <v>38</v>
      </c>
      <c r="H2703" s="1" t="s">
        <v>31</v>
      </c>
      <c r="I2703" s="1" t="s">
        <v>32</v>
      </c>
      <c r="J2703" s="1" t="s">
        <v>33</v>
      </c>
      <c r="K2703" s="1" t="s">
        <v>34</v>
      </c>
      <c r="L2703" s="1" t="s">
        <v>35</v>
      </c>
      <c r="M2703" s="1" t="s">
        <v>36</v>
      </c>
      <c r="N2703" s="3" t="s">
        <v>37</v>
      </c>
    </row>
    <row r="2704" spans="1:14" ht="19.95" customHeight="1" x14ac:dyDescent="0.25">
      <c r="A2704" s="2">
        <v>137634</v>
      </c>
      <c r="B2704" s="1">
        <v>84</v>
      </c>
      <c r="C2704" s="1">
        <v>3.7621000000000002</v>
      </c>
      <c r="D2704" s="1">
        <v>6.8605999999999998</v>
      </c>
      <c r="E2704" s="1">
        <v>15.1816</v>
      </c>
      <c r="F2704" s="1">
        <v>28.961200000000002</v>
      </c>
      <c r="G2704" s="1" t="s">
        <v>14</v>
      </c>
      <c r="H2704" s="1" t="s">
        <v>22</v>
      </c>
      <c r="I2704" s="1" t="s">
        <v>23</v>
      </c>
      <c r="J2704" s="1" t="s">
        <v>24</v>
      </c>
      <c r="K2704" s="1" t="s">
        <v>25</v>
      </c>
      <c r="L2704" s="1" t="s">
        <v>26</v>
      </c>
      <c r="M2704" s="1" t="s">
        <v>27</v>
      </c>
      <c r="N2704" s="3" t="s">
        <v>28</v>
      </c>
    </row>
    <row r="2705" spans="1:14" ht="19.95" hidden="1" customHeight="1" x14ac:dyDescent="0.25">
      <c r="A2705" s="2">
        <v>137633</v>
      </c>
      <c r="B2705" s="1">
        <v>49</v>
      </c>
      <c r="C2705" s="1">
        <v>2.2393000000000001</v>
      </c>
      <c r="D2705" s="1">
        <v>5.4991000000000003</v>
      </c>
      <c r="E2705" s="1">
        <v>11.4786</v>
      </c>
      <c r="F2705" s="1">
        <v>23.1995</v>
      </c>
      <c r="G2705" s="1" t="s">
        <v>14</v>
      </c>
      <c r="H2705" s="1" t="s">
        <v>15</v>
      </c>
      <c r="I2705" s="1" t="s">
        <v>16</v>
      </c>
      <c r="J2705" s="1" t="s">
        <v>17</v>
      </c>
      <c r="K2705" s="1" t="s">
        <v>18</v>
      </c>
      <c r="L2705" s="1" t="s">
        <v>19</v>
      </c>
      <c r="M2705" s="1" t="s">
        <v>20</v>
      </c>
      <c r="N2705" s="3" t="s">
        <v>21</v>
      </c>
    </row>
    <row r="2706" spans="1:14" ht="19.95" customHeight="1" x14ac:dyDescent="0.25">
      <c r="A2706" s="2">
        <v>137620</v>
      </c>
      <c r="B2706" s="1">
        <v>86</v>
      </c>
      <c r="C2706" s="1">
        <v>3.1930999999999998</v>
      </c>
      <c r="D2706" s="1">
        <v>6.8840000000000003</v>
      </c>
      <c r="E2706" s="1">
        <v>15.0063</v>
      </c>
      <c r="F2706" s="1">
        <v>25.439699999999998</v>
      </c>
      <c r="G2706" s="1" t="s">
        <v>38</v>
      </c>
      <c r="H2706" s="1" t="s">
        <v>22</v>
      </c>
      <c r="I2706" s="1" t="s">
        <v>23</v>
      </c>
      <c r="J2706" s="1" t="s">
        <v>24</v>
      </c>
      <c r="K2706" s="1" t="s">
        <v>25</v>
      </c>
      <c r="L2706" s="1" t="s">
        <v>26</v>
      </c>
      <c r="M2706" s="1" t="s">
        <v>27</v>
      </c>
      <c r="N2706" s="3" t="s">
        <v>28</v>
      </c>
    </row>
    <row r="2707" spans="1:14" ht="19.95" hidden="1" customHeight="1" x14ac:dyDescent="0.25">
      <c r="A2707" s="2">
        <v>137601</v>
      </c>
      <c r="B2707" s="1">
        <v>25</v>
      </c>
      <c r="C2707" s="1">
        <v>1.6208</v>
      </c>
      <c r="D2707" s="1">
        <v>4.7976999999999999</v>
      </c>
      <c r="E2707" s="1">
        <v>9.6591000000000005</v>
      </c>
      <c r="F2707" s="1">
        <v>18.246700000000001</v>
      </c>
      <c r="G2707" s="1" t="s">
        <v>30</v>
      </c>
      <c r="H2707" s="1" t="s">
        <v>31</v>
      </c>
      <c r="I2707" s="1" t="s">
        <v>32</v>
      </c>
      <c r="J2707" s="1" t="s">
        <v>33</v>
      </c>
      <c r="K2707" s="1" t="s">
        <v>34</v>
      </c>
      <c r="L2707" s="1" t="s">
        <v>35</v>
      </c>
      <c r="M2707" s="1" t="s">
        <v>36</v>
      </c>
      <c r="N2707" s="3" t="s">
        <v>37</v>
      </c>
    </row>
    <row r="2708" spans="1:14" ht="19.95" hidden="1" customHeight="1" x14ac:dyDescent="0.25">
      <c r="A2708" s="2">
        <v>137585</v>
      </c>
      <c r="B2708" s="1">
        <v>29</v>
      </c>
      <c r="C2708" s="1">
        <v>1.2458</v>
      </c>
      <c r="D2708" s="1">
        <v>4.8189000000000002</v>
      </c>
      <c r="E2708" s="1">
        <v>9.8361999999999998</v>
      </c>
      <c r="F2708" s="1">
        <v>16.924600000000002</v>
      </c>
      <c r="G2708" s="1" t="s">
        <v>30</v>
      </c>
      <c r="H2708" s="1" t="s">
        <v>31</v>
      </c>
      <c r="I2708" s="1" t="s">
        <v>32</v>
      </c>
      <c r="J2708" s="1" t="s">
        <v>33</v>
      </c>
      <c r="K2708" s="1" t="s">
        <v>34</v>
      </c>
      <c r="L2708" s="1" t="s">
        <v>35</v>
      </c>
      <c r="M2708" s="1" t="s">
        <v>36</v>
      </c>
      <c r="N2708" s="3" t="s">
        <v>37</v>
      </c>
    </row>
    <row r="2709" spans="1:14" ht="19.95" hidden="1" customHeight="1" x14ac:dyDescent="0.25">
      <c r="A2709" s="2">
        <v>137561</v>
      </c>
      <c r="B2709" s="1">
        <v>24</v>
      </c>
      <c r="C2709" s="1">
        <v>1.8948</v>
      </c>
      <c r="D2709" s="1">
        <v>4.2228000000000003</v>
      </c>
      <c r="E2709" s="1">
        <v>8.5646000000000004</v>
      </c>
      <c r="F2709" s="1">
        <v>18.023199999999999</v>
      </c>
      <c r="G2709" s="1" t="s">
        <v>38</v>
      </c>
      <c r="H2709" s="1" t="s">
        <v>31</v>
      </c>
      <c r="I2709" s="1" t="s">
        <v>32</v>
      </c>
      <c r="J2709" s="1" t="s">
        <v>33</v>
      </c>
      <c r="K2709" s="1" t="s">
        <v>34</v>
      </c>
      <c r="L2709" s="1" t="s">
        <v>35</v>
      </c>
      <c r="M2709" s="1" t="s">
        <v>36</v>
      </c>
      <c r="N2709" s="3" t="s">
        <v>37</v>
      </c>
    </row>
    <row r="2710" spans="1:14" ht="19.95" hidden="1" customHeight="1" x14ac:dyDescent="0.25">
      <c r="A2710" s="2">
        <v>137559</v>
      </c>
      <c r="B2710" s="1">
        <v>12</v>
      </c>
      <c r="C2710" s="1">
        <v>1.2030000000000001</v>
      </c>
      <c r="D2710" s="1">
        <v>4.9104000000000001</v>
      </c>
      <c r="E2710" s="1">
        <v>8.1268999999999991</v>
      </c>
      <c r="F2710" s="1">
        <v>18.8246</v>
      </c>
      <c r="G2710" s="1" t="s">
        <v>30</v>
      </c>
      <c r="H2710" s="1" t="s">
        <v>31</v>
      </c>
      <c r="I2710" s="1" t="s">
        <v>32</v>
      </c>
      <c r="J2710" s="1" t="s">
        <v>33</v>
      </c>
      <c r="K2710" s="1" t="s">
        <v>34</v>
      </c>
      <c r="L2710" s="1" t="s">
        <v>35</v>
      </c>
      <c r="M2710" s="1" t="s">
        <v>36</v>
      </c>
      <c r="N2710" s="3" t="s">
        <v>37</v>
      </c>
    </row>
    <row r="2711" spans="1:14" ht="19.95" hidden="1" customHeight="1" x14ac:dyDescent="0.25">
      <c r="A2711" s="2">
        <v>137553</v>
      </c>
      <c r="B2711" s="1">
        <v>55</v>
      </c>
      <c r="C2711" s="1">
        <v>2.0478999999999998</v>
      </c>
      <c r="D2711" s="1">
        <v>5.5622999999999996</v>
      </c>
      <c r="E2711" s="1">
        <v>11.2967</v>
      </c>
      <c r="F2711" s="1">
        <v>22.550799999999999</v>
      </c>
      <c r="G2711" s="1" t="s">
        <v>38</v>
      </c>
      <c r="H2711" s="1" t="s">
        <v>15</v>
      </c>
      <c r="I2711" s="1" t="s">
        <v>16</v>
      </c>
      <c r="J2711" s="1" t="s">
        <v>17</v>
      </c>
      <c r="K2711" s="1" t="s">
        <v>18</v>
      </c>
      <c r="L2711" s="1" t="s">
        <v>19</v>
      </c>
      <c r="M2711" s="1" t="s">
        <v>20</v>
      </c>
      <c r="N2711" s="3" t="s">
        <v>21</v>
      </c>
    </row>
    <row r="2712" spans="1:14" ht="19.95" customHeight="1" x14ac:dyDescent="0.25">
      <c r="A2712" s="2">
        <v>137502</v>
      </c>
      <c r="B2712" s="1">
        <v>95</v>
      </c>
      <c r="C2712" s="1">
        <v>3.2170999999999998</v>
      </c>
      <c r="D2712" s="1">
        <v>6.9093</v>
      </c>
      <c r="E2712" s="1">
        <v>13.946099999999999</v>
      </c>
      <c r="F2712" s="1">
        <v>29.360299999999999</v>
      </c>
      <c r="G2712" s="1" t="s">
        <v>38</v>
      </c>
      <c r="H2712" s="1" t="s">
        <v>22</v>
      </c>
      <c r="I2712" s="1" t="s">
        <v>23</v>
      </c>
      <c r="J2712" s="1" t="s">
        <v>24</v>
      </c>
      <c r="K2712" s="1" t="s">
        <v>25</v>
      </c>
      <c r="L2712" s="1" t="s">
        <v>26</v>
      </c>
      <c r="M2712" s="1" t="s">
        <v>27</v>
      </c>
      <c r="N2712" s="3" t="s">
        <v>28</v>
      </c>
    </row>
    <row r="2713" spans="1:14" ht="19.95" hidden="1" customHeight="1" x14ac:dyDescent="0.25">
      <c r="A2713" s="2">
        <v>137425</v>
      </c>
      <c r="B2713" s="1">
        <v>49</v>
      </c>
      <c r="C2713" s="1">
        <v>2.0064000000000002</v>
      </c>
      <c r="D2713" s="1">
        <v>5.5735000000000001</v>
      </c>
      <c r="E2713" s="1">
        <v>11.506600000000001</v>
      </c>
      <c r="F2713" s="1">
        <v>23.1572</v>
      </c>
      <c r="G2713" s="1" t="s">
        <v>14</v>
      </c>
      <c r="H2713" s="1" t="s">
        <v>15</v>
      </c>
      <c r="I2713" s="1" t="s">
        <v>16</v>
      </c>
      <c r="J2713" s="1" t="s">
        <v>17</v>
      </c>
      <c r="K2713" s="1" t="s">
        <v>18</v>
      </c>
      <c r="L2713" s="1" t="s">
        <v>19</v>
      </c>
      <c r="M2713" s="1" t="s">
        <v>20</v>
      </c>
      <c r="N2713" s="3" t="s">
        <v>21</v>
      </c>
    </row>
    <row r="2714" spans="1:14" ht="19.95" hidden="1" customHeight="1" x14ac:dyDescent="0.25">
      <c r="A2714" s="2">
        <v>137349</v>
      </c>
      <c r="B2714" s="1">
        <v>23</v>
      </c>
      <c r="C2714" s="1">
        <v>1.8831</v>
      </c>
      <c r="D2714" s="1">
        <v>4.9470000000000001</v>
      </c>
      <c r="E2714" s="1">
        <v>9.3597000000000001</v>
      </c>
      <c r="F2714" s="1">
        <v>19.022600000000001</v>
      </c>
      <c r="G2714" s="1" t="s">
        <v>38</v>
      </c>
      <c r="H2714" s="1" t="s">
        <v>31</v>
      </c>
      <c r="I2714" s="1" t="s">
        <v>32</v>
      </c>
      <c r="J2714" s="1" t="s">
        <v>33</v>
      </c>
      <c r="K2714" s="1" t="s">
        <v>34</v>
      </c>
      <c r="L2714" s="1" t="s">
        <v>35</v>
      </c>
      <c r="M2714" s="1" t="s">
        <v>36</v>
      </c>
      <c r="N2714" s="3" t="s">
        <v>37</v>
      </c>
    </row>
    <row r="2715" spans="1:14" ht="19.95" customHeight="1" x14ac:dyDescent="0.25">
      <c r="A2715" s="2">
        <v>137344</v>
      </c>
      <c r="B2715" s="1">
        <v>98</v>
      </c>
      <c r="C2715" s="1">
        <v>3.3904000000000001</v>
      </c>
      <c r="D2715" s="1">
        <v>6.7678000000000003</v>
      </c>
      <c r="E2715" s="1">
        <v>14.001799999999999</v>
      </c>
      <c r="F2715" s="1">
        <v>28.139199999999999</v>
      </c>
      <c r="G2715" s="1" t="s">
        <v>29</v>
      </c>
      <c r="H2715" s="1" t="s">
        <v>22</v>
      </c>
      <c r="I2715" s="1" t="s">
        <v>23</v>
      </c>
      <c r="J2715" s="1" t="s">
        <v>24</v>
      </c>
      <c r="K2715" s="1" t="s">
        <v>25</v>
      </c>
      <c r="L2715" s="1" t="s">
        <v>26</v>
      </c>
      <c r="M2715" s="1" t="s">
        <v>27</v>
      </c>
      <c r="N2715" s="3" t="s">
        <v>28</v>
      </c>
    </row>
    <row r="2716" spans="1:14" ht="19.95" hidden="1" customHeight="1" x14ac:dyDescent="0.25">
      <c r="A2716" s="2">
        <v>137342</v>
      </c>
      <c r="B2716" s="1">
        <v>49</v>
      </c>
      <c r="C2716" s="1">
        <v>2.8957999999999999</v>
      </c>
      <c r="D2716" s="1">
        <v>5.2821999999999996</v>
      </c>
      <c r="E2716" s="1">
        <v>11.977</v>
      </c>
      <c r="F2716" s="1">
        <v>22.253499999999999</v>
      </c>
      <c r="G2716" s="1" t="s">
        <v>14</v>
      </c>
      <c r="H2716" s="1" t="s">
        <v>15</v>
      </c>
      <c r="I2716" s="1" t="s">
        <v>16</v>
      </c>
      <c r="J2716" s="1" t="s">
        <v>17</v>
      </c>
      <c r="K2716" s="1" t="s">
        <v>18</v>
      </c>
      <c r="L2716" s="1" t="s">
        <v>19</v>
      </c>
      <c r="M2716" s="1" t="s">
        <v>20</v>
      </c>
      <c r="N2716" s="3" t="s">
        <v>21</v>
      </c>
    </row>
    <row r="2717" spans="1:14" ht="19.95" hidden="1" customHeight="1" x14ac:dyDescent="0.25">
      <c r="A2717" s="2">
        <v>137331</v>
      </c>
      <c r="B2717" s="1">
        <v>24</v>
      </c>
      <c r="C2717" s="1">
        <v>1.0032000000000001</v>
      </c>
      <c r="D2717" s="1">
        <v>4.5153999999999996</v>
      </c>
      <c r="E2717" s="1">
        <v>9.4921000000000006</v>
      </c>
      <c r="F2717" s="1">
        <v>19.986499999999999</v>
      </c>
      <c r="G2717" s="1" t="s">
        <v>14</v>
      </c>
      <c r="H2717" s="1" t="s">
        <v>31</v>
      </c>
      <c r="I2717" s="1" t="s">
        <v>32</v>
      </c>
      <c r="J2717" s="1" t="s">
        <v>33</v>
      </c>
      <c r="K2717" s="1" t="s">
        <v>34</v>
      </c>
      <c r="L2717" s="1" t="s">
        <v>35</v>
      </c>
      <c r="M2717" s="1" t="s">
        <v>36</v>
      </c>
      <c r="N2717" s="3" t="s">
        <v>37</v>
      </c>
    </row>
    <row r="2718" spans="1:14" ht="19.95" customHeight="1" x14ac:dyDescent="0.25">
      <c r="A2718" s="2">
        <v>137250</v>
      </c>
      <c r="B2718" s="1">
        <v>88</v>
      </c>
      <c r="C2718" s="1">
        <v>3.01</v>
      </c>
      <c r="D2718" s="1">
        <v>6.0754000000000001</v>
      </c>
      <c r="E2718" s="1">
        <v>15.0708</v>
      </c>
      <c r="F2718" s="1">
        <v>26.876100000000001</v>
      </c>
      <c r="G2718" s="1" t="s">
        <v>29</v>
      </c>
      <c r="H2718" s="1" t="s">
        <v>22</v>
      </c>
      <c r="I2718" s="1" t="s">
        <v>23</v>
      </c>
      <c r="J2718" s="1" t="s">
        <v>24</v>
      </c>
      <c r="K2718" s="1" t="s">
        <v>25</v>
      </c>
      <c r="L2718" s="1" t="s">
        <v>26</v>
      </c>
      <c r="M2718" s="1" t="s">
        <v>27</v>
      </c>
      <c r="N2718" s="3" t="s">
        <v>28</v>
      </c>
    </row>
    <row r="2719" spans="1:14" ht="19.95" hidden="1" customHeight="1" x14ac:dyDescent="0.25">
      <c r="A2719" s="2">
        <v>137233</v>
      </c>
      <c r="B2719" s="1">
        <v>17</v>
      </c>
      <c r="C2719" s="1">
        <v>1.2347999999999999</v>
      </c>
      <c r="D2719" s="1">
        <v>4.7373000000000003</v>
      </c>
      <c r="E2719" s="1">
        <v>8.1775000000000002</v>
      </c>
      <c r="F2719" s="1">
        <v>17.1463</v>
      </c>
      <c r="G2719" s="1" t="s">
        <v>14</v>
      </c>
      <c r="H2719" s="1" t="s">
        <v>31</v>
      </c>
      <c r="I2719" s="1" t="s">
        <v>32</v>
      </c>
      <c r="J2719" s="1" t="s">
        <v>33</v>
      </c>
      <c r="K2719" s="1" t="s">
        <v>34</v>
      </c>
      <c r="L2719" s="1" t="s">
        <v>35</v>
      </c>
      <c r="M2719" s="1" t="s">
        <v>36</v>
      </c>
      <c r="N2719" s="3" t="s">
        <v>37</v>
      </c>
    </row>
    <row r="2720" spans="1:14" ht="19.95" hidden="1" customHeight="1" x14ac:dyDescent="0.25">
      <c r="A2720" s="2">
        <v>137205</v>
      </c>
      <c r="B2720" s="1">
        <v>37</v>
      </c>
      <c r="C2720" s="1">
        <v>2.1240999999999999</v>
      </c>
      <c r="D2720" s="1">
        <v>5.5900999999999996</v>
      </c>
      <c r="E2720" s="1">
        <v>11.5166</v>
      </c>
      <c r="F2720" s="1">
        <v>22.425899999999999</v>
      </c>
      <c r="G2720" s="1" t="s">
        <v>30</v>
      </c>
      <c r="H2720" s="1" t="s">
        <v>15</v>
      </c>
      <c r="I2720" s="1" t="s">
        <v>16</v>
      </c>
      <c r="J2720" s="1" t="s">
        <v>17</v>
      </c>
      <c r="K2720" s="1" t="s">
        <v>18</v>
      </c>
      <c r="L2720" s="1" t="s">
        <v>19</v>
      </c>
      <c r="M2720" s="1" t="s">
        <v>20</v>
      </c>
      <c r="N2720" s="3" t="s">
        <v>21</v>
      </c>
    </row>
    <row r="2721" spans="1:14" ht="19.95" customHeight="1" x14ac:dyDescent="0.25">
      <c r="A2721" s="2">
        <v>137203</v>
      </c>
      <c r="B2721" s="1">
        <v>94</v>
      </c>
      <c r="C2721" s="1">
        <v>3.4933000000000001</v>
      </c>
      <c r="D2721" s="1">
        <v>6.8625999999999996</v>
      </c>
      <c r="E2721" s="1">
        <v>13.0314</v>
      </c>
      <c r="F2721" s="1">
        <v>25.132899999999999</v>
      </c>
      <c r="G2721" s="1" t="s">
        <v>14</v>
      </c>
      <c r="H2721" s="1" t="s">
        <v>22</v>
      </c>
      <c r="I2721" s="1" t="s">
        <v>23</v>
      </c>
      <c r="J2721" s="1" t="s">
        <v>24</v>
      </c>
      <c r="K2721" s="1" t="s">
        <v>25</v>
      </c>
      <c r="L2721" s="1" t="s">
        <v>26</v>
      </c>
      <c r="M2721" s="1" t="s">
        <v>27</v>
      </c>
      <c r="N2721" s="3" t="s">
        <v>28</v>
      </c>
    </row>
    <row r="2722" spans="1:14" ht="19.95" hidden="1" customHeight="1" x14ac:dyDescent="0.25">
      <c r="A2722" s="2">
        <v>137153</v>
      </c>
      <c r="B2722" s="1">
        <v>57</v>
      </c>
      <c r="C2722" s="1">
        <v>2.2566999999999999</v>
      </c>
      <c r="D2722" s="1">
        <v>5.3773999999999997</v>
      </c>
      <c r="E2722" s="1">
        <v>11.708299999999999</v>
      </c>
      <c r="F2722" s="1">
        <v>20.8718</v>
      </c>
      <c r="G2722" s="1" t="s">
        <v>29</v>
      </c>
      <c r="H2722" s="1" t="s">
        <v>15</v>
      </c>
      <c r="I2722" s="1" t="s">
        <v>16</v>
      </c>
      <c r="J2722" s="1" t="s">
        <v>17</v>
      </c>
      <c r="K2722" s="1" t="s">
        <v>18</v>
      </c>
      <c r="L2722" s="1" t="s">
        <v>19</v>
      </c>
      <c r="M2722" s="1" t="s">
        <v>20</v>
      </c>
      <c r="N2722" s="3" t="s">
        <v>21</v>
      </c>
    </row>
    <row r="2723" spans="1:14" ht="19.95" hidden="1" customHeight="1" x14ac:dyDescent="0.25">
      <c r="A2723" s="2">
        <v>137108</v>
      </c>
      <c r="B2723" s="1">
        <v>10</v>
      </c>
      <c r="C2723" s="1">
        <v>1.3231999999999999</v>
      </c>
      <c r="D2723" s="1">
        <v>4.6593</v>
      </c>
      <c r="E2723" s="1">
        <v>8.7242999999999995</v>
      </c>
      <c r="F2723" s="1">
        <v>18.644400000000001</v>
      </c>
      <c r="G2723" s="1" t="s">
        <v>30</v>
      </c>
      <c r="H2723" s="1" t="s">
        <v>31</v>
      </c>
      <c r="I2723" s="1" t="s">
        <v>32</v>
      </c>
      <c r="J2723" s="1" t="s">
        <v>33</v>
      </c>
      <c r="K2723" s="1" t="s">
        <v>34</v>
      </c>
      <c r="L2723" s="1" t="s">
        <v>35</v>
      </c>
      <c r="M2723" s="1" t="s">
        <v>36</v>
      </c>
      <c r="N2723" s="3" t="s">
        <v>37</v>
      </c>
    </row>
    <row r="2724" spans="1:14" ht="19.95" hidden="1" customHeight="1" x14ac:dyDescent="0.25">
      <c r="A2724" s="2">
        <v>137096</v>
      </c>
      <c r="B2724" s="1">
        <v>59</v>
      </c>
      <c r="C2724" s="1">
        <v>2.7730999999999999</v>
      </c>
      <c r="D2724" s="1">
        <v>5.4122000000000003</v>
      </c>
      <c r="E2724" s="1">
        <v>10.126099999999999</v>
      </c>
      <c r="F2724" s="1">
        <v>23.2407</v>
      </c>
      <c r="G2724" s="1" t="s">
        <v>14</v>
      </c>
      <c r="H2724" s="1" t="s">
        <v>15</v>
      </c>
      <c r="I2724" s="1" t="s">
        <v>16</v>
      </c>
      <c r="J2724" s="1" t="s">
        <v>17</v>
      </c>
      <c r="K2724" s="1" t="s">
        <v>18</v>
      </c>
      <c r="L2724" s="1" t="s">
        <v>19</v>
      </c>
      <c r="M2724" s="1" t="s">
        <v>20</v>
      </c>
      <c r="N2724" s="3" t="s">
        <v>21</v>
      </c>
    </row>
    <row r="2725" spans="1:14" ht="19.95" hidden="1" customHeight="1" x14ac:dyDescent="0.25">
      <c r="A2725" s="2">
        <v>137087</v>
      </c>
      <c r="B2725" s="1">
        <v>15</v>
      </c>
      <c r="C2725" s="1">
        <v>1.7190000000000001</v>
      </c>
      <c r="D2725" s="1">
        <v>4.4511000000000003</v>
      </c>
      <c r="E2725" s="1">
        <v>8.2081999999999997</v>
      </c>
      <c r="F2725" s="1">
        <v>18.7803</v>
      </c>
      <c r="G2725" s="1" t="s">
        <v>14</v>
      </c>
      <c r="H2725" s="1" t="s">
        <v>31</v>
      </c>
      <c r="I2725" s="1" t="s">
        <v>32</v>
      </c>
      <c r="J2725" s="1" t="s">
        <v>33</v>
      </c>
      <c r="K2725" s="1" t="s">
        <v>34</v>
      </c>
      <c r="L2725" s="1" t="s">
        <v>35</v>
      </c>
      <c r="M2725" s="1" t="s">
        <v>36</v>
      </c>
      <c r="N2725" s="3" t="s">
        <v>37</v>
      </c>
    </row>
    <row r="2726" spans="1:14" ht="19.95" hidden="1" customHeight="1" x14ac:dyDescent="0.25">
      <c r="A2726" s="2">
        <v>137023</v>
      </c>
      <c r="B2726" s="1">
        <v>45</v>
      </c>
      <c r="C2726" s="1">
        <v>2.1088</v>
      </c>
      <c r="D2726" s="1">
        <v>5.7484000000000002</v>
      </c>
      <c r="E2726" s="1">
        <v>11.122299999999999</v>
      </c>
      <c r="F2726" s="1">
        <v>21.6</v>
      </c>
      <c r="G2726" s="1" t="s">
        <v>38</v>
      </c>
      <c r="H2726" s="1" t="s">
        <v>15</v>
      </c>
      <c r="I2726" s="1" t="s">
        <v>16</v>
      </c>
      <c r="J2726" s="1" t="s">
        <v>17</v>
      </c>
      <c r="K2726" s="1" t="s">
        <v>18</v>
      </c>
      <c r="L2726" s="1" t="s">
        <v>19</v>
      </c>
      <c r="M2726" s="1" t="s">
        <v>20</v>
      </c>
      <c r="N2726" s="3" t="s">
        <v>21</v>
      </c>
    </row>
    <row r="2727" spans="1:14" ht="19.95" customHeight="1" x14ac:dyDescent="0.25">
      <c r="A2727" s="2">
        <v>136983</v>
      </c>
      <c r="B2727" s="1">
        <v>88</v>
      </c>
      <c r="C2727" s="1">
        <v>3.2665000000000002</v>
      </c>
      <c r="D2727" s="1">
        <v>6.8239999999999998</v>
      </c>
      <c r="E2727" s="1">
        <v>15.509</v>
      </c>
      <c r="F2727" s="1">
        <v>29.422899999999998</v>
      </c>
      <c r="G2727" s="1" t="s">
        <v>30</v>
      </c>
      <c r="H2727" s="1" t="s">
        <v>22</v>
      </c>
      <c r="I2727" s="1" t="s">
        <v>23</v>
      </c>
      <c r="J2727" s="1" t="s">
        <v>24</v>
      </c>
      <c r="K2727" s="1" t="s">
        <v>25</v>
      </c>
      <c r="L2727" s="1" t="s">
        <v>26</v>
      </c>
      <c r="M2727" s="1" t="s">
        <v>27</v>
      </c>
      <c r="N2727" s="3" t="s">
        <v>28</v>
      </c>
    </row>
    <row r="2728" spans="1:14" ht="19.95" customHeight="1" x14ac:dyDescent="0.25">
      <c r="A2728" s="2">
        <v>136980</v>
      </c>
      <c r="B2728" s="1">
        <v>84</v>
      </c>
      <c r="C2728" s="1">
        <v>3.2363</v>
      </c>
      <c r="D2728" s="1">
        <v>6.9332000000000003</v>
      </c>
      <c r="E2728" s="1">
        <v>13.0632</v>
      </c>
      <c r="F2728" s="1">
        <v>27.306999999999999</v>
      </c>
      <c r="G2728" s="1" t="s">
        <v>29</v>
      </c>
      <c r="H2728" s="1" t="s">
        <v>22</v>
      </c>
      <c r="I2728" s="1" t="s">
        <v>23</v>
      </c>
      <c r="J2728" s="1" t="s">
        <v>24</v>
      </c>
      <c r="K2728" s="1" t="s">
        <v>25</v>
      </c>
      <c r="L2728" s="1" t="s">
        <v>26</v>
      </c>
      <c r="M2728" s="1" t="s">
        <v>27</v>
      </c>
      <c r="N2728" s="3" t="s">
        <v>28</v>
      </c>
    </row>
    <row r="2729" spans="1:14" ht="19.95" customHeight="1" x14ac:dyDescent="0.25">
      <c r="A2729" s="2">
        <v>136974</v>
      </c>
      <c r="B2729" s="1">
        <v>88</v>
      </c>
      <c r="C2729" s="1">
        <v>3.8149999999999999</v>
      </c>
      <c r="D2729" s="1">
        <v>6.5041000000000002</v>
      </c>
      <c r="E2729" s="1">
        <v>15.815300000000001</v>
      </c>
      <c r="F2729" s="1">
        <v>28.539899999999999</v>
      </c>
      <c r="G2729" s="1" t="s">
        <v>30</v>
      </c>
      <c r="H2729" s="1" t="s">
        <v>22</v>
      </c>
      <c r="I2729" s="1" t="s">
        <v>23</v>
      </c>
      <c r="J2729" s="1" t="s">
        <v>24</v>
      </c>
      <c r="K2729" s="1" t="s">
        <v>25</v>
      </c>
      <c r="L2729" s="1" t="s">
        <v>26</v>
      </c>
      <c r="M2729" s="1" t="s">
        <v>27</v>
      </c>
      <c r="N2729" s="3" t="s">
        <v>28</v>
      </c>
    </row>
    <row r="2730" spans="1:14" ht="19.95" hidden="1" customHeight="1" x14ac:dyDescent="0.25">
      <c r="A2730" s="2">
        <v>136892</v>
      </c>
      <c r="B2730" s="1">
        <v>16</v>
      </c>
      <c r="C2730" s="1">
        <v>1.2166999999999999</v>
      </c>
      <c r="D2730" s="1">
        <v>4.5739999999999998</v>
      </c>
      <c r="E2730" s="1">
        <v>9.9914000000000005</v>
      </c>
      <c r="F2730" s="1">
        <v>16.734400000000001</v>
      </c>
      <c r="G2730" s="1" t="s">
        <v>30</v>
      </c>
      <c r="H2730" s="1" t="s">
        <v>31</v>
      </c>
      <c r="I2730" s="1" t="s">
        <v>32</v>
      </c>
      <c r="J2730" s="1" t="s">
        <v>33</v>
      </c>
      <c r="K2730" s="1" t="s">
        <v>34</v>
      </c>
      <c r="L2730" s="1" t="s">
        <v>35</v>
      </c>
      <c r="M2730" s="1" t="s">
        <v>36</v>
      </c>
      <c r="N2730" s="3" t="s">
        <v>37</v>
      </c>
    </row>
    <row r="2731" spans="1:14" ht="19.95" hidden="1" customHeight="1" x14ac:dyDescent="0.25">
      <c r="A2731" s="2">
        <v>136887</v>
      </c>
      <c r="B2731" s="1">
        <v>11</v>
      </c>
      <c r="C2731" s="1">
        <v>1.6106</v>
      </c>
      <c r="D2731" s="1">
        <v>4.2129000000000003</v>
      </c>
      <c r="E2731" s="1">
        <v>8.8480000000000008</v>
      </c>
      <c r="F2731" s="1">
        <v>19.326799999999999</v>
      </c>
      <c r="G2731" s="1" t="s">
        <v>38</v>
      </c>
      <c r="H2731" s="1" t="s">
        <v>31</v>
      </c>
      <c r="I2731" s="1" t="s">
        <v>32</v>
      </c>
      <c r="J2731" s="1" t="s">
        <v>33</v>
      </c>
      <c r="K2731" s="1" t="s">
        <v>34</v>
      </c>
      <c r="L2731" s="1" t="s">
        <v>35</v>
      </c>
      <c r="M2731" s="1" t="s">
        <v>36</v>
      </c>
      <c r="N2731" s="3" t="s">
        <v>37</v>
      </c>
    </row>
    <row r="2732" spans="1:14" ht="19.95" hidden="1" customHeight="1" x14ac:dyDescent="0.25">
      <c r="A2732" s="2">
        <v>136869</v>
      </c>
      <c r="B2732" s="1">
        <v>24</v>
      </c>
      <c r="C2732" s="1">
        <v>1.5401</v>
      </c>
      <c r="D2732" s="1">
        <v>4.8977000000000004</v>
      </c>
      <c r="E2732" s="1">
        <v>9.1171000000000006</v>
      </c>
      <c r="F2732" s="1">
        <v>18.498999999999999</v>
      </c>
      <c r="G2732" s="1" t="s">
        <v>14</v>
      </c>
      <c r="H2732" s="1" t="s">
        <v>31</v>
      </c>
      <c r="I2732" s="1" t="s">
        <v>32</v>
      </c>
      <c r="J2732" s="1" t="s">
        <v>33</v>
      </c>
      <c r="K2732" s="1" t="s">
        <v>34</v>
      </c>
      <c r="L2732" s="1" t="s">
        <v>35</v>
      </c>
      <c r="M2732" s="1" t="s">
        <v>36</v>
      </c>
      <c r="N2732" s="3" t="s">
        <v>37</v>
      </c>
    </row>
    <row r="2733" spans="1:14" ht="19.95" customHeight="1" x14ac:dyDescent="0.25">
      <c r="A2733" s="2">
        <v>136827</v>
      </c>
      <c r="B2733" s="1">
        <v>99</v>
      </c>
      <c r="C2733" s="1">
        <v>3.7437</v>
      </c>
      <c r="D2733" s="1">
        <v>6.0578000000000003</v>
      </c>
      <c r="E2733" s="1">
        <v>13.6119</v>
      </c>
      <c r="F2733" s="1">
        <v>27.4251</v>
      </c>
      <c r="G2733" s="1" t="s">
        <v>38</v>
      </c>
      <c r="H2733" s="1" t="s">
        <v>22</v>
      </c>
      <c r="I2733" s="1" t="s">
        <v>23</v>
      </c>
      <c r="J2733" s="1" t="s">
        <v>24</v>
      </c>
      <c r="K2733" s="1" t="s">
        <v>25</v>
      </c>
      <c r="L2733" s="1" t="s">
        <v>26</v>
      </c>
      <c r="M2733" s="1" t="s">
        <v>27</v>
      </c>
      <c r="N2733" s="3" t="s">
        <v>28</v>
      </c>
    </row>
    <row r="2734" spans="1:14" ht="19.95" hidden="1" customHeight="1" x14ac:dyDescent="0.25">
      <c r="A2734" s="2">
        <v>136816</v>
      </c>
      <c r="B2734" s="1">
        <v>12</v>
      </c>
      <c r="C2734" s="1">
        <v>1.5716000000000001</v>
      </c>
      <c r="D2734" s="1">
        <v>4.8205</v>
      </c>
      <c r="E2734" s="1">
        <v>9.1683000000000003</v>
      </c>
      <c r="F2734" s="1">
        <v>19.0654</v>
      </c>
      <c r="G2734" s="1" t="s">
        <v>30</v>
      </c>
      <c r="H2734" s="1" t="s">
        <v>31</v>
      </c>
      <c r="I2734" s="1" t="s">
        <v>32</v>
      </c>
      <c r="J2734" s="1" t="s">
        <v>33</v>
      </c>
      <c r="K2734" s="1" t="s">
        <v>34</v>
      </c>
      <c r="L2734" s="1" t="s">
        <v>35</v>
      </c>
      <c r="M2734" s="1" t="s">
        <v>36</v>
      </c>
      <c r="N2734" s="3" t="s">
        <v>37</v>
      </c>
    </row>
    <row r="2735" spans="1:14" ht="19.95" hidden="1" customHeight="1" x14ac:dyDescent="0.25">
      <c r="A2735" s="2">
        <v>136802</v>
      </c>
      <c r="B2735" s="1">
        <v>39</v>
      </c>
      <c r="C2735" s="1">
        <v>2.1979000000000002</v>
      </c>
      <c r="D2735" s="1">
        <v>5.7146999999999997</v>
      </c>
      <c r="E2735" s="1">
        <v>11.7127</v>
      </c>
      <c r="F2735" s="1">
        <v>20.505400000000002</v>
      </c>
      <c r="G2735" s="1" t="s">
        <v>38</v>
      </c>
      <c r="H2735" s="1" t="s">
        <v>15</v>
      </c>
      <c r="I2735" s="1" t="s">
        <v>16</v>
      </c>
      <c r="J2735" s="1" t="s">
        <v>17</v>
      </c>
      <c r="K2735" s="1" t="s">
        <v>18</v>
      </c>
      <c r="L2735" s="1" t="s">
        <v>19</v>
      </c>
      <c r="M2735" s="1" t="s">
        <v>20</v>
      </c>
      <c r="N2735" s="3" t="s">
        <v>21</v>
      </c>
    </row>
    <row r="2736" spans="1:14" ht="19.95" hidden="1" customHeight="1" x14ac:dyDescent="0.25">
      <c r="A2736" s="2">
        <v>136778</v>
      </c>
      <c r="B2736" s="1">
        <v>46</v>
      </c>
      <c r="C2736" s="1">
        <v>2.5948000000000002</v>
      </c>
      <c r="D2736" s="1">
        <v>5.8616000000000001</v>
      </c>
      <c r="E2736" s="1">
        <v>11.145799999999999</v>
      </c>
      <c r="F2736" s="1">
        <v>23.190899999999999</v>
      </c>
      <c r="G2736" s="1" t="s">
        <v>38</v>
      </c>
      <c r="H2736" s="1" t="s">
        <v>15</v>
      </c>
      <c r="I2736" s="1" t="s">
        <v>16</v>
      </c>
      <c r="J2736" s="1" t="s">
        <v>17</v>
      </c>
      <c r="K2736" s="1" t="s">
        <v>18</v>
      </c>
      <c r="L2736" s="1" t="s">
        <v>19</v>
      </c>
      <c r="M2736" s="1" t="s">
        <v>20</v>
      </c>
      <c r="N2736" s="3" t="s">
        <v>21</v>
      </c>
    </row>
    <row r="2737" spans="1:14" ht="19.95" customHeight="1" x14ac:dyDescent="0.25">
      <c r="A2737" s="2">
        <v>136683</v>
      </c>
      <c r="B2737" s="1">
        <v>93</v>
      </c>
      <c r="C2737" s="1">
        <v>3.0640000000000001</v>
      </c>
      <c r="D2737" s="1">
        <v>6.8638000000000003</v>
      </c>
      <c r="E2737" s="1">
        <v>13.8996</v>
      </c>
      <c r="F2737" s="1">
        <v>28.237100000000002</v>
      </c>
      <c r="G2737" s="1" t="s">
        <v>29</v>
      </c>
      <c r="H2737" s="1" t="s">
        <v>22</v>
      </c>
      <c r="I2737" s="1" t="s">
        <v>23</v>
      </c>
      <c r="J2737" s="1" t="s">
        <v>24</v>
      </c>
      <c r="K2737" s="1" t="s">
        <v>25</v>
      </c>
      <c r="L2737" s="1" t="s">
        <v>26</v>
      </c>
      <c r="M2737" s="1" t="s">
        <v>27</v>
      </c>
      <c r="N2737" s="3" t="s">
        <v>28</v>
      </c>
    </row>
    <row r="2738" spans="1:14" ht="19.95" hidden="1" customHeight="1" x14ac:dyDescent="0.25">
      <c r="A2738" s="2">
        <v>136659</v>
      </c>
      <c r="B2738" s="1">
        <v>18</v>
      </c>
      <c r="C2738" s="1">
        <v>1.3685</v>
      </c>
      <c r="D2738" s="1">
        <v>4.9733000000000001</v>
      </c>
      <c r="E2738" s="1">
        <v>8.9184999999999999</v>
      </c>
      <c r="F2738" s="1">
        <v>16.587700000000002</v>
      </c>
      <c r="G2738" s="1" t="s">
        <v>14</v>
      </c>
      <c r="H2738" s="1" t="s">
        <v>31</v>
      </c>
      <c r="I2738" s="1" t="s">
        <v>32</v>
      </c>
      <c r="J2738" s="1" t="s">
        <v>33</v>
      </c>
      <c r="K2738" s="1" t="s">
        <v>34</v>
      </c>
      <c r="L2738" s="1" t="s">
        <v>35</v>
      </c>
      <c r="M2738" s="1" t="s">
        <v>36</v>
      </c>
      <c r="N2738" s="3" t="s">
        <v>37</v>
      </c>
    </row>
    <row r="2739" spans="1:14" ht="19.95" hidden="1" customHeight="1" x14ac:dyDescent="0.25">
      <c r="A2739" s="2">
        <v>136647</v>
      </c>
      <c r="B2739" s="1">
        <v>40</v>
      </c>
      <c r="C2739" s="1">
        <v>2.2126000000000001</v>
      </c>
      <c r="D2739" s="1">
        <v>5.3833000000000002</v>
      </c>
      <c r="E2739" s="1">
        <v>11.243</v>
      </c>
      <c r="F2739" s="1">
        <v>20.545999999999999</v>
      </c>
      <c r="G2739" s="1" t="s">
        <v>30</v>
      </c>
      <c r="H2739" s="1" t="s">
        <v>15</v>
      </c>
      <c r="I2739" s="1" t="s">
        <v>16</v>
      </c>
      <c r="J2739" s="1" t="s">
        <v>17</v>
      </c>
      <c r="K2739" s="1" t="s">
        <v>18</v>
      </c>
      <c r="L2739" s="1" t="s">
        <v>19</v>
      </c>
      <c r="M2739" s="1" t="s">
        <v>20</v>
      </c>
      <c r="N2739" s="3" t="s">
        <v>21</v>
      </c>
    </row>
    <row r="2740" spans="1:14" ht="19.95" hidden="1" customHeight="1" x14ac:dyDescent="0.25">
      <c r="A2740" s="2">
        <v>136603</v>
      </c>
      <c r="B2740" s="1">
        <v>47</v>
      </c>
      <c r="C2740" s="1">
        <v>2.7176999999999998</v>
      </c>
      <c r="D2740" s="1">
        <v>5.3784000000000001</v>
      </c>
      <c r="E2740" s="1">
        <v>10.3127</v>
      </c>
      <c r="F2740" s="1">
        <v>23.0075</v>
      </c>
      <c r="G2740" s="1" t="s">
        <v>14</v>
      </c>
      <c r="H2740" s="1" t="s">
        <v>15</v>
      </c>
      <c r="I2740" s="1" t="s">
        <v>16</v>
      </c>
      <c r="J2740" s="1" t="s">
        <v>17</v>
      </c>
      <c r="K2740" s="1" t="s">
        <v>18</v>
      </c>
      <c r="L2740" s="1" t="s">
        <v>19</v>
      </c>
      <c r="M2740" s="1" t="s">
        <v>20</v>
      </c>
      <c r="N2740" s="3" t="s">
        <v>21</v>
      </c>
    </row>
    <row r="2741" spans="1:14" ht="19.95" hidden="1" customHeight="1" x14ac:dyDescent="0.25">
      <c r="A2741" s="2">
        <v>136444</v>
      </c>
      <c r="B2741" s="1">
        <v>56</v>
      </c>
      <c r="C2741" s="1">
        <v>2.2867999999999999</v>
      </c>
      <c r="D2741" s="1">
        <v>5.5205000000000002</v>
      </c>
      <c r="E2741" s="1">
        <v>11.8263</v>
      </c>
      <c r="F2741" s="1">
        <v>20.217400000000001</v>
      </c>
      <c r="G2741" s="1" t="s">
        <v>14</v>
      </c>
      <c r="H2741" s="1" t="s">
        <v>15</v>
      </c>
      <c r="I2741" s="1" t="s">
        <v>16</v>
      </c>
      <c r="J2741" s="1" t="s">
        <v>17</v>
      </c>
      <c r="K2741" s="1" t="s">
        <v>18</v>
      </c>
      <c r="L2741" s="1" t="s">
        <v>19</v>
      </c>
      <c r="M2741" s="1" t="s">
        <v>20</v>
      </c>
      <c r="N2741" s="3" t="s">
        <v>21</v>
      </c>
    </row>
    <row r="2742" spans="1:14" ht="19.95" customHeight="1" x14ac:dyDescent="0.25">
      <c r="A2742" s="2">
        <v>136347</v>
      </c>
      <c r="B2742" s="1">
        <v>90</v>
      </c>
      <c r="C2742" s="1">
        <v>3.9041000000000001</v>
      </c>
      <c r="D2742" s="1">
        <v>6.0805999999999996</v>
      </c>
      <c r="E2742" s="1">
        <v>12.2974</v>
      </c>
      <c r="F2742" s="1">
        <v>27.953199999999999</v>
      </c>
      <c r="G2742" s="1" t="s">
        <v>14</v>
      </c>
      <c r="H2742" s="1" t="s">
        <v>22</v>
      </c>
      <c r="I2742" s="1" t="s">
        <v>23</v>
      </c>
      <c r="J2742" s="1" t="s">
        <v>24</v>
      </c>
      <c r="K2742" s="1" t="s">
        <v>25</v>
      </c>
      <c r="L2742" s="1" t="s">
        <v>26</v>
      </c>
      <c r="M2742" s="1" t="s">
        <v>27</v>
      </c>
      <c r="N2742" s="3" t="s">
        <v>28</v>
      </c>
    </row>
    <row r="2743" spans="1:14" ht="19.95" hidden="1" customHeight="1" x14ac:dyDescent="0.25">
      <c r="A2743" s="2">
        <v>136346</v>
      </c>
      <c r="B2743" s="1">
        <v>38</v>
      </c>
      <c r="C2743" s="1">
        <v>2.1273</v>
      </c>
      <c r="D2743" s="1">
        <v>5.5744999999999996</v>
      </c>
      <c r="E2743" s="1">
        <v>11.793200000000001</v>
      </c>
      <c r="F2743" s="1">
        <v>24.833500000000001</v>
      </c>
      <c r="G2743" s="1" t="s">
        <v>38</v>
      </c>
      <c r="H2743" s="1" t="s">
        <v>15</v>
      </c>
      <c r="I2743" s="1" t="s">
        <v>16</v>
      </c>
      <c r="J2743" s="1" t="s">
        <v>17</v>
      </c>
      <c r="K2743" s="1" t="s">
        <v>18</v>
      </c>
      <c r="L2743" s="1" t="s">
        <v>19</v>
      </c>
      <c r="M2743" s="1" t="s">
        <v>20</v>
      </c>
      <c r="N2743" s="3" t="s">
        <v>21</v>
      </c>
    </row>
    <row r="2744" spans="1:14" ht="19.95" hidden="1" customHeight="1" x14ac:dyDescent="0.25">
      <c r="A2744" s="2">
        <v>136280</v>
      </c>
      <c r="B2744" s="1">
        <v>59</v>
      </c>
      <c r="C2744" s="1">
        <v>2.8471000000000002</v>
      </c>
      <c r="D2744" s="1">
        <v>5.2305000000000001</v>
      </c>
      <c r="E2744" s="1">
        <v>10.363099999999999</v>
      </c>
      <c r="F2744" s="1">
        <v>24.1312</v>
      </c>
      <c r="G2744" s="1" t="s">
        <v>30</v>
      </c>
      <c r="H2744" s="1" t="s">
        <v>15</v>
      </c>
      <c r="I2744" s="1" t="s">
        <v>16</v>
      </c>
      <c r="J2744" s="1" t="s">
        <v>17</v>
      </c>
      <c r="K2744" s="1" t="s">
        <v>18</v>
      </c>
      <c r="L2744" s="1" t="s">
        <v>19</v>
      </c>
      <c r="M2744" s="1" t="s">
        <v>20</v>
      </c>
      <c r="N2744" s="3" t="s">
        <v>21</v>
      </c>
    </row>
    <row r="2745" spans="1:14" ht="19.95" customHeight="1" x14ac:dyDescent="0.25">
      <c r="A2745" s="2">
        <v>136273</v>
      </c>
      <c r="B2745" s="1">
        <v>66</v>
      </c>
      <c r="C2745" s="1">
        <v>3.0777000000000001</v>
      </c>
      <c r="D2745" s="1">
        <v>6.5434000000000001</v>
      </c>
      <c r="E2745" s="1">
        <v>13.3409</v>
      </c>
      <c r="F2745" s="1">
        <v>25.724</v>
      </c>
      <c r="G2745" s="1" t="s">
        <v>38</v>
      </c>
      <c r="H2745" s="1" t="s">
        <v>22</v>
      </c>
      <c r="I2745" s="1" t="s">
        <v>23</v>
      </c>
      <c r="J2745" s="1" t="s">
        <v>24</v>
      </c>
      <c r="K2745" s="1" t="s">
        <v>25</v>
      </c>
      <c r="L2745" s="1" t="s">
        <v>26</v>
      </c>
      <c r="M2745" s="1" t="s">
        <v>27</v>
      </c>
      <c r="N2745" s="3" t="s">
        <v>28</v>
      </c>
    </row>
    <row r="2746" spans="1:14" ht="19.95" hidden="1" customHeight="1" x14ac:dyDescent="0.25">
      <c r="A2746" s="2">
        <v>136262</v>
      </c>
      <c r="B2746" s="1">
        <v>37</v>
      </c>
      <c r="C2746" s="1">
        <v>2.2966000000000002</v>
      </c>
      <c r="D2746" s="1">
        <v>5.3207000000000004</v>
      </c>
      <c r="E2746" s="1">
        <v>11.486800000000001</v>
      </c>
      <c r="F2746" s="1">
        <v>23.430800000000001</v>
      </c>
      <c r="G2746" s="1" t="s">
        <v>14</v>
      </c>
      <c r="H2746" s="1" t="s">
        <v>15</v>
      </c>
      <c r="I2746" s="1" t="s">
        <v>16</v>
      </c>
      <c r="J2746" s="1" t="s">
        <v>17</v>
      </c>
      <c r="K2746" s="1" t="s">
        <v>18</v>
      </c>
      <c r="L2746" s="1" t="s">
        <v>19</v>
      </c>
      <c r="M2746" s="1" t="s">
        <v>20</v>
      </c>
      <c r="N2746" s="3" t="s">
        <v>21</v>
      </c>
    </row>
    <row r="2747" spans="1:14" ht="19.95" hidden="1" customHeight="1" x14ac:dyDescent="0.25">
      <c r="A2747" s="2">
        <v>136261</v>
      </c>
      <c r="B2747" s="1">
        <v>57</v>
      </c>
      <c r="C2747" s="1">
        <v>2.6269999999999998</v>
      </c>
      <c r="D2747" s="1">
        <v>5.2896999999999998</v>
      </c>
      <c r="E2747" s="1">
        <v>11.8973</v>
      </c>
      <c r="F2747" s="1">
        <v>21.181000000000001</v>
      </c>
      <c r="G2747" s="1" t="s">
        <v>30</v>
      </c>
      <c r="H2747" s="1" t="s">
        <v>15</v>
      </c>
      <c r="I2747" s="1" t="s">
        <v>16</v>
      </c>
      <c r="J2747" s="1" t="s">
        <v>17</v>
      </c>
      <c r="K2747" s="1" t="s">
        <v>18</v>
      </c>
      <c r="L2747" s="1" t="s">
        <v>19</v>
      </c>
      <c r="M2747" s="1" t="s">
        <v>20</v>
      </c>
      <c r="N2747" s="3" t="s">
        <v>21</v>
      </c>
    </row>
    <row r="2748" spans="1:14" ht="19.95" hidden="1" customHeight="1" x14ac:dyDescent="0.25">
      <c r="A2748" s="2">
        <v>136238</v>
      </c>
      <c r="B2748" s="1">
        <v>27</v>
      </c>
      <c r="C2748" s="1">
        <v>1.9187000000000001</v>
      </c>
      <c r="D2748" s="1">
        <v>4.2129000000000003</v>
      </c>
      <c r="E2748" s="1">
        <v>9.6233000000000004</v>
      </c>
      <c r="F2748" s="1">
        <v>17.573499999999999</v>
      </c>
      <c r="G2748" s="1" t="s">
        <v>38</v>
      </c>
      <c r="H2748" s="1" t="s">
        <v>31</v>
      </c>
      <c r="I2748" s="1" t="s">
        <v>32</v>
      </c>
      <c r="J2748" s="1" t="s">
        <v>33</v>
      </c>
      <c r="K2748" s="1" t="s">
        <v>34</v>
      </c>
      <c r="L2748" s="1" t="s">
        <v>35</v>
      </c>
      <c r="M2748" s="1" t="s">
        <v>36</v>
      </c>
      <c r="N2748" s="3" t="s">
        <v>37</v>
      </c>
    </row>
    <row r="2749" spans="1:14" ht="19.95" hidden="1" customHeight="1" x14ac:dyDescent="0.25">
      <c r="A2749" s="2">
        <v>136199</v>
      </c>
      <c r="B2749" s="1">
        <v>41</v>
      </c>
      <c r="C2749" s="1">
        <v>2.5364</v>
      </c>
      <c r="D2749" s="1">
        <v>5.2282999999999999</v>
      </c>
      <c r="E2749" s="1">
        <v>10.355700000000001</v>
      </c>
      <c r="F2749" s="1">
        <v>24.9877</v>
      </c>
      <c r="G2749" s="1" t="s">
        <v>38</v>
      </c>
      <c r="H2749" s="1" t="s">
        <v>15</v>
      </c>
      <c r="I2749" s="1" t="s">
        <v>16</v>
      </c>
      <c r="J2749" s="1" t="s">
        <v>17</v>
      </c>
      <c r="K2749" s="1" t="s">
        <v>18</v>
      </c>
      <c r="L2749" s="1" t="s">
        <v>19</v>
      </c>
      <c r="M2749" s="1" t="s">
        <v>20</v>
      </c>
      <c r="N2749" s="3" t="s">
        <v>21</v>
      </c>
    </row>
    <row r="2750" spans="1:14" ht="19.95" hidden="1" customHeight="1" x14ac:dyDescent="0.25">
      <c r="A2750" s="2">
        <v>136195</v>
      </c>
      <c r="B2750" s="1">
        <v>11</v>
      </c>
      <c r="C2750" s="1">
        <v>1.5350999999999999</v>
      </c>
      <c r="D2750" s="1">
        <v>4.9264999999999999</v>
      </c>
      <c r="E2750" s="1">
        <v>8.8108000000000004</v>
      </c>
      <c r="F2750" s="1">
        <v>16.052900000000001</v>
      </c>
      <c r="G2750" s="1" t="s">
        <v>14</v>
      </c>
      <c r="H2750" s="1" t="s">
        <v>31</v>
      </c>
      <c r="I2750" s="1" t="s">
        <v>32</v>
      </c>
      <c r="J2750" s="1" t="s">
        <v>33</v>
      </c>
      <c r="K2750" s="1" t="s">
        <v>34</v>
      </c>
      <c r="L2750" s="1" t="s">
        <v>35</v>
      </c>
      <c r="M2750" s="1" t="s">
        <v>36</v>
      </c>
      <c r="N2750" s="3" t="s">
        <v>37</v>
      </c>
    </row>
    <row r="2751" spans="1:14" ht="19.95" hidden="1" customHeight="1" x14ac:dyDescent="0.25">
      <c r="A2751" s="2">
        <v>136132</v>
      </c>
      <c r="B2751" s="1">
        <v>42</v>
      </c>
      <c r="C2751" s="1">
        <v>2.4104000000000001</v>
      </c>
      <c r="D2751" s="1">
        <v>5.5461999999999998</v>
      </c>
      <c r="E2751" s="1">
        <v>10.284800000000001</v>
      </c>
      <c r="F2751" s="1">
        <v>22.095800000000001</v>
      </c>
      <c r="G2751" s="1" t="s">
        <v>29</v>
      </c>
      <c r="H2751" s="1" t="s">
        <v>15</v>
      </c>
      <c r="I2751" s="1" t="s">
        <v>16</v>
      </c>
      <c r="J2751" s="1" t="s">
        <v>17</v>
      </c>
      <c r="K2751" s="1" t="s">
        <v>18</v>
      </c>
      <c r="L2751" s="1" t="s">
        <v>19</v>
      </c>
      <c r="M2751" s="1" t="s">
        <v>20</v>
      </c>
      <c r="N2751" s="3" t="s">
        <v>21</v>
      </c>
    </row>
    <row r="2752" spans="1:14" ht="19.95" customHeight="1" x14ac:dyDescent="0.25">
      <c r="A2752" s="2">
        <v>136118</v>
      </c>
      <c r="B2752" s="1">
        <v>78</v>
      </c>
      <c r="C2752" s="1">
        <v>3.5</v>
      </c>
      <c r="D2752" s="1">
        <v>6.5004999999999997</v>
      </c>
      <c r="E2752" s="1">
        <v>15.691700000000001</v>
      </c>
      <c r="F2752" s="1">
        <v>28.315000000000001</v>
      </c>
      <c r="G2752" s="1" t="s">
        <v>38</v>
      </c>
      <c r="H2752" s="1" t="s">
        <v>22</v>
      </c>
      <c r="I2752" s="1" t="s">
        <v>23</v>
      </c>
      <c r="J2752" s="1" t="s">
        <v>24</v>
      </c>
      <c r="K2752" s="1" t="s">
        <v>25</v>
      </c>
      <c r="L2752" s="1" t="s">
        <v>26</v>
      </c>
      <c r="M2752" s="1" t="s">
        <v>27</v>
      </c>
      <c r="N2752" s="3" t="s">
        <v>28</v>
      </c>
    </row>
    <row r="2753" spans="1:14" ht="19.95" hidden="1" customHeight="1" x14ac:dyDescent="0.25">
      <c r="A2753" s="2">
        <v>136058</v>
      </c>
      <c r="B2753" s="1">
        <v>51</v>
      </c>
      <c r="C2753" s="1">
        <v>2.4037000000000002</v>
      </c>
      <c r="D2753" s="1">
        <v>5.7831000000000001</v>
      </c>
      <c r="E2753" s="1">
        <v>11.288600000000001</v>
      </c>
      <c r="F2753" s="1">
        <v>22.29</v>
      </c>
      <c r="G2753" s="1" t="s">
        <v>38</v>
      </c>
      <c r="H2753" s="1" t="s">
        <v>15</v>
      </c>
      <c r="I2753" s="1" t="s">
        <v>16</v>
      </c>
      <c r="J2753" s="1" t="s">
        <v>17</v>
      </c>
      <c r="K2753" s="1" t="s">
        <v>18</v>
      </c>
      <c r="L2753" s="1" t="s">
        <v>19</v>
      </c>
      <c r="M2753" s="1" t="s">
        <v>20</v>
      </c>
      <c r="N2753" s="3" t="s">
        <v>21</v>
      </c>
    </row>
    <row r="2754" spans="1:14" ht="19.95" hidden="1" customHeight="1" x14ac:dyDescent="0.25">
      <c r="A2754" s="2">
        <v>136055</v>
      </c>
      <c r="B2754" s="1">
        <v>35</v>
      </c>
      <c r="C2754" s="1">
        <v>2.8035000000000001</v>
      </c>
      <c r="D2754" s="1">
        <v>5.5544000000000002</v>
      </c>
      <c r="E2754" s="1">
        <v>11.04</v>
      </c>
      <c r="F2754" s="1">
        <v>23.982199999999999</v>
      </c>
      <c r="G2754" s="1" t="s">
        <v>29</v>
      </c>
      <c r="H2754" s="1" t="s">
        <v>15</v>
      </c>
      <c r="I2754" s="1" t="s">
        <v>16</v>
      </c>
      <c r="J2754" s="1" t="s">
        <v>17</v>
      </c>
      <c r="K2754" s="1" t="s">
        <v>18</v>
      </c>
      <c r="L2754" s="1" t="s">
        <v>19</v>
      </c>
      <c r="M2754" s="1" t="s">
        <v>20</v>
      </c>
      <c r="N2754" s="3" t="s">
        <v>21</v>
      </c>
    </row>
    <row r="2755" spans="1:14" ht="19.95" customHeight="1" x14ac:dyDescent="0.25">
      <c r="A2755" s="2">
        <v>136054</v>
      </c>
      <c r="B2755" s="1">
        <v>61</v>
      </c>
      <c r="C2755" s="1">
        <v>3.5280999999999998</v>
      </c>
      <c r="D2755" s="1">
        <v>6.9720000000000004</v>
      </c>
      <c r="E2755" s="1">
        <v>12.3048</v>
      </c>
      <c r="F2755" s="1">
        <v>27.743200000000002</v>
      </c>
      <c r="G2755" s="1" t="s">
        <v>14</v>
      </c>
      <c r="H2755" s="1" t="s">
        <v>22</v>
      </c>
      <c r="I2755" s="1" t="s">
        <v>23</v>
      </c>
      <c r="J2755" s="1" t="s">
        <v>24</v>
      </c>
      <c r="K2755" s="1" t="s">
        <v>25</v>
      </c>
      <c r="L2755" s="1" t="s">
        <v>26</v>
      </c>
      <c r="M2755" s="1" t="s">
        <v>27</v>
      </c>
      <c r="N2755" s="3" t="s">
        <v>28</v>
      </c>
    </row>
    <row r="2756" spans="1:14" ht="19.95" hidden="1" customHeight="1" x14ac:dyDescent="0.25">
      <c r="A2756" s="2">
        <v>136010</v>
      </c>
      <c r="B2756" s="1">
        <v>48</v>
      </c>
      <c r="C2756" s="1">
        <v>2.6143999999999998</v>
      </c>
      <c r="D2756" s="1">
        <v>5.4534000000000002</v>
      </c>
      <c r="E2756" s="1">
        <v>10.677300000000001</v>
      </c>
      <c r="F2756" s="1">
        <v>20.7179</v>
      </c>
      <c r="G2756" s="1" t="s">
        <v>38</v>
      </c>
      <c r="H2756" s="1" t="s">
        <v>15</v>
      </c>
      <c r="I2756" s="1" t="s">
        <v>16</v>
      </c>
      <c r="J2756" s="1" t="s">
        <v>17</v>
      </c>
      <c r="K2756" s="1" t="s">
        <v>18</v>
      </c>
      <c r="L2756" s="1" t="s">
        <v>19</v>
      </c>
      <c r="M2756" s="1" t="s">
        <v>20</v>
      </c>
      <c r="N2756" s="3" t="s">
        <v>21</v>
      </c>
    </row>
    <row r="2757" spans="1:14" ht="19.95" customHeight="1" x14ac:dyDescent="0.25">
      <c r="A2757" s="2">
        <v>136008</v>
      </c>
      <c r="B2757" s="1">
        <v>82</v>
      </c>
      <c r="C2757" s="1">
        <v>3.1406999999999998</v>
      </c>
      <c r="D2757" s="1">
        <v>6.5029000000000003</v>
      </c>
      <c r="E2757" s="1">
        <v>12.0867</v>
      </c>
      <c r="F2757" s="1">
        <v>29.315899999999999</v>
      </c>
      <c r="G2757" s="1" t="s">
        <v>14</v>
      </c>
      <c r="H2757" s="1" t="s">
        <v>22</v>
      </c>
      <c r="I2757" s="1" t="s">
        <v>23</v>
      </c>
      <c r="J2757" s="1" t="s">
        <v>24</v>
      </c>
      <c r="K2757" s="1" t="s">
        <v>25</v>
      </c>
      <c r="L2757" s="1" t="s">
        <v>26</v>
      </c>
      <c r="M2757" s="1" t="s">
        <v>27</v>
      </c>
      <c r="N2757" s="3" t="s">
        <v>28</v>
      </c>
    </row>
    <row r="2758" spans="1:14" ht="19.95" customHeight="1" x14ac:dyDescent="0.25">
      <c r="A2758" s="2">
        <v>135966</v>
      </c>
      <c r="B2758" s="1">
        <v>81</v>
      </c>
      <c r="C2758" s="1">
        <v>3.2945000000000002</v>
      </c>
      <c r="D2758" s="1">
        <v>6.8406000000000002</v>
      </c>
      <c r="E2758" s="1">
        <v>12.074400000000001</v>
      </c>
      <c r="F2758" s="1">
        <v>29.722000000000001</v>
      </c>
      <c r="G2758" s="1" t="s">
        <v>30</v>
      </c>
      <c r="H2758" s="1" t="s">
        <v>22</v>
      </c>
      <c r="I2758" s="1" t="s">
        <v>23</v>
      </c>
      <c r="J2758" s="1" t="s">
        <v>24</v>
      </c>
      <c r="K2758" s="1" t="s">
        <v>25</v>
      </c>
      <c r="L2758" s="1" t="s">
        <v>26</v>
      </c>
      <c r="M2758" s="1" t="s">
        <v>27</v>
      </c>
      <c r="N2758" s="3" t="s">
        <v>28</v>
      </c>
    </row>
    <row r="2759" spans="1:14" ht="19.95" hidden="1" customHeight="1" x14ac:dyDescent="0.25">
      <c r="A2759" s="2">
        <v>135941</v>
      </c>
      <c r="B2759" s="1">
        <v>16</v>
      </c>
      <c r="C2759" s="1">
        <v>1.0367</v>
      </c>
      <c r="D2759" s="1">
        <v>4.9352</v>
      </c>
      <c r="E2759" s="1">
        <v>9.8693000000000008</v>
      </c>
      <c r="F2759" s="1">
        <v>16.5059</v>
      </c>
      <c r="G2759" s="1" t="s">
        <v>14</v>
      </c>
      <c r="H2759" s="1" t="s">
        <v>31</v>
      </c>
      <c r="I2759" s="1" t="s">
        <v>32</v>
      </c>
      <c r="J2759" s="1" t="s">
        <v>33</v>
      </c>
      <c r="K2759" s="1" t="s">
        <v>34</v>
      </c>
      <c r="L2759" s="1" t="s">
        <v>35</v>
      </c>
      <c r="M2759" s="1" t="s">
        <v>36</v>
      </c>
      <c r="N2759" s="3" t="s">
        <v>37</v>
      </c>
    </row>
    <row r="2760" spans="1:14" ht="19.95" customHeight="1" x14ac:dyDescent="0.25">
      <c r="A2760" s="2">
        <v>135939</v>
      </c>
      <c r="B2760" s="1">
        <v>68</v>
      </c>
      <c r="C2760" s="1">
        <v>3.3411</v>
      </c>
      <c r="D2760" s="1">
        <v>6.0843999999999996</v>
      </c>
      <c r="E2760" s="1">
        <v>12.900600000000001</v>
      </c>
      <c r="F2760" s="1">
        <v>28.5274</v>
      </c>
      <c r="G2760" s="1" t="s">
        <v>14</v>
      </c>
      <c r="H2760" s="1" t="s">
        <v>22</v>
      </c>
      <c r="I2760" s="1" t="s">
        <v>23</v>
      </c>
      <c r="J2760" s="1" t="s">
        <v>24</v>
      </c>
      <c r="K2760" s="1" t="s">
        <v>25</v>
      </c>
      <c r="L2760" s="1" t="s">
        <v>26</v>
      </c>
      <c r="M2760" s="1" t="s">
        <v>27</v>
      </c>
      <c r="N2760" s="3" t="s">
        <v>28</v>
      </c>
    </row>
    <row r="2761" spans="1:14" ht="19.95" customHeight="1" x14ac:dyDescent="0.25">
      <c r="A2761" s="2">
        <v>135909</v>
      </c>
      <c r="B2761" s="1">
        <v>88</v>
      </c>
      <c r="C2761" s="1">
        <v>3.4432</v>
      </c>
      <c r="D2761" s="1">
        <v>6.8971999999999998</v>
      </c>
      <c r="E2761" s="1">
        <v>14.557399999999999</v>
      </c>
      <c r="F2761" s="1">
        <v>25.535900000000002</v>
      </c>
      <c r="G2761" s="1" t="s">
        <v>38</v>
      </c>
      <c r="H2761" s="1" t="s">
        <v>22</v>
      </c>
      <c r="I2761" s="1" t="s">
        <v>23</v>
      </c>
      <c r="J2761" s="1" t="s">
        <v>24</v>
      </c>
      <c r="K2761" s="1" t="s">
        <v>25</v>
      </c>
      <c r="L2761" s="1" t="s">
        <v>26</v>
      </c>
      <c r="M2761" s="1" t="s">
        <v>27</v>
      </c>
      <c r="N2761" s="3" t="s">
        <v>28</v>
      </c>
    </row>
    <row r="2762" spans="1:14" ht="19.95" hidden="1" customHeight="1" x14ac:dyDescent="0.25">
      <c r="A2762" s="2">
        <v>135870</v>
      </c>
      <c r="B2762" s="1">
        <v>58</v>
      </c>
      <c r="C2762" s="1">
        <v>2.0947</v>
      </c>
      <c r="D2762" s="1">
        <v>5.7122999999999999</v>
      </c>
      <c r="E2762" s="1">
        <v>11.2311</v>
      </c>
      <c r="F2762" s="1">
        <v>22.191099999999999</v>
      </c>
      <c r="G2762" s="1" t="s">
        <v>29</v>
      </c>
      <c r="H2762" s="1" t="s">
        <v>15</v>
      </c>
      <c r="I2762" s="1" t="s">
        <v>16</v>
      </c>
      <c r="J2762" s="1" t="s">
        <v>17</v>
      </c>
      <c r="K2762" s="1" t="s">
        <v>18</v>
      </c>
      <c r="L2762" s="1" t="s">
        <v>19</v>
      </c>
      <c r="M2762" s="1" t="s">
        <v>20</v>
      </c>
      <c r="N2762" s="3" t="s">
        <v>21</v>
      </c>
    </row>
    <row r="2763" spans="1:14" ht="19.95" hidden="1" customHeight="1" x14ac:dyDescent="0.25">
      <c r="A2763" s="2">
        <v>135854</v>
      </c>
      <c r="B2763" s="1">
        <v>56</v>
      </c>
      <c r="C2763" s="1">
        <v>2.6945999999999999</v>
      </c>
      <c r="D2763" s="1">
        <v>5.7649999999999997</v>
      </c>
      <c r="E2763" s="1">
        <v>10.4549</v>
      </c>
      <c r="F2763" s="1">
        <v>24.1554</v>
      </c>
      <c r="G2763" s="1" t="s">
        <v>30</v>
      </c>
      <c r="H2763" s="1" t="s">
        <v>15</v>
      </c>
      <c r="I2763" s="1" t="s">
        <v>16</v>
      </c>
      <c r="J2763" s="1" t="s">
        <v>17</v>
      </c>
      <c r="K2763" s="1" t="s">
        <v>18</v>
      </c>
      <c r="L2763" s="1" t="s">
        <v>19</v>
      </c>
      <c r="M2763" s="1" t="s">
        <v>20</v>
      </c>
      <c r="N2763" s="3" t="s">
        <v>21</v>
      </c>
    </row>
    <row r="2764" spans="1:14" ht="19.95" hidden="1" customHeight="1" x14ac:dyDescent="0.25">
      <c r="A2764" s="2">
        <v>135847</v>
      </c>
      <c r="B2764" s="1">
        <v>10</v>
      </c>
      <c r="C2764" s="1">
        <v>1.5792999999999999</v>
      </c>
      <c r="D2764" s="1">
        <v>4.2995999999999999</v>
      </c>
      <c r="E2764" s="1">
        <v>8.4128000000000007</v>
      </c>
      <c r="F2764" s="1">
        <v>16.6876</v>
      </c>
      <c r="G2764" s="1" t="s">
        <v>38</v>
      </c>
      <c r="H2764" s="1" t="s">
        <v>31</v>
      </c>
      <c r="I2764" s="1" t="s">
        <v>32</v>
      </c>
      <c r="J2764" s="1" t="s">
        <v>33</v>
      </c>
      <c r="K2764" s="1" t="s">
        <v>34</v>
      </c>
      <c r="L2764" s="1" t="s">
        <v>35</v>
      </c>
      <c r="M2764" s="1" t="s">
        <v>36</v>
      </c>
      <c r="N2764" s="3" t="s">
        <v>37</v>
      </c>
    </row>
    <row r="2765" spans="1:14" ht="19.95" customHeight="1" x14ac:dyDescent="0.25">
      <c r="A2765" s="2">
        <v>135833</v>
      </c>
      <c r="B2765" s="1">
        <v>95</v>
      </c>
      <c r="C2765" s="1">
        <v>3.8144999999999998</v>
      </c>
      <c r="D2765" s="1">
        <v>6.9374000000000002</v>
      </c>
      <c r="E2765" s="1">
        <v>12.279299999999999</v>
      </c>
      <c r="F2765" s="1">
        <v>27.713999999999999</v>
      </c>
      <c r="G2765" s="1" t="s">
        <v>30</v>
      </c>
      <c r="H2765" s="1" t="s">
        <v>22</v>
      </c>
      <c r="I2765" s="1" t="s">
        <v>23</v>
      </c>
      <c r="J2765" s="1" t="s">
        <v>24</v>
      </c>
      <c r="K2765" s="1" t="s">
        <v>25</v>
      </c>
      <c r="L2765" s="1" t="s">
        <v>26</v>
      </c>
      <c r="M2765" s="1" t="s">
        <v>27</v>
      </c>
      <c r="N2765" s="3" t="s">
        <v>28</v>
      </c>
    </row>
    <row r="2766" spans="1:14" ht="19.95" customHeight="1" x14ac:dyDescent="0.25">
      <c r="A2766" s="2">
        <v>135821</v>
      </c>
      <c r="B2766" s="1">
        <v>93</v>
      </c>
      <c r="C2766" s="1">
        <v>3.9171</v>
      </c>
      <c r="D2766" s="1">
        <v>6.9298000000000002</v>
      </c>
      <c r="E2766" s="1">
        <v>13.8597</v>
      </c>
      <c r="F2766" s="1">
        <v>29.5672</v>
      </c>
      <c r="G2766" s="1" t="s">
        <v>29</v>
      </c>
      <c r="H2766" s="1" t="s">
        <v>22</v>
      </c>
      <c r="I2766" s="1" t="s">
        <v>23</v>
      </c>
      <c r="J2766" s="1" t="s">
        <v>24</v>
      </c>
      <c r="K2766" s="1" t="s">
        <v>25</v>
      </c>
      <c r="L2766" s="1" t="s">
        <v>26</v>
      </c>
      <c r="M2766" s="1" t="s">
        <v>27</v>
      </c>
      <c r="N2766" s="3" t="s">
        <v>28</v>
      </c>
    </row>
    <row r="2767" spans="1:14" ht="19.95" customHeight="1" x14ac:dyDescent="0.25">
      <c r="A2767" s="2">
        <v>135815</v>
      </c>
      <c r="B2767" s="1">
        <v>67</v>
      </c>
      <c r="C2767" s="1">
        <v>3.6332</v>
      </c>
      <c r="D2767" s="1">
        <v>6.9943</v>
      </c>
      <c r="E2767" s="1">
        <v>14.030900000000001</v>
      </c>
      <c r="F2767" s="1">
        <v>25.624300000000002</v>
      </c>
      <c r="G2767" s="1" t="s">
        <v>30</v>
      </c>
      <c r="H2767" s="1" t="s">
        <v>22</v>
      </c>
      <c r="I2767" s="1" t="s">
        <v>23</v>
      </c>
      <c r="J2767" s="1" t="s">
        <v>24</v>
      </c>
      <c r="K2767" s="1" t="s">
        <v>25</v>
      </c>
      <c r="L2767" s="1" t="s">
        <v>26</v>
      </c>
      <c r="M2767" s="1" t="s">
        <v>27</v>
      </c>
      <c r="N2767" s="3" t="s">
        <v>28</v>
      </c>
    </row>
    <row r="2768" spans="1:14" ht="19.95" hidden="1" customHeight="1" x14ac:dyDescent="0.25">
      <c r="A2768" s="2">
        <v>135772</v>
      </c>
      <c r="B2768" s="1">
        <v>42</v>
      </c>
      <c r="C2768" s="1">
        <v>2.9826000000000001</v>
      </c>
      <c r="D2768" s="1">
        <v>5.7070999999999996</v>
      </c>
      <c r="E2768" s="1">
        <v>10.6378</v>
      </c>
      <c r="F2768" s="1">
        <v>21.196200000000001</v>
      </c>
      <c r="G2768" s="1" t="s">
        <v>38</v>
      </c>
      <c r="H2768" s="1" t="s">
        <v>15</v>
      </c>
      <c r="I2768" s="1" t="s">
        <v>16</v>
      </c>
      <c r="J2768" s="1" t="s">
        <v>17</v>
      </c>
      <c r="K2768" s="1" t="s">
        <v>18</v>
      </c>
      <c r="L2768" s="1" t="s">
        <v>19</v>
      </c>
      <c r="M2768" s="1" t="s">
        <v>20</v>
      </c>
      <c r="N2768" s="3" t="s">
        <v>21</v>
      </c>
    </row>
    <row r="2769" spans="1:14" ht="19.95" hidden="1" customHeight="1" x14ac:dyDescent="0.25">
      <c r="A2769" s="2">
        <v>135769</v>
      </c>
      <c r="B2769" s="1">
        <v>28</v>
      </c>
      <c r="C2769" s="1">
        <v>1.4672000000000001</v>
      </c>
      <c r="D2769" s="1">
        <v>4.6147</v>
      </c>
      <c r="E2769" s="1">
        <v>9.2958999999999996</v>
      </c>
      <c r="F2769" s="1">
        <v>18.029800000000002</v>
      </c>
      <c r="G2769" s="1" t="s">
        <v>30</v>
      </c>
      <c r="H2769" s="1" t="s">
        <v>31</v>
      </c>
      <c r="I2769" s="1" t="s">
        <v>32</v>
      </c>
      <c r="J2769" s="1" t="s">
        <v>33</v>
      </c>
      <c r="K2769" s="1" t="s">
        <v>34</v>
      </c>
      <c r="L2769" s="1" t="s">
        <v>35</v>
      </c>
      <c r="M2769" s="1" t="s">
        <v>36</v>
      </c>
      <c r="N2769" s="3" t="s">
        <v>37</v>
      </c>
    </row>
    <row r="2770" spans="1:14" ht="19.95" hidden="1" customHeight="1" x14ac:dyDescent="0.25">
      <c r="A2770" s="2">
        <v>135761</v>
      </c>
      <c r="B2770" s="1">
        <v>24</v>
      </c>
      <c r="C2770" s="1">
        <v>1.1838</v>
      </c>
      <c r="D2770" s="1">
        <v>4.6441999999999997</v>
      </c>
      <c r="E2770" s="1">
        <v>9.4518000000000004</v>
      </c>
      <c r="F2770" s="1">
        <v>17.9817</v>
      </c>
      <c r="G2770" s="1" t="s">
        <v>38</v>
      </c>
      <c r="H2770" s="1" t="s">
        <v>31</v>
      </c>
      <c r="I2770" s="1" t="s">
        <v>32</v>
      </c>
      <c r="J2770" s="1" t="s">
        <v>33</v>
      </c>
      <c r="K2770" s="1" t="s">
        <v>34</v>
      </c>
      <c r="L2770" s="1" t="s">
        <v>35</v>
      </c>
      <c r="M2770" s="1" t="s">
        <v>36</v>
      </c>
      <c r="N2770" s="3" t="s">
        <v>37</v>
      </c>
    </row>
    <row r="2771" spans="1:14" ht="19.95" hidden="1" customHeight="1" x14ac:dyDescent="0.25">
      <c r="A2771" s="2">
        <v>135738</v>
      </c>
      <c r="B2771" s="1">
        <v>14</v>
      </c>
      <c r="C2771" s="1">
        <v>1.0448999999999999</v>
      </c>
      <c r="D2771" s="1">
        <v>4.7266000000000004</v>
      </c>
      <c r="E2771" s="1">
        <v>9.4878</v>
      </c>
      <c r="F2771" s="1">
        <v>18.686199999999999</v>
      </c>
      <c r="G2771" s="1" t="s">
        <v>30</v>
      </c>
      <c r="H2771" s="1" t="s">
        <v>31</v>
      </c>
      <c r="I2771" s="1" t="s">
        <v>32</v>
      </c>
      <c r="J2771" s="1" t="s">
        <v>33</v>
      </c>
      <c r="K2771" s="1" t="s">
        <v>34</v>
      </c>
      <c r="L2771" s="1" t="s">
        <v>35</v>
      </c>
      <c r="M2771" s="1" t="s">
        <v>36</v>
      </c>
      <c r="N2771" s="3" t="s">
        <v>37</v>
      </c>
    </row>
    <row r="2772" spans="1:14" ht="19.95" hidden="1" customHeight="1" x14ac:dyDescent="0.25">
      <c r="A2772" s="2">
        <v>135708</v>
      </c>
      <c r="B2772" s="1">
        <v>11</v>
      </c>
      <c r="C2772" s="1">
        <v>1.4408000000000001</v>
      </c>
      <c r="D2772" s="1">
        <v>4.79</v>
      </c>
      <c r="E2772" s="1">
        <v>8.8086000000000002</v>
      </c>
      <c r="F2772" s="1">
        <v>18.1143</v>
      </c>
      <c r="G2772" s="1" t="s">
        <v>29</v>
      </c>
      <c r="H2772" s="1" t="s">
        <v>31</v>
      </c>
      <c r="I2772" s="1" t="s">
        <v>32</v>
      </c>
      <c r="J2772" s="1" t="s">
        <v>33</v>
      </c>
      <c r="K2772" s="1" t="s">
        <v>34</v>
      </c>
      <c r="L2772" s="1" t="s">
        <v>35</v>
      </c>
      <c r="M2772" s="1" t="s">
        <v>36</v>
      </c>
      <c r="N2772" s="3" t="s">
        <v>37</v>
      </c>
    </row>
    <row r="2773" spans="1:14" ht="19.95" hidden="1" customHeight="1" x14ac:dyDescent="0.25">
      <c r="A2773" s="2">
        <v>135693</v>
      </c>
      <c r="B2773" s="1">
        <v>27</v>
      </c>
      <c r="C2773" s="1">
        <v>1.4181999999999999</v>
      </c>
      <c r="D2773" s="1">
        <v>4.5419999999999998</v>
      </c>
      <c r="E2773" s="1">
        <v>8.4450000000000003</v>
      </c>
      <c r="F2773" s="1">
        <v>17.468800000000002</v>
      </c>
      <c r="G2773" s="1" t="s">
        <v>14</v>
      </c>
      <c r="H2773" s="1" t="s">
        <v>31</v>
      </c>
      <c r="I2773" s="1" t="s">
        <v>32</v>
      </c>
      <c r="J2773" s="1" t="s">
        <v>33</v>
      </c>
      <c r="K2773" s="1" t="s">
        <v>34</v>
      </c>
      <c r="L2773" s="1" t="s">
        <v>35</v>
      </c>
      <c r="M2773" s="1" t="s">
        <v>36</v>
      </c>
      <c r="N2773" s="3" t="s">
        <v>37</v>
      </c>
    </row>
    <row r="2774" spans="1:14" ht="19.95" hidden="1" customHeight="1" x14ac:dyDescent="0.25">
      <c r="A2774" s="2">
        <v>135668</v>
      </c>
      <c r="B2774" s="1">
        <v>16</v>
      </c>
      <c r="C2774" s="1">
        <v>1.0409999999999999</v>
      </c>
      <c r="D2774" s="1">
        <v>4.7679</v>
      </c>
      <c r="E2774" s="1">
        <v>9.8765999999999998</v>
      </c>
      <c r="F2774" s="1">
        <v>19.6616</v>
      </c>
      <c r="G2774" s="1" t="s">
        <v>38</v>
      </c>
      <c r="H2774" s="1" t="s">
        <v>31</v>
      </c>
      <c r="I2774" s="1" t="s">
        <v>32</v>
      </c>
      <c r="J2774" s="1" t="s">
        <v>33</v>
      </c>
      <c r="K2774" s="1" t="s">
        <v>34</v>
      </c>
      <c r="L2774" s="1" t="s">
        <v>35</v>
      </c>
      <c r="M2774" s="1" t="s">
        <v>36</v>
      </c>
      <c r="N2774" s="3" t="s">
        <v>37</v>
      </c>
    </row>
    <row r="2775" spans="1:14" ht="19.95" hidden="1" customHeight="1" x14ac:dyDescent="0.25">
      <c r="A2775" s="2">
        <v>135662</v>
      </c>
      <c r="B2775" s="1">
        <v>52</v>
      </c>
      <c r="C2775" s="1">
        <v>2.4384000000000001</v>
      </c>
      <c r="D2775" s="1">
        <v>5.1573000000000002</v>
      </c>
      <c r="E2775" s="1">
        <v>11.599</v>
      </c>
      <c r="F2775" s="1">
        <v>23.754999999999999</v>
      </c>
      <c r="G2775" s="1" t="s">
        <v>14</v>
      </c>
      <c r="H2775" s="1" t="s">
        <v>15</v>
      </c>
      <c r="I2775" s="1" t="s">
        <v>16</v>
      </c>
      <c r="J2775" s="1" t="s">
        <v>17</v>
      </c>
      <c r="K2775" s="1" t="s">
        <v>18</v>
      </c>
      <c r="L2775" s="1" t="s">
        <v>19</v>
      </c>
      <c r="M2775" s="1" t="s">
        <v>20</v>
      </c>
      <c r="N2775" s="3" t="s">
        <v>21</v>
      </c>
    </row>
    <row r="2776" spans="1:14" ht="19.95" hidden="1" customHeight="1" x14ac:dyDescent="0.25">
      <c r="A2776" s="2">
        <v>135612</v>
      </c>
      <c r="B2776" s="1">
        <v>22</v>
      </c>
      <c r="C2776" s="1">
        <v>1.6890000000000001</v>
      </c>
      <c r="D2776" s="1">
        <v>4.6666999999999996</v>
      </c>
      <c r="E2776" s="1">
        <v>8.5045000000000002</v>
      </c>
      <c r="F2776" s="1">
        <v>16.95</v>
      </c>
      <c r="G2776" s="1" t="s">
        <v>30</v>
      </c>
      <c r="H2776" s="1" t="s">
        <v>31</v>
      </c>
      <c r="I2776" s="1" t="s">
        <v>32</v>
      </c>
      <c r="J2776" s="1" t="s">
        <v>33</v>
      </c>
      <c r="K2776" s="1" t="s">
        <v>34</v>
      </c>
      <c r="L2776" s="1" t="s">
        <v>35</v>
      </c>
      <c r="M2776" s="1" t="s">
        <v>36</v>
      </c>
      <c r="N2776" s="3" t="s">
        <v>37</v>
      </c>
    </row>
    <row r="2777" spans="1:14" ht="19.95" hidden="1" customHeight="1" x14ac:dyDescent="0.25">
      <c r="A2777" s="2">
        <v>135598</v>
      </c>
      <c r="B2777" s="1">
        <v>31</v>
      </c>
      <c r="C2777" s="1">
        <v>2.8994</v>
      </c>
      <c r="D2777" s="1">
        <v>5.6093999999999999</v>
      </c>
      <c r="E2777" s="1">
        <v>10.990399999999999</v>
      </c>
      <c r="F2777" s="1">
        <v>20.350899999999999</v>
      </c>
      <c r="G2777" s="1" t="s">
        <v>38</v>
      </c>
      <c r="H2777" s="1" t="s">
        <v>15</v>
      </c>
      <c r="I2777" s="1" t="s">
        <v>16</v>
      </c>
      <c r="J2777" s="1" t="s">
        <v>17</v>
      </c>
      <c r="K2777" s="1" t="s">
        <v>18</v>
      </c>
      <c r="L2777" s="1" t="s">
        <v>19</v>
      </c>
      <c r="M2777" s="1" t="s">
        <v>20</v>
      </c>
      <c r="N2777" s="3" t="s">
        <v>21</v>
      </c>
    </row>
    <row r="2778" spans="1:14" ht="19.95" hidden="1" customHeight="1" x14ac:dyDescent="0.25">
      <c r="A2778" s="2">
        <v>135546</v>
      </c>
      <c r="B2778" s="1">
        <v>56</v>
      </c>
      <c r="C2778" s="1">
        <v>2.4857</v>
      </c>
      <c r="D2778" s="1">
        <v>5.7426000000000004</v>
      </c>
      <c r="E2778" s="1">
        <v>11.8095</v>
      </c>
      <c r="F2778" s="1">
        <v>24.774100000000001</v>
      </c>
      <c r="G2778" s="1" t="s">
        <v>38</v>
      </c>
      <c r="H2778" s="1" t="s">
        <v>15</v>
      </c>
      <c r="I2778" s="1" t="s">
        <v>16</v>
      </c>
      <c r="J2778" s="1" t="s">
        <v>17</v>
      </c>
      <c r="K2778" s="1" t="s">
        <v>18</v>
      </c>
      <c r="L2778" s="1" t="s">
        <v>19</v>
      </c>
      <c r="M2778" s="1" t="s">
        <v>20</v>
      </c>
      <c r="N2778" s="3" t="s">
        <v>21</v>
      </c>
    </row>
    <row r="2779" spans="1:14" ht="19.95" hidden="1" customHeight="1" x14ac:dyDescent="0.25">
      <c r="A2779" s="2">
        <v>135537</v>
      </c>
      <c r="B2779" s="1">
        <v>38</v>
      </c>
      <c r="C2779" s="1">
        <v>2.6080999999999999</v>
      </c>
      <c r="D2779" s="1">
        <v>5.6062000000000003</v>
      </c>
      <c r="E2779" s="1">
        <v>10.9391</v>
      </c>
      <c r="F2779" s="1">
        <v>20.0945</v>
      </c>
      <c r="G2779" s="1" t="s">
        <v>14</v>
      </c>
      <c r="H2779" s="1" t="s">
        <v>15</v>
      </c>
      <c r="I2779" s="1" t="s">
        <v>16</v>
      </c>
      <c r="J2779" s="1" t="s">
        <v>17</v>
      </c>
      <c r="K2779" s="1" t="s">
        <v>18</v>
      </c>
      <c r="L2779" s="1" t="s">
        <v>19</v>
      </c>
      <c r="M2779" s="1" t="s">
        <v>20</v>
      </c>
      <c r="N2779" s="3" t="s">
        <v>21</v>
      </c>
    </row>
    <row r="2780" spans="1:14" ht="19.95" customHeight="1" x14ac:dyDescent="0.25">
      <c r="A2780" s="2">
        <v>135529</v>
      </c>
      <c r="B2780" s="1">
        <v>79</v>
      </c>
      <c r="C2780" s="1">
        <v>3.5270000000000001</v>
      </c>
      <c r="D2780" s="1">
        <v>6.2915999999999999</v>
      </c>
      <c r="E2780" s="1">
        <v>12.151400000000001</v>
      </c>
      <c r="F2780" s="1">
        <v>27.720700000000001</v>
      </c>
      <c r="G2780" s="1" t="s">
        <v>30</v>
      </c>
      <c r="H2780" s="1" t="s">
        <v>22</v>
      </c>
      <c r="I2780" s="1" t="s">
        <v>23</v>
      </c>
      <c r="J2780" s="1" t="s">
        <v>24</v>
      </c>
      <c r="K2780" s="1" t="s">
        <v>25</v>
      </c>
      <c r="L2780" s="1" t="s">
        <v>26</v>
      </c>
      <c r="M2780" s="1" t="s">
        <v>27</v>
      </c>
      <c r="N2780" s="3" t="s">
        <v>28</v>
      </c>
    </row>
    <row r="2781" spans="1:14" ht="19.95" hidden="1" customHeight="1" x14ac:dyDescent="0.25">
      <c r="A2781" s="2">
        <v>135503</v>
      </c>
      <c r="B2781" s="1">
        <v>54</v>
      </c>
      <c r="C2781" s="1">
        <v>2.1272000000000002</v>
      </c>
      <c r="D2781" s="1">
        <v>5.5442999999999998</v>
      </c>
      <c r="E2781" s="1">
        <v>11.415800000000001</v>
      </c>
      <c r="F2781" s="1">
        <v>24.2836</v>
      </c>
      <c r="G2781" s="1" t="s">
        <v>14</v>
      </c>
      <c r="H2781" s="1" t="s">
        <v>15</v>
      </c>
      <c r="I2781" s="1" t="s">
        <v>16</v>
      </c>
      <c r="J2781" s="1" t="s">
        <v>17</v>
      </c>
      <c r="K2781" s="1" t="s">
        <v>18</v>
      </c>
      <c r="L2781" s="1" t="s">
        <v>19</v>
      </c>
      <c r="M2781" s="1" t="s">
        <v>20</v>
      </c>
      <c r="N2781" s="3" t="s">
        <v>21</v>
      </c>
    </row>
    <row r="2782" spans="1:14" ht="19.95" customHeight="1" x14ac:dyDescent="0.25">
      <c r="A2782" s="2">
        <v>135496</v>
      </c>
      <c r="B2782" s="1">
        <v>76</v>
      </c>
      <c r="C2782" s="1">
        <v>3.5268000000000002</v>
      </c>
      <c r="D2782" s="1">
        <v>6.0380000000000003</v>
      </c>
      <c r="E2782" s="1">
        <v>15.9262</v>
      </c>
      <c r="F2782" s="1">
        <v>26.7453</v>
      </c>
      <c r="G2782" s="1" t="s">
        <v>14</v>
      </c>
      <c r="H2782" s="1" t="s">
        <v>22</v>
      </c>
      <c r="I2782" s="1" t="s">
        <v>23</v>
      </c>
      <c r="J2782" s="1" t="s">
        <v>24</v>
      </c>
      <c r="K2782" s="1" t="s">
        <v>25</v>
      </c>
      <c r="L2782" s="1" t="s">
        <v>26</v>
      </c>
      <c r="M2782" s="1" t="s">
        <v>27</v>
      </c>
      <c r="N2782" s="3" t="s">
        <v>28</v>
      </c>
    </row>
    <row r="2783" spans="1:14" ht="19.95" hidden="1" customHeight="1" x14ac:dyDescent="0.25">
      <c r="A2783" s="2">
        <v>135487</v>
      </c>
      <c r="B2783" s="1">
        <v>50</v>
      </c>
      <c r="C2783" s="1">
        <v>2.6454</v>
      </c>
      <c r="D2783" s="1">
        <v>5.4747000000000003</v>
      </c>
      <c r="E2783" s="1">
        <v>11.632</v>
      </c>
      <c r="F2783" s="1">
        <v>24.5519</v>
      </c>
      <c r="G2783" s="1" t="s">
        <v>38</v>
      </c>
      <c r="H2783" s="1" t="s">
        <v>15</v>
      </c>
      <c r="I2783" s="1" t="s">
        <v>16</v>
      </c>
      <c r="J2783" s="1" t="s">
        <v>17</v>
      </c>
      <c r="K2783" s="1" t="s">
        <v>18</v>
      </c>
      <c r="L2783" s="1" t="s">
        <v>19</v>
      </c>
      <c r="M2783" s="1" t="s">
        <v>20</v>
      </c>
      <c r="N2783" s="3" t="s">
        <v>21</v>
      </c>
    </row>
    <row r="2784" spans="1:14" ht="19.95" hidden="1" customHeight="1" x14ac:dyDescent="0.25">
      <c r="A2784" s="2">
        <v>135337</v>
      </c>
      <c r="B2784" s="1">
        <v>52</v>
      </c>
      <c r="C2784" s="1">
        <v>2.8469000000000002</v>
      </c>
      <c r="D2784" s="1">
        <v>5.1913</v>
      </c>
      <c r="E2784" s="1">
        <v>10.3454</v>
      </c>
      <c r="F2784" s="1">
        <v>22.036899999999999</v>
      </c>
      <c r="G2784" s="1" t="s">
        <v>29</v>
      </c>
      <c r="H2784" s="1" t="s">
        <v>15</v>
      </c>
      <c r="I2784" s="1" t="s">
        <v>16</v>
      </c>
      <c r="J2784" s="1" t="s">
        <v>17</v>
      </c>
      <c r="K2784" s="1" t="s">
        <v>18</v>
      </c>
      <c r="L2784" s="1" t="s">
        <v>19</v>
      </c>
      <c r="M2784" s="1" t="s">
        <v>20</v>
      </c>
      <c r="N2784" s="3" t="s">
        <v>21</v>
      </c>
    </row>
    <row r="2785" spans="1:14" ht="19.95" hidden="1" customHeight="1" x14ac:dyDescent="0.25">
      <c r="A2785" s="2">
        <v>135322</v>
      </c>
      <c r="B2785" s="1">
        <v>18</v>
      </c>
      <c r="C2785" s="1">
        <v>1.8373999999999999</v>
      </c>
      <c r="D2785" s="1">
        <v>4.6767000000000003</v>
      </c>
      <c r="E2785" s="1">
        <v>9.1218000000000004</v>
      </c>
      <c r="F2785" s="1">
        <v>17.5884</v>
      </c>
      <c r="G2785" s="1" t="s">
        <v>14</v>
      </c>
      <c r="H2785" s="1" t="s">
        <v>31</v>
      </c>
      <c r="I2785" s="1" t="s">
        <v>32</v>
      </c>
      <c r="J2785" s="1" t="s">
        <v>33</v>
      </c>
      <c r="K2785" s="1" t="s">
        <v>34</v>
      </c>
      <c r="L2785" s="1" t="s">
        <v>35</v>
      </c>
      <c r="M2785" s="1" t="s">
        <v>36</v>
      </c>
      <c r="N2785" s="3" t="s">
        <v>37</v>
      </c>
    </row>
    <row r="2786" spans="1:14" ht="19.95" hidden="1" customHeight="1" x14ac:dyDescent="0.25">
      <c r="A2786" s="2">
        <v>135321</v>
      </c>
      <c r="B2786" s="1">
        <v>16</v>
      </c>
      <c r="C2786" s="1">
        <v>1.8171999999999999</v>
      </c>
      <c r="D2786" s="1">
        <v>4.7396000000000003</v>
      </c>
      <c r="E2786" s="1">
        <v>8.1974999999999998</v>
      </c>
      <c r="F2786" s="1">
        <v>17.462599999999998</v>
      </c>
      <c r="G2786" s="1" t="s">
        <v>14</v>
      </c>
      <c r="H2786" s="1" t="s">
        <v>31</v>
      </c>
      <c r="I2786" s="1" t="s">
        <v>32</v>
      </c>
      <c r="J2786" s="1" t="s">
        <v>33</v>
      </c>
      <c r="K2786" s="1" t="s">
        <v>34</v>
      </c>
      <c r="L2786" s="1" t="s">
        <v>35</v>
      </c>
      <c r="M2786" s="1" t="s">
        <v>36</v>
      </c>
      <c r="N2786" s="3" t="s">
        <v>37</v>
      </c>
    </row>
    <row r="2787" spans="1:14" ht="19.95" hidden="1" customHeight="1" x14ac:dyDescent="0.25">
      <c r="A2787" s="2">
        <v>135266</v>
      </c>
      <c r="B2787" s="1">
        <v>53</v>
      </c>
      <c r="C2787" s="1">
        <v>2.5585</v>
      </c>
      <c r="D2787" s="1">
        <v>5.3773</v>
      </c>
      <c r="E2787" s="1">
        <v>10.741099999999999</v>
      </c>
      <c r="F2787" s="1">
        <v>24.514900000000001</v>
      </c>
      <c r="G2787" s="1" t="s">
        <v>30</v>
      </c>
      <c r="H2787" s="1" t="s">
        <v>15</v>
      </c>
      <c r="I2787" s="1" t="s">
        <v>16</v>
      </c>
      <c r="J2787" s="1" t="s">
        <v>17</v>
      </c>
      <c r="K2787" s="1" t="s">
        <v>18</v>
      </c>
      <c r="L2787" s="1" t="s">
        <v>19</v>
      </c>
      <c r="M2787" s="1" t="s">
        <v>20</v>
      </c>
      <c r="N2787" s="3" t="s">
        <v>21</v>
      </c>
    </row>
    <row r="2788" spans="1:14" ht="19.95" hidden="1" customHeight="1" x14ac:dyDescent="0.25">
      <c r="A2788" s="2">
        <v>135263</v>
      </c>
      <c r="B2788" s="1">
        <v>29</v>
      </c>
      <c r="C2788" s="1">
        <v>1.6541999999999999</v>
      </c>
      <c r="D2788" s="1">
        <v>4.2577999999999996</v>
      </c>
      <c r="E2788" s="1">
        <v>8.4675999999999991</v>
      </c>
      <c r="F2788" s="1">
        <v>18.680700000000002</v>
      </c>
      <c r="G2788" s="1" t="s">
        <v>38</v>
      </c>
      <c r="H2788" s="1" t="s">
        <v>31</v>
      </c>
      <c r="I2788" s="1" t="s">
        <v>32</v>
      </c>
      <c r="J2788" s="1" t="s">
        <v>33</v>
      </c>
      <c r="K2788" s="1" t="s">
        <v>34</v>
      </c>
      <c r="L2788" s="1" t="s">
        <v>35</v>
      </c>
      <c r="M2788" s="1" t="s">
        <v>36</v>
      </c>
      <c r="N2788" s="3" t="s">
        <v>37</v>
      </c>
    </row>
    <row r="2789" spans="1:14" ht="19.95" hidden="1" customHeight="1" x14ac:dyDescent="0.25">
      <c r="A2789" s="2">
        <v>135235</v>
      </c>
      <c r="B2789" s="1">
        <v>30</v>
      </c>
      <c r="C2789" s="1">
        <v>1.5814999999999999</v>
      </c>
      <c r="D2789" s="1">
        <v>4.1539000000000001</v>
      </c>
      <c r="E2789" s="1">
        <v>8.4535999999999998</v>
      </c>
      <c r="F2789" s="1">
        <v>18.419</v>
      </c>
      <c r="G2789" s="1" t="s">
        <v>29</v>
      </c>
      <c r="H2789" s="1" t="s">
        <v>31</v>
      </c>
      <c r="I2789" s="1" t="s">
        <v>32</v>
      </c>
      <c r="J2789" s="1" t="s">
        <v>33</v>
      </c>
      <c r="K2789" s="1" t="s">
        <v>34</v>
      </c>
      <c r="L2789" s="1" t="s">
        <v>35</v>
      </c>
      <c r="M2789" s="1" t="s">
        <v>36</v>
      </c>
      <c r="N2789" s="3" t="s">
        <v>37</v>
      </c>
    </row>
    <row r="2790" spans="1:14" ht="19.95" hidden="1" customHeight="1" x14ac:dyDescent="0.25">
      <c r="A2790" s="2">
        <v>135218</v>
      </c>
      <c r="B2790" s="1">
        <v>55</v>
      </c>
      <c r="C2790" s="1">
        <v>2.6200999999999999</v>
      </c>
      <c r="D2790" s="1">
        <v>5.6383000000000001</v>
      </c>
      <c r="E2790" s="1">
        <v>10.9696</v>
      </c>
      <c r="F2790" s="1">
        <v>22.6752</v>
      </c>
      <c r="G2790" s="1" t="s">
        <v>14</v>
      </c>
      <c r="H2790" s="1" t="s">
        <v>15</v>
      </c>
      <c r="I2790" s="1" t="s">
        <v>16</v>
      </c>
      <c r="J2790" s="1" t="s">
        <v>17</v>
      </c>
      <c r="K2790" s="1" t="s">
        <v>18</v>
      </c>
      <c r="L2790" s="1" t="s">
        <v>19</v>
      </c>
      <c r="M2790" s="1" t="s">
        <v>20</v>
      </c>
      <c r="N2790" s="3" t="s">
        <v>21</v>
      </c>
    </row>
    <row r="2791" spans="1:14" ht="19.95" customHeight="1" x14ac:dyDescent="0.25">
      <c r="A2791" s="2">
        <v>135210</v>
      </c>
      <c r="B2791" s="1">
        <v>74</v>
      </c>
      <c r="C2791" s="1">
        <v>3.2046000000000001</v>
      </c>
      <c r="D2791" s="1">
        <v>6.8986000000000001</v>
      </c>
      <c r="E2791" s="1">
        <v>15.063700000000001</v>
      </c>
      <c r="F2791" s="1">
        <v>29.764600000000002</v>
      </c>
      <c r="G2791" s="1" t="s">
        <v>30</v>
      </c>
      <c r="H2791" s="1" t="s">
        <v>22</v>
      </c>
      <c r="I2791" s="1" t="s">
        <v>23</v>
      </c>
      <c r="J2791" s="1" t="s">
        <v>24</v>
      </c>
      <c r="K2791" s="1" t="s">
        <v>25</v>
      </c>
      <c r="L2791" s="1" t="s">
        <v>26</v>
      </c>
      <c r="M2791" s="1" t="s">
        <v>27</v>
      </c>
      <c r="N2791" s="3" t="s">
        <v>28</v>
      </c>
    </row>
    <row r="2792" spans="1:14" ht="19.95" hidden="1" customHeight="1" x14ac:dyDescent="0.25">
      <c r="A2792" s="2">
        <v>135141</v>
      </c>
      <c r="B2792" s="1">
        <v>60</v>
      </c>
      <c r="C2792" s="1">
        <v>2.0023</v>
      </c>
      <c r="D2792" s="1">
        <v>5.6455000000000002</v>
      </c>
      <c r="E2792" s="1">
        <v>11.2554</v>
      </c>
      <c r="F2792" s="1">
        <v>20.3415</v>
      </c>
      <c r="G2792" s="1" t="s">
        <v>14</v>
      </c>
      <c r="H2792" s="1" t="s">
        <v>15</v>
      </c>
      <c r="I2792" s="1" t="s">
        <v>16</v>
      </c>
      <c r="J2792" s="1" t="s">
        <v>17</v>
      </c>
      <c r="K2792" s="1" t="s">
        <v>18</v>
      </c>
      <c r="L2792" s="1" t="s">
        <v>19</v>
      </c>
      <c r="M2792" s="1" t="s">
        <v>20</v>
      </c>
      <c r="N2792" s="3" t="s">
        <v>21</v>
      </c>
    </row>
    <row r="2793" spans="1:14" ht="19.95" customHeight="1" x14ac:dyDescent="0.25">
      <c r="A2793" s="2">
        <v>135136</v>
      </c>
      <c r="B2793" s="1">
        <v>62</v>
      </c>
      <c r="C2793" s="1">
        <v>3.1486999999999998</v>
      </c>
      <c r="D2793" s="1">
        <v>6.4897</v>
      </c>
      <c r="E2793" s="1">
        <v>13.538600000000001</v>
      </c>
      <c r="F2793" s="1">
        <v>27.085100000000001</v>
      </c>
      <c r="G2793" s="1" t="s">
        <v>14</v>
      </c>
      <c r="H2793" s="1" t="s">
        <v>22</v>
      </c>
      <c r="I2793" s="1" t="s">
        <v>23</v>
      </c>
      <c r="J2793" s="1" t="s">
        <v>24</v>
      </c>
      <c r="K2793" s="1" t="s">
        <v>25</v>
      </c>
      <c r="L2793" s="1" t="s">
        <v>26</v>
      </c>
      <c r="M2793" s="1" t="s">
        <v>27</v>
      </c>
      <c r="N2793" s="3" t="s">
        <v>28</v>
      </c>
    </row>
    <row r="2794" spans="1:14" ht="19.95" hidden="1" customHeight="1" x14ac:dyDescent="0.25">
      <c r="A2794" s="2">
        <v>135130</v>
      </c>
      <c r="B2794" s="1">
        <v>35</v>
      </c>
      <c r="C2794" s="1">
        <v>2.5912000000000002</v>
      </c>
      <c r="D2794" s="1">
        <v>5.7662000000000004</v>
      </c>
      <c r="E2794" s="1">
        <v>11.615500000000001</v>
      </c>
      <c r="F2794" s="1">
        <v>23.845400000000001</v>
      </c>
      <c r="G2794" s="1" t="s">
        <v>30</v>
      </c>
      <c r="H2794" s="1" t="s">
        <v>15</v>
      </c>
      <c r="I2794" s="1" t="s">
        <v>16</v>
      </c>
      <c r="J2794" s="1" t="s">
        <v>17</v>
      </c>
      <c r="K2794" s="1" t="s">
        <v>18</v>
      </c>
      <c r="L2794" s="1" t="s">
        <v>19</v>
      </c>
      <c r="M2794" s="1" t="s">
        <v>20</v>
      </c>
      <c r="N2794" s="3" t="s">
        <v>21</v>
      </c>
    </row>
    <row r="2795" spans="1:14" ht="19.95" customHeight="1" x14ac:dyDescent="0.25">
      <c r="A2795" s="2">
        <v>135092</v>
      </c>
      <c r="B2795" s="1">
        <v>90</v>
      </c>
      <c r="C2795" s="1">
        <v>3.9712999999999998</v>
      </c>
      <c r="D2795" s="1">
        <v>6.5319000000000003</v>
      </c>
      <c r="E2795" s="1">
        <v>14.5562</v>
      </c>
      <c r="F2795" s="1">
        <v>28.987300000000001</v>
      </c>
      <c r="G2795" s="1" t="s">
        <v>14</v>
      </c>
      <c r="H2795" s="1" t="s">
        <v>22</v>
      </c>
      <c r="I2795" s="1" t="s">
        <v>23</v>
      </c>
      <c r="J2795" s="1" t="s">
        <v>24</v>
      </c>
      <c r="K2795" s="1" t="s">
        <v>25</v>
      </c>
      <c r="L2795" s="1" t="s">
        <v>26</v>
      </c>
      <c r="M2795" s="1" t="s">
        <v>27</v>
      </c>
      <c r="N2795" s="3" t="s">
        <v>28</v>
      </c>
    </row>
    <row r="2796" spans="1:14" ht="19.95" customHeight="1" x14ac:dyDescent="0.25">
      <c r="A2796" s="2">
        <v>135033</v>
      </c>
      <c r="B2796" s="1">
        <v>85</v>
      </c>
      <c r="C2796" s="1">
        <v>3.1107</v>
      </c>
      <c r="D2796" s="1">
        <v>6.8383000000000003</v>
      </c>
      <c r="E2796" s="1">
        <v>14.589</v>
      </c>
      <c r="F2796" s="1">
        <v>27.9117</v>
      </c>
      <c r="G2796" s="1" t="s">
        <v>14</v>
      </c>
      <c r="H2796" s="1" t="s">
        <v>22</v>
      </c>
      <c r="I2796" s="1" t="s">
        <v>23</v>
      </c>
      <c r="J2796" s="1" t="s">
        <v>24</v>
      </c>
      <c r="K2796" s="1" t="s">
        <v>25</v>
      </c>
      <c r="L2796" s="1" t="s">
        <v>26</v>
      </c>
      <c r="M2796" s="1" t="s">
        <v>27</v>
      </c>
      <c r="N2796" s="3" t="s">
        <v>28</v>
      </c>
    </row>
    <row r="2797" spans="1:14" ht="19.95" customHeight="1" x14ac:dyDescent="0.25">
      <c r="A2797" s="2">
        <v>134950</v>
      </c>
      <c r="B2797" s="1">
        <v>65</v>
      </c>
      <c r="C2797" s="1">
        <v>3.4830000000000001</v>
      </c>
      <c r="D2797" s="1">
        <v>6.7557</v>
      </c>
      <c r="E2797" s="1">
        <v>13.366300000000001</v>
      </c>
      <c r="F2797" s="1">
        <v>27.038799999999998</v>
      </c>
      <c r="G2797" s="1" t="s">
        <v>38</v>
      </c>
      <c r="H2797" s="1" t="s">
        <v>22</v>
      </c>
      <c r="I2797" s="1" t="s">
        <v>23</v>
      </c>
      <c r="J2797" s="1" t="s">
        <v>24</v>
      </c>
      <c r="K2797" s="1" t="s">
        <v>25</v>
      </c>
      <c r="L2797" s="1" t="s">
        <v>26</v>
      </c>
      <c r="M2797" s="1" t="s">
        <v>27</v>
      </c>
      <c r="N2797" s="3" t="s">
        <v>28</v>
      </c>
    </row>
    <row r="2798" spans="1:14" ht="19.95" hidden="1" customHeight="1" x14ac:dyDescent="0.25">
      <c r="A2798" s="2">
        <v>134917</v>
      </c>
      <c r="B2798" s="1">
        <v>31</v>
      </c>
      <c r="C2798" s="1">
        <v>2.9329999999999998</v>
      </c>
      <c r="D2798" s="1">
        <v>5.4054000000000002</v>
      </c>
      <c r="E2798" s="1">
        <v>10.2872</v>
      </c>
      <c r="F2798" s="1">
        <v>24.2377</v>
      </c>
      <c r="G2798" s="1" t="s">
        <v>14</v>
      </c>
      <c r="H2798" s="1" t="s">
        <v>15</v>
      </c>
      <c r="I2798" s="1" t="s">
        <v>16</v>
      </c>
      <c r="J2798" s="1" t="s">
        <v>17</v>
      </c>
      <c r="K2798" s="1" t="s">
        <v>18</v>
      </c>
      <c r="L2798" s="1" t="s">
        <v>19</v>
      </c>
      <c r="M2798" s="1" t="s">
        <v>20</v>
      </c>
      <c r="N2798" s="3" t="s">
        <v>21</v>
      </c>
    </row>
    <row r="2799" spans="1:14" ht="19.95" hidden="1" customHeight="1" x14ac:dyDescent="0.25">
      <c r="A2799" s="2">
        <v>134908</v>
      </c>
      <c r="B2799" s="1">
        <v>30</v>
      </c>
      <c r="C2799" s="1">
        <v>1.0306999999999999</v>
      </c>
      <c r="D2799" s="1">
        <v>4.0171000000000001</v>
      </c>
      <c r="E2799" s="1">
        <v>9.3331</v>
      </c>
      <c r="F2799" s="1">
        <v>17.552099999999999</v>
      </c>
      <c r="G2799" s="1" t="s">
        <v>30</v>
      </c>
      <c r="H2799" s="1" t="s">
        <v>31</v>
      </c>
      <c r="I2799" s="1" t="s">
        <v>32</v>
      </c>
      <c r="J2799" s="1" t="s">
        <v>33</v>
      </c>
      <c r="K2799" s="1" t="s">
        <v>34</v>
      </c>
      <c r="L2799" s="1" t="s">
        <v>35</v>
      </c>
      <c r="M2799" s="1" t="s">
        <v>36</v>
      </c>
      <c r="N2799" s="3" t="s">
        <v>37</v>
      </c>
    </row>
    <row r="2800" spans="1:14" ht="19.95" customHeight="1" x14ac:dyDescent="0.25">
      <c r="A2800" s="2">
        <v>134899</v>
      </c>
      <c r="B2800" s="1">
        <v>96</v>
      </c>
      <c r="C2800" s="1">
        <v>3.2738999999999998</v>
      </c>
      <c r="D2800" s="1">
        <v>6.6504000000000003</v>
      </c>
      <c r="E2800" s="1">
        <v>13.354900000000001</v>
      </c>
      <c r="F2800" s="1">
        <v>25.81</v>
      </c>
      <c r="G2800" s="1" t="s">
        <v>29</v>
      </c>
      <c r="H2800" s="1" t="s">
        <v>22</v>
      </c>
      <c r="I2800" s="1" t="s">
        <v>23</v>
      </c>
      <c r="J2800" s="1" t="s">
        <v>24</v>
      </c>
      <c r="K2800" s="1" t="s">
        <v>25</v>
      </c>
      <c r="L2800" s="1" t="s">
        <v>26</v>
      </c>
      <c r="M2800" s="1" t="s">
        <v>27</v>
      </c>
      <c r="N2800" s="3" t="s">
        <v>28</v>
      </c>
    </row>
    <row r="2801" spans="1:14" ht="19.95" customHeight="1" x14ac:dyDescent="0.25">
      <c r="A2801" s="2">
        <v>134878</v>
      </c>
      <c r="B2801" s="1">
        <v>74</v>
      </c>
      <c r="C2801" s="1">
        <v>3.1686999999999999</v>
      </c>
      <c r="D2801" s="1">
        <v>6.3882000000000003</v>
      </c>
      <c r="E2801" s="1">
        <v>12.7361</v>
      </c>
      <c r="F2801" s="1">
        <v>26.4633</v>
      </c>
      <c r="G2801" s="1" t="s">
        <v>38</v>
      </c>
      <c r="H2801" s="1" t="s">
        <v>22</v>
      </c>
      <c r="I2801" s="1" t="s">
        <v>23</v>
      </c>
      <c r="J2801" s="1" t="s">
        <v>24</v>
      </c>
      <c r="K2801" s="1" t="s">
        <v>25</v>
      </c>
      <c r="L2801" s="1" t="s">
        <v>26</v>
      </c>
      <c r="M2801" s="1" t="s">
        <v>27</v>
      </c>
      <c r="N2801" s="3" t="s">
        <v>28</v>
      </c>
    </row>
    <row r="2802" spans="1:14" ht="19.95" hidden="1" customHeight="1" x14ac:dyDescent="0.25">
      <c r="A2802" s="2">
        <v>134852</v>
      </c>
      <c r="B2802" s="1">
        <v>38</v>
      </c>
      <c r="C2802" s="1">
        <v>2.5379999999999998</v>
      </c>
      <c r="D2802" s="1">
        <v>5.9122000000000003</v>
      </c>
      <c r="E2802" s="1">
        <v>10.1913</v>
      </c>
      <c r="F2802" s="1">
        <v>22.415800000000001</v>
      </c>
      <c r="G2802" s="1" t="s">
        <v>29</v>
      </c>
      <c r="H2802" s="1" t="s">
        <v>15</v>
      </c>
      <c r="I2802" s="1" t="s">
        <v>16</v>
      </c>
      <c r="J2802" s="1" t="s">
        <v>17</v>
      </c>
      <c r="K2802" s="1" t="s">
        <v>18</v>
      </c>
      <c r="L2802" s="1" t="s">
        <v>19</v>
      </c>
      <c r="M2802" s="1" t="s">
        <v>20</v>
      </c>
      <c r="N2802" s="3" t="s">
        <v>21</v>
      </c>
    </row>
    <row r="2803" spans="1:14" ht="19.95" hidden="1" customHeight="1" x14ac:dyDescent="0.25">
      <c r="A2803" s="2">
        <v>134820</v>
      </c>
      <c r="B2803" s="1">
        <v>45</v>
      </c>
      <c r="C2803" s="1">
        <v>2.7452999999999999</v>
      </c>
      <c r="D2803" s="1">
        <v>5.7952000000000004</v>
      </c>
      <c r="E2803" s="1">
        <v>10.4214</v>
      </c>
      <c r="F2803" s="1">
        <v>23.2744</v>
      </c>
      <c r="G2803" s="1" t="s">
        <v>30</v>
      </c>
      <c r="H2803" s="1" t="s">
        <v>15</v>
      </c>
      <c r="I2803" s="1" t="s">
        <v>16</v>
      </c>
      <c r="J2803" s="1" t="s">
        <v>17</v>
      </c>
      <c r="K2803" s="1" t="s">
        <v>18</v>
      </c>
      <c r="L2803" s="1" t="s">
        <v>19</v>
      </c>
      <c r="M2803" s="1" t="s">
        <v>20</v>
      </c>
      <c r="N2803" s="3" t="s">
        <v>21</v>
      </c>
    </row>
    <row r="2804" spans="1:14" ht="19.95" customHeight="1" x14ac:dyDescent="0.25">
      <c r="A2804" s="2">
        <v>134756</v>
      </c>
      <c r="B2804" s="1">
        <v>65</v>
      </c>
      <c r="C2804" s="1">
        <v>3.0270000000000001</v>
      </c>
      <c r="D2804" s="1">
        <v>6.7127999999999997</v>
      </c>
      <c r="E2804" s="1">
        <v>14.0989</v>
      </c>
      <c r="F2804" s="1">
        <v>29.9833</v>
      </c>
      <c r="G2804" s="1" t="s">
        <v>29</v>
      </c>
      <c r="H2804" s="1" t="s">
        <v>22</v>
      </c>
      <c r="I2804" s="1" t="s">
        <v>23</v>
      </c>
      <c r="J2804" s="1" t="s">
        <v>24</v>
      </c>
      <c r="K2804" s="1" t="s">
        <v>25</v>
      </c>
      <c r="L2804" s="1" t="s">
        <v>26</v>
      </c>
      <c r="M2804" s="1" t="s">
        <v>27</v>
      </c>
      <c r="N2804" s="3" t="s">
        <v>28</v>
      </c>
    </row>
    <row r="2805" spans="1:14" ht="19.95" hidden="1" customHeight="1" x14ac:dyDescent="0.25">
      <c r="A2805" s="2">
        <v>134702</v>
      </c>
      <c r="B2805" s="1">
        <v>53</v>
      </c>
      <c r="C2805" s="1">
        <v>2.0238999999999998</v>
      </c>
      <c r="D2805" s="1">
        <v>5.0392000000000001</v>
      </c>
      <c r="E2805" s="1">
        <v>11.0677</v>
      </c>
      <c r="F2805" s="1">
        <v>21.342500000000001</v>
      </c>
      <c r="G2805" s="1" t="s">
        <v>30</v>
      </c>
      <c r="H2805" s="1" t="s">
        <v>15</v>
      </c>
      <c r="I2805" s="1" t="s">
        <v>16</v>
      </c>
      <c r="J2805" s="1" t="s">
        <v>17</v>
      </c>
      <c r="K2805" s="1" t="s">
        <v>18</v>
      </c>
      <c r="L2805" s="1" t="s">
        <v>19</v>
      </c>
      <c r="M2805" s="1" t="s">
        <v>20</v>
      </c>
      <c r="N2805" s="3" t="s">
        <v>21</v>
      </c>
    </row>
    <row r="2806" spans="1:14" ht="19.95" customHeight="1" x14ac:dyDescent="0.25">
      <c r="A2806" s="2">
        <v>134639</v>
      </c>
      <c r="B2806" s="1">
        <v>96</v>
      </c>
      <c r="C2806" s="1">
        <v>3.9335</v>
      </c>
      <c r="D2806" s="1">
        <v>6.5454999999999997</v>
      </c>
      <c r="E2806" s="1">
        <v>13.168900000000001</v>
      </c>
      <c r="F2806" s="1">
        <v>29.3841</v>
      </c>
      <c r="G2806" s="1" t="s">
        <v>14</v>
      </c>
      <c r="H2806" s="1" t="s">
        <v>22</v>
      </c>
      <c r="I2806" s="1" t="s">
        <v>23</v>
      </c>
      <c r="J2806" s="1" t="s">
        <v>24</v>
      </c>
      <c r="K2806" s="1" t="s">
        <v>25</v>
      </c>
      <c r="L2806" s="1" t="s">
        <v>26</v>
      </c>
      <c r="M2806" s="1" t="s">
        <v>27</v>
      </c>
      <c r="N2806" s="3" t="s">
        <v>28</v>
      </c>
    </row>
    <row r="2807" spans="1:14" ht="19.95" customHeight="1" x14ac:dyDescent="0.25">
      <c r="A2807" s="2">
        <v>134620</v>
      </c>
      <c r="B2807" s="1">
        <v>62</v>
      </c>
      <c r="C2807" s="1">
        <v>3.9512</v>
      </c>
      <c r="D2807" s="1">
        <v>6.2055999999999996</v>
      </c>
      <c r="E2807" s="1">
        <v>13.699400000000001</v>
      </c>
      <c r="F2807" s="1">
        <v>27.982900000000001</v>
      </c>
      <c r="G2807" s="1" t="s">
        <v>29</v>
      </c>
      <c r="H2807" s="1" t="s">
        <v>22</v>
      </c>
      <c r="I2807" s="1" t="s">
        <v>23</v>
      </c>
      <c r="J2807" s="1" t="s">
        <v>24</v>
      </c>
      <c r="K2807" s="1" t="s">
        <v>25</v>
      </c>
      <c r="L2807" s="1" t="s">
        <v>26</v>
      </c>
      <c r="M2807" s="1" t="s">
        <v>27</v>
      </c>
      <c r="N2807" s="3" t="s">
        <v>28</v>
      </c>
    </row>
    <row r="2808" spans="1:14" ht="19.95" customHeight="1" x14ac:dyDescent="0.25">
      <c r="A2808" s="2">
        <v>134618</v>
      </c>
      <c r="B2808" s="1">
        <v>96</v>
      </c>
      <c r="C2808" s="1">
        <v>3.7825000000000002</v>
      </c>
      <c r="D2808" s="1">
        <v>6.8098999999999998</v>
      </c>
      <c r="E2808" s="1">
        <v>15.0237</v>
      </c>
      <c r="F2808" s="1">
        <v>29.224599999999999</v>
      </c>
      <c r="G2808" s="1" t="s">
        <v>38</v>
      </c>
      <c r="H2808" s="1" t="s">
        <v>22</v>
      </c>
      <c r="I2808" s="1" t="s">
        <v>23</v>
      </c>
      <c r="J2808" s="1" t="s">
        <v>24</v>
      </c>
      <c r="K2808" s="1" t="s">
        <v>25</v>
      </c>
      <c r="L2808" s="1" t="s">
        <v>26</v>
      </c>
      <c r="M2808" s="1" t="s">
        <v>27</v>
      </c>
      <c r="N2808" s="3" t="s">
        <v>28</v>
      </c>
    </row>
    <row r="2809" spans="1:14" ht="19.95" hidden="1" customHeight="1" x14ac:dyDescent="0.25">
      <c r="A2809" s="2">
        <v>134611</v>
      </c>
      <c r="B2809" s="1">
        <v>29</v>
      </c>
      <c r="C2809" s="1">
        <v>1.6520999999999999</v>
      </c>
      <c r="D2809" s="1">
        <v>4.2270000000000003</v>
      </c>
      <c r="E2809" s="1">
        <v>9.6696000000000009</v>
      </c>
      <c r="F2809" s="1">
        <v>17.319600000000001</v>
      </c>
      <c r="G2809" s="1" t="s">
        <v>38</v>
      </c>
      <c r="H2809" s="1" t="s">
        <v>31</v>
      </c>
      <c r="I2809" s="1" t="s">
        <v>32</v>
      </c>
      <c r="J2809" s="1" t="s">
        <v>33</v>
      </c>
      <c r="K2809" s="1" t="s">
        <v>34</v>
      </c>
      <c r="L2809" s="1" t="s">
        <v>35</v>
      </c>
      <c r="M2809" s="1" t="s">
        <v>36</v>
      </c>
      <c r="N2809" s="3" t="s">
        <v>37</v>
      </c>
    </row>
    <row r="2810" spans="1:14" ht="19.95" hidden="1" customHeight="1" x14ac:dyDescent="0.25">
      <c r="A2810" s="2">
        <v>134608</v>
      </c>
      <c r="B2810" s="1">
        <v>39</v>
      </c>
      <c r="C2810" s="1">
        <v>2.3039999999999998</v>
      </c>
      <c r="D2810" s="1">
        <v>5.6372999999999998</v>
      </c>
      <c r="E2810" s="1">
        <v>11.943199999999999</v>
      </c>
      <c r="F2810" s="1">
        <v>24.661799999999999</v>
      </c>
      <c r="G2810" s="1" t="s">
        <v>29</v>
      </c>
      <c r="H2810" s="1" t="s">
        <v>15</v>
      </c>
      <c r="I2810" s="1" t="s">
        <v>16</v>
      </c>
      <c r="J2810" s="1" t="s">
        <v>17</v>
      </c>
      <c r="K2810" s="1" t="s">
        <v>18</v>
      </c>
      <c r="L2810" s="1" t="s">
        <v>19</v>
      </c>
      <c r="M2810" s="1" t="s">
        <v>20</v>
      </c>
      <c r="N2810" s="3" t="s">
        <v>21</v>
      </c>
    </row>
    <row r="2811" spans="1:14" ht="19.95" hidden="1" customHeight="1" x14ac:dyDescent="0.25">
      <c r="A2811" s="2">
        <v>134603</v>
      </c>
      <c r="B2811" s="1">
        <v>39</v>
      </c>
      <c r="C2811" s="1">
        <v>2.5880000000000001</v>
      </c>
      <c r="D2811" s="1">
        <v>5.7747999999999999</v>
      </c>
      <c r="E2811" s="1">
        <v>11.9109</v>
      </c>
      <c r="F2811" s="1">
        <v>23.509699999999999</v>
      </c>
      <c r="G2811" s="1" t="s">
        <v>29</v>
      </c>
      <c r="H2811" s="1" t="s">
        <v>15</v>
      </c>
      <c r="I2811" s="1" t="s">
        <v>16</v>
      </c>
      <c r="J2811" s="1" t="s">
        <v>17</v>
      </c>
      <c r="K2811" s="1" t="s">
        <v>18</v>
      </c>
      <c r="L2811" s="1" t="s">
        <v>19</v>
      </c>
      <c r="M2811" s="1" t="s">
        <v>20</v>
      </c>
      <c r="N2811" s="3" t="s">
        <v>21</v>
      </c>
    </row>
    <row r="2812" spans="1:14" ht="19.95" hidden="1" customHeight="1" x14ac:dyDescent="0.25">
      <c r="A2812" s="2">
        <v>134602</v>
      </c>
      <c r="B2812" s="1">
        <v>41</v>
      </c>
      <c r="C2812" s="1">
        <v>2.3605</v>
      </c>
      <c r="D2812" s="1">
        <v>5.5967000000000002</v>
      </c>
      <c r="E2812" s="1">
        <v>11.2235</v>
      </c>
      <c r="F2812" s="1">
        <v>20.893999999999998</v>
      </c>
      <c r="G2812" s="1" t="s">
        <v>38</v>
      </c>
      <c r="H2812" s="1" t="s">
        <v>15</v>
      </c>
      <c r="I2812" s="1" t="s">
        <v>16</v>
      </c>
      <c r="J2812" s="1" t="s">
        <v>17</v>
      </c>
      <c r="K2812" s="1" t="s">
        <v>18</v>
      </c>
      <c r="L2812" s="1" t="s">
        <v>19</v>
      </c>
      <c r="M2812" s="1" t="s">
        <v>20</v>
      </c>
      <c r="N2812" s="3" t="s">
        <v>21</v>
      </c>
    </row>
    <row r="2813" spans="1:14" ht="19.95" hidden="1" customHeight="1" x14ac:dyDescent="0.25">
      <c r="A2813" s="2">
        <v>134562</v>
      </c>
      <c r="B2813" s="1">
        <v>39</v>
      </c>
      <c r="C2813" s="1">
        <v>2.5916000000000001</v>
      </c>
      <c r="D2813" s="1">
        <v>5.3437999999999999</v>
      </c>
      <c r="E2813" s="1">
        <v>11.101000000000001</v>
      </c>
      <c r="F2813" s="1">
        <v>23.950700000000001</v>
      </c>
      <c r="G2813" s="1" t="s">
        <v>38</v>
      </c>
      <c r="H2813" s="1" t="s">
        <v>15</v>
      </c>
      <c r="I2813" s="1" t="s">
        <v>16</v>
      </c>
      <c r="J2813" s="1" t="s">
        <v>17</v>
      </c>
      <c r="K2813" s="1" t="s">
        <v>18</v>
      </c>
      <c r="L2813" s="1" t="s">
        <v>19</v>
      </c>
      <c r="M2813" s="1" t="s">
        <v>20</v>
      </c>
      <c r="N2813" s="3" t="s">
        <v>21</v>
      </c>
    </row>
    <row r="2814" spans="1:14" ht="19.95" customHeight="1" x14ac:dyDescent="0.25">
      <c r="A2814" s="2">
        <v>134472</v>
      </c>
      <c r="B2814" s="1">
        <v>80</v>
      </c>
      <c r="C2814" s="1">
        <v>3.3815</v>
      </c>
      <c r="D2814" s="1">
        <v>6.2617000000000003</v>
      </c>
      <c r="E2814" s="1">
        <v>14.7095</v>
      </c>
      <c r="F2814" s="1">
        <v>29.2195</v>
      </c>
      <c r="G2814" s="1" t="s">
        <v>29</v>
      </c>
      <c r="H2814" s="1" t="s">
        <v>22</v>
      </c>
      <c r="I2814" s="1" t="s">
        <v>23</v>
      </c>
      <c r="J2814" s="1" t="s">
        <v>24</v>
      </c>
      <c r="K2814" s="1" t="s">
        <v>25</v>
      </c>
      <c r="L2814" s="1" t="s">
        <v>26</v>
      </c>
      <c r="M2814" s="1" t="s">
        <v>27</v>
      </c>
      <c r="N2814" s="3" t="s">
        <v>28</v>
      </c>
    </row>
    <row r="2815" spans="1:14" ht="19.95" hidden="1" customHeight="1" x14ac:dyDescent="0.25">
      <c r="A2815" s="2">
        <v>134383</v>
      </c>
      <c r="B2815" s="1">
        <v>52</v>
      </c>
      <c r="C2815" s="1">
        <v>2.2366999999999999</v>
      </c>
      <c r="D2815" s="1">
        <v>5.74</v>
      </c>
      <c r="E2815" s="1">
        <v>11.699</v>
      </c>
      <c r="F2815" s="1">
        <v>21.846499999999999</v>
      </c>
      <c r="G2815" s="1" t="s">
        <v>38</v>
      </c>
      <c r="H2815" s="1" t="s">
        <v>15</v>
      </c>
      <c r="I2815" s="1" t="s">
        <v>16</v>
      </c>
      <c r="J2815" s="1" t="s">
        <v>17</v>
      </c>
      <c r="K2815" s="1" t="s">
        <v>18</v>
      </c>
      <c r="L2815" s="1" t="s">
        <v>19</v>
      </c>
      <c r="M2815" s="1" t="s">
        <v>20</v>
      </c>
      <c r="N2815" s="3" t="s">
        <v>21</v>
      </c>
    </row>
    <row r="2816" spans="1:14" ht="19.95" hidden="1" customHeight="1" x14ac:dyDescent="0.25">
      <c r="A2816" s="2">
        <v>134339</v>
      </c>
      <c r="B2816" s="1">
        <v>12</v>
      </c>
      <c r="C2816" s="1">
        <v>1.2784</v>
      </c>
      <c r="D2816" s="1">
        <v>4.6708999999999996</v>
      </c>
      <c r="E2816" s="1">
        <v>8.3881999999999994</v>
      </c>
      <c r="F2816" s="1">
        <v>19.191299999999998</v>
      </c>
      <c r="G2816" s="1" t="s">
        <v>14</v>
      </c>
      <c r="H2816" s="1" t="s">
        <v>31</v>
      </c>
      <c r="I2816" s="1" t="s">
        <v>32</v>
      </c>
      <c r="J2816" s="1" t="s">
        <v>33</v>
      </c>
      <c r="K2816" s="1" t="s">
        <v>34</v>
      </c>
      <c r="L2816" s="1" t="s">
        <v>35</v>
      </c>
      <c r="M2816" s="1" t="s">
        <v>36</v>
      </c>
      <c r="N2816" s="3" t="s">
        <v>37</v>
      </c>
    </row>
    <row r="2817" spans="1:14" ht="19.95" hidden="1" customHeight="1" x14ac:dyDescent="0.25">
      <c r="A2817" s="2">
        <v>134253</v>
      </c>
      <c r="B2817" s="1">
        <v>28</v>
      </c>
      <c r="C2817" s="1">
        <v>1.1749000000000001</v>
      </c>
      <c r="D2817" s="1">
        <v>4.4188999999999998</v>
      </c>
      <c r="E2817" s="1">
        <v>9.1577999999999999</v>
      </c>
      <c r="F2817" s="1">
        <v>17.889099999999999</v>
      </c>
      <c r="G2817" s="1" t="s">
        <v>38</v>
      </c>
      <c r="H2817" s="1" t="s">
        <v>31</v>
      </c>
      <c r="I2817" s="1" t="s">
        <v>32</v>
      </c>
      <c r="J2817" s="1" t="s">
        <v>33</v>
      </c>
      <c r="K2817" s="1" t="s">
        <v>34</v>
      </c>
      <c r="L2817" s="1" t="s">
        <v>35</v>
      </c>
      <c r="M2817" s="1" t="s">
        <v>36</v>
      </c>
      <c r="N2817" s="3" t="s">
        <v>37</v>
      </c>
    </row>
    <row r="2818" spans="1:14" ht="19.95" hidden="1" customHeight="1" x14ac:dyDescent="0.25">
      <c r="A2818" s="2">
        <v>134182</v>
      </c>
      <c r="B2818" s="1">
        <v>56</v>
      </c>
      <c r="C2818" s="1">
        <v>2.5076000000000001</v>
      </c>
      <c r="D2818" s="1">
        <v>5.1973000000000003</v>
      </c>
      <c r="E2818" s="1">
        <v>10.290699999999999</v>
      </c>
      <c r="F2818" s="1">
        <v>22.561199999999999</v>
      </c>
      <c r="G2818" s="1" t="s">
        <v>30</v>
      </c>
      <c r="H2818" s="1" t="s">
        <v>15</v>
      </c>
      <c r="I2818" s="1" t="s">
        <v>16</v>
      </c>
      <c r="J2818" s="1" t="s">
        <v>17</v>
      </c>
      <c r="K2818" s="1" t="s">
        <v>18</v>
      </c>
      <c r="L2818" s="1" t="s">
        <v>19</v>
      </c>
      <c r="M2818" s="1" t="s">
        <v>20</v>
      </c>
      <c r="N2818" s="3" t="s">
        <v>21</v>
      </c>
    </row>
    <row r="2819" spans="1:14" ht="19.95" hidden="1" customHeight="1" x14ac:dyDescent="0.25">
      <c r="A2819" s="2">
        <v>134174</v>
      </c>
      <c r="B2819" s="1">
        <v>49</v>
      </c>
      <c r="C2819" s="1">
        <v>2.3896000000000002</v>
      </c>
      <c r="D2819" s="1">
        <v>5.7241999999999997</v>
      </c>
      <c r="E2819" s="1">
        <v>11.992900000000001</v>
      </c>
      <c r="F2819" s="1">
        <v>20.0852</v>
      </c>
      <c r="G2819" s="1" t="s">
        <v>30</v>
      </c>
      <c r="H2819" s="1" t="s">
        <v>15</v>
      </c>
      <c r="I2819" s="1" t="s">
        <v>16</v>
      </c>
      <c r="J2819" s="1" t="s">
        <v>17</v>
      </c>
      <c r="K2819" s="1" t="s">
        <v>18</v>
      </c>
      <c r="L2819" s="1" t="s">
        <v>19</v>
      </c>
      <c r="M2819" s="1" t="s">
        <v>20</v>
      </c>
      <c r="N2819" s="3" t="s">
        <v>21</v>
      </c>
    </row>
    <row r="2820" spans="1:14" ht="19.95" customHeight="1" x14ac:dyDescent="0.25">
      <c r="A2820" s="2">
        <v>134174</v>
      </c>
      <c r="B2820" s="1">
        <v>82</v>
      </c>
      <c r="C2820" s="1">
        <v>3.3672</v>
      </c>
      <c r="D2820" s="1">
        <v>6.6643999999999997</v>
      </c>
      <c r="E2820" s="1">
        <v>14.7347</v>
      </c>
      <c r="F2820" s="1">
        <v>27.717600000000001</v>
      </c>
      <c r="G2820" s="1" t="s">
        <v>38</v>
      </c>
      <c r="H2820" s="1" t="s">
        <v>22</v>
      </c>
      <c r="I2820" s="1" t="s">
        <v>23</v>
      </c>
      <c r="J2820" s="1" t="s">
        <v>24</v>
      </c>
      <c r="K2820" s="1" t="s">
        <v>25</v>
      </c>
      <c r="L2820" s="1" t="s">
        <v>26</v>
      </c>
      <c r="M2820" s="1" t="s">
        <v>27</v>
      </c>
      <c r="N2820" s="3" t="s">
        <v>28</v>
      </c>
    </row>
    <row r="2821" spans="1:14" ht="19.95" customHeight="1" x14ac:dyDescent="0.25">
      <c r="A2821" s="2">
        <v>134156</v>
      </c>
      <c r="B2821" s="1">
        <v>86</v>
      </c>
      <c r="C2821" s="1">
        <v>3.1617999999999999</v>
      </c>
      <c r="D2821" s="1">
        <v>6.8875000000000002</v>
      </c>
      <c r="E2821" s="1">
        <v>15.4422</v>
      </c>
      <c r="F2821" s="1">
        <v>26.840699999999998</v>
      </c>
      <c r="G2821" s="1" t="s">
        <v>38</v>
      </c>
      <c r="H2821" s="1" t="s">
        <v>22</v>
      </c>
      <c r="I2821" s="1" t="s">
        <v>23</v>
      </c>
      <c r="J2821" s="1" t="s">
        <v>24</v>
      </c>
      <c r="K2821" s="1" t="s">
        <v>25</v>
      </c>
      <c r="L2821" s="1" t="s">
        <v>26</v>
      </c>
      <c r="M2821" s="1" t="s">
        <v>27</v>
      </c>
      <c r="N2821" s="3" t="s">
        <v>28</v>
      </c>
    </row>
    <row r="2822" spans="1:14" ht="19.95" hidden="1" customHeight="1" x14ac:dyDescent="0.25">
      <c r="A2822" s="2">
        <v>134141</v>
      </c>
      <c r="B2822" s="1">
        <v>26</v>
      </c>
      <c r="C2822" s="1">
        <v>1.4562999999999999</v>
      </c>
      <c r="D2822" s="1">
        <v>4.1223999999999998</v>
      </c>
      <c r="E2822" s="1">
        <v>8.4479000000000006</v>
      </c>
      <c r="F2822" s="1">
        <v>16.076699999999999</v>
      </c>
      <c r="G2822" s="1" t="s">
        <v>30</v>
      </c>
      <c r="H2822" s="1" t="s">
        <v>31</v>
      </c>
      <c r="I2822" s="1" t="s">
        <v>32</v>
      </c>
      <c r="J2822" s="1" t="s">
        <v>33</v>
      </c>
      <c r="K2822" s="1" t="s">
        <v>34</v>
      </c>
      <c r="L2822" s="1" t="s">
        <v>35</v>
      </c>
      <c r="M2822" s="1" t="s">
        <v>36</v>
      </c>
      <c r="N2822" s="3" t="s">
        <v>37</v>
      </c>
    </row>
    <row r="2823" spans="1:14" ht="19.95" hidden="1" customHeight="1" x14ac:dyDescent="0.25">
      <c r="A2823" s="2">
        <v>134118</v>
      </c>
      <c r="B2823" s="1">
        <v>22</v>
      </c>
      <c r="C2823" s="1">
        <v>1.9174</v>
      </c>
      <c r="D2823" s="1">
        <v>4.62</v>
      </c>
      <c r="E2823" s="1">
        <v>9.9501000000000008</v>
      </c>
      <c r="F2823" s="1">
        <v>19.4862</v>
      </c>
      <c r="G2823" s="1" t="s">
        <v>30</v>
      </c>
      <c r="H2823" s="1" t="s">
        <v>31</v>
      </c>
      <c r="I2823" s="1" t="s">
        <v>32</v>
      </c>
      <c r="J2823" s="1" t="s">
        <v>33</v>
      </c>
      <c r="K2823" s="1" t="s">
        <v>34</v>
      </c>
      <c r="L2823" s="1" t="s">
        <v>35</v>
      </c>
      <c r="M2823" s="1" t="s">
        <v>36</v>
      </c>
      <c r="N2823" s="3" t="s">
        <v>37</v>
      </c>
    </row>
    <row r="2824" spans="1:14" ht="19.95" hidden="1" customHeight="1" x14ac:dyDescent="0.25">
      <c r="A2824" s="2">
        <v>134107</v>
      </c>
      <c r="B2824" s="1">
        <v>54</v>
      </c>
      <c r="C2824" s="1">
        <v>2.819</v>
      </c>
      <c r="D2824" s="1">
        <v>5.0297999999999998</v>
      </c>
      <c r="E2824" s="1">
        <v>11.7301</v>
      </c>
      <c r="F2824" s="1">
        <v>20.721599999999999</v>
      </c>
      <c r="G2824" s="1" t="s">
        <v>30</v>
      </c>
      <c r="H2824" s="1" t="s">
        <v>15</v>
      </c>
      <c r="I2824" s="1" t="s">
        <v>16</v>
      </c>
      <c r="J2824" s="1" t="s">
        <v>17</v>
      </c>
      <c r="K2824" s="1" t="s">
        <v>18</v>
      </c>
      <c r="L2824" s="1" t="s">
        <v>19</v>
      </c>
      <c r="M2824" s="1" t="s">
        <v>20</v>
      </c>
      <c r="N2824" s="3" t="s">
        <v>21</v>
      </c>
    </row>
    <row r="2825" spans="1:14" ht="19.95" hidden="1" customHeight="1" x14ac:dyDescent="0.25">
      <c r="A2825" s="2">
        <v>134091</v>
      </c>
      <c r="B2825" s="1">
        <v>56</v>
      </c>
      <c r="C2825" s="1">
        <v>2.7528999999999999</v>
      </c>
      <c r="D2825" s="1">
        <v>5.3811999999999998</v>
      </c>
      <c r="E2825" s="1">
        <v>10.788600000000001</v>
      </c>
      <c r="F2825" s="1">
        <v>24.894300000000001</v>
      </c>
      <c r="G2825" s="1" t="s">
        <v>14</v>
      </c>
      <c r="H2825" s="1" t="s">
        <v>15</v>
      </c>
      <c r="I2825" s="1" t="s">
        <v>16</v>
      </c>
      <c r="J2825" s="1" t="s">
        <v>17</v>
      </c>
      <c r="K2825" s="1" t="s">
        <v>18</v>
      </c>
      <c r="L2825" s="1" t="s">
        <v>19</v>
      </c>
      <c r="M2825" s="1" t="s">
        <v>20</v>
      </c>
      <c r="N2825" s="3" t="s">
        <v>21</v>
      </c>
    </row>
    <row r="2826" spans="1:14" ht="19.95" customHeight="1" x14ac:dyDescent="0.25">
      <c r="A2826" s="2">
        <v>134065</v>
      </c>
      <c r="B2826" s="1">
        <v>95</v>
      </c>
      <c r="C2826" s="1">
        <v>3.0788000000000002</v>
      </c>
      <c r="D2826" s="1">
        <v>6.7873999999999999</v>
      </c>
      <c r="E2826" s="1">
        <v>14.5136</v>
      </c>
      <c r="F2826" s="1">
        <v>26.915400000000002</v>
      </c>
      <c r="G2826" s="1" t="s">
        <v>38</v>
      </c>
      <c r="H2826" s="1" t="s">
        <v>22</v>
      </c>
      <c r="I2826" s="1" t="s">
        <v>23</v>
      </c>
      <c r="J2826" s="1" t="s">
        <v>24</v>
      </c>
      <c r="K2826" s="1" t="s">
        <v>25</v>
      </c>
      <c r="L2826" s="1" t="s">
        <v>26</v>
      </c>
      <c r="M2826" s="1" t="s">
        <v>27</v>
      </c>
      <c r="N2826" s="3" t="s">
        <v>28</v>
      </c>
    </row>
    <row r="2827" spans="1:14" ht="19.95" customHeight="1" x14ac:dyDescent="0.25">
      <c r="A2827" s="2">
        <v>134020</v>
      </c>
      <c r="B2827" s="1">
        <v>98</v>
      </c>
      <c r="C2827" s="1">
        <v>3.9095</v>
      </c>
      <c r="D2827" s="1">
        <v>6.1437999999999997</v>
      </c>
      <c r="E2827" s="1">
        <v>14.051500000000001</v>
      </c>
      <c r="F2827" s="1">
        <v>25.424800000000001</v>
      </c>
      <c r="G2827" s="1" t="s">
        <v>30</v>
      </c>
      <c r="H2827" s="1" t="s">
        <v>22</v>
      </c>
      <c r="I2827" s="1" t="s">
        <v>23</v>
      </c>
      <c r="J2827" s="1" t="s">
        <v>24</v>
      </c>
      <c r="K2827" s="1" t="s">
        <v>25</v>
      </c>
      <c r="L2827" s="1" t="s">
        <v>26</v>
      </c>
      <c r="M2827" s="1" t="s">
        <v>27</v>
      </c>
      <c r="N2827" s="3" t="s">
        <v>28</v>
      </c>
    </row>
    <row r="2828" spans="1:14" ht="19.95" customHeight="1" x14ac:dyDescent="0.25">
      <c r="A2828" s="2">
        <v>133967</v>
      </c>
      <c r="B2828" s="1">
        <v>68</v>
      </c>
      <c r="C2828" s="1">
        <v>3.4409999999999998</v>
      </c>
      <c r="D2828" s="1">
        <v>6.9504000000000001</v>
      </c>
      <c r="E2828" s="1">
        <v>13.460699999999999</v>
      </c>
      <c r="F2828" s="1">
        <v>25.307500000000001</v>
      </c>
      <c r="G2828" s="1" t="s">
        <v>30</v>
      </c>
      <c r="H2828" s="1" t="s">
        <v>22</v>
      </c>
      <c r="I2828" s="1" t="s">
        <v>23</v>
      </c>
      <c r="J2828" s="1" t="s">
        <v>24</v>
      </c>
      <c r="K2828" s="1" t="s">
        <v>25</v>
      </c>
      <c r="L2828" s="1" t="s">
        <v>26</v>
      </c>
      <c r="M2828" s="1" t="s">
        <v>27</v>
      </c>
      <c r="N2828" s="3" t="s">
        <v>28</v>
      </c>
    </row>
    <row r="2829" spans="1:14" ht="19.95" hidden="1" customHeight="1" x14ac:dyDescent="0.25">
      <c r="A2829" s="2">
        <v>133963</v>
      </c>
      <c r="B2829" s="1">
        <v>57</v>
      </c>
      <c r="C2829" s="1">
        <v>2.6558000000000002</v>
      </c>
      <c r="D2829" s="1">
        <v>5.4225000000000003</v>
      </c>
      <c r="E2829" s="1">
        <v>10.814500000000001</v>
      </c>
      <c r="F2829" s="1">
        <v>20.081199999999999</v>
      </c>
      <c r="G2829" s="1" t="s">
        <v>29</v>
      </c>
      <c r="H2829" s="1" t="s">
        <v>15</v>
      </c>
      <c r="I2829" s="1" t="s">
        <v>16</v>
      </c>
      <c r="J2829" s="1" t="s">
        <v>17</v>
      </c>
      <c r="K2829" s="1" t="s">
        <v>18</v>
      </c>
      <c r="L2829" s="1" t="s">
        <v>19</v>
      </c>
      <c r="M2829" s="1" t="s">
        <v>20</v>
      </c>
      <c r="N2829" s="3" t="s">
        <v>21</v>
      </c>
    </row>
    <row r="2830" spans="1:14" ht="19.95" customHeight="1" x14ac:dyDescent="0.25">
      <c r="A2830" s="2">
        <v>133920</v>
      </c>
      <c r="B2830" s="1">
        <v>90</v>
      </c>
      <c r="C2830" s="1">
        <v>3.8746</v>
      </c>
      <c r="D2830" s="1">
        <v>6.8541999999999996</v>
      </c>
      <c r="E2830" s="1">
        <v>14.1859</v>
      </c>
      <c r="F2830" s="1">
        <v>27.314399999999999</v>
      </c>
      <c r="G2830" s="1" t="s">
        <v>30</v>
      </c>
      <c r="H2830" s="1" t="s">
        <v>22</v>
      </c>
      <c r="I2830" s="1" t="s">
        <v>23</v>
      </c>
      <c r="J2830" s="1" t="s">
        <v>24</v>
      </c>
      <c r="K2830" s="1" t="s">
        <v>25</v>
      </c>
      <c r="L2830" s="1" t="s">
        <v>26</v>
      </c>
      <c r="M2830" s="1" t="s">
        <v>27</v>
      </c>
      <c r="N2830" s="3" t="s">
        <v>28</v>
      </c>
    </row>
    <row r="2831" spans="1:14" ht="19.95" customHeight="1" x14ac:dyDescent="0.25">
      <c r="A2831" s="2">
        <v>133919</v>
      </c>
      <c r="B2831" s="1">
        <v>100</v>
      </c>
      <c r="C2831" s="1">
        <v>3.3028</v>
      </c>
      <c r="D2831" s="1">
        <v>6.8559999999999999</v>
      </c>
      <c r="E2831" s="1">
        <v>13.6615</v>
      </c>
      <c r="F2831" s="1">
        <v>28.516500000000001</v>
      </c>
      <c r="G2831" s="1" t="s">
        <v>14</v>
      </c>
      <c r="H2831" s="1" t="s">
        <v>22</v>
      </c>
      <c r="I2831" s="1" t="s">
        <v>23</v>
      </c>
      <c r="J2831" s="1" t="s">
        <v>24</v>
      </c>
      <c r="K2831" s="1" t="s">
        <v>25</v>
      </c>
      <c r="L2831" s="1" t="s">
        <v>26</v>
      </c>
      <c r="M2831" s="1" t="s">
        <v>27</v>
      </c>
      <c r="N2831" s="3" t="s">
        <v>28</v>
      </c>
    </row>
    <row r="2832" spans="1:14" ht="19.95" hidden="1" customHeight="1" x14ac:dyDescent="0.25">
      <c r="A2832" s="2">
        <v>133889</v>
      </c>
      <c r="B2832" s="1">
        <v>58</v>
      </c>
      <c r="C2832" s="1">
        <v>2.2669000000000001</v>
      </c>
      <c r="D2832" s="1">
        <v>5.8967000000000001</v>
      </c>
      <c r="E2832" s="1">
        <v>11.056699999999999</v>
      </c>
      <c r="F2832" s="1">
        <v>22.706900000000001</v>
      </c>
      <c r="G2832" s="1" t="s">
        <v>14</v>
      </c>
      <c r="H2832" s="1" t="s">
        <v>15</v>
      </c>
      <c r="I2832" s="1" t="s">
        <v>16</v>
      </c>
      <c r="J2832" s="1" t="s">
        <v>17</v>
      </c>
      <c r="K2832" s="1" t="s">
        <v>18</v>
      </c>
      <c r="L2832" s="1" t="s">
        <v>19</v>
      </c>
      <c r="M2832" s="1" t="s">
        <v>20</v>
      </c>
      <c r="N2832" s="3" t="s">
        <v>21</v>
      </c>
    </row>
    <row r="2833" spans="1:14" ht="19.95" customHeight="1" x14ac:dyDescent="0.25">
      <c r="A2833" s="2">
        <v>133878</v>
      </c>
      <c r="B2833" s="1">
        <v>89</v>
      </c>
      <c r="C2833" s="1">
        <v>3.8666</v>
      </c>
      <c r="D2833" s="1">
        <v>6.1588000000000003</v>
      </c>
      <c r="E2833" s="1">
        <v>12.636699999999999</v>
      </c>
      <c r="F2833" s="1">
        <v>26.8887</v>
      </c>
      <c r="G2833" s="1" t="s">
        <v>14</v>
      </c>
      <c r="H2833" s="1" t="s">
        <v>22</v>
      </c>
      <c r="I2833" s="1" t="s">
        <v>23</v>
      </c>
      <c r="J2833" s="1" t="s">
        <v>24</v>
      </c>
      <c r="K2833" s="1" t="s">
        <v>25</v>
      </c>
      <c r="L2833" s="1" t="s">
        <v>26</v>
      </c>
      <c r="M2833" s="1" t="s">
        <v>27</v>
      </c>
      <c r="N2833" s="3" t="s">
        <v>28</v>
      </c>
    </row>
    <row r="2834" spans="1:14" ht="19.95" hidden="1" customHeight="1" x14ac:dyDescent="0.25">
      <c r="A2834" s="2">
        <v>133823</v>
      </c>
      <c r="B2834" s="1">
        <v>19</v>
      </c>
      <c r="C2834" s="1">
        <v>1.2977000000000001</v>
      </c>
      <c r="D2834" s="1">
        <v>4.6186999999999996</v>
      </c>
      <c r="E2834" s="1">
        <v>8.9313000000000002</v>
      </c>
      <c r="F2834" s="1">
        <v>17.206600000000002</v>
      </c>
      <c r="G2834" s="1" t="s">
        <v>38</v>
      </c>
      <c r="H2834" s="1" t="s">
        <v>31</v>
      </c>
      <c r="I2834" s="1" t="s">
        <v>32</v>
      </c>
      <c r="J2834" s="1" t="s">
        <v>33</v>
      </c>
      <c r="K2834" s="1" t="s">
        <v>34</v>
      </c>
      <c r="L2834" s="1" t="s">
        <v>35</v>
      </c>
      <c r="M2834" s="1" t="s">
        <v>36</v>
      </c>
      <c r="N2834" s="3" t="s">
        <v>37</v>
      </c>
    </row>
    <row r="2835" spans="1:14" ht="19.95" hidden="1" customHeight="1" x14ac:dyDescent="0.25">
      <c r="A2835" s="2">
        <v>133791</v>
      </c>
      <c r="B2835" s="1">
        <v>23</v>
      </c>
      <c r="C2835" s="1">
        <v>1.7315</v>
      </c>
      <c r="D2835" s="1">
        <v>4.3582000000000001</v>
      </c>
      <c r="E2835" s="1">
        <v>8.3190000000000008</v>
      </c>
      <c r="F2835" s="1">
        <v>19.770399999999999</v>
      </c>
      <c r="G2835" s="1" t="s">
        <v>14</v>
      </c>
      <c r="H2835" s="1" t="s">
        <v>31</v>
      </c>
      <c r="I2835" s="1" t="s">
        <v>32</v>
      </c>
      <c r="J2835" s="1" t="s">
        <v>33</v>
      </c>
      <c r="K2835" s="1" t="s">
        <v>34</v>
      </c>
      <c r="L2835" s="1" t="s">
        <v>35</v>
      </c>
      <c r="M2835" s="1" t="s">
        <v>36</v>
      </c>
      <c r="N2835" s="3" t="s">
        <v>37</v>
      </c>
    </row>
    <row r="2836" spans="1:14" ht="19.95" customHeight="1" x14ac:dyDescent="0.25">
      <c r="A2836" s="2">
        <v>133769</v>
      </c>
      <c r="B2836" s="1">
        <v>99</v>
      </c>
      <c r="C2836" s="1">
        <v>3.5200999999999998</v>
      </c>
      <c r="D2836" s="1">
        <v>6.2770000000000001</v>
      </c>
      <c r="E2836" s="1">
        <v>13.8123</v>
      </c>
      <c r="F2836" s="1">
        <v>26.112500000000001</v>
      </c>
      <c r="G2836" s="1" t="s">
        <v>29</v>
      </c>
      <c r="H2836" s="1" t="s">
        <v>22</v>
      </c>
      <c r="I2836" s="1" t="s">
        <v>23</v>
      </c>
      <c r="J2836" s="1" t="s">
        <v>24</v>
      </c>
      <c r="K2836" s="1" t="s">
        <v>25</v>
      </c>
      <c r="L2836" s="1" t="s">
        <v>26</v>
      </c>
      <c r="M2836" s="1" t="s">
        <v>27</v>
      </c>
      <c r="N2836" s="3" t="s">
        <v>28</v>
      </c>
    </row>
    <row r="2837" spans="1:14" ht="19.95" hidden="1" customHeight="1" x14ac:dyDescent="0.25">
      <c r="A2837" s="2">
        <v>133764</v>
      </c>
      <c r="B2837" s="1">
        <v>59</v>
      </c>
      <c r="C2837" s="1">
        <v>2.7989000000000002</v>
      </c>
      <c r="D2837" s="1">
        <v>5.0526</v>
      </c>
      <c r="E2837" s="1">
        <v>10.8683</v>
      </c>
      <c r="F2837" s="1">
        <v>22.3354</v>
      </c>
      <c r="G2837" s="1" t="s">
        <v>14</v>
      </c>
      <c r="H2837" s="1" t="s">
        <v>15</v>
      </c>
      <c r="I2837" s="1" t="s">
        <v>16</v>
      </c>
      <c r="J2837" s="1" t="s">
        <v>17</v>
      </c>
      <c r="K2837" s="1" t="s">
        <v>18</v>
      </c>
      <c r="L2837" s="1" t="s">
        <v>19</v>
      </c>
      <c r="M2837" s="1" t="s">
        <v>20</v>
      </c>
      <c r="N2837" s="3" t="s">
        <v>21</v>
      </c>
    </row>
    <row r="2838" spans="1:14" ht="19.95" hidden="1" customHeight="1" x14ac:dyDescent="0.25">
      <c r="A2838" s="2">
        <v>133746</v>
      </c>
      <c r="B2838" s="1">
        <v>50</v>
      </c>
      <c r="C2838" s="1">
        <v>2.7322000000000002</v>
      </c>
      <c r="D2838" s="1">
        <v>5.9756999999999998</v>
      </c>
      <c r="E2838" s="1">
        <v>11.4396</v>
      </c>
      <c r="F2838" s="1">
        <v>20.3489</v>
      </c>
      <c r="G2838" s="1" t="s">
        <v>38</v>
      </c>
      <c r="H2838" s="1" t="s">
        <v>15</v>
      </c>
      <c r="I2838" s="1" t="s">
        <v>16</v>
      </c>
      <c r="J2838" s="1" t="s">
        <v>17</v>
      </c>
      <c r="K2838" s="1" t="s">
        <v>18</v>
      </c>
      <c r="L2838" s="1" t="s">
        <v>19</v>
      </c>
      <c r="M2838" s="1" t="s">
        <v>20</v>
      </c>
      <c r="N2838" s="3" t="s">
        <v>21</v>
      </c>
    </row>
    <row r="2839" spans="1:14" ht="19.95" customHeight="1" x14ac:dyDescent="0.25">
      <c r="A2839" s="2">
        <v>133729</v>
      </c>
      <c r="B2839" s="1">
        <v>82</v>
      </c>
      <c r="C2839" s="1">
        <v>3.7837000000000001</v>
      </c>
      <c r="D2839" s="1">
        <v>6.9969999999999999</v>
      </c>
      <c r="E2839" s="1">
        <v>14.276199999999999</v>
      </c>
      <c r="F2839" s="1">
        <v>29.475899999999999</v>
      </c>
      <c r="G2839" s="1" t="s">
        <v>30</v>
      </c>
      <c r="H2839" s="1" t="s">
        <v>22</v>
      </c>
      <c r="I2839" s="1" t="s">
        <v>23</v>
      </c>
      <c r="J2839" s="1" t="s">
        <v>24</v>
      </c>
      <c r="K2839" s="1" t="s">
        <v>25</v>
      </c>
      <c r="L2839" s="1" t="s">
        <v>26</v>
      </c>
      <c r="M2839" s="1" t="s">
        <v>27</v>
      </c>
      <c r="N2839" s="3" t="s">
        <v>28</v>
      </c>
    </row>
    <row r="2840" spans="1:14" ht="19.95" hidden="1" customHeight="1" x14ac:dyDescent="0.25">
      <c r="A2840" s="2">
        <v>133701</v>
      </c>
      <c r="B2840" s="1">
        <v>20</v>
      </c>
      <c r="C2840" s="1">
        <v>1.1879999999999999</v>
      </c>
      <c r="D2840" s="1">
        <v>4.2257999999999996</v>
      </c>
      <c r="E2840" s="1">
        <v>9.1738999999999997</v>
      </c>
      <c r="F2840" s="1">
        <v>17.3065</v>
      </c>
      <c r="G2840" s="1" t="s">
        <v>30</v>
      </c>
      <c r="H2840" s="1" t="s">
        <v>31</v>
      </c>
      <c r="I2840" s="1" t="s">
        <v>32</v>
      </c>
      <c r="J2840" s="1" t="s">
        <v>33</v>
      </c>
      <c r="K2840" s="1" t="s">
        <v>34</v>
      </c>
      <c r="L2840" s="1" t="s">
        <v>35</v>
      </c>
      <c r="M2840" s="1" t="s">
        <v>36</v>
      </c>
      <c r="N2840" s="3" t="s">
        <v>37</v>
      </c>
    </row>
    <row r="2841" spans="1:14" ht="19.95" hidden="1" customHeight="1" x14ac:dyDescent="0.25">
      <c r="A2841" s="2">
        <v>133701</v>
      </c>
      <c r="B2841" s="1">
        <v>21</v>
      </c>
      <c r="C2841" s="1">
        <v>1.5572999999999999</v>
      </c>
      <c r="D2841" s="1">
        <v>4.8989000000000003</v>
      </c>
      <c r="E2841" s="1">
        <v>8.1387999999999998</v>
      </c>
      <c r="F2841" s="1">
        <v>19.519100000000002</v>
      </c>
      <c r="G2841" s="1" t="s">
        <v>14</v>
      </c>
      <c r="H2841" s="1" t="s">
        <v>31</v>
      </c>
      <c r="I2841" s="1" t="s">
        <v>32</v>
      </c>
      <c r="J2841" s="1" t="s">
        <v>33</v>
      </c>
      <c r="K2841" s="1" t="s">
        <v>34</v>
      </c>
      <c r="L2841" s="1" t="s">
        <v>35</v>
      </c>
      <c r="M2841" s="1" t="s">
        <v>36</v>
      </c>
      <c r="N2841" s="3" t="s">
        <v>37</v>
      </c>
    </row>
    <row r="2842" spans="1:14" ht="19.95" hidden="1" customHeight="1" x14ac:dyDescent="0.25">
      <c r="A2842" s="2">
        <v>133697</v>
      </c>
      <c r="B2842" s="1">
        <v>55</v>
      </c>
      <c r="C2842" s="1">
        <v>2.1694</v>
      </c>
      <c r="D2842" s="1">
        <v>5.0655999999999999</v>
      </c>
      <c r="E2842" s="1">
        <v>10.895099999999999</v>
      </c>
      <c r="F2842" s="1">
        <v>23.749199999999998</v>
      </c>
      <c r="G2842" s="1" t="s">
        <v>14</v>
      </c>
      <c r="H2842" s="1" t="s">
        <v>15</v>
      </c>
      <c r="I2842" s="1" t="s">
        <v>16</v>
      </c>
      <c r="J2842" s="1" t="s">
        <v>17</v>
      </c>
      <c r="K2842" s="1" t="s">
        <v>18</v>
      </c>
      <c r="L2842" s="1" t="s">
        <v>19</v>
      </c>
      <c r="M2842" s="1" t="s">
        <v>20</v>
      </c>
      <c r="N2842" s="3" t="s">
        <v>21</v>
      </c>
    </row>
    <row r="2843" spans="1:14" ht="19.95" hidden="1" customHeight="1" x14ac:dyDescent="0.25">
      <c r="A2843" s="2">
        <v>133696</v>
      </c>
      <c r="B2843" s="1">
        <v>49</v>
      </c>
      <c r="C2843" s="1">
        <v>2.2917999999999998</v>
      </c>
      <c r="D2843" s="1">
        <v>5.2605000000000004</v>
      </c>
      <c r="E2843" s="1">
        <v>11.080500000000001</v>
      </c>
      <c r="F2843" s="1">
        <v>23.810600000000001</v>
      </c>
      <c r="G2843" s="1" t="s">
        <v>14</v>
      </c>
      <c r="H2843" s="1" t="s">
        <v>15</v>
      </c>
      <c r="I2843" s="1" t="s">
        <v>16</v>
      </c>
      <c r="J2843" s="1" t="s">
        <v>17</v>
      </c>
      <c r="K2843" s="1" t="s">
        <v>18</v>
      </c>
      <c r="L2843" s="1" t="s">
        <v>19</v>
      </c>
      <c r="M2843" s="1" t="s">
        <v>20</v>
      </c>
      <c r="N2843" s="3" t="s">
        <v>21</v>
      </c>
    </row>
    <row r="2844" spans="1:14" ht="19.95" customHeight="1" x14ac:dyDescent="0.25">
      <c r="A2844" s="2">
        <v>133675</v>
      </c>
      <c r="B2844" s="1">
        <v>95</v>
      </c>
      <c r="C2844" s="1">
        <v>3.9798</v>
      </c>
      <c r="D2844" s="1">
        <v>6.9678000000000004</v>
      </c>
      <c r="E2844" s="1">
        <v>15.7791</v>
      </c>
      <c r="F2844" s="1">
        <v>28.5078</v>
      </c>
      <c r="G2844" s="1" t="s">
        <v>29</v>
      </c>
      <c r="H2844" s="1" t="s">
        <v>22</v>
      </c>
      <c r="I2844" s="1" t="s">
        <v>23</v>
      </c>
      <c r="J2844" s="1" t="s">
        <v>24</v>
      </c>
      <c r="K2844" s="1" t="s">
        <v>25</v>
      </c>
      <c r="L2844" s="1" t="s">
        <v>26</v>
      </c>
      <c r="M2844" s="1" t="s">
        <v>27</v>
      </c>
      <c r="N2844" s="3" t="s">
        <v>28</v>
      </c>
    </row>
    <row r="2845" spans="1:14" ht="19.95" hidden="1" customHeight="1" x14ac:dyDescent="0.25">
      <c r="A2845" s="2">
        <v>133673</v>
      </c>
      <c r="B2845" s="1">
        <v>25</v>
      </c>
      <c r="C2845" s="1">
        <v>1.9787999999999999</v>
      </c>
      <c r="D2845" s="1">
        <v>4.9554</v>
      </c>
      <c r="E2845" s="1">
        <v>8.2024000000000008</v>
      </c>
      <c r="F2845" s="1">
        <v>16.855799999999999</v>
      </c>
      <c r="G2845" s="1" t="s">
        <v>14</v>
      </c>
      <c r="H2845" s="1" t="s">
        <v>31</v>
      </c>
      <c r="I2845" s="1" t="s">
        <v>32</v>
      </c>
      <c r="J2845" s="1" t="s">
        <v>33</v>
      </c>
      <c r="K2845" s="1" t="s">
        <v>34</v>
      </c>
      <c r="L2845" s="1" t="s">
        <v>35</v>
      </c>
      <c r="M2845" s="1" t="s">
        <v>36</v>
      </c>
      <c r="N2845" s="3" t="s">
        <v>37</v>
      </c>
    </row>
    <row r="2846" spans="1:14" ht="19.95" hidden="1" customHeight="1" x14ac:dyDescent="0.25">
      <c r="A2846" s="2">
        <v>133662</v>
      </c>
      <c r="B2846" s="1">
        <v>51</v>
      </c>
      <c r="C2846" s="1">
        <v>2.7502</v>
      </c>
      <c r="D2846" s="1">
        <v>5.4854000000000003</v>
      </c>
      <c r="E2846" s="1">
        <v>10.7448</v>
      </c>
      <c r="F2846" s="1">
        <v>21.3916</v>
      </c>
      <c r="G2846" s="1" t="s">
        <v>38</v>
      </c>
      <c r="H2846" s="1" t="s">
        <v>15</v>
      </c>
      <c r="I2846" s="1" t="s">
        <v>16</v>
      </c>
      <c r="J2846" s="1" t="s">
        <v>17</v>
      </c>
      <c r="K2846" s="1" t="s">
        <v>18</v>
      </c>
      <c r="L2846" s="1" t="s">
        <v>19</v>
      </c>
      <c r="M2846" s="1" t="s">
        <v>20</v>
      </c>
      <c r="N2846" s="3" t="s">
        <v>21</v>
      </c>
    </row>
    <row r="2847" spans="1:14" ht="19.95" hidden="1" customHeight="1" x14ac:dyDescent="0.25">
      <c r="A2847" s="2">
        <v>133594</v>
      </c>
      <c r="B2847" s="1">
        <v>45</v>
      </c>
      <c r="C2847" s="1">
        <v>2.7883</v>
      </c>
      <c r="D2847" s="1">
        <v>5.2508999999999997</v>
      </c>
      <c r="E2847" s="1">
        <v>10.6485</v>
      </c>
      <c r="F2847" s="1">
        <v>23.4496</v>
      </c>
      <c r="G2847" s="1" t="s">
        <v>30</v>
      </c>
      <c r="H2847" s="1" t="s">
        <v>15</v>
      </c>
      <c r="I2847" s="1" t="s">
        <v>16</v>
      </c>
      <c r="J2847" s="1" t="s">
        <v>17</v>
      </c>
      <c r="K2847" s="1" t="s">
        <v>18</v>
      </c>
      <c r="L2847" s="1" t="s">
        <v>19</v>
      </c>
      <c r="M2847" s="1" t="s">
        <v>20</v>
      </c>
      <c r="N2847" s="3" t="s">
        <v>21</v>
      </c>
    </row>
    <row r="2848" spans="1:14" ht="19.95" hidden="1" customHeight="1" x14ac:dyDescent="0.25">
      <c r="A2848" s="2">
        <v>133551</v>
      </c>
      <c r="B2848" s="1">
        <v>25</v>
      </c>
      <c r="C2848" s="1">
        <v>1.4283999999999999</v>
      </c>
      <c r="D2848" s="1">
        <v>4.8746999999999998</v>
      </c>
      <c r="E2848" s="1">
        <v>8.2361000000000004</v>
      </c>
      <c r="F2848" s="1">
        <v>17.142099999999999</v>
      </c>
      <c r="G2848" s="1" t="s">
        <v>14</v>
      </c>
      <c r="H2848" s="1" t="s">
        <v>31</v>
      </c>
      <c r="I2848" s="1" t="s">
        <v>32</v>
      </c>
      <c r="J2848" s="1" t="s">
        <v>33</v>
      </c>
      <c r="K2848" s="1" t="s">
        <v>34</v>
      </c>
      <c r="L2848" s="1" t="s">
        <v>35</v>
      </c>
      <c r="M2848" s="1" t="s">
        <v>36</v>
      </c>
      <c r="N2848" s="3" t="s">
        <v>37</v>
      </c>
    </row>
    <row r="2849" spans="1:14" ht="19.95" hidden="1" customHeight="1" x14ac:dyDescent="0.25">
      <c r="A2849" s="2">
        <v>133545</v>
      </c>
      <c r="B2849" s="1">
        <v>33</v>
      </c>
      <c r="C2849" s="1">
        <v>2.3477000000000001</v>
      </c>
      <c r="D2849" s="1">
        <v>5.8291000000000004</v>
      </c>
      <c r="E2849" s="1">
        <v>10.1264</v>
      </c>
      <c r="F2849" s="1">
        <v>24.164400000000001</v>
      </c>
      <c r="G2849" s="1" t="s">
        <v>38</v>
      </c>
      <c r="H2849" s="1" t="s">
        <v>15</v>
      </c>
      <c r="I2849" s="1" t="s">
        <v>16</v>
      </c>
      <c r="J2849" s="1" t="s">
        <v>17</v>
      </c>
      <c r="K2849" s="1" t="s">
        <v>18</v>
      </c>
      <c r="L2849" s="1" t="s">
        <v>19</v>
      </c>
      <c r="M2849" s="1" t="s">
        <v>20</v>
      </c>
      <c r="N2849" s="3" t="s">
        <v>21</v>
      </c>
    </row>
    <row r="2850" spans="1:14" ht="19.95" hidden="1" customHeight="1" x14ac:dyDescent="0.25">
      <c r="A2850" s="2">
        <v>133536</v>
      </c>
      <c r="B2850" s="1">
        <v>46</v>
      </c>
      <c r="C2850" s="1">
        <v>2.4474999999999998</v>
      </c>
      <c r="D2850" s="1">
        <v>5.0636000000000001</v>
      </c>
      <c r="E2850" s="1">
        <v>10.647600000000001</v>
      </c>
      <c r="F2850" s="1">
        <v>21.462800000000001</v>
      </c>
      <c r="G2850" s="1" t="s">
        <v>38</v>
      </c>
      <c r="H2850" s="1" t="s">
        <v>15</v>
      </c>
      <c r="I2850" s="1" t="s">
        <v>16</v>
      </c>
      <c r="J2850" s="1" t="s">
        <v>17</v>
      </c>
      <c r="K2850" s="1" t="s">
        <v>18</v>
      </c>
      <c r="L2850" s="1" t="s">
        <v>19</v>
      </c>
      <c r="M2850" s="1" t="s">
        <v>20</v>
      </c>
      <c r="N2850" s="3" t="s">
        <v>21</v>
      </c>
    </row>
    <row r="2851" spans="1:14" ht="19.95" hidden="1" customHeight="1" x14ac:dyDescent="0.25">
      <c r="A2851" s="2">
        <v>133525</v>
      </c>
      <c r="B2851" s="1">
        <v>11</v>
      </c>
      <c r="C2851" s="1">
        <v>1.2863</v>
      </c>
      <c r="D2851" s="1">
        <v>4.4627999999999997</v>
      </c>
      <c r="E2851" s="1">
        <v>9.5564</v>
      </c>
      <c r="F2851" s="1">
        <v>19.941600000000001</v>
      </c>
      <c r="G2851" s="1" t="s">
        <v>29</v>
      </c>
      <c r="H2851" s="1" t="s">
        <v>31</v>
      </c>
      <c r="I2851" s="1" t="s">
        <v>32</v>
      </c>
      <c r="J2851" s="1" t="s">
        <v>33</v>
      </c>
      <c r="K2851" s="1" t="s">
        <v>34</v>
      </c>
      <c r="L2851" s="1" t="s">
        <v>35</v>
      </c>
      <c r="M2851" s="1" t="s">
        <v>36</v>
      </c>
      <c r="N2851" s="3" t="s">
        <v>37</v>
      </c>
    </row>
    <row r="2852" spans="1:14" ht="19.95" hidden="1" customHeight="1" x14ac:dyDescent="0.25">
      <c r="A2852" s="2">
        <v>133504</v>
      </c>
      <c r="B2852" s="1">
        <v>17</v>
      </c>
      <c r="C2852" s="1">
        <v>1.8140000000000001</v>
      </c>
      <c r="D2852" s="1">
        <v>4.8917999999999999</v>
      </c>
      <c r="E2852" s="1">
        <v>9.8371999999999993</v>
      </c>
      <c r="F2852" s="1">
        <v>19.688199999999998</v>
      </c>
      <c r="G2852" s="1" t="s">
        <v>29</v>
      </c>
      <c r="H2852" s="1" t="s">
        <v>31</v>
      </c>
      <c r="I2852" s="1" t="s">
        <v>32</v>
      </c>
      <c r="J2852" s="1" t="s">
        <v>33</v>
      </c>
      <c r="K2852" s="1" t="s">
        <v>34</v>
      </c>
      <c r="L2852" s="1" t="s">
        <v>35</v>
      </c>
      <c r="M2852" s="1" t="s">
        <v>36</v>
      </c>
      <c r="N2852" s="3" t="s">
        <v>37</v>
      </c>
    </row>
    <row r="2853" spans="1:14" ht="19.95" hidden="1" customHeight="1" x14ac:dyDescent="0.25">
      <c r="A2853" s="2">
        <v>133477</v>
      </c>
      <c r="B2853" s="1">
        <v>27</v>
      </c>
      <c r="C2853" s="1">
        <v>1.5398000000000001</v>
      </c>
      <c r="D2853" s="1">
        <v>4.8076999999999996</v>
      </c>
      <c r="E2853" s="1">
        <v>9.7783999999999995</v>
      </c>
      <c r="F2853" s="1">
        <v>17.9618</v>
      </c>
      <c r="G2853" s="1" t="s">
        <v>38</v>
      </c>
      <c r="H2853" s="1" t="s">
        <v>31</v>
      </c>
      <c r="I2853" s="1" t="s">
        <v>32</v>
      </c>
      <c r="J2853" s="1" t="s">
        <v>33</v>
      </c>
      <c r="K2853" s="1" t="s">
        <v>34</v>
      </c>
      <c r="L2853" s="1" t="s">
        <v>35</v>
      </c>
      <c r="M2853" s="1" t="s">
        <v>36</v>
      </c>
      <c r="N2853" s="3" t="s">
        <v>37</v>
      </c>
    </row>
    <row r="2854" spans="1:14" ht="19.95" hidden="1" customHeight="1" x14ac:dyDescent="0.25">
      <c r="A2854" s="2">
        <v>133437</v>
      </c>
      <c r="B2854" s="1">
        <v>48</v>
      </c>
      <c r="C2854" s="1">
        <v>2.3900999999999999</v>
      </c>
      <c r="D2854" s="1">
        <v>5.0823999999999998</v>
      </c>
      <c r="E2854" s="1">
        <v>11.447800000000001</v>
      </c>
      <c r="F2854" s="1">
        <v>20.624600000000001</v>
      </c>
      <c r="G2854" s="1" t="s">
        <v>29</v>
      </c>
      <c r="H2854" s="1" t="s">
        <v>15</v>
      </c>
      <c r="I2854" s="1" t="s">
        <v>16</v>
      </c>
      <c r="J2854" s="1" t="s">
        <v>17</v>
      </c>
      <c r="K2854" s="1" t="s">
        <v>18</v>
      </c>
      <c r="L2854" s="1" t="s">
        <v>19</v>
      </c>
      <c r="M2854" s="1" t="s">
        <v>20</v>
      </c>
      <c r="N2854" s="3" t="s">
        <v>21</v>
      </c>
    </row>
    <row r="2855" spans="1:14" ht="19.95" hidden="1" customHeight="1" x14ac:dyDescent="0.25">
      <c r="A2855" s="2">
        <v>133424</v>
      </c>
      <c r="B2855" s="1">
        <v>28</v>
      </c>
      <c r="C2855" s="1">
        <v>1.5779000000000001</v>
      </c>
      <c r="D2855" s="1">
        <v>4.5865</v>
      </c>
      <c r="E2855" s="1">
        <v>9.6618999999999993</v>
      </c>
      <c r="F2855" s="1">
        <v>16.002300000000002</v>
      </c>
      <c r="G2855" s="1" t="s">
        <v>30</v>
      </c>
      <c r="H2855" s="1" t="s">
        <v>31</v>
      </c>
      <c r="I2855" s="1" t="s">
        <v>32</v>
      </c>
      <c r="J2855" s="1" t="s">
        <v>33</v>
      </c>
      <c r="K2855" s="1" t="s">
        <v>34</v>
      </c>
      <c r="L2855" s="1" t="s">
        <v>35</v>
      </c>
      <c r="M2855" s="1" t="s">
        <v>36</v>
      </c>
      <c r="N2855" s="3" t="s">
        <v>37</v>
      </c>
    </row>
    <row r="2856" spans="1:14" ht="19.95" hidden="1" customHeight="1" x14ac:dyDescent="0.25">
      <c r="A2856" s="2">
        <v>133363</v>
      </c>
      <c r="B2856" s="1">
        <v>38</v>
      </c>
      <c r="C2856" s="1">
        <v>2.6602000000000001</v>
      </c>
      <c r="D2856" s="1">
        <v>5.4530000000000003</v>
      </c>
      <c r="E2856" s="1">
        <v>11.358700000000001</v>
      </c>
      <c r="F2856" s="1">
        <v>21.585799999999999</v>
      </c>
      <c r="G2856" s="1" t="s">
        <v>14</v>
      </c>
      <c r="H2856" s="1" t="s">
        <v>15</v>
      </c>
      <c r="I2856" s="1" t="s">
        <v>16</v>
      </c>
      <c r="J2856" s="1" t="s">
        <v>17</v>
      </c>
      <c r="K2856" s="1" t="s">
        <v>18</v>
      </c>
      <c r="L2856" s="1" t="s">
        <v>19</v>
      </c>
      <c r="M2856" s="1" t="s">
        <v>20</v>
      </c>
      <c r="N2856" s="3" t="s">
        <v>21</v>
      </c>
    </row>
    <row r="2857" spans="1:14" ht="19.95" hidden="1" customHeight="1" x14ac:dyDescent="0.25">
      <c r="A2857" s="2">
        <v>133319</v>
      </c>
      <c r="B2857" s="1">
        <v>24</v>
      </c>
      <c r="C2857" s="1">
        <v>1.4987999999999999</v>
      </c>
      <c r="D2857" s="1">
        <v>4.4459</v>
      </c>
      <c r="E2857" s="1">
        <v>9.5721000000000007</v>
      </c>
      <c r="F2857" s="1">
        <v>19.640999999999998</v>
      </c>
      <c r="G2857" s="1" t="s">
        <v>30</v>
      </c>
      <c r="H2857" s="1" t="s">
        <v>31</v>
      </c>
      <c r="I2857" s="1" t="s">
        <v>32</v>
      </c>
      <c r="J2857" s="1" t="s">
        <v>33</v>
      </c>
      <c r="K2857" s="1" t="s">
        <v>34</v>
      </c>
      <c r="L2857" s="1" t="s">
        <v>35</v>
      </c>
      <c r="M2857" s="1" t="s">
        <v>36</v>
      </c>
      <c r="N2857" s="3" t="s">
        <v>37</v>
      </c>
    </row>
    <row r="2858" spans="1:14" ht="19.95" customHeight="1" x14ac:dyDescent="0.25">
      <c r="A2858" s="2">
        <v>133317</v>
      </c>
      <c r="B2858" s="1">
        <v>89</v>
      </c>
      <c r="C2858" s="1">
        <v>3.8208000000000002</v>
      </c>
      <c r="D2858" s="1">
        <v>6.2241</v>
      </c>
      <c r="E2858" s="1">
        <v>15.0161</v>
      </c>
      <c r="F2858" s="1">
        <v>27.165600000000001</v>
      </c>
      <c r="G2858" s="1" t="s">
        <v>14</v>
      </c>
      <c r="H2858" s="1" t="s">
        <v>22</v>
      </c>
      <c r="I2858" s="1" t="s">
        <v>23</v>
      </c>
      <c r="J2858" s="1" t="s">
        <v>24</v>
      </c>
      <c r="K2858" s="1" t="s">
        <v>25</v>
      </c>
      <c r="L2858" s="1" t="s">
        <v>26</v>
      </c>
      <c r="M2858" s="1" t="s">
        <v>27</v>
      </c>
      <c r="N2858" s="3" t="s">
        <v>28</v>
      </c>
    </row>
    <row r="2859" spans="1:14" ht="19.95" customHeight="1" x14ac:dyDescent="0.25">
      <c r="A2859" s="2">
        <v>133283</v>
      </c>
      <c r="B2859" s="1">
        <v>21</v>
      </c>
      <c r="C2859" s="1">
        <v>1.0281</v>
      </c>
      <c r="D2859" s="1">
        <v>4.3954000000000004</v>
      </c>
      <c r="E2859" s="1">
        <v>9.6769999999999996</v>
      </c>
      <c r="F2859" s="1">
        <v>16.0746</v>
      </c>
      <c r="G2859" s="1" t="s">
        <v>14</v>
      </c>
      <c r="H2859" s="1" t="s">
        <v>31</v>
      </c>
      <c r="I2859" s="1" t="s">
        <v>32</v>
      </c>
      <c r="J2859" s="1" t="s">
        <v>33</v>
      </c>
      <c r="K2859" s="1" t="s">
        <v>34</v>
      </c>
      <c r="L2859" s="1" t="s">
        <v>35</v>
      </c>
      <c r="M2859" s="1" t="s">
        <v>36</v>
      </c>
      <c r="N2859" s="3" t="s">
        <v>28</v>
      </c>
    </row>
    <row r="2860" spans="1:14" ht="19.95" hidden="1" customHeight="1" x14ac:dyDescent="0.25">
      <c r="A2860" s="2">
        <v>133240</v>
      </c>
      <c r="B2860" s="1">
        <v>60</v>
      </c>
      <c r="C2860" s="1">
        <v>2.4758</v>
      </c>
      <c r="D2860" s="1">
        <v>5.9272999999999998</v>
      </c>
      <c r="E2860" s="1">
        <v>11.2616</v>
      </c>
      <c r="F2860" s="1">
        <v>22.799900000000001</v>
      </c>
      <c r="G2860" s="1" t="s">
        <v>29</v>
      </c>
      <c r="H2860" s="1" t="s">
        <v>15</v>
      </c>
      <c r="I2860" s="1" t="s">
        <v>16</v>
      </c>
      <c r="J2860" s="1" t="s">
        <v>17</v>
      </c>
      <c r="K2860" s="1" t="s">
        <v>18</v>
      </c>
      <c r="L2860" s="1" t="s">
        <v>19</v>
      </c>
      <c r="M2860" s="1" t="s">
        <v>20</v>
      </c>
      <c r="N2860" s="3" t="s">
        <v>21</v>
      </c>
    </row>
    <row r="2861" spans="1:14" ht="19.95" customHeight="1" x14ac:dyDescent="0.25">
      <c r="A2861" s="2">
        <v>133215</v>
      </c>
      <c r="B2861" s="1">
        <v>93</v>
      </c>
      <c r="C2861" s="1">
        <v>3.6084999999999998</v>
      </c>
      <c r="D2861" s="1">
        <v>6.1942000000000004</v>
      </c>
      <c r="E2861" s="1">
        <v>12.3725</v>
      </c>
      <c r="F2861" s="1">
        <v>29.6</v>
      </c>
      <c r="G2861" s="1" t="s">
        <v>29</v>
      </c>
      <c r="H2861" s="1" t="s">
        <v>22</v>
      </c>
      <c r="I2861" s="1" t="s">
        <v>23</v>
      </c>
      <c r="J2861" s="1" t="s">
        <v>24</v>
      </c>
      <c r="K2861" s="1" t="s">
        <v>25</v>
      </c>
      <c r="L2861" s="1" t="s">
        <v>26</v>
      </c>
      <c r="M2861" s="1" t="s">
        <v>27</v>
      </c>
      <c r="N2861" s="3" t="s">
        <v>28</v>
      </c>
    </row>
    <row r="2862" spans="1:14" ht="19.95" hidden="1" customHeight="1" x14ac:dyDescent="0.25">
      <c r="A2862" s="2">
        <v>133196</v>
      </c>
      <c r="B2862" s="1">
        <v>57</v>
      </c>
      <c r="C2862" s="1">
        <v>2.3109000000000002</v>
      </c>
      <c r="D2862" s="1">
        <v>5.5430000000000001</v>
      </c>
      <c r="E2862" s="1">
        <v>10.947800000000001</v>
      </c>
      <c r="F2862" s="1">
        <v>22.732800000000001</v>
      </c>
      <c r="G2862" s="1" t="s">
        <v>14</v>
      </c>
      <c r="H2862" s="1" t="s">
        <v>15</v>
      </c>
      <c r="I2862" s="1" t="s">
        <v>16</v>
      </c>
      <c r="J2862" s="1" t="s">
        <v>17</v>
      </c>
      <c r="K2862" s="1" t="s">
        <v>18</v>
      </c>
      <c r="L2862" s="1" t="s">
        <v>19</v>
      </c>
      <c r="M2862" s="1" t="s">
        <v>20</v>
      </c>
      <c r="N2862" s="3" t="s">
        <v>21</v>
      </c>
    </row>
    <row r="2863" spans="1:14" ht="19.95" hidden="1" customHeight="1" x14ac:dyDescent="0.25">
      <c r="A2863" s="2">
        <v>133174</v>
      </c>
      <c r="B2863" s="1">
        <v>15</v>
      </c>
      <c r="C2863" s="1">
        <v>1.4608000000000001</v>
      </c>
      <c r="D2863" s="1">
        <v>4.0178000000000003</v>
      </c>
      <c r="E2863" s="1">
        <v>9.8643000000000001</v>
      </c>
      <c r="F2863" s="1">
        <v>16.595400000000001</v>
      </c>
      <c r="G2863" s="1" t="s">
        <v>29</v>
      </c>
      <c r="H2863" s="1" t="s">
        <v>31</v>
      </c>
      <c r="I2863" s="1" t="s">
        <v>32</v>
      </c>
      <c r="J2863" s="1" t="s">
        <v>33</v>
      </c>
      <c r="K2863" s="1" t="s">
        <v>34</v>
      </c>
      <c r="L2863" s="1" t="s">
        <v>35</v>
      </c>
      <c r="M2863" s="1" t="s">
        <v>36</v>
      </c>
      <c r="N2863" s="3" t="s">
        <v>37</v>
      </c>
    </row>
    <row r="2864" spans="1:14" ht="19.95" hidden="1" customHeight="1" x14ac:dyDescent="0.25">
      <c r="A2864" s="2">
        <v>133153</v>
      </c>
      <c r="B2864" s="1">
        <v>39</v>
      </c>
      <c r="C2864" s="1">
        <v>2.7643</v>
      </c>
      <c r="D2864" s="1">
        <v>5.2527999999999997</v>
      </c>
      <c r="E2864" s="1">
        <v>10.9962</v>
      </c>
      <c r="F2864" s="1">
        <v>24.75</v>
      </c>
      <c r="G2864" s="1" t="s">
        <v>30</v>
      </c>
      <c r="H2864" s="1" t="s">
        <v>15</v>
      </c>
      <c r="I2864" s="1" t="s">
        <v>16</v>
      </c>
      <c r="J2864" s="1" t="s">
        <v>17</v>
      </c>
      <c r="K2864" s="1" t="s">
        <v>18</v>
      </c>
      <c r="L2864" s="1" t="s">
        <v>19</v>
      </c>
      <c r="M2864" s="1" t="s">
        <v>20</v>
      </c>
      <c r="N2864" s="3" t="s">
        <v>21</v>
      </c>
    </row>
    <row r="2865" spans="1:14" ht="19.95" customHeight="1" x14ac:dyDescent="0.25">
      <c r="A2865" s="2">
        <v>133147</v>
      </c>
      <c r="B2865" s="1">
        <v>63</v>
      </c>
      <c r="C2865" s="1">
        <v>3.3393999999999999</v>
      </c>
      <c r="D2865" s="1">
        <v>6.6058000000000003</v>
      </c>
      <c r="E2865" s="1">
        <v>12.102499999999999</v>
      </c>
      <c r="F2865" s="1">
        <v>29.187200000000001</v>
      </c>
      <c r="G2865" s="1" t="s">
        <v>38</v>
      </c>
      <c r="H2865" s="1" t="s">
        <v>22</v>
      </c>
      <c r="I2865" s="1" t="s">
        <v>23</v>
      </c>
      <c r="J2865" s="1" t="s">
        <v>24</v>
      </c>
      <c r="K2865" s="1" t="s">
        <v>25</v>
      </c>
      <c r="L2865" s="1" t="s">
        <v>26</v>
      </c>
      <c r="M2865" s="1" t="s">
        <v>27</v>
      </c>
      <c r="N2865" s="3" t="s">
        <v>28</v>
      </c>
    </row>
    <row r="2866" spans="1:14" ht="19.95" hidden="1" customHeight="1" x14ac:dyDescent="0.25">
      <c r="A2866" s="2">
        <v>133096</v>
      </c>
      <c r="B2866" s="1">
        <v>34</v>
      </c>
      <c r="C2866" s="1">
        <v>2.2999999999999998</v>
      </c>
      <c r="D2866" s="1">
        <v>5.5751999999999997</v>
      </c>
      <c r="E2866" s="1">
        <v>10.5504</v>
      </c>
      <c r="F2866" s="1">
        <v>24.3933</v>
      </c>
      <c r="G2866" s="1" t="s">
        <v>38</v>
      </c>
      <c r="H2866" s="1" t="s">
        <v>15</v>
      </c>
      <c r="I2866" s="1" t="s">
        <v>16</v>
      </c>
      <c r="J2866" s="1" t="s">
        <v>17</v>
      </c>
      <c r="K2866" s="1" t="s">
        <v>18</v>
      </c>
      <c r="L2866" s="1" t="s">
        <v>19</v>
      </c>
      <c r="M2866" s="1" t="s">
        <v>20</v>
      </c>
      <c r="N2866" s="3" t="s">
        <v>21</v>
      </c>
    </row>
    <row r="2867" spans="1:14" ht="19.95" customHeight="1" x14ac:dyDescent="0.25">
      <c r="A2867" s="2">
        <v>133090</v>
      </c>
      <c r="B2867" s="1">
        <v>88</v>
      </c>
      <c r="C2867" s="1">
        <v>3.4998</v>
      </c>
      <c r="D2867" s="1">
        <v>6.9246999999999996</v>
      </c>
      <c r="E2867" s="1">
        <v>13.137</v>
      </c>
      <c r="F2867" s="1">
        <v>29.073399999999999</v>
      </c>
      <c r="G2867" s="1" t="s">
        <v>14</v>
      </c>
      <c r="H2867" s="1" t="s">
        <v>22</v>
      </c>
      <c r="I2867" s="1" t="s">
        <v>23</v>
      </c>
      <c r="J2867" s="1" t="s">
        <v>24</v>
      </c>
      <c r="K2867" s="1" t="s">
        <v>25</v>
      </c>
      <c r="L2867" s="1" t="s">
        <v>26</v>
      </c>
      <c r="M2867" s="1" t="s">
        <v>27</v>
      </c>
      <c r="N2867" s="3" t="s">
        <v>28</v>
      </c>
    </row>
    <row r="2868" spans="1:14" ht="19.95" customHeight="1" x14ac:dyDescent="0.25">
      <c r="A2868" s="2">
        <v>133087</v>
      </c>
      <c r="B2868" s="1">
        <v>61</v>
      </c>
      <c r="C2868" s="1">
        <v>3.3473999999999999</v>
      </c>
      <c r="D2868" s="1">
        <v>6.1014999999999997</v>
      </c>
      <c r="E2868" s="1">
        <v>14.392899999999999</v>
      </c>
      <c r="F2868" s="1">
        <v>26.062799999999999</v>
      </c>
      <c r="G2868" s="1" t="s">
        <v>30</v>
      </c>
      <c r="H2868" s="1" t="s">
        <v>22</v>
      </c>
      <c r="I2868" s="1" t="s">
        <v>23</v>
      </c>
      <c r="J2868" s="1" t="s">
        <v>24</v>
      </c>
      <c r="K2868" s="1" t="s">
        <v>25</v>
      </c>
      <c r="L2868" s="1" t="s">
        <v>26</v>
      </c>
      <c r="M2868" s="1" t="s">
        <v>27</v>
      </c>
      <c r="N2868" s="3" t="s">
        <v>28</v>
      </c>
    </row>
    <row r="2869" spans="1:14" ht="19.95" hidden="1" customHeight="1" x14ac:dyDescent="0.25">
      <c r="A2869" s="2">
        <v>133069</v>
      </c>
      <c r="B2869" s="1">
        <v>18</v>
      </c>
      <c r="C2869" s="1">
        <v>1.8270999999999999</v>
      </c>
      <c r="D2869" s="1">
        <v>4.5549999999999997</v>
      </c>
      <c r="E2869" s="1">
        <v>9.4573999999999998</v>
      </c>
      <c r="F2869" s="1">
        <v>16.721299999999999</v>
      </c>
      <c r="G2869" s="1" t="s">
        <v>14</v>
      </c>
      <c r="H2869" s="1" t="s">
        <v>31</v>
      </c>
      <c r="I2869" s="1" t="s">
        <v>32</v>
      </c>
      <c r="J2869" s="1" t="s">
        <v>33</v>
      </c>
      <c r="K2869" s="1" t="s">
        <v>34</v>
      </c>
      <c r="L2869" s="1" t="s">
        <v>35</v>
      </c>
      <c r="M2869" s="1" t="s">
        <v>36</v>
      </c>
      <c r="N2869" s="3" t="s">
        <v>37</v>
      </c>
    </row>
    <row r="2870" spans="1:14" ht="19.95" customHeight="1" x14ac:dyDescent="0.25">
      <c r="A2870" s="2">
        <v>132923</v>
      </c>
      <c r="B2870" s="1">
        <v>96</v>
      </c>
      <c r="C2870" s="1">
        <v>3.6091000000000002</v>
      </c>
      <c r="D2870" s="1">
        <v>6.5831999999999997</v>
      </c>
      <c r="E2870" s="1">
        <v>15.026300000000001</v>
      </c>
      <c r="F2870" s="1">
        <v>26.1708</v>
      </c>
      <c r="G2870" s="1" t="s">
        <v>29</v>
      </c>
      <c r="H2870" s="1" t="s">
        <v>22</v>
      </c>
      <c r="I2870" s="1" t="s">
        <v>23</v>
      </c>
      <c r="J2870" s="1" t="s">
        <v>24</v>
      </c>
      <c r="K2870" s="1" t="s">
        <v>25</v>
      </c>
      <c r="L2870" s="1" t="s">
        <v>26</v>
      </c>
      <c r="M2870" s="1" t="s">
        <v>27</v>
      </c>
      <c r="N2870" s="3" t="s">
        <v>28</v>
      </c>
    </row>
    <row r="2871" spans="1:14" ht="19.95" hidden="1" customHeight="1" x14ac:dyDescent="0.25">
      <c r="A2871" s="2">
        <v>132907</v>
      </c>
      <c r="B2871" s="1">
        <v>53</v>
      </c>
      <c r="C2871" s="1">
        <v>2.9704000000000002</v>
      </c>
      <c r="D2871" s="1">
        <v>5.9596999999999998</v>
      </c>
      <c r="E2871" s="1">
        <v>11.351800000000001</v>
      </c>
      <c r="F2871" s="1">
        <v>21.6877</v>
      </c>
      <c r="G2871" s="1" t="s">
        <v>29</v>
      </c>
      <c r="H2871" s="1" t="s">
        <v>15</v>
      </c>
      <c r="I2871" s="1" t="s">
        <v>16</v>
      </c>
      <c r="J2871" s="1" t="s">
        <v>17</v>
      </c>
      <c r="K2871" s="1" t="s">
        <v>18</v>
      </c>
      <c r="L2871" s="1" t="s">
        <v>19</v>
      </c>
      <c r="M2871" s="1" t="s">
        <v>20</v>
      </c>
      <c r="N2871" s="3" t="s">
        <v>21</v>
      </c>
    </row>
    <row r="2872" spans="1:14" ht="19.95" hidden="1" customHeight="1" x14ac:dyDescent="0.25">
      <c r="A2872" s="2">
        <v>132884</v>
      </c>
      <c r="B2872" s="1">
        <v>18</v>
      </c>
      <c r="C2872" s="1">
        <v>1.8894</v>
      </c>
      <c r="D2872" s="1">
        <v>4.1851000000000003</v>
      </c>
      <c r="E2872" s="1">
        <v>9.5261999999999993</v>
      </c>
      <c r="F2872" s="1">
        <v>18.243400000000001</v>
      </c>
      <c r="G2872" s="1" t="s">
        <v>14</v>
      </c>
      <c r="H2872" s="1" t="s">
        <v>31</v>
      </c>
      <c r="I2872" s="1" t="s">
        <v>32</v>
      </c>
      <c r="J2872" s="1" t="s">
        <v>33</v>
      </c>
      <c r="K2872" s="1" t="s">
        <v>34</v>
      </c>
      <c r="L2872" s="1" t="s">
        <v>35</v>
      </c>
      <c r="M2872" s="1" t="s">
        <v>36</v>
      </c>
      <c r="N2872" s="3" t="s">
        <v>37</v>
      </c>
    </row>
    <row r="2873" spans="1:14" ht="19.95" customHeight="1" x14ac:dyDescent="0.25">
      <c r="A2873" s="2">
        <v>132834</v>
      </c>
      <c r="B2873" s="1">
        <v>82</v>
      </c>
      <c r="C2873" s="1">
        <v>3.6366999999999998</v>
      </c>
      <c r="D2873" s="1">
        <v>6.3697999999999997</v>
      </c>
      <c r="E2873" s="1">
        <v>14.392200000000001</v>
      </c>
      <c r="F2873" s="1">
        <v>25.543299999999999</v>
      </c>
      <c r="G2873" s="1" t="s">
        <v>38</v>
      </c>
      <c r="H2873" s="1" t="s">
        <v>22</v>
      </c>
      <c r="I2873" s="1" t="s">
        <v>23</v>
      </c>
      <c r="J2873" s="1" t="s">
        <v>24</v>
      </c>
      <c r="K2873" s="1" t="s">
        <v>25</v>
      </c>
      <c r="L2873" s="1" t="s">
        <v>26</v>
      </c>
      <c r="M2873" s="1" t="s">
        <v>27</v>
      </c>
      <c r="N2873" s="3" t="s">
        <v>28</v>
      </c>
    </row>
    <row r="2874" spans="1:14" ht="19.95" hidden="1" customHeight="1" x14ac:dyDescent="0.25">
      <c r="A2874" s="2">
        <v>132821</v>
      </c>
      <c r="B2874" s="1">
        <v>57</v>
      </c>
      <c r="C2874" s="1">
        <v>2.0257000000000001</v>
      </c>
      <c r="D2874" s="1">
        <v>5.7760999999999996</v>
      </c>
      <c r="E2874" s="1">
        <v>10.5383</v>
      </c>
      <c r="F2874" s="1">
        <v>20.8553</v>
      </c>
      <c r="G2874" s="1" t="s">
        <v>38</v>
      </c>
      <c r="H2874" s="1" t="s">
        <v>15</v>
      </c>
      <c r="I2874" s="1" t="s">
        <v>16</v>
      </c>
      <c r="J2874" s="1" t="s">
        <v>17</v>
      </c>
      <c r="K2874" s="1" t="s">
        <v>18</v>
      </c>
      <c r="L2874" s="1" t="s">
        <v>19</v>
      </c>
      <c r="M2874" s="1" t="s">
        <v>20</v>
      </c>
      <c r="N2874" s="3" t="s">
        <v>21</v>
      </c>
    </row>
    <row r="2875" spans="1:14" ht="19.95" hidden="1" customHeight="1" x14ac:dyDescent="0.25">
      <c r="A2875" s="2">
        <v>132815</v>
      </c>
      <c r="B2875" s="1">
        <v>42</v>
      </c>
      <c r="C2875" s="1">
        <v>2.633</v>
      </c>
      <c r="D2875" s="1">
        <v>5.1384999999999996</v>
      </c>
      <c r="E2875" s="1">
        <v>10.462899999999999</v>
      </c>
      <c r="F2875" s="1">
        <v>24.200600000000001</v>
      </c>
      <c r="G2875" s="1" t="s">
        <v>29</v>
      </c>
      <c r="H2875" s="1" t="s">
        <v>15</v>
      </c>
      <c r="I2875" s="1" t="s">
        <v>16</v>
      </c>
      <c r="J2875" s="1" t="s">
        <v>17</v>
      </c>
      <c r="K2875" s="1" t="s">
        <v>18</v>
      </c>
      <c r="L2875" s="1" t="s">
        <v>19</v>
      </c>
      <c r="M2875" s="1" t="s">
        <v>20</v>
      </c>
      <c r="N2875" s="3" t="s">
        <v>21</v>
      </c>
    </row>
    <row r="2876" spans="1:14" ht="19.95" customHeight="1" x14ac:dyDescent="0.25">
      <c r="A2876" s="2">
        <v>132812</v>
      </c>
      <c r="B2876" s="1">
        <v>92</v>
      </c>
      <c r="C2876" s="1">
        <v>3.9693999999999998</v>
      </c>
      <c r="D2876" s="1">
        <v>6.2058999999999997</v>
      </c>
      <c r="E2876" s="1">
        <v>14.577</v>
      </c>
      <c r="F2876" s="1">
        <v>27.5183</v>
      </c>
      <c r="G2876" s="1" t="s">
        <v>38</v>
      </c>
      <c r="H2876" s="1" t="s">
        <v>22</v>
      </c>
      <c r="I2876" s="1" t="s">
        <v>23</v>
      </c>
      <c r="J2876" s="1" t="s">
        <v>24</v>
      </c>
      <c r="K2876" s="1" t="s">
        <v>25</v>
      </c>
      <c r="L2876" s="1" t="s">
        <v>26</v>
      </c>
      <c r="M2876" s="1" t="s">
        <v>27</v>
      </c>
      <c r="N2876" s="3" t="s">
        <v>28</v>
      </c>
    </row>
    <row r="2877" spans="1:14" ht="19.95" customHeight="1" x14ac:dyDescent="0.25">
      <c r="A2877" s="2">
        <v>132783</v>
      </c>
      <c r="B2877" s="1">
        <v>84</v>
      </c>
      <c r="C2877" s="1">
        <v>3.2778999999999998</v>
      </c>
      <c r="D2877" s="1">
        <v>6.6456</v>
      </c>
      <c r="E2877" s="1">
        <v>14.655799999999999</v>
      </c>
      <c r="F2877" s="1">
        <v>25.4268</v>
      </c>
      <c r="G2877" s="1" t="s">
        <v>14</v>
      </c>
      <c r="H2877" s="1" t="s">
        <v>22</v>
      </c>
      <c r="I2877" s="1" t="s">
        <v>23</v>
      </c>
      <c r="J2877" s="1" t="s">
        <v>24</v>
      </c>
      <c r="K2877" s="1" t="s">
        <v>25</v>
      </c>
      <c r="L2877" s="1" t="s">
        <v>26</v>
      </c>
      <c r="M2877" s="1" t="s">
        <v>27</v>
      </c>
      <c r="N2877" s="3" t="s">
        <v>28</v>
      </c>
    </row>
    <row r="2878" spans="1:14" ht="19.95" hidden="1" customHeight="1" x14ac:dyDescent="0.25">
      <c r="A2878" s="2">
        <v>132745</v>
      </c>
      <c r="B2878" s="1">
        <v>29</v>
      </c>
      <c r="C2878" s="1">
        <v>1.6796</v>
      </c>
      <c r="D2878" s="1">
        <v>4.3308</v>
      </c>
      <c r="E2878" s="1">
        <v>9.4136000000000006</v>
      </c>
      <c r="F2878" s="1">
        <v>17.2334</v>
      </c>
      <c r="G2878" s="1" t="s">
        <v>14</v>
      </c>
      <c r="H2878" s="1" t="s">
        <v>31</v>
      </c>
      <c r="I2878" s="1" t="s">
        <v>32</v>
      </c>
      <c r="J2878" s="1" t="s">
        <v>33</v>
      </c>
      <c r="K2878" s="1" t="s">
        <v>34</v>
      </c>
      <c r="L2878" s="1" t="s">
        <v>35</v>
      </c>
      <c r="M2878" s="1" t="s">
        <v>36</v>
      </c>
      <c r="N2878" s="3" t="s">
        <v>37</v>
      </c>
    </row>
    <row r="2879" spans="1:14" ht="19.95" customHeight="1" x14ac:dyDescent="0.25">
      <c r="A2879" s="2">
        <v>132717</v>
      </c>
      <c r="B2879" s="1">
        <v>67</v>
      </c>
      <c r="C2879" s="1">
        <v>3.5165000000000002</v>
      </c>
      <c r="D2879" s="1">
        <v>6.0042</v>
      </c>
      <c r="E2879" s="1">
        <v>14.4375</v>
      </c>
      <c r="F2879" s="1">
        <v>29.8203</v>
      </c>
      <c r="G2879" s="1" t="s">
        <v>14</v>
      </c>
      <c r="H2879" s="1" t="s">
        <v>22</v>
      </c>
      <c r="I2879" s="1" t="s">
        <v>23</v>
      </c>
      <c r="J2879" s="1" t="s">
        <v>24</v>
      </c>
      <c r="K2879" s="1" t="s">
        <v>25</v>
      </c>
      <c r="L2879" s="1" t="s">
        <v>26</v>
      </c>
      <c r="M2879" s="1" t="s">
        <v>27</v>
      </c>
      <c r="N2879" s="3" t="s">
        <v>28</v>
      </c>
    </row>
    <row r="2880" spans="1:14" ht="19.95" hidden="1" customHeight="1" x14ac:dyDescent="0.25">
      <c r="A2880" s="2">
        <v>132714</v>
      </c>
      <c r="B2880" s="1">
        <v>28</v>
      </c>
      <c r="C2880" s="1">
        <v>1.4138999999999999</v>
      </c>
      <c r="D2880" s="1">
        <v>4.4233000000000002</v>
      </c>
      <c r="E2880" s="1">
        <v>9.6814999999999998</v>
      </c>
      <c r="F2880" s="1">
        <v>18.723700000000001</v>
      </c>
      <c r="G2880" s="1" t="s">
        <v>29</v>
      </c>
      <c r="H2880" s="1" t="s">
        <v>31</v>
      </c>
      <c r="I2880" s="1" t="s">
        <v>32</v>
      </c>
      <c r="J2880" s="1" t="s">
        <v>33</v>
      </c>
      <c r="K2880" s="1" t="s">
        <v>34</v>
      </c>
      <c r="L2880" s="1" t="s">
        <v>35</v>
      </c>
      <c r="M2880" s="1" t="s">
        <v>36</v>
      </c>
      <c r="N2880" s="3" t="s">
        <v>37</v>
      </c>
    </row>
    <row r="2881" spans="1:14" ht="19.95" hidden="1" customHeight="1" x14ac:dyDescent="0.25">
      <c r="A2881" s="2">
        <v>132654</v>
      </c>
      <c r="B2881" s="1">
        <v>19</v>
      </c>
      <c r="C2881" s="1">
        <v>1.5659000000000001</v>
      </c>
      <c r="D2881" s="1">
        <v>4.2384000000000004</v>
      </c>
      <c r="E2881" s="1">
        <v>9.9490999999999996</v>
      </c>
      <c r="F2881" s="1">
        <v>19.1081</v>
      </c>
      <c r="G2881" s="1" t="s">
        <v>14</v>
      </c>
      <c r="H2881" s="1" t="s">
        <v>31</v>
      </c>
      <c r="I2881" s="1" t="s">
        <v>32</v>
      </c>
      <c r="J2881" s="1" t="s">
        <v>33</v>
      </c>
      <c r="K2881" s="1" t="s">
        <v>34</v>
      </c>
      <c r="L2881" s="1" t="s">
        <v>35</v>
      </c>
      <c r="M2881" s="1" t="s">
        <v>36</v>
      </c>
      <c r="N2881" s="3" t="s">
        <v>37</v>
      </c>
    </row>
    <row r="2882" spans="1:14" ht="19.95" hidden="1" customHeight="1" x14ac:dyDescent="0.25">
      <c r="A2882" s="2">
        <v>132650</v>
      </c>
      <c r="B2882" s="1">
        <v>52</v>
      </c>
      <c r="C2882" s="1">
        <v>2.9129</v>
      </c>
      <c r="D2882" s="1">
        <v>5.3872</v>
      </c>
      <c r="E2882" s="1">
        <v>11.494</v>
      </c>
      <c r="F2882" s="1">
        <v>21.419799999999999</v>
      </c>
      <c r="G2882" s="1" t="s">
        <v>38</v>
      </c>
      <c r="H2882" s="1" t="s">
        <v>15</v>
      </c>
      <c r="I2882" s="1" t="s">
        <v>16</v>
      </c>
      <c r="J2882" s="1" t="s">
        <v>17</v>
      </c>
      <c r="K2882" s="1" t="s">
        <v>18</v>
      </c>
      <c r="L2882" s="1" t="s">
        <v>19</v>
      </c>
      <c r="M2882" s="1" t="s">
        <v>20</v>
      </c>
      <c r="N2882" s="3" t="s">
        <v>21</v>
      </c>
    </row>
    <row r="2883" spans="1:14" ht="19.95" customHeight="1" x14ac:dyDescent="0.25">
      <c r="A2883" s="2">
        <v>132648</v>
      </c>
      <c r="B2883" s="1">
        <v>61</v>
      </c>
      <c r="C2883" s="1">
        <v>3.2523</v>
      </c>
      <c r="D2883" s="1">
        <v>6.9565999999999999</v>
      </c>
      <c r="E2883" s="1">
        <v>12.5975</v>
      </c>
      <c r="F2883" s="1">
        <v>26.167999999999999</v>
      </c>
      <c r="G2883" s="1" t="s">
        <v>29</v>
      </c>
      <c r="H2883" s="1" t="s">
        <v>22</v>
      </c>
      <c r="I2883" s="1" t="s">
        <v>23</v>
      </c>
      <c r="J2883" s="1" t="s">
        <v>24</v>
      </c>
      <c r="K2883" s="1" t="s">
        <v>25</v>
      </c>
      <c r="L2883" s="1" t="s">
        <v>26</v>
      </c>
      <c r="M2883" s="1" t="s">
        <v>27</v>
      </c>
      <c r="N2883" s="3" t="s">
        <v>28</v>
      </c>
    </row>
    <row r="2884" spans="1:14" ht="19.95" hidden="1" customHeight="1" x14ac:dyDescent="0.25">
      <c r="A2884" s="2">
        <v>132632</v>
      </c>
      <c r="B2884" s="1">
        <v>37</v>
      </c>
      <c r="C2884" s="1">
        <v>2.2557999999999998</v>
      </c>
      <c r="D2884" s="1">
        <v>5.1731999999999996</v>
      </c>
      <c r="E2884" s="1">
        <v>10.386200000000001</v>
      </c>
      <c r="F2884" s="1">
        <v>20.5214</v>
      </c>
      <c r="G2884" s="1" t="s">
        <v>14</v>
      </c>
      <c r="H2884" s="1" t="s">
        <v>15</v>
      </c>
      <c r="I2884" s="1" t="s">
        <v>16</v>
      </c>
      <c r="J2884" s="1" t="s">
        <v>17</v>
      </c>
      <c r="K2884" s="1" t="s">
        <v>18</v>
      </c>
      <c r="L2884" s="1" t="s">
        <v>19</v>
      </c>
      <c r="M2884" s="1" t="s">
        <v>20</v>
      </c>
      <c r="N2884" s="3" t="s">
        <v>21</v>
      </c>
    </row>
    <row r="2885" spans="1:14" ht="19.95" customHeight="1" x14ac:dyDescent="0.25">
      <c r="A2885" s="2">
        <v>132612</v>
      </c>
      <c r="B2885" s="1">
        <v>69</v>
      </c>
      <c r="C2885" s="1">
        <v>3.6267999999999998</v>
      </c>
      <c r="D2885" s="1">
        <v>6.2503000000000002</v>
      </c>
      <c r="E2885" s="1">
        <v>12.7682</v>
      </c>
      <c r="F2885" s="1">
        <v>27.504100000000001</v>
      </c>
      <c r="G2885" s="1" t="s">
        <v>30</v>
      </c>
      <c r="H2885" s="1" t="s">
        <v>22</v>
      </c>
      <c r="I2885" s="1" t="s">
        <v>23</v>
      </c>
      <c r="J2885" s="1" t="s">
        <v>24</v>
      </c>
      <c r="K2885" s="1" t="s">
        <v>25</v>
      </c>
      <c r="L2885" s="1" t="s">
        <v>26</v>
      </c>
      <c r="M2885" s="1" t="s">
        <v>27</v>
      </c>
      <c r="N2885" s="3" t="s">
        <v>28</v>
      </c>
    </row>
    <row r="2886" spans="1:14" ht="19.95" customHeight="1" x14ac:dyDescent="0.25">
      <c r="A2886" s="2">
        <v>132519</v>
      </c>
      <c r="B2886" s="1">
        <v>98</v>
      </c>
      <c r="C2886" s="1">
        <v>3.2863000000000002</v>
      </c>
      <c r="D2886" s="1">
        <v>6.1368999999999998</v>
      </c>
      <c r="E2886" s="1">
        <v>15.962300000000001</v>
      </c>
      <c r="F2886" s="1">
        <v>28.5519</v>
      </c>
      <c r="G2886" s="1" t="s">
        <v>38</v>
      </c>
      <c r="H2886" s="1" t="s">
        <v>22</v>
      </c>
      <c r="I2886" s="1" t="s">
        <v>23</v>
      </c>
      <c r="J2886" s="1" t="s">
        <v>24</v>
      </c>
      <c r="K2886" s="1" t="s">
        <v>25</v>
      </c>
      <c r="L2886" s="1" t="s">
        <v>26</v>
      </c>
      <c r="M2886" s="1" t="s">
        <v>27</v>
      </c>
      <c r="N2886" s="3" t="s">
        <v>28</v>
      </c>
    </row>
    <row r="2887" spans="1:14" ht="19.95" customHeight="1" x14ac:dyDescent="0.25">
      <c r="A2887" s="2">
        <v>132510</v>
      </c>
      <c r="B2887" s="1">
        <v>83</v>
      </c>
      <c r="C2887" s="1">
        <v>3.6589999999999998</v>
      </c>
      <c r="D2887" s="1">
        <v>6.6841999999999997</v>
      </c>
      <c r="E2887" s="1">
        <v>14.340400000000001</v>
      </c>
      <c r="F2887" s="1">
        <v>27.317299999999999</v>
      </c>
      <c r="G2887" s="1" t="s">
        <v>38</v>
      </c>
      <c r="H2887" s="1" t="s">
        <v>22</v>
      </c>
      <c r="I2887" s="1" t="s">
        <v>23</v>
      </c>
      <c r="J2887" s="1" t="s">
        <v>24</v>
      </c>
      <c r="K2887" s="1" t="s">
        <v>25</v>
      </c>
      <c r="L2887" s="1" t="s">
        <v>26</v>
      </c>
      <c r="M2887" s="1" t="s">
        <v>27</v>
      </c>
      <c r="N2887" s="3" t="s">
        <v>28</v>
      </c>
    </row>
    <row r="2888" spans="1:14" ht="19.95" customHeight="1" x14ac:dyDescent="0.25">
      <c r="A2888" s="2">
        <v>132503</v>
      </c>
      <c r="B2888" s="1">
        <v>99</v>
      </c>
      <c r="C2888" s="1">
        <v>3.5127000000000002</v>
      </c>
      <c r="D2888" s="1">
        <v>6.9831000000000003</v>
      </c>
      <c r="E2888" s="1">
        <v>13.159700000000001</v>
      </c>
      <c r="F2888" s="1">
        <v>29.911999999999999</v>
      </c>
      <c r="G2888" s="1" t="s">
        <v>38</v>
      </c>
      <c r="H2888" s="1" t="s">
        <v>22</v>
      </c>
      <c r="I2888" s="1" t="s">
        <v>23</v>
      </c>
      <c r="J2888" s="1" t="s">
        <v>24</v>
      </c>
      <c r="K2888" s="1" t="s">
        <v>25</v>
      </c>
      <c r="L2888" s="1" t="s">
        <v>26</v>
      </c>
      <c r="M2888" s="1" t="s">
        <v>27</v>
      </c>
      <c r="N2888" s="3" t="s">
        <v>28</v>
      </c>
    </row>
    <row r="2889" spans="1:14" ht="19.95" customHeight="1" x14ac:dyDescent="0.25">
      <c r="A2889" s="2">
        <v>132448</v>
      </c>
      <c r="B2889" s="1">
        <v>71</v>
      </c>
      <c r="C2889" s="1">
        <v>3.9106999999999998</v>
      </c>
      <c r="D2889" s="1">
        <v>6.1120999999999999</v>
      </c>
      <c r="E2889" s="1">
        <v>13.465</v>
      </c>
      <c r="F2889" s="1">
        <v>26.625900000000001</v>
      </c>
      <c r="G2889" s="1" t="s">
        <v>30</v>
      </c>
      <c r="H2889" s="1" t="s">
        <v>22</v>
      </c>
      <c r="I2889" s="1" t="s">
        <v>23</v>
      </c>
      <c r="J2889" s="1" t="s">
        <v>24</v>
      </c>
      <c r="K2889" s="1" t="s">
        <v>25</v>
      </c>
      <c r="L2889" s="1" t="s">
        <v>26</v>
      </c>
      <c r="M2889" s="1" t="s">
        <v>27</v>
      </c>
      <c r="N2889" s="3" t="s">
        <v>28</v>
      </c>
    </row>
    <row r="2890" spans="1:14" ht="19.95" hidden="1" customHeight="1" x14ac:dyDescent="0.25">
      <c r="A2890" s="2">
        <v>132422</v>
      </c>
      <c r="B2890" s="1">
        <v>51</v>
      </c>
      <c r="C2890" s="1">
        <v>2.8256999999999999</v>
      </c>
      <c r="D2890" s="1">
        <v>5.1725000000000003</v>
      </c>
      <c r="E2890" s="1">
        <v>10.219200000000001</v>
      </c>
      <c r="F2890" s="1">
        <v>21.044899999999998</v>
      </c>
      <c r="G2890" s="1" t="s">
        <v>30</v>
      </c>
      <c r="H2890" s="1" t="s">
        <v>15</v>
      </c>
      <c r="I2890" s="1" t="s">
        <v>16</v>
      </c>
      <c r="J2890" s="1" t="s">
        <v>17</v>
      </c>
      <c r="K2890" s="1" t="s">
        <v>18</v>
      </c>
      <c r="L2890" s="1" t="s">
        <v>19</v>
      </c>
      <c r="M2890" s="1" t="s">
        <v>20</v>
      </c>
      <c r="N2890" s="3" t="s">
        <v>21</v>
      </c>
    </row>
    <row r="2891" spans="1:14" ht="19.95" hidden="1" customHeight="1" x14ac:dyDescent="0.25">
      <c r="A2891" s="2">
        <v>132422</v>
      </c>
      <c r="B2891" s="1">
        <v>33</v>
      </c>
      <c r="C2891" s="1">
        <v>2.7879</v>
      </c>
      <c r="D2891" s="1">
        <v>5.3551000000000002</v>
      </c>
      <c r="E2891" s="1">
        <v>11.955</v>
      </c>
      <c r="F2891" s="1">
        <v>21.276900000000001</v>
      </c>
      <c r="G2891" s="1" t="s">
        <v>30</v>
      </c>
      <c r="H2891" s="1" t="s">
        <v>15</v>
      </c>
      <c r="I2891" s="1" t="s">
        <v>16</v>
      </c>
      <c r="J2891" s="1" t="s">
        <v>17</v>
      </c>
      <c r="K2891" s="1" t="s">
        <v>18</v>
      </c>
      <c r="L2891" s="1" t="s">
        <v>19</v>
      </c>
      <c r="M2891" s="1" t="s">
        <v>20</v>
      </c>
      <c r="N2891" s="3" t="s">
        <v>21</v>
      </c>
    </row>
    <row r="2892" spans="1:14" ht="19.95" customHeight="1" x14ac:dyDescent="0.25">
      <c r="A2892" s="2">
        <v>132417</v>
      </c>
      <c r="B2892" s="1">
        <v>85</v>
      </c>
      <c r="C2892" s="1">
        <v>3.7082999999999999</v>
      </c>
      <c r="D2892" s="1">
        <v>6.1144999999999996</v>
      </c>
      <c r="E2892" s="1">
        <v>13.764200000000001</v>
      </c>
      <c r="F2892" s="1">
        <v>26.8917</v>
      </c>
      <c r="G2892" s="1" t="s">
        <v>30</v>
      </c>
      <c r="H2892" s="1" t="s">
        <v>22</v>
      </c>
      <c r="I2892" s="1" t="s">
        <v>23</v>
      </c>
      <c r="J2892" s="1" t="s">
        <v>24</v>
      </c>
      <c r="K2892" s="1" t="s">
        <v>25</v>
      </c>
      <c r="L2892" s="1" t="s">
        <v>26</v>
      </c>
      <c r="M2892" s="1" t="s">
        <v>27</v>
      </c>
      <c r="N2892" s="3" t="s">
        <v>28</v>
      </c>
    </row>
    <row r="2893" spans="1:14" ht="19.95" hidden="1" customHeight="1" x14ac:dyDescent="0.25">
      <c r="A2893" s="2">
        <v>132385</v>
      </c>
      <c r="B2893" s="1">
        <v>16</v>
      </c>
      <c r="C2893" s="1">
        <v>1.2243999999999999</v>
      </c>
      <c r="D2893" s="1">
        <v>4.3525</v>
      </c>
      <c r="E2893" s="1">
        <v>8.7720000000000002</v>
      </c>
      <c r="F2893" s="1">
        <v>17.3474</v>
      </c>
      <c r="G2893" s="1" t="s">
        <v>14</v>
      </c>
      <c r="H2893" s="1" t="s">
        <v>31</v>
      </c>
      <c r="I2893" s="1" t="s">
        <v>32</v>
      </c>
      <c r="J2893" s="1" t="s">
        <v>33</v>
      </c>
      <c r="K2893" s="1" t="s">
        <v>34</v>
      </c>
      <c r="L2893" s="1" t="s">
        <v>35</v>
      </c>
      <c r="M2893" s="1" t="s">
        <v>36</v>
      </c>
      <c r="N2893" s="3" t="s">
        <v>37</v>
      </c>
    </row>
    <row r="2894" spans="1:14" ht="19.95" customHeight="1" x14ac:dyDescent="0.25">
      <c r="A2894" s="2">
        <v>132380</v>
      </c>
      <c r="B2894" s="1">
        <v>72</v>
      </c>
      <c r="C2894" s="1">
        <v>3.1896</v>
      </c>
      <c r="D2894" s="1">
        <v>6.3174999999999999</v>
      </c>
      <c r="E2894" s="1">
        <v>15.698700000000001</v>
      </c>
      <c r="F2894" s="1">
        <v>29.293299999999999</v>
      </c>
      <c r="G2894" s="1" t="s">
        <v>14</v>
      </c>
      <c r="H2894" s="1" t="s">
        <v>22</v>
      </c>
      <c r="I2894" s="1" t="s">
        <v>23</v>
      </c>
      <c r="J2894" s="1" t="s">
        <v>24</v>
      </c>
      <c r="K2894" s="1" t="s">
        <v>25</v>
      </c>
      <c r="L2894" s="1" t="s">
        <v>26</v>
      </c>
      <c r="M2894" s="1" t="s">
        <v>27</v>
      </c>
      <c r="N2894" s="3" t="s">
        <v>28</v>
      </c>
    </row>
    <row r="2895" spans="1:14" ht="19.95" hidden="1" customHeight="1" x14ac:dyDescent="0.25">
      <c r="A2895" s="2">
        <v>132288</v>
      </c>
      <c r="B2895" s="1">
        <v>33</v>
      </c>
      <c r="C2895" s="1">
        <v>2.6086999999999998</v>
      </c>
      <c r="D2895" s="1">
        <v>5.5598000000000001</v>
      </c>
      <c r="E2895" s="1">
        <v>11.216200000000001</v>
      </c>
      <c r="F2895" s="1">
        <v>23.3904</v>
      </c>
      <c r="G2895" s="1" t="s">
        <v>30</v>
      </c>
      <c r="H2895" s="1" t="s">
        <v>15</v>
      </c>
      <c r="I2895" s="1" t="s">
        <v>16</v>
      </c>
      <c r="J2895" s="1" t="s">
        <v>17</v>
      </c>
      <c r="K2895" s="1" t="s">
        <v>18</v>
      </c>
      <c r="L2895" s="1" t="s">
        <v>19</v>
      </c>
      <c r="M2895" s="1" t="s">
        <v>20</v>
      </c>
      <c r="N2895" s="3" t="s">
        <v>21</v>
      </c>
    </row>
    <row r="2896" spans="1:14" ht="19.95" hidden="1" customHeight="1" x14ac:dyDescent="0.25">
      <c r="A2896" s="2">
        <v>132179</v>
      </c>
      <c r="B2896" s="1">
        <v>40</v>
      </c>
      <c r="C2896" s="1">
        <v>2.7519</v>
      </c>
      <c r="D2896" s="1">
        <v>5.4969999999999999</v>
      </c>
      <c r="E2896" s="1">
        <v>11.261200000000001</v>
      </c>
      <c r="F2896" s="1">
        <v>21.098400000000002</v>
      </c>
      <c r="G2896" s="1" t="s">
        <v>14</v>
      </c>
      <c r="H2896" s="1" t="s">
        <v>15</v>
      </c>
      <c r="I2896" s="1" t="s">
        <v>16</v>
      </c>
      <c r="J2896" s="1" t="s">
        <v>17</v>
      </c>
      <c r="K2896" s="1" t="s">
        <v>18</v>
      </c>
      <c r="L2896" s="1" t="s">
        <v>19</v>
      </c>
      <c r="M2896" s="1" t="s">
        <v>20</v>
      </c>
      <c r="N2896" s="3" t="s">
        <v>21</v>
      </c>
    </row>
    <row r="2897" spans="1:14" ht="19.95" customHeight="1" x14ac:dyDescent="0.25">
      <c r="A2897" s="2">
        <v>132095</v>
      </c>
      <c r="B2897" s="1">
        <v>67</v>
      </c>
      <c r="C2897" s="1">
        <v>3.7450999999999999</v>
      </c>
      <c r="D2897" s="1">
        <v>6.8329000000000004</v>
      </c>
      <c r="E2897" s="1">
        <v>12.9633</v>
      </c>
      <c r="F2897" s="1">
        <v>29.4421</v>
      </c>
      <c r="G2897" s="1" t="s">
        <v>14</v>
      </c>
      <c r="H2897" s="1" t="s">
        <v>22</v>
      </c>
      <c r="I2897" s="1" t="s">
        <v>23</v>
      </c>
      <c r="J2897" s="1" t="s">
        <v>24</v>
      </c>
      <c r="K2897" s="1" t="s">
        <v>25</v>
      </c>
      <c r="L2897" s="1" t="s">
        <v>26</v>
      </c>
      <c r="M2897" s="1" t="s">
        <v>27</v>
      </c>
      <c r="N2897" s="3" t="s">
        <v>28</v>
      </c>
    </row>
    <row r="2898" spans="1:14" ht="19.95" customHeight="1" x14ac:dyDescent="0.25">
      <c r="A2898" s="2">
        <v>132090</v>
      </c>
      <c r="B2898" s="1">
        <v>85</v>
      </c>
      <c r="C2898" s="1">
        <v>3.665</v>
      </c>
      <c r="D2898" s="1">
        <v>6.0350000000000001</v>
      </c>
      <c r="E2898" s="1">
        <v>15.759600000000001</v>
      </c>
      <c r="F2898" s="1">
        <v>28.049099999999999</v>
      </c>
      <c r="G2898" s="1" t="s">
        <v>30</v>
      </c>
      <c r="H2898" s="1" t="s">
        <v>22</v>
      </c>
      <c r="I2898" s="1" t="s">
        <v>23</v>
      </c>
      <c r="J2898" s="1" t="s">
        <v>24</v>
      </c>
      <c r="K2898" s="1" t="s">
        <v>25</v>
      </c>
      <c r="L2898" s="1" t="s">
        <v>26</v>
      </c>
      <c r="M2898" s="1" t="s">
        <v>27</v>
      </c>
      <c r="N2898" s="3" t="s">
        <v>28</v>
      </c>
    </row>
    <row r="2899" spans="1:14" ht="19.95" hidden="1" customHeight="1" x14ac:dyDescent="0.25">
      <c r="A2899" s="2">
        <v>132084</v>
      </c>
      <c r="B2899" s="1">
        <v>11</v>
      </c>
      <c r="C2899" s="1">
        <v>1.8918999999999999</v>
      </c>
      <c r="D2899" s="1">
        <v>4.9774000000000003</v>
      </c>
      <c r="E2899" s="1">
        <v>8.2162000000000006</v>
      </c>
      <c r="F2899" s="1">
        <v>17.084900000000001</v>
      </c>
      <c r="G2899" s="1" t="s">
        <v>14</v>
      </c>
      <c r="H2899" s="1" t="s">
        <v>31</v>
      </c>
      <c r="I2899" s="1" t="s">
        <v>32</v>
      </c>
      <c r="J2899" s="1" t="s">
        <v>33</v>
      </c>
      <c r="K2899" s="1" t="s">
        <v>34</v>
      </c>
      <c r="L2899" s="1" t="s">
        <v>35</v>
      </c>
      <c r="M2899" s="1" t="s">
        <v>36</v>
      </c>
      <c r="N2899" s="3" t="s">
        <v>37</v>
      </c>
    </row>
    <row r="2900" spans="1:14" ht="19.95" hidden="1" customHeight="1" x14ac:dyDescent="0.25">
      <c r="A2900" s="2">
        <v>132077</v>
      </c>
      <c r="B2900" s="1">
        <v>14</v>
      </c>
      <c r="C2900" s="1">
        <v>1.5144</v>
      </c>
      <c r="D2900" s="1">
        <v>4.4383999999999997</v>
      </c>
      <c r="E2900" s="1">
        <v>8.4709000000000003</v>
      </c>
      <c r="F2900" s="1">
        <v>18.253399999999999</v>
      </c>
      <c r="G2900" s="1" t="s">
        <v>14</v>
      </c>
      <c r="H2900" s="1" t="s">
        <v>31</v>
      </c>
      <c r="I2900" s="1" t="s">
        <v>32</v>
      </c>
      <c r="J2900" s="1" t="s">
        <v>33</v>
      </c>
      <c r="K2900" s="1" t="s">
        <v>34</v>
      </c>
      <c r="L2900" s="1" t="s">
        <v>35</v>
      </c>
      <c r="M2900" s="1" t="s">
        <v>36</v>
      </c>
      <c r="N2900" s="3" t="s">
        <v>37</v>
      </c>
    </row>
    <row r="2901" spans="1:14" ht="19.95" hidden="1" customHeight="1" x14ac:dyDescent="0.25">
      <c r="A2901" s="2">
        <v>132071</v>
      </c>
      <c r="B2901" s="1">
        <v>27</v>
      </c>
      <c r="C2901" s="1">
        <v>1.3956999999999999</v>
      </c>
      <c r="D2901" s="1">
        <v>4.0956000000000001</v>
      </c>
      <c r="E2901" s="1">
        <v>9.2497000000000007</v>
      </c>
      <c r="F2901" s="1">
        <v>16.8993</v>
      </c>
      <c r="G2901" s="1" t="s">
        <v>14</v>
      </c>
      <c r="H2901" s="1" t="s">
        <v>31</v>
      </c>
      <c r="I2901" s="1" t="s">
        <v>32</v>
      </c>
      <c r="J2901" s="1" t="s">
        <v>33</v>
      </c>
      <c r="K2901" s="1" t="s">
        <v>34</v>
      </c>
      <c r="L2901" s="1" t="s">
        <v>35</v>
      </c>
      <c r="M2901" s="1" t="s">
        <v>36</v>
      </c>
      <c r="N2901" s="3" t="s">
        <v>37</v>
      </c>
    </row>
    <row r="2902" spans="1:14" ht="19.95" hidden="1" customHeight="1" x14ac:dyDescent="0.25">
      <c r="A2902" s="2">
        <v>132015</v>
      </c>
      <c r="B2902" s="1">
        <v>21</v>
      </c>
      <c r="C2902" s="1">
        <v>1.7667999999999999</v>
      </c>
      <c r="D2902" s="1">
        <v>4.9661999999999997</v>
      </c>
      <c r="E2902" s="1">
        <v>9.0191999999999997</v>
      </c>
      <c r="F2902" s="1">
        <v>19.212499999999999</v>
      </c>
      <c r="G2902" s="1" t="s">
        <v>30</v>
      </c>
      <c r="H2902" s="1" t="s">
        <v>31</v>
      </c>
      <c r="I2902" s="1" t="s">
        <v>32</v>
      </c>
      <c r="J2902" s="1" t="s">
        <v>33</v>
      </c>
      <c r="K2902" s="1" t="s">
        <v>34</v>
      </c>
      <c r="L2902" s="1" t="s">
        <v>35</v>
      </c>
      <c r="M2902" s="1" t="s">
        <v>36</v>
      </c>
      <c r="N2902" s="3" t="s">
        <v>37</v>
      </c>
    </row>
    <row r="2903" spans="1:14" ht="19.95" customHeight="1" x14ac:dyDescent="0.25">
      <c r="A2903" s="2">
        <v>132006</v>
      </c>
      <c r="B2903" s="1">
        <v>64</v>
      </c>
      <c r="C2903" s="1">
        <v>3.4664999999999999</v>
      </c>
      <c r="D2903" s="1">
        <v>6.1158999999999999</v>
      </c>
      <c r="E2903" s="1">
        <v>14.4305</v>
      </c>
      <c r="F2903" s="1">
        <v>26.510100000000001</v>
      </c>
      <c r="G2903" s="1" t="s">
        <v>14</v>
      </c>
      <c r="H2903" s="1" t="s">
        <v>22</v>
      </c>
      <c r="I2903" s="1" t="s">
        <v>23</v>
      </c>
      <c r="J2903" s="1" t="s">
        <v>24</v>
      </c>
      <c r="K2903" s="1" t="s">
        <v>25</v>
      </c>
      <c r="L2903" s="1" t="s">
        <v>26</v>
      </c>
      <c r="M2903" s="1" t="s">
        <v>27</v>
      </c>
      <c r="N2903" s="3" t="s">
        <v>28</v>
      </c>
    </row>
    <row r="2904" spans="1:14" ht="19.95" hidden="1" customHeight="1" x14ac:dyDescent="0.25">
      <c r="A2904" s="2">
        <v>131969</v>
      </c>
      <c r="B2904" s="1">
        <v>43</v>
      </c>
      <c r="C2904" s="1">
        <v>2.9055</v>
      </c>
      <c r="D2904" s="1">
        <v>5.2411000000000003</v>
      </c>
      <c r="E2904" s="1">
        <v>11.612</v>
      </c>
      <c r="F2904" s="1">
        <v>21.6313</v>
      </c>
      <c r="G2904" s="1" t="s">
        <v>14</v>
      </c>
      <c r="H2904" s="1" t="s">
        <v>15</v>
      </c>
      <c r="I2904" s="1" t="s">
        <v>16</v>
      </c>
      <c r="J2904" s="1" t="s">
        <v>17</v>
      </c>
      <c r="K2904" s="1" t="s">
        <v>18</v>
      </c>
      <c r="L2904" s="1" t="s">
        <v>19</v>
      </c>
      <c r="M2904" s="1" t="s">
        <v>20</v>
      </c>
      <c r="N2904" s="3" t="s">
        <v>21</v>
      </c>
    </row>
    <row r="2905" spans="1:14" ht="19.95" hidden="1" customHeight="1" x14ac:dyDescent="0.25">
      <c r="A2905" s="2">
        <v>131927</v>
      </c>
      <c r="B2905" s="1">
        <v>57</v>
      </c>
      <c r="C2905" s="1">
        <v>2.83</v>
      </c>
      <c r="D2905" s="1">
        <v>5.2352999999999996</v>
      </c>
      <c r="E2905" s="1">
        <v>10.417899999999999</v>
      </c>
      <c r="F2905" s="1">
        <v>22.160799999999998</v>
      </c>
      <c r="G2905" s="1" t="s">
        <v>30</v>
      </c>
      <c r="H2905" s="1" t="s">
        <v>15</v>
      </c>
      <c r="I2905" s="1" t="s">
        <v>16</v>
      </c>
      <c r="J2905" s="1" t="s">
        <v>17</v>
      </c>
      <c r="K2905" s="1" t="s">
        <v>18</v>
      </c>
      <c r="L2905" s="1" t="s">
        <v>19</v>
      </c>
      <c r="M2905" s="1" t="s">
        <v>20</v>
      </c>
      <c r="N2905" s="3" t="s">
        <v>21</v>
      </c>
    </row>
    <row r="2906" spans="1:14" ht="19.95" hidden="1" customHeight="1" x14ac:dyDescent="0.25">
      <c r="A2906" s="2">
        <v>131921</v>
      </c>
      <c r="B2906" s="1">
        <v>20</v>
      </c>
      <c r="C2906" s="1">
        <v>1.6046</v>
      </c>
      <c r="D2906" s="1">
        <v>4.8865999999999996</v>
      </c>
      <c r="E2906" s="1">
        <v>8.7567000000000004</v>
      </c>
      <c r="F2906" s="1">
        <v>19.3291</v>
      </c>
      <c r="G2906" s="1" t="s">
        <v>30</v>
      </c>
      <c r="H2906" s="1" t="s">
        <v>31</v>
      </c>
      <c r="I2906" s="1" t="s">
        <v>32</v>
      </c>
      <c r="J2906" s="1" t="s">
        <v>33</v>
      </c>
      <c r="K2906" s="1" t="s">
        <v>34</v>
      </c>
      <c r="L2906" s="1" t="s">
        <v>35</v>
      </c>
      <c r="M2906" s="1" t="s">
        <v>36</v>
      </c>
      <c r="N2906" s="3" t="s">
        <v>37</v>
      </c>
    </row>
    <row r="2907" spans="1:14" ht="19.95" hidden="1" customHeight="1" x14ac:dyDescent="0.25">
      <c r="A2907" s="2">
        <v>131889</v>
      </c>
      <c r="B2907" s="1">
        <v>12</v>
      </c>
      <c r="C2907" s="1">
        <v>1.5394000000000001</v>
      </c>
      <c r="D2907" s="1">
        <v>4.7845000000000004</v>
      </c>
      <c r="E2907" s="1">
        <v>8.1949000000000005</v>
      </c>
      <c r="F2907" s="1">
        <v>18.456800000000001</v>
      </c>
      <c r="G2907" s="1" t="s">
        <v>38</v>
      </c>
      <c r="H2907" s="1" t="s">
        <v>31</v>
      </c>
      <c r="I2907" s="1" t="s">
        <v>32</v>
      </c>
      <c r="J2907" s="1" t="s">
        <v>33</v>
      </c>
      <c r="K2907" s="1" t="s">
        <v>34</v>
      </c>
      <c r="L2907" s="1" t="s">
        <v>35</v>
      </c>
      <c r="M2907" s="1" t="s">
        <v>36</v>
      </c>
      <c r="N2907" s="3" t="s">
        <v>37</v>
      </c>
    </row>
    <row r="2908" spans="1:14" ht="19.95" hidden="1" customHeight="1" x14ac:dyDescent="0.25">
      <c r="A2908" s="2">
        <v>131861</v>
      </c>
      <c r="B2908" s="1">
        <v>26</v>
      </c>
      <c r="C2908" s="1">
        <v>1.5206</v>
      </c>
      <c r="D2908" s="1">
        <v>4.8716999999999997</v>
      </c>
      <c r="E2908" s="1">
        <v>9.24</v>
      </c>
      <c r="F2908" s="1">
        <v>17.496300000000002</v>
      </c>
      <c r="G2908" s="1" t="s">
        <v>14</v>
      </c>
      <c r="H2908" s="1" t="s">
        <v>31</v>
      </c>
      <c r="I2908" s="1" t="s">
        <v>32</v>
      </c>
      <c r="J2908" s="1" t="s">
        <v>33</v>
      </c>
      <c r="K2908" s="1" t="s">
        <v>34</v>
      </c>
      <c r="L2908" s="1" t="s">
        <v>35</v>
      </c>
      <c r="M2908" s="1" t="s">
        <v>36</v>
      </c>
      <c r="N2908" s="3" t="s">
        <v>37</v>
      </c>
    </row>
    <row r="2909" spans="1:14" ht="19.95" hidden="1" customHeight="1" x14ac:dyDescent="0.25">
      <c r="A2909" s="2">
        <v>131849</v>
      </c>
      <c r="B2909" s="1">
        <v>58</v>
      </c>
      <c r="C2909" s="1">
        <v>2.9477000000000002</v>
      </c>
      <c r="D2909" s="1">
        <v>5.5461999999999998</v>
      </c>
      <c r="E2909" s="1">
        <v>10.373900000000001</v>
      </c>
      <c r="F2909" s="1">
        <v>22.086500000000001</v>
      </c>
      <c r="G2909" s="1" t="s">
        <v>30</v>
      </c>
      <c r="H2909" s="1" t="s">
        <v>15</v>
      </c>
      <c r="I2909" s="1" t="s">
        <v>16</v>
      </c>
      <c r="J2909" s="1" t="s">
        <v>17</v>
      </c>
      <c r="K2909" s="1" t="s">
        <v>18</v>
      </c>
      <c r="L2909" s="1" t="s">
        <v>19</v>
      </c>
      <c r="M2909" s="1" t="s">
        <v>20</v>
      </c>
      <c r="N2909" s="3" t="s">
        <v>21</v>
      </c>
    </row>
    <row r="2910" spans="1:14" ht="19.95" hidden="1" customHeight="1" x14ac:dyDescent="0.25">
      <c r="A2910" s="2">
        <v>131814</v>
      </c>
      <c r="B2910" s="1">
        <v>22</v>
      </c>
      <c r="C2910" s="1">
        <v>1.2736000000000001</v>
      </c>
      <c r="D2910" s="1">
        <v>4.8029000000000002</v>
      </c>
      <c r="E2910" s="1">
        <v>8.9746000000000006</v>
      </c>
      <c r="F2910" s="1">
        <v>19.7944</v>
      </c>
      <c r="G2910" s="1" t="s">
        <v>29</v>
      </c>
      <c r="H2910" s="1" t="s">
        <v>31</v>
      </c>
      <c r="I2910" s="1" t="s">
        <v>32</v>
      </c>
      <c r="J2910" s="1" t="s">
        <v>33</v>
      </c>
      <c r="K2910" s="1" t="s">
        <v>34</v>
      </c>
      <c r="L2910" s="1" t="s">
        <v>35</v>
      </c>
      <c r="M2910" s="1" t="s">
        <v>36</v>
      </c>
      <c r="N2910" s="3" t="s">
        <v>37</v>
      </c>
    </row>
    <row r="2911" spans="1:14" ht="19.95" hidden="1" customHeight="1" x14ac:dyDescent="0.25">
      <c r="A2911" s="2">
        <v>131753</v>
      </c>
      <c r="B2911" s="1">
        <v>18</v>
      </c>
      <c r="C2911" s="1">
        <v>1.8884000000000001</v>
      </c>
      <c r="D2911" s="1">
        <v>4.3205999999999998</v>
      </c>
      <c r="E2911" s="1">
        <v>9.1662999999999997</v>
      </c>
      <c r="F2911" s="1">
        <v>17.385000000000002</v>
      </c>
      <c r="G2911" s="1" t="s">
        <v>29</v>
      </c>
      <c r="H2911" s="1" t="s">
        <v>31</v>
      </c>
      <c r="I2911" s="1" t="s">
        <v>32</v>
      </c>
      <c r="J2911" s="1" t="s">
        <v>33</v>
      </c>
      <c r="K2911" s="1" t="s">
        <v>34</v>
      </c>
      <c r="L2911" s="1" t="s">
        <v>35</v>
      </c>
      <c r="M2911" s="1" t="s">
        <v>36</v>
      </c>
      <c r="N2911" s="3" t="s">
        <v>37</v>
      </c>
    </row>
    <row r="2912" spans="1:14" ht="19.95" hidden="1" customHeight="1" x14ac:dyDescent="0.25">
      <c r="A2912" s="2">
        <v>131704</v>
      </c>
      <c r="B2912" s="1">
        <v>23</v>
      </c>
      <c r="C2912" s="1">
        <v>1.6129</v>
      </c>
      <c r="D2912" s="1">
        <v>4.4386000000000001</v>
      </c>
      <c r="E2912" s="1">
        <v>8.6448</v>
      </c>
      <c r="F2912" s="1">
        <v>17.458300000000001</v>
      </c>
      <c r="G2912" s="1" t="s">
        <v>14</v>
      </c>
      <c r="H2912" s="1" t="s">
        <v>31</v>
      </c>
      <c r="I2912" s="1" t="s">
        <v>32</v>
      </c>
      <c r="J2912" s="1" t="s">
        <v>33</v>
      </c>
      <c r="K2912" s="1" t="s">
        <v>34</v>
      </c>
      <c r="L2912" s="1" t="s">
        <v>35</v>
      </c>
      <c r="M2912" s="1" t="s">
        <v>36</v>
      </c>
      <c r="N2912" s="3" t="s">
        <v>37</v>
      </c>
    </row>
    <row r="2913" spans="1:14" ht="19.95" hidden="1" customHeight="1" x14ac:dyDescent="0.25">
      <c r="A2913" s="2">
        <v>131699</v>
      </c>
      <c r="B2913" s="1">
        <v>43</v>
      </c>
      <c r="C2913" s="1">
        <v>2.6899000000000002</v>
      </c>
      <c r="D2913" s="1">
        <v>5.141</v>
      </c>
      <c r="E2913" s="1">
        <v>11.843999999999999</v>
      </c>
      <c r="F2913" s="1">
        <v>22.9497</v>
      </c>
      <c r="G2913" s="1" t="s">
        <v>29</v>
      </c>
      <c r="H2913" s="1" t="s">
        <v>15</v>
      </c>
      <c r="I2913" s="1" t="s">
        <v>16</v>
      </c>
      <c r="J2913" s="1" t="s">
        <v>17</v>
      </c>
      <c r="K2913" s="1" t="s">
        <v>18</v>
      </c>
      <c r="L2913" s="1" t="s">
        <v>19</v>
      </c>
      <c r="M2913" s="1" t="s">
        <v>20</v>
      </c>
      <c r="N2913" s="3" t="s">
        <v>21</v>
      </c>
    </row>
    <row r="2914" spans="1:14" ht="19.95" customHeight="1" x14ac:dyDescent="0.25">
      <c r="A2914" s="2">
        <v>131693</v>
      </c>
      <c r="B2914" s="1">
        <v>95</v>
      </c>
      <c r="C2914" s="1">
        <v>3.1842000000000001</v>
      </c>
      <c r="D2914" s="1">
        <v>6.5418000000000003</v>
      </c>
      <c r="E2914" s="1">
        <v>14.4589</v>
      </c>
      <c r="F2914" s="1">
        <v>25.0852</v>
      </c>
      <c r="G2914" s="1" t="s">
        <v>38</v>
      </c>
      <c r="H2914" s="1" t="s">
        <v>22</v>
      </c>
      <c r="I2914" s="1" t="s">
        <v>23</v>
      </c>
      <c r="J2914" s="1" t="s">
        <v>24</v>
      </c>
      <c r="K2914" s="1" t="s">
        <v>25</v>
      </c>
      <c r="L2914" s="1" t="s">
        <v>26</v>
      </c>
      <c r="M2914" s="1" t="s">
        <v>27</v>
      </c>
      <c r="N2914" s="3" t="s">
        <v>28</v>
      </c>
    </row>
    <row r="2915" spans="1:14" ht="19.95" hidden="1" customHeight="1" x14ac:dyDescent="0.25">
      <c r="A2915" s="2">
        <v>131658</v>
      </c>
      <c r="B2915" s="1">
        <v>39</v>
      </c>
      <c r="C2915" s="1">
        <v>2.5436999999999999</v>
      </c>
      <c r="D2915" s="1">
        <v>5.2488999999999999</v>
      </c>
      <c r="E2915" s="1">
        <v>11.839499999999999</v>
      </c>
      <c r="F2915" s="1">
        <v>21.2455</v>
      </c>
      <c r="G2915" s="1" t="s">
        <v>29</v>
      </c>
      <c r="H2915" s="1" t="s">
        <v>15</v>
      </c>
      <c r="I2915" s="1" t="s">
        <v>16</v>
      </c>
      <c r="J2915" s="1" t="s">
        <v>17</v>
      </c>
      <c r="K2915" s="1" t="s">
        <v>18</v>
      </c>
      <c r="L2915" s="1" t="s">
        <v>19</v>
      </c>
      <c r="M2915" s="1" t="s">
        <v>20</v>
      </c>
      <c r="N2915" s="3" t="s">
        <v>21</v>
      </c>
    </row>
    <row r="2916" spans="1:14" ht="19.95" hidden="1" customHeight="1" x14ac:dyDescent="0.25">
      <c r="A2916" s="2">
        <v>131658</v>
      </c>
      <c r="B2916" s="1">
        <v>24</v>
      </c>
      <c r="C2916" s="1">
        <v>1.0183</v>
      </c>
      <c r="D2916" s="1">
        <v>4.4409000000000001</v>
      </c>
      <c r="E2916" s="1">
        <v>8.9191000000000003</v>
      </c>
      <c r="F2916" s="1">
        <v>18.892800000000001</v>
      </c>
      <c r="G2916" s="1" t="s">
        <v>29</v>
      </c>
      <c r="H2916" s="1" t="s">
        <v>31</v>
      </c>
      <c r="I2916" s="1" t="s">
        <v>32</v>
      </c>
      <c r="J2916" s="1" t="s">
        <v>33</v>
      </c>
      <c r="K2916" s="1" t="s">
        <v>34</v>
      </c>
      <c r="L2916" s="1" t="s">
        <v>35</v>
      </c>
      <c r="M2916" s="1" t="s">
        <v>36</v>
      </c>
      <c r="N2916" s="3" t="s">
        <v>37</v>
      </c>
    </row>
    <row r="2917" spans="1:14" ht="19.95" customHeight="1" x14ac:dyDescent="0.25">
      <c r="A2917" s="2">
        <v>131592</v>
      </c>
      <c r="B2917" s="1">
        <v>70</v>
      </c>
      <c r="C2917" s="1">
        <v>3.8599000000000001</v>
      </c>
      <c r="D2917" s="1">
        <v>6.9154999999999998</v>
      </c>
      <c r="E2917" s="1">
        <v>15.458</v>
      </c>
      <c r="F2917" s="1">
        <v>29.758299999999998</v>
      </c>
      <c r="G2917" s="1" t="s">
        <v>14</v>
      </c>
      <c r="H2917" s="1" t="s">
        <v>22</v>
      </c>
      <c r="I2917" s="1" t="s">
        <v>23</v>
      </c>
      <c r="J2917" s="1" t="s">
        <v>24</v>
      </c>
      <c r="K2917" s="1" t="s">
        <v>25</v>
      </c>
      <c r="L2917" s="1" t="s">
        <v>26</v>
      </c>
      <c r="M2917" s="1" t="s">
        <v>27</v>
      </c>
      <c r="N2917" s="3" t="s">
        <v>28</v>
      </c>
    </row>
    <row r="2918" spans="1:14" ht="19.95" hidden="1" customHeight="1" x14ac:dyDescent="0.25">
      <c r="A2918" s="2">
        <v>131570</v>
      </c>
      <c r="B2918" s="1">
        <v>25</v>
      </c>
      <c r="C2918" s="1">
        <v>1.5011000000000001</v>
      </c>
      <c r="D2918" s="1">
        <v>4.1313000000000004</v>
      </c>
      <c r="E2918" s="1">
        <v>8.1145999999999994</v>
      </c>
      <c r="F2918" s="1">
        <v>17.0749</v>
      </c>
      <c r="G2918" s="1" t="s">
        <v>29</v>
      </c>
      <c r="H2918" s="1" t="s">
        <v>31</v>
      </c>
      <c r="I2918" s="1" t="s">
        <v>32</v>
      </c>
      <c r="J2918" s="1" t="s">
        <v>33</v>
      </c>
      <c r="K2918" s="1" t="s">
        <v>34</v>
      </c>
      <c r="L2918" s="1" t="s">
        <v>35</v>
      </c>
      <c r="M2918" s="1" t="s">
        <v>36</v>
      </c>
      <c r="N2918" s="3" t="s">
        <v>37</v>
      </c>
    </row>
    <row r="2919" spans="1:14" ht="19.95" hidden="1" customHeight="1" x14ac:dyDescent="0.25">
      <c r="A2919" s="2">
        <v>131548</v>
      </c>
      <c r="B2919" s="1">
        <v>28</v>
      </c>
      <c r="C2919" s="1">
        <v>1.8064</v>
      </c>
      <c r="D2919" s="1">
        <v>4.0563000000000002</v>
      </c>
      <c r="E2919" s="1">
        <v>8.0167999999999999</v>
      </c>
      <c r="F2919" s="1">
        <v>18.844100000000001</v>
      </c>
      <c r="G2919" s="1" t="s">
        <v>30</v>
      </c>
      <c r="H2919" s="1" t="s">
        <v>31</v>
      </c>
      <c r="I2919" s="1" t="s">
        <v>32</v>
      </c>
      <c r="J2919" s="1" t="s">
        <v>33</v>
      </c>
      <c r="K2919" s="1" t="s">
        <v>34</v>
      </c>
      <c r="L2919" s="1" t="s">
        <v>35</v>
      </c>
      <c r="M2919" s="1" t="s">
        <v>36</v>
      </c>
      <c r="N2919" s="3" t="s">
        <v>37</v>
      </c>
    </row>
    <row r="2920" spans="1:14" ht="19.95" customHeight="1" x14ac:dyDescent="0.25">
      <c r="A2920" s="2">
        <v>131504</v>
      </c>
      <c r="B2920" s="1">
        <v>67</v>
      </c>
      <c r="C2920" s="1">
        <v>3.4567999999999999</v>
      </c>
      <c r="D2920" s="1">
        <v>6.7499000000000002</v>
      </c>
      <c r="E2920" s="1">
        <v>14.757400000000001</v>
      </c>
      <c r="F2920" s="1">
        <v>28.4129</v>
      </c>
      <c r="G2920" s="1" t="s">
        <v>30</v>
      </c>
      <c r="H2920" s="1" t="s">
        <v>22</v>
      </c>
      <c r="I2920" s="1" t="s">
        <v>23</v>
      </c>
      <c r="J2920" s="1" t="s">
        <v>24</v>
      </c>
      <c r="K2920" s="1" t="s">
        <v>25</v>
      </c>
      <c r="L2920" s="1" t="s">
        <v>26</v>
      </c>
      <c r="M2920" s="1" t="s">
        <v>27</v>
      </c>
      <c r="N2920" s="3" t="s">
        <v>28</v>
      </c>
    </row>
    <row r="2921" spans="1:14" ht="19.95" customHeight="1" x14ac:dyDescent="0.25">
      <c r="A2921" s="2">
        <v>131456</v>
      </c>
      <c r="B2921" s="1">
        <v>97</v>
      </c>
      <c r="C2921" s="1">
        <v>3.5135999999999998</v>
      </c>
      <c r="D2921" s="1">
        <v>6.4930000000000003</v>
      </c>
      <c r="E2921" s="1">
        <v>13.3779</v>
      </c>
      <c r="F2921" s="1">
        <v>27.8447</v>
      </c>
      <c r="G2921" s="1" t="s">
        <v>30</v>
      </c>
      <c r="H2921" s="1" t="s">
        <v>22</v>
      </c>
      <c r="I2921" s="1" t="s">
        <v>23</v>
      </c>
      <c r="J2921" s="1" t="s">
        <v>24</v>
      </c>
      <c r="K2921" s="1" t="s">
        <v>25</v>
      </c>
      <c r="L2921" s="1" t="s">
        <v>26</v>
      </c>
      <c r="M2921" s="1" t="s">
        <v>27</v>
      </c>
      <c r="N2921" s="3" t="s">
        <v>28</v>
      </c>
    </row>
    <row r="2922" spans="1:14" ht="19.95" hidden="1" customHeight="1" x14ac:dyDescent="0.25">
      <c r="A2922" s="2">
        <v>131455</v>
      </c>
      <c r="B2922" s="1">
        <v>41</v>
      </c>
      <c r="C2922" s="1">
        <v>2.9506999999999999</v>
      </c>
      <c r="D2922" s="1">
        <v>5.8570000000000002</v>
      </c>
      <c r="E2922" s="1">
        <v>10.4488</v>
      </c>
      <c r="F2922" s="1">
        <v>20.4573</v>
      </c>
      <c r="G2922" s="1" t="s">
        <v>30</v>
      </c>
      <c r="H2922" s="1" t="s">
        <v>15</v>
      </c>
      <c r="I2922" s="1" t="s">
        <v>16</v>
      </c>
      <c r="J2922" s="1" t="s">
        <v>17</v>
      </c>
      <c r="K2922" s="1" t="s">
        <v>18</v>
      </c>
      <c r="L2922" s="1" t="s">
        <v>19</v>
      </c>
      <c r="M2922" s="1" t="s">
        <v>20</v>
      </c>
      <c r="N2922" s="3" t="s">
        <v>21</v>
      </c>
    </row>
    <row r="2923" spans="1:14" ht="19.95" hidden="1" customHeight="1" x14ac:dyDescent="0.25">
      <c r="A2923" s="2">
        <v>131450</v>
      </c>
      <c r="B2923" s="1">
        <v>47</v>
      </c>
      <c r="C2923" s="1">
        <v>2.3601000000000001</v>
      </c>
      <c r="D2923" s="1">
        <v>5.2690999999999999</v>
      </c>
      <c r="E2923" s="1">
        <v>11.54</v>
      </c>
      <c r="F2923" s="1">
        <v>21.295000000000002</v>
      </c>
      <c r="G2923" s="1" t="s">
        <v>38</v>
      </c>
      <c r="H2923" s="1" t="s">
        <v>15</v>
      </c>
      <c r="I2923" s="1" t="s">
        <v>16</v>
      </c>
      <c r="J2923" s="1" t="s">
        <v>17</v>
      </c>
      <c r="K2923" s="1" t="s">
        <v>18</v>
      </c>
      <c r="L2923" s="1" t="s">
        <v>19</v>
      </c>
      <c r="M2923" s="1" t="s">
        <v>20</v>
      </c>
      <c r="N2923" s="3" t="s">
        <v>21</v>
      </c>
    </row>
    <row r="2924" spans="1:14" ht="19.95" hidden="1" customHeight="1" x14ac:dyDescent="0.25">
      <c r="A2924" s="2">
        <v>131403</v>
      </c>
      <c r="B2924" s="1">
        <v>28</v>
      </c>
      <c r="C2924" s="1">
        <v>1.1316999999999999</v>
      </c>
      <c r="D2924" s="1">
        <v>4.6326999999999998</v>
      </c>
      <c r="E2924" s="1">
        <v>9.0843000000000007</v>
      </c>
      <c r="F2924" s="1">
        <v>16.740400000000001</v>
      </c>
      <c r="G2924" s="1" t="s">
        <v>30</v>
      </c>
      <c r="H2924" s="1" t="s">
        <v>31</v>
      </c>
      <c r="I2924" s="1" t="s">
        <v>32</v>
      </c>
      <c r="J2924" s="1" t="s">
        <v>33</v>
      </c>
      <c r="K2924" s="1" t="s">
        <v>34</v>
      </c>
      <c r="L2924" s="1" t="s">
        <v>35</v>
      </c>
      <c r="M2924" s="1" t="s">
        <v>36</v>
      </c>
      <c r="N2924" s="3" t="s">
        <v>37</v>
      </c>
    </row>
    <row r="2925" spans="1:14" ht="19.95" hidden="1" customHeight="1" x14ac:dyDescent="0.25">
      <c r="A2925" s="2">
        <v>131386</v>
      </c>
      <c r="B2925" s="1">
        <v>58</v>
      </c>
      <c r="C2925" s="1">
        <v>2.8441000000000001</v>
      </c>
      <c r="D2925" s="1">
        <v>5.9089999999999998</v>
      </c>
      <c r="E2925" s="1">
        <v>11.643700000000001</v>
      </c>
      <c r="F2925" s="1">
        <v>24.322800000000001</v>
      </c>
      <c r="G2925" s="1" t="s">
        <v>38</v>
      </c>
      <c r="H2925" s="1" t="s">
        <v>15</v>
      </c>
      <c r="I2925" s="1" t="s">
        <v>16</v>
      </c>
      <c r="J2925" s="1" t="s">
        <v>17</v>
      </c>
      <c r="K2925" s="1" t="s">
        <v>18</v>
      </c>
      <c r="L2925" s="1" t="s">
        <v>19</v>
      </c>
      <c r="M2925" s="1" t="s">
        <v>20</v>
      </c>
      <c r="N2925" s="3" t="s">
        <v>21</v>
      </c>
    </row>
    <row r="2926" spans="1:14" ht="19.95" customHeight="1" x14ac:dyDescent="0.25">
      <c r="A2926" s="2">
        <v>131356</v>
      </c>
      <c r="B2926" s="1">
        <v>74</v>
      </c>
      <c r="C2926" s="1">
        <v>3.9327999999999999</v>
      </c>
      <c r="D2926" s="1">
        <v>6.3436000000000003</v>
      </c>
      <c r="E2926" s="1">
        <v>13.525499999999999</v>
      </c>
      <c r="F2926" s="1">
        <v>26.608599999999999</v>
      </c>
      <c r="G2926" s="1" t="s">
        <v>29</v>
      </c>
      <c r="H2926" s="1" t="s">
        <v>22</v>
      </c>
      <c r="I2926" s="1" t="s">
        <v>23</v>
      </c>
      <c r="J2926" s="1" t="s">
        <v>24</v>
      </c>
      <c r="K2926" s="1" t="s">
        <v>25</v>
      </c>
      <c r="L2926" s="1" t="s">
        <v>26</v>
      </c>
      <c r="M2926" s="1" t="s">
        <v>27</v>
      </c>
      <c r="N2926" s="3" t="s">
        <v>28</v>
      </c>
    </row>
    <row r="2927" spans="1:14" ht="19.95" hidden="1" customHeight="1" x14ac:dyDescent="0.25">
      <c r="A2927" s="2">
        <v>131262</v>
      </c>
      <c r="B2927" s="1">
        <v>53</v>
      </c>
      <c r="C2927" s="1">
        <v>2.6998000000000002</v>
      </c>
      <c r="D2927" s="1">
        <v>5.5159000000000002</v>
      </c>
      <c r="E2927" s="1">
        <v>11.4109</v>
      </c>
      <c r="F2927" s="1">
        <v>22.458400000000001</v>
      </c>
      <c r="G2927" s="1" t="s">
        <v>38</v>
      </c>
      <c r="H2927" s="1" t="s">
        <v>15</v>
      </c>
      <c r="I2927" s="1" t="s">
        <v>16</v>
      </c>
      <c r="J2927" s="1" t="s">
        <v>17</v>
      </c>
      <c r="K2927" s="1" t="s">
        <v>18</v>
      </c>
      <c r="L2927" s="1" t="s">
        <v>19</v>
      </c>
      <c r="M2927" s="1" t="s">
        <v>20</v>
      </c>
      <c r="N2927" s="3" t="s">
        <v>21</v>
      </c>
    </row>
    <row r="2928" spans="1:14" ht="19.95" hidden="1" customHeight="1" x14ac:dyDescent="0.25">
      <c r="A2928" s="2">
        <v>131224</v>
      </c>
      <c r="B2928" s="1">
        <v>22</v>
      </c>
      <c r="C2928" s="1">
        <v>1.5247999999999999</v>
      </c>
      <c r="D2928" s="1">
        <v>4.6759000000000004</v>
      </c>
      <c r="E2928" s="1">
        <v>9.7080000000000002</v>
      </c>
      <c r="F2928" s="1">
        <v>17.827400000000001</v>
      </c>
      <c r="G2928" s="1" t="s">
        <v>14</v>
      </c>
      <c r="H2928" s="1" t="s">
        <v>31</v>
      </c>
      <c r="I2928" s="1" t="s">
        <v>32</v>
      </c>
      <c r="J2928" s="1" t="s">
        <v>33</v>
      </c>
      <c r="K2928" s="1" t="s">
        <v>34</v>
      </c>
      <c r="L2928" s="1" t="s">
        <v>35</v>
      </c>
      <c r="M2928" s="1" t="s">
        <v>36</v>
      </c>
      <c r="N2928" s="3" t="s">
        <v>37</v>
      </c>
    </row>
    <row r="2929" spans="1:14" ht="19.95" customHeight="1" x14ac:dyDescent="0.25">
      <c r="A2929" s="2">
        <v>131212</v>
      </c>
      <c r="B2929" s="1">
        <v>73</v>
      </c>
      <c r="C2929" s="1">
        <v>3.7187999999999999</v>
      </c>
      <c r="D2929" s="1">
        <v>6.5025000000000004</v>
      </c>
      <c r="E2929" s="1">
        <v>12.812900000000001</v>
      </c>
      <c r="F2929" s="1">
        <v>28.3035</v>
      </c>
      <c r="G2929" s="1" t="s">
        <v>38</v>
      </c>
      <c r="H2929" s="1" t="s">
        <v>22</v>
      </c>
      <c r="I2929" s="1" t="s">
        <v>23</v>
      </c>
      <c r="J2929" s="1" t="s">
        <v>24</v>
      </c>
      <c r="K2929" s="1" t="s">
        <v>25</v>
      </c>
      <c r="L2929" s="1" t="s">
        <v>26</v>
      </c>
      <c r="M2929" s="1" t="s">
        <v>27</v>
      </c>
      <c r="N2929" s="3" t="s">
        <v>28</v>
      </c>
    </row>
    <row r="2930" spans="1:14" ht="19.95" hidden="1" customHeight="1" x14ac:dyDescent="0.25">
      <c r="A2930" s="2">
        <v>131176</v>
      </c>
      <c r="B2930" s="1">
        <v>45</v>
      </c>
      <c r="C2930" s="1">
        <v>2.3723000000000001</v>
      </c>
      <c r="D2930" s="1">
        <v>5.4836999999999998</v>
      </c>
      <c r="E2930" s="1">
        <v>10.4551</v>
      </c>
      <c r="F2930" s="1">
        <v>22.816500000000001</v>
      </c>
      <c r="G2930" s="1" t="s">
        <v>29</v>
      </c>
      <c r="H2930" s="1" t="s">
        <v>15</v>
      </c>
      <c r="I2930" s="1" t="s">
        <v>16</v>
      </c>
      <c r="J2930" s="1" t="s">
        <v>17</v>
      </c>
      <c r="K2930" s="1" t="s">
        <v>18</v>
      </c>
      <c r="L2930" s="1" t="s">
        <v>19</v>
      </c>
      <c r="M2930" s="1" t="s">
        <v>20</v>
      </c>
      <c r="N2930" s="3" t="s">
        <v>21</v>
      </c>
    </row>
    <row r="2931" spans="1:14" ht="19.95" hidden="1" customHeight="1" x14ac:dyDescent="0.25">
      <c r="A2931" s="2">
        <v>131168</v>
      </c>
      <c r="B2931" s="1">
        <v>43</v>
      </c>
      <c r="C2931" s="1">
        <v>2.7111999999999998</v>
      </c>
      <c r="D2931" s="1">
        <v>5.3807999999999998</v>
      </c>
      <c r="E2931" s="1">
        <v>10.700200000000001</v>
      </c>
      <c r="F2931" s="1">
        <v>24.345099999999999</v>
      </c>
      <c r="G2931" s="1" t="s">
        <v>30</v>
      </c>
      <c r="H2931" s="1" t="s">
        <v>15</v>
      </c>
      <c r="I2931" s="1" t="s">
        <v>16</v>
      </c>
      <c r="J2931" s="1" t="s">
        <v>17</v>
      </c>
      <c r="K2931" s="1" t="s">
        <v>18</v>
      </c>
      <c r="L2931" s="1" t="s">
        <v>19</v>
      </c>
      <c r="M2931" s="1" t="s">
        <v>20</v>
      </c>
      <c r="N2931" s="3" t="s">
        <v>21</v>
      </c>
    </row>
    <row r="2932" spans="1:14" ht="19.95" hidden="1" customHeight="1" x14ac:dyDescent="0.25">
      <c r="A2932" s="2">
        <v>131155</v>
      </c>
      <c r="B2932" s="1">
        <v>60</v>
      </c>
      <c r="C2932" s="1">
        <v>2.6436999999999999</v>
      </c>
      <c r="D2932" s="1">
        <v>5.7862</v>
      </c>
      <c r="E2932" s="1">
        <v>10.0501</v>
      </c>
      <c r="F2932" s="1">
        <v>23.492100000000001</v>
      </c>
      <c r="G2932" s="1" t="s">
        <v>14</v>
      </c>
      <c r="H2932" s="1" t="s">
        <v>15</v>
      </c>
      <c r="I2932" s="1" t="s">
        <v>16</v>
      </c>
      <c r="J2932" s="1" t="s">
        <v>17</v>
      </c>
      <c r="K2932" s="1" t="s">
        <v>18</v>
      </c>
      <c r="L2932" s="1" t="s">
        <v>19</v>
      </c>
      <c r="M2932" s="1" t="s">
        <v>20</v>
      </c>
      <c r="N2932" s="3" t="s">
        <v>21</v>
      </c>
    </row>
    <row r="2933" spans="1:14" ht="19.95" hidden="1" customHeight="1" x14ac:dyDescent="0.25">
      <c r="A2933" s="2">
        <v>131148</v>
      </c>
      <c r="B2933" s="1">
        <v>18</v>
      </c>
      <c r="C2933" s="1">
        <v>1.7007000000000001</v>
      </c>
      <c r="D2933" s="1">
        <v>4.5648</v>
      </c>
      <c r="E2933" s="1">
        <v>8.3091000000000008</v>
      </c>
      <c r="F2933" s="1">
        <v>18.478200000000001</v>
      </c>
      <c r="G2933" s="1" t="s">
        <v>14</v>
      </c>
      <c r="H2933" s="1" t="s">
        <v>31</v>
      </c>
      <c r="I2933" s="1" t="s">
        <v>32</v>
      </c>
      <c r="J2933" s="1" t="s">
        <v>33</v>
      </c>
      <c r="K2933" s="1" t="s">
        <v>34</v>
      </c>
      <c r="L2933" s="1" t="s">
        <v>35</v>
      </c>
      <c r="M2933" s="1" t="s">
        <v>36</v>
      </c>
      <c r="N2933" s="3" t="s">
        <v>37</v>
      </c>
    </row>
    <row r="2934" spans="1:14" ht="19.95" customHeight="1" x14ac:dyDescent="0.25">
      <c r="A2934" s="2">
        <v>131095</v>
      </c>
      <c r="B2934" s="1">
        <v>80</v>
      </c>
      <c r="C2934" s="1">
        <v>3.2545999999999999</v>
      </c>
      <c r="D2934" s="1">
        <v>6.7576999999999998</v>
      </c>
      <c r="E2934" s="1">
        <v>12.476100000000001</v>
      </c>
      <c r="F2934" s="1">
        <v>26.6309</v>
      </c>
      <c r="G2934" s="1" t="s">
        <v>29</v>
      </c>
      <c r="H2934" s="1" t="s">
        <v>22</v>
      </c>
      <c r="I2934" s="1" t="s">
        <v>23</v>
      </c>
      <c r="J2934" s="1" t="s">
        <v>24</v>
      </c>
      <c r="K2934" s="1" t="s">
        <v>25</v>
      </c>
      <c r="L2934" s="1" t="s">
        <v>26</v>
      </c>
      <c r="M2934" s="1" t="s">
        <v>27</v>
      </c>
      <c r="N2934" s="3" t="s">
        <v>28</v>
      </c>
    </row>
    <row r="2935" spans="1:14" ht="19.95" hidden="1" customHeight="1" x14ac:dyDescent="0.25">
      <c r="A2935" s="2">
        <v>130980</v>
      </c>
      <c r="B2935" s="1">
        <v>57</v>
      </c>
      <c r="C2935" s="1">
        <v>2.3357999999999999</v>
      </c>
      <c r="D2935" s="1">
        <v>5.3404999999999996</v>
      </c>
      <c r="E2935" s="1">
        <v>11.4604</v>
      </c>
      <c r="F2935" s="1">
        <v>23.499500000000001</v>
      </c>
      <c r="G2935" s="1" t="s">
        <v>30</v>
      </c>
      <c r="H2935" s="1" t="s">
        <v>15</v>
      </c>
      <c r="I2935" s="1" t="s">
        <v>16</v>
      </c>
      <c r="J2935" s="1" t="s">
        <v>17</v>
      </c>
      <c r="K2935" s="1" t="s">
        <v>18</v>
      </c>
      <c r="L2935" s="1" t="s">
        <v>19</v>
      </c>
      <c r="M2935" s="1" t="s">
        <v>20</v>
      </c>
      <c r="N2935" s="3" t="s">
        <v>21</v>
      </c>
    </row>
    <row r="2936" spans="1:14" ht="19.95" customHeight="1" x14ac:dyDescent="0.25">
      <c r="A2936" s="2">
        <v>130915</v>
      </c>
      <c r="B2936" s="1">
        <v>77</v>
      </c>
      <c r="C2936" s="1">
        <v>3.911</v>
      </c>
      <c r="D2936" s="1">
        <v>6.2956000000000003</v>
      </c>
      <c r="E2936" s="1">
        <v>15.5428</v>
      </c>
      <c r="F2936" s="1">
        <v>25.7182</v>
      </c>
      <c r="G2936" s="1" t="s">
        <v>14</v>
      </c>
      <c r="H2936" s="1" t="s">
        <v>22</v>
      </c>
      <c r="I2936" s="1" t="s">
        <v>23</v>
      </c>
      <c r="J2936" s="1" t="s">
        <v>24</v>
      </c>
      <c r="K2936" s="1" t="s">
        <v>25</v>
      </c>
      <c r="L2936" s="1" t="s">
        <v>26</v>
      </c>
      <c r="M2936" s="1" t="s">
        <v>27</v>
      </c>
      <c r="N2936" s="3" t="s">
        <v>28</v>
      </c>
    </row>
    <row r="2937" spans="1:14" ht="19.95" hidden="1" customHeight="1" x14ac:dyDescent="0.25">
      <c r="A2937" s="2">
        <v>130870</v>
      </c>
      <c r="B2937" s="1">
        <v>15</v>
      </c>
      <c r="C2937" s="1">
        <v>1.3653</v>
      </c>
      <c r="D2937" s="1">
        <v>4.7046000000000001</v>
      </c>
      <c r="E2937" s="1">
        <v>8.9329000000000001</v>
      </c>
      <c r="F2937" s="1">
        <v>16.347899999999999</v>
      </c>
      <c r="G2937" s="1" t="s">
        <v>30</v>
      </c>
      <c r="H2937" s="1" t="s">
        <v>31</v>
      </c>
      <c r="I2937" s="1" t="s">
        <v>32</v>
      </c>
      <c r="J2937" s="1" t="s">
        <v>33</v>
      </c>
      <c r="K2937" s="1" t="s">
        <v>34</v>
      </c>
      <c r="L2937" s="1" t="s">
        <v>35</v>
      </c>
      <c r="M2937" s="1" t="s">
        <v>36</v>
      </c>
      <c r="N2937" s="3" t="s">
        <v>37</v>
      </c>
    </row>
    <row r="2938" spans="1:14" ht="19.95" hidden="1" customHeight="1" x14ac:dyDescent="0.25">
      <c r="A2938" s="2">
        <v>130847</v>
      </c>
      <c r="B2938" s="1">
        <v>25</v>
      </c>
      <c r="C2938" s="1">
        <v>1.8727</v>
      </c>
      <c r="D2938" s="1">
        <v>4.1181999999999999</v>
      </c>
      <c r="E2938" s="1">
        <v>9.8962000000000003</v>
      </c>
      <c r="F2938" s="1">
        <v>17.556799999999999</v>
      </c>
      <c r="G2938" s="1" t="s">
        <v>30</v>
      </c>
      <c r="H2938" s="1" t="s">
        <v>31</v>
      </c>
      <c r="I2938" s="1" t="s">
        <v>32</v>
      </c>
      <c r="J2938" s="1" t="s">
        <v>33</v>
      </c>
      <c r="K2938" s="1" t="s">
        <v>34</v>
      </c>
      <c r="L2938" s="1" t="s">
        <v>35</v>
      </c>
      <c r="M2938" s="1" t="s">
        <v>36</v>
      </c>
      <c r="N2938" s="3" t="s">
        <v>37</v>
      </c>
    </row>
    <row r="2939" spans="1:14" ht="19.95" customHeight="1" x14ac:dyDescent="0.25">
      <c r="A2939" s="2">
        <v>130837</v>
      </c>
      <c r="B2939" s="1">
        <v>68</v>
      </c>
      <c r="C2939" s="1">
        <v>3.5823999999999998</v>
      </c>
      <c r="D2939" s="1">
        <v>6.3483000000000001</v>
      </c>
      <c r="E2939" s="1">
        <v>13.171900000000001</v>
      </c>
      <c r="F2939" s="1">
        <v>28.7683</v>
      </c>
      <c r="G2939" s="1" t="s">
        <v>29</v>
      </c>
      <c r="H2939" s="1" t="s">
        <v>22</v>
      </c>
      <c r="I2939" s="1" t="s">
        <v>23</v>
      </c>
      <c r="J2939" s="1" t="s">
        <v>24</v>
      </c>
      <c r="K2939" s="1" t="s">
        <v>25</v>
      </c>
      <c r="L2939" s="1" t="s">
        <v>26</v>
      </c>
      <c r="M2939" s="1" t="s">
        <v>27</v>
      </c>
      <c r="N2939" s="3" t="s">
        <v>28</v>
      </c>
    </row>
    <row r="2940" spans="1:14" ht="19.95" customHeight="1" x14ac:dyDescent="0.25">
      <c r="A2940" s="2">
        <v>130787</v>
      </c>
      <c r="B2940" s="1">
        <v>78</v>
      </c>
      <c r="C2940" s="1">
        <v>3.6030000000000002</v>
      </c>
      <c r="D2940" s="1">
        <v>6.3017000000000003</v>
      </c>
      <c r="E2940" s="1">
        <v>13.0337</v>
      </c>
      <c r="F2940" s="1">
        <v>29.664200000000001</v>
      </c>
      <c r="G2940" s="1" t="s">
        <v>30</v>
      </c>
      <c r="H2940" s="1" t="s">
        <v>22</v>
      </c>
      <c r="I2940" s="1" t="s">
        <v>23</v>
      </c>
      <c r="J2940" s="1" t="s">
        <v>24</v>
      </c>
      <c r="K2940" s="1" t="s">
        <v>25</v>
      </c>
      <c r="L2940" s="1" t="s">
        <v>26</v>
      </c>
      <c r="M2940" s="1" t="s">
        <v>27</v>
      </c>
      <c r="N2940" s="3" t="s">
        <v>28</v>
      </c>
    </row>
    <row r="2941" spans="1:14" ht="19.95" customHeight="1" x14ac:dyDescent="0.25">
      <c r="A2941" s="2">
        <v>130733</v>
      </c>
      <c r="B2941" s="1">
        <v>100</v>
      </c>
      <c r="C2941" s="1">
        <v>3.7936999999999999</v>
      </c>
      <c r="D2941" s="1">
        <v>6.6782000000000004</v>
      </c>
      <c r="E2941" s="1">
        <v>13.4307</v>
      </c>
      <c r="F2941" s="1">
        <v>25.950900000000001</v>
      </c>
      <c r="G2941" s="1" t="s">
        <v>14</v>
      </c>
      <c r="H2941" s="1" t="s">
        <v>22</v>
      </c>
      <c r="I2941" s="1" t="s">
        <v>23</v>
      </c>
      <c r="J2941" s="1" t="s">
        <v>24</v>
      </c>
      <c r="K2941" s="1" t="s">
        <v>25</v>
      </c>
      <c r="L2941" s="1" t="s">
        <v>26</v>
      </c>
      <c r="M2941" s="1" t="s">
        <v>27</v>
      </c>
      <c r="N2941" s="3" t="s">
        <v>28</v>
      </c>
    </row>
    <row r="2942" spans="1:14" ht="19.95" customHeight="1" x14ac:dyDescent="0.25">
      <c r="A2942" s="2">
        <v>130686</v>
      </c>
      <c r="B2942" s="1">
        <v>96</v>
      </c>
      <c r="C2942" s="1">
        <v>3.6873999999999998</v>
      </c>
      <c r="D2942" s="1">
        <v>6.1064999999999996</v>
      </c>
      <c r="E2942" s="1">
        <v>12.2728</v>
      </c>
      <c r="F2942" s="1">
        <v>29.284700000000001</v>
      </c>
      <c r="G2942" s="1" t="s">
        <v>38</v>
      </c>
      <c r="H2942" s="1" t="s">
        <v>22</v>
      </c>
      <c r="I2942" s="1" t="s">
        <v>23</v>
      </c>
      <c r="J2942" s="1" t="s">
        <v>24</v>
      </c>
      <c r="K2942" s="1" t="s">
        <v>25</v>
      </c>
      <c r="L2942" s="1" t="s">
        <v>26</v>
      </c>
      <c r="M2942" s="1" t="s">
        <v>27</v>
      </c>
      <c r="N2942" s="3" t="s">
        <v>28</v>
      </c>
    </row>
    <row r="2943" spans="1:14" ht="19.95" hidden="1" customHeight="1" x14ac:dyDescent="0.25">
      <c r="A2943" s="2">
        <v>130624</v>
      </c>
      <c r="B2943" s="1">
        <v>37</v>
      </c>
      <c r="C2943" s="1">
        <v>2.0268999999999999</v>
      </c>
      <c r="D2943" s="1">
        <v>5.7424999999999997</v>
      </c>
      <c r="E2943" s="1">
        <v>10.0322</v>
      </c>
      <c r="F2943" s="1">
        <v>24.547000000000001</v>
      </c>
      <c r="G2943" s="1" t="s">
        <v>30</v>
      </c>
      <c r="H2943" s="1" t="s">
        <v>15</v>
      </c>
      <c r="I2943" s="1" t="s">
        <v>16</v>
      </c>
      <c r="J2943" s="1" t="s">
        <v>17</v>
      </c>
      <c r="K2943" s="1" t="s">
        <v>18</v>
      </c>
      <c r="L2943" s="1" t="s">
        <v>19</v>
      </c>
      <c r="M2943" s="1" t="s">
        <v>20</v>
      </c>
      <c r="N2943" s="3" t="s">
        <v>21</v>
      </c>
    </row>
    <row r="2944" spans="1:14" ht="19.95" customHeight="1" x14ac:dyDescent="0.25">
      <c r="A2944" s="2">
        <v>130608</v>
      </c>
      <c r="B2944" s="1">
        <v>90</v>
      </c>
      <c r="C2944" s="1">
        <v>3.1269</v>
      </c>
      <c r="D2944" s="1">
        <v>6.8756000000000004</v>
      </c>
      <c r="E2944" s="1">
        <v>12.5443</v>
      </c>
      <c r="F2944" s="1">
        <v>29.967199999999998</v>
      </c>
      <c r="G2944" s="1" t="s">
        <v>38</v>
      </c>
      <c r="H2944" s="1" t="s">
        <v>22</v>
      </c>
      <c r="I2944" s="1" t="s">
        <v>23</v>
      </c>
      <c r="J2944" s="1" t="s">
        <v>24</v>
      </c>
      <c r="K2944" s="1" t="s">
        <v>25</v>
      </c>
      <c r="L2944" s="1" t="s">
        <v>26</v>
      </c>
      <c r="M2944" s="1" t="s">
        <v>27</v>
      </c>
      <c r="N2944" s="3" t="s">
        <v>28</v>
      </c>
    </row>
    <row r="2945" spans="1:14" ht="19.95" hidden="1" customHeight="1" x14ac:dyDescent="0.25">
      <c r="A2945" s="2">
        <v>130567</v>
      </c>
      <c r="B2945" s="1">
        <v>46</v>
      </c>
      <c r="C2945" s="1">
        <v>2.0081000000000002</v>
      </c>
      <c r="D2945" s="1">
        <v>5.2554999999999996</v>
      </c>
      <c r="E2945" s="1">
        <v>10.0053</v>
      </c>
      <c r="F2945" s="1">
        <v>21.801500000000001</v>
      </c>
      <c r="G2945" s="1" t="s">
        <v>38</v>
      </c>
      <c r="H2945" s="1" t="s">
        <v>15</v>
      </c>
      <c r="I2945" s="1" t="s">
        <v>16</v>
      </c>
      <c r="J2945" s="1" t="s">
        <v>17</v>
      </c>
      <c r="K2945" s="1" t="s">
        <v>18</v>
      </c>
      <c r="L2945" s="1" t="s">
        <v>19</v>
      </c>
      <c r="M2945" s="1" t="s">
        <v>20</v>
      </c>
      <c r="N2945" s="3" t="s">
        <v>21</v>
      </c>
    </row>
    <row r="2946" spans="1:14" ht="19.95" customHeight="1" x14ac:dyDescent="0.25">
      <c r="A2946" s="2">
        <v>130554</v>
      </c>
      <c r="B2946" s="1">
        <v>75</v>
      </c>
      <c r="C2946" s="1">
        <v>3.6564000000000001</v>
      </c>
      <c r="D2946" s="1">
        <v>6.7243000000000004</v>
      </c>
      <c r="E2946" s="1">
        <v>13.0116</v>
      </c>
      <c r="F2946" s="1">
        <v>28.0853</v>
      </c>
      <c r="G2946" s="1" t="s">
        <v>14</v>
      </c>
      <c r="H2946" s="1" t="s">
        <v>22</v>
      </c>
      <c r="I2946" s="1" t="s">
        <v>23</v>
      </c>
      <c r="J2946" s="1" t="s">
        <v>24</v>
      </c>
      <c r="K2946" s="1" t="s">
        <v>25</v>
      </c>
      <c r="L2946" s="1" t="s">
        <v>26</v>
      </c>
      <c r="M2946" s="1" t="s">
        <v>27</v>
      </c>
      <c r="N2946" s="3" t="s">
        <v>28</v>
      </c>
    </row>
    <row r="2947" spans="1:14" ht="19.95" customHeight="1" x14ac:dyDescent="0.25">
      <c r="A2947" s="2">
        <v>130490</v>
      </c>
      <c r="B2947" s="1">
        <v>78</v>
      </c>
      <c r="C2947" s="1">
        <v>3.7822</v>
      </c>
      <c r="D2947" s="1">
        <v>6.7920999999999996</v>
      </c>
      <c r="E2947" s="1">
        <v>15.3475</v>
      </c>
      <c r="F2947" s="1">
        <v>26.019500000000001</v>
      </c>
      <c r="G2947" s="1" t="s">
        <v>38</v>
      </c>
      <c r="H2947" s="1" t="s">
        <v>22</v>
      </c>
      <c r="I2947" s="1" t="s">
        <v>23</v>
      </c>
      <c r="J2947" s="1" t="s">
        <v>24</v>
      </c>
      <c r="K2947" s="1" t="s">
        <v>25</v>
      </c>
      <c r="L2947" s="1" t="s">
        <v>26</v>
      </c>
      <c r="M2947" s="1" t="s">
        <v>27</v>
      </c>
      <c r="N2947" s="3" t="s">
        <v>28</v>
      </c>
    </row>
    <row r="2948" spans="1:14" ht="19.95" hidden="1" customHeight="1" x14ac:dyDescent="0.25">
      <c r="A2948" s="2">
        <v>130427</v>
      </c>
      <c r="B2948" s="1">
        <v>30</v>
      </c>
      <c r="C2948" s="1">
        <v>1.0334000000000001</v>
      </c>
      <c r="D2948" s="1">
        <v>4.5938999999999997</v>
      </c>
      <c r="E2948" s="1">
        <v>9.1478999999999999</v>
      </c>
      <c r="F2948" s="1">
        <v>19.7349</v>
      </c>
      <c r="G2948" s="1" t="s">
        <v>38</v>
      </c>
      <c r="H2948" s="1" t="s">
        <v>31</v>
      </c>
      <c r="I2948" s="1" t="s">
        <v>32</v>
      </c>
      <c r="J2948" s="1" t="s">
        <v>33</v>
      </c>
      <c r="K2948" s="1" t="s">
        <v>34</v>
      </c>
      <c r="L2948" s="1" t="s">
        <v>35</v>
      </c>
      <c r="M2948" s="1" t="s">
        <v>36</v>
      </c>
      <c r="N2948" s="3" t="s">
        <v>37</v>
      </c>
    </row>
    <row r="2949" spans="1:14" ht="19.95" customHeight="1" x14ac:dyDescent="0.25">
      <c r="A2949" s="2">
        <v>130427</v>
      </c>
      <c r="B2949" s="1">
        <v>86</v>
      </c>
      <c r="C2949" s="1">
        <v>3.4641999999999999</v>
      </c>
      <c r="D2949" s="1">
        <v>6.4669999999999996</v>
      </c>
      <c r="E2949" s="1">
        <v>12.537800000000001</v>
      </c>
      <c r="F2949" s="1">
        <v>29.3292</v>
      </c>
      <c r="G2949" s="1" t="s">
        <v>30</v>
      </c>
      <c r="H2949" s="1" t="s">
        <v>22</v>
      </c>
      <c r="I2949" s="1" t="s">
        <v>23</v>
      </c>
      <c r="J2949" s="1" t="s">
        <v>24</v>
      </c>
      <c r="K2949" s="1" t="s">
        <v>25</v>
      </c>
      <c r="L2949" s="1" t="s">
        <v>26</v>
      </c>
      <c r="M2949" s="1" t="s">
        <v>27</v>
      </c>
      <c r="N2949" s="3" t="s">
        <v>28</v>
      </c>
    </row>
    <row r="2950" spans="1:14" ht="19.95" hidden="1" customHeight="1" x14ac:dyDescent="0.25">
      <c r="A2950" s="2">
        <v>130416</v>
      </c>
      <c r="B2950" s="1">
        <v>20</v>
      </c>
      <c r="C2950" s="1">
        <v>1.1317999999999999</v>
      </c>
      <c r="D2950" s="1">
        <v>4.4827000000000004</v>
      </c>
      <c r="E2950" s="1">
        <v>9.2096999999999998</v>
      </c>
      <c r="F2950" s="1">
        <v>17.252700000000001</v>
      </c>
      <c r="G2950" s="1" t="s">
        <v>29</v>
      </c>
      <c r="H2950" s="1" t="s">
        <v>31</v>
      </c>
      <c r="I2950" s="1" t="s">
        <v>32</v>
      </c>
      <c r="J2950" s="1" t="s">
        <v>33</v>
      </c>
      <c r="K2950" s="1" t="s">
        <v>34</v>
      </c>
      <c r="L2950" s="1" t="s">
        <v>35</v>
      </c>
      <c r="M2950" s="1" t="s">
        <v>36</v>
      </c>
      <c r="N2950" s="3" t="s">
        <v>37</v>
      </c>
    </row>
    <row r="2951" spans="1:14" ht="19.95" customHeight="1" x14ac:dyDescent="0.25">
      <c r="A2951" s="2">
        <v>130412</v>
      </c>
      <c r="B2951" s="1">
        <v>69</v>
      </c>
      <c r="C2951" s="1">
        <v>3.9727000000000001</v>
      </c>
      <c r="D2951" s="1">
        <v>6.1135000000000002</v>
      </c>
      <c r="E2951" s="1">
        <v>12.8119</v>
      </c>
      <c r="F2951" s="1">
        <v>25.861999999999998</v>
      </c>
      <c r="G2951" s="1" t="s">
        <v>14</v>
      </c>
      <c r="H2951" s="1" t="s">
        <v>22</v>
      </c>
      <c r="I2951" s="1" t="s">
        <v>23</v>
      </c>
      <c r="J2951" s="1" t="s">
        <v>24</v>
      </c>
      <c r="K2951" s="1" t="s">
        <v>25</v>
      </c>
      <c r="L2951" s="1" t="s">
        <v>26</v>
      </c>
      <c r="M2951" s="1" t="s">
        <v>27</v>
      </c>
      <c r="N2951" s="3" t="s">
        <v>28</v>
      </c>
    </row>
    <row r="2952" spans="1:14" ht="19.95" customHeight="1" x14ac:dyDescent="0.25">
      <c r="A2952" s="2">
        <v>130393</v>
      </c>
      <c r="B2952" s="1">
        <v>86</v>
      </c>
      <c r="C2952" s="1">
        <v>3.3355000000000001</v>
      </c>
      <c r="D2952" s="1">
        <v>6.3231000000000002</v>
      </c>
      <c r="E2952" s="1">
        <v>15.457800000000001</v>
      </c>
      <c r="F2952" s="1">
        <v>25.249400000000001</v>
      </c>
      <c r="G2952" s="1" t="s">
        <v>38</v>
      </c>
      <c r="H2952" s="1" t="s">
        <v>22</v>
      </c>
      <c r="I2952" s="1" t="s">
        <v>23</v>
      </c>
      <c r="J2952" s="1" t="s">
        <v>24</v>
      </c>
      <c r="K2952" s="1" t="s">
        <v>25</v>
      </c>
      <c r="L2952" s="1" t="s">
        <v>26</v>
      </c>
      <c r="M2952" s="1" t="s">
        <v>27</v>
      </c>
      <c r="N2952" s="3" t="s">
        <v>28</v>
      </c>
    </row>
    <row r="2953" spans="1:14" ht="19.95" hidden="1" customHeight="1" x14ac:dyDescent="0.25">
      <c r="A2953" s="2">
        <v>130361</v>
      </c>
      <c r="B2953" s="1">
        <v>38</v>
      </c>
      <c r="C2953" s="1">
        <v>2.3969</v>
      </c>
      <c r="D2953" s="1">
        <v>5.5707000000000004</v>
      </c>
      <c r="E2953" s="1">
        <v>10.761799999999999</v>
      </c>
      <c r="F2953" s="1">
        <v>23.168099999999999</v>
      </c>
      <c r="G2953" s="1" t="s">
        <v>30</v>
      </c>
      <c r="H2953" s="1" t="s">
        <v>15</v>
      </c>
      <c r="I2953" s="1" t="s">
        <v>16</v>
      </c>
      <c r="J2953" s="1" t="s">
        <v>17</v>
      </c>
      <c r="K2953" s="1" t="s">
        <v>18</v>
      </c>
      <c r="L2953" s="1" t="s">
        <v>19</v>
      </c>
      <c r="M2953" s="1" t="s">
        <v>20</v>
      </c>
      <c r="N2953" s="3" t="s">
        <v>21</v>
      </c>
    </row>
    <row r="2954" spans="1:14" ht="19.95" customHeight="1" x14ac:dyDescent="0.25">
      <c r="A2954" s="2">
        <v>130355</v>
      </c>
      <c r="B2954" s="1">
        <v>88</v>
      </c>
      <c r="C2954" s="1">
        <v>3.0066000000000002</v>
      </c>
      <c r="D2954" s="1">
        <v>6.2331000000000003</v>
      </c>
      <c r="E2954" s="1">
        <v>14.6206</v>
      </c>
      <c r="F2954" s="1">
        <v>26.964300000000001</v>
      </c>
      <c r="G2954" s="1" t="s">
        <v>14</v>
      </c>
      <c r="H2954" s="1" t="s">
        <v>22</v>
      </c>
      <c r="I2954" s="1" t="s">
        <v>23</v>
      </c>
      <c r="J2954" s="1" t="s">
        <v>24</v>
      </c>
      <c r="K2954" s="1" t="s">
        <v>25</v>
      </c>
      <c r="L2954" s="1" t="s">
        <v>26</v>
      </c>
      <c r="M2954" s="1" t="s">
        <v>27</v>
      </c>
      <c r="N2954" s="3" t="s">
        <v>28</v>
      </c>
    </row>
    <row r="2955" spans="1:14" ht="19.95" customHeight="1" x14ac:dyDescent="0.25">
      <c r="A2955" s="2">
        <v>130341</v>
      </c>
      <c r="B2955" s="1">
        <v>87</v>
      </c>
      <c r="C2955" s="1">
        <v>3.8203999999999998</v>
      </c>
      <c r="D2955" s="1">
        <v>6.5467000000000004</v>
      </c>
      <c r="E2955" s="1">
        <v>13.5482</v>
      </c>
      <c r="F2955" s="1">
        <v>28.002700000000001</v>
      </c>
      <c r="G2955" s="1" t="s">
        <v>38</v>
      </c>
      <c r="H2955" s="1" t="s">
        <v>22</v>
      </c>
      <c r="I2955" s="1" t="s">
        <v>23</v>
      </c>
      <c r="J2955" s="1" t="s">
        <v>24</v>
      </c>
      <c r="K2955" s="1" t="s">
        <v>25</v>
      </c>
      <c r="L2955" s="1" t="s">
        <v>26</v>
      </c>
      <c r="M2955" s="1" t="s">
        <v>27</v>
      </c>
      <c r="N2955" s="3" t="s">
        <v>28</v>
      </c>
    </row>
    <row r="2956" spans="1:14" ht="19.95" hidden="1" customHeight="1" x14ac:dyDescent="0.25">
      <c r="A2956" s="2">
        <v>130339</v>
      </c>
      <c r="B2956" s="1">
        <v>24</v>
      </c>
      <c r="C2956" s="1">
        <v>1.8048999999999999</v>
      </c>
      <c r="D2956" s="1">
        <v>4.1901000000000002</v>
      </c>
      <c r="E2956" s="1">
        <v>9.5221999999999998</v>
      </c>
      <c r="F2956" s="1">
        <v>17.765499999999999</v>
      </c>
      <c r="G2956" s="1" t="s">
        <v>38</v>
      </c>
      <c r="H2956" s="1" t="s">
        <v>31</v>
      </c>
      <c r="I2956" s="1" t="s">
        <v>32</v>
      </c>
      <c r="J2956" s="1" t="s">
        <v>33</v>
      </c>
      <c r="K2956" s="1" t="s">
        <v>34</v>
      </c>
      <c r="L2956" s="1" t="s">
        <v>35</v>
      </c>
      <c r="M2956" s="1" t="s">
        <v>36</v>
      </c>
      <c r="N2956" s="3" t="s">
        <v>37</v>
      </c>
    </row>
    <row r="2957" spans="1:14" ht="19.95" hidden="1" customHeight="1" x14ac:dyDescent="0.25">
      <c r="A2957" s="2">
        <v>130312</v>
      </c>
      <c r="B2957" s="1">
        <v>27</v>
      </c>
      <c r="C2957" s="1">
        <v>1.9101999999999999</v>
      </c>
      <c r="D2957" s="1">
        <v>4.8108000000000004</v>
      </c>
      <c r="E2957" s="1">
        <v>8.1356000000000002</v>
      </c>
      <c r="F2957" s="1">
        <v>16.164300000000001</v>
      </c>
      <c r="G2957" s="1" t="s">
        <v>38</v>
      </c>
      <c r="H2957" s="1" t="s">
        <v>31</v>
      </c>
      <c r="I2957" s="1" t="s">
        <v>32</v>
      </c>
      <c r="J2957" s="1" t="s">
        <v>33</v>
      </c>
      <c r="K2957" s="1" t="s">
        <v>34</v>
      </c>
      <c r="L2957" s="1" t="s">
        <v>35</v>
      </c>
      <c r="M2957" s="1" t="s">
        <v>36</v>
      </c>
      <c r="N2957" s="3" t="s">
        <v>37</v>
      </c>
    </row>
    <row r="2958" spans="1:14" ht="19.95" customHeight="1" x14ac:dyDescent="0.25">
      <c r="A2958" s="2">
        <v>130312</v>
      </c>
      <c r="B2958" s="1">
        <v>86</v>
      </c>
      <c r="C2958" s="1">
        <v>3.0680999999999998</v>
      </c>
      <c r="D2958" s="1">
        <v>6.6872999999999996</v>
      </c>
      <c r="E2958" s="1">
        <v>13.7858</v>
      </c>
      <c r="F2958" s="1">
        <v>26.0197</v>
      </c>
      <c r="G2958" s="1" t="s">
        <v>38</v>
      </c>
      <c r="H2958" s="1" t="s">
        <v>22</v>
      </c>
      <c r="I2958" s="1" t="s">
        <v>23</v>
      </c>
      <c r="J2958" s="1" t="s">
        <v>24</v>
      </c>
      <c r="K2958" s="1" t="s">
        <v>25</v>
      </c>
      <c r="L2958" s="1" t="s">
        <v>26</v>
      </c>
      <c r="M2958" s="1" t="s">
        <v>27</v>
      </c>
      <c r="N2958" s="3" t="s">
        <v>28</v>
      </c>
    </row>
    <row r="2959" spans="1:14" ht="19.95" customHeight="1" x14ac:dyDescent="0.25">
      <c r="A2959" s="2">
        <v>130300</v>
      </c>
      <c r="B2959" s="1">
        <v>64</v>
      </c>
      <c r="C2959" s="1">
        <v>3.4022000000000001</v>
      </c>
      <c r="D2959" s="1">
        <v>6.0224000000000002</v>
      </c>
      <c r="E2959" s="1">
        <v>12.282</v>
      </c>
      <c r="F2959" s="1">
        <v>29.548300000000001</v>
      </c>
      <c r="G2959" s="1" t="s">
        <v>29</v>
      </c>
      <c r="H2959" s="1" t="s">
        <v>22</v>
      </c>
      <c r="I2959" s="1" t="s">
        <v>23</v>
      </c>
      <c r="J2959" s="1" t="s">
        <v>24</v>
      </c>
      <c r="K2959" s="1" t="s">
        <v>25</v>
      </c>
      <c r="L2959" s="1" t="s">
        <v>26</v>
      </c>
      <c r="M2959" s="1" t="s">
        <v>27</v>
      </c>
      <c r="N2959" s="3" t="s">
        <v>28</v>
      </c>
    </row>
    <row r="2960" spans="1:14" ht="19.95" hidden="1" customHeight="1" x14ac:dyDescent="0.25">
      <c r="A2960" s="2">
        <v>130282</v>
      </c>
      <c r="B2960" s="1">
        <v>15</v>
      </c>
      <c r="C2960" s="1">
        <v>1.6286</v>
      </c>
      <c r="D2960" s="1">
        <v>4.0185000000000004</v>
      </c>
      <c r="E2960" s="1">
        <v>8.1806999999999999</v>
      </c>
      <c r="F2960" s="1">
        <v>19.535</v>
      </c>
      <c r="G2960" s="1" t="s">
        <v>14</v>
      </c>
      <c r="H2960" s="1" t="s">
        <v>31</v>
      </c>
      <c r="I2960" s="1" t="s">
        <v>32</v>
      </c>
      <c r="J2960" s="1" t="s">
        <v>33</v>
      </c>
      <c r="K2960" s="1" t="s">
        <v>34</v>
      </c>
      <c r="L2960" s="1" t="s">
        <v>35</v>
      </c>
      <c r="M2960" s="1" t="s">
        <v>36</v>
      </c>
      <c r="N2960" s="3" t="s">
        <v>37</v>
      </c>
    </row>
    <row r="2961" spans="1:14" ht="19.95" hidden="1" customHeight="1" x14ac:dyDescent="0.25">
      <c r="A2961" s="2">
        <v>130184</v>
      </c>
      <c r="B2961" s="1">
        <v>17</v>
      </c>
      <c r="C2961" s="1">
        <v>1.1891</v>
      </c>
      <c r="D2961" s="1">
        <v>4.2480000000000002</v>
      </c>
      <c r="E2961" s="1">
        <v>9.1019000000000005</v>
      </c>
      <c r="F2961" s="1">
        <v>18.523199999999999</v>
      </c>
      <c r="G2961" s="1" t="s">
        <v>29</v>
      </c>
      <c r="H2961" s="1" t="s">
        <v>31</v>
      </c>
      <c r="I2961" s="1" t="s">
        <v>32</v>
      </c>
      <c r="J2961" s="1" t="s">
        <v>33</v>
      </c>
      <c r="K2961" s="1" t="s">
        <v>34</v>
      </c>
      <c r="L2961" s="1" t="s">
        <v>35</v>
      </c>
      <c r="M2961" s="1" t="s">
        <v>36</v>
      </c>
      <c r="N2961" s="3" t="s">
        <v>37</v>
      </c>
    </row>
    <row r="2962" spans="1:14" ht="19.95" hidden="1" customHeight="1" x14ac:dyDescent="0.25">
      <c r="A2962" s="2">
        <v>130182</v>
      </c>
      <c r="B2962" s="1">
        <v>45</v>
      </c>
      <c r="C2962" s="1">
        <v>2.8592</v>
      </c>
      <c r="D2962" s="1">
        <v>5.0663</v>
      </c>
      <c r="E2962" s="1">
        <v>10.229699999999999</v>
      </c>
      <c r="F2962" s="1">
        <v>20.164100000000001</v>
      </c>
      <c r="G2962" s="1" t="s">
        <v>29</v>
      </c>
      <c r="H2962" s="1" t="s">
        <v>15</v>
      </c>
      <c r="I2962" s="1" t="s">
        <v>16</v>
      </c>
      <c r="J2962" s="1" t="s">
        <v>17</v>
      </c>
      <c r="K2962" s="1" t="s">
        <v>18</v>
      </c>
      <c r="L2962" s="1" t="s">
        <v>19</v>
      </c>
      <c r="M2962" s="1" t="s">
        <v>20</v>
      </c>
      <c r="N2962" s="3" t="s">
        <v>21</v>
      </c>
    </row>
    <row r="2963" spans="1:14" ht="19.95" hidden="1" customHeight="1" x14ac:dyDescent="0.25">
      <c r="A2963" s="2">
        <v>130179</v>
      </c>
      <c r="B2963" s="1">
        <v>60</v>
      </c>
      <c r="C2963" s="1">
        <v>2.5209000000000001</v>
      </c>
      <c r="D2963" s="1">
        <v>5.4786999999999999</v>
      </c>
      <c r="E2963" s="1">
        <v>10.253399999999999</v>
      </c>
      <c r="F2963" s="1">
        <v>22.669599999999999</v>
      </c>
      <c r="G2963" s="1" t="s">
        <v>30</v>
      </c>
      <c r="H2963" s="1" t="s">
        <v>15</v>
      </c>
      <c r="I2963" s="1" t="s">
        <v>16</v>
      </c>
      <c r="J2963" s="1" t="s">
        <v>17</v>
      </c>
      <c r="K2963" s="1" t="s">
        <v>18</v>
      </c>
      <c r="L2963" s="1" t="s">
        <v>19</v>
      </c>
      <c r="M2963" s="1" t="s">
        <v>20</v>
      </c>
      <c r="N2963" s="3" t="s">
        <v>21</v>
      </c>
    </row>
    <row r="2964" spans="1:14" ht="19.95" hidden="1" customHeight="1" x14ac:dyDescent="0.25">
      <c r="A2964" s="2">
        <v>130077</v>
      </c>
      <c r="B2964" s="1">
        <v>21</v>
      </c>
      <c r="C2964" s="1">
        <v>1.1964999999999999</v>
      </c>
      <c r="D2964" s="1">
        <v>4.0652999999999997</v>
      </c>
      <c r="E2964" s="1">
        <v>8.6462000000000003</v>
      </c>
      <c r="F2964" s="1">
        <v>17.798300000000001</v>
      </c>
      <c r="G2964" s="1" t="s">
        <v>30</v>
      </c>
      <c r="H2964" s="1" t="s">
        <v>31</v>
      </c>
      <c r="I2964" s="1" t="s">
        <v>32</v>
      </c>
      <c r="J2964" s="1" t="s">
        <v>33</v>
      </c>
      <c r="K2964" s="1" t="s">
        <v>34</v>
      </c>
      <c r="L2964" s="1" t="s">
        <v>35</v>
      </c>
      <c r="M2964" s="1" t="s">
        <v>36</v>
      </c>
      <c r="N2964" s="3" t="s">
        <v>37</v>
      </c>
    </row>
    <row r="2965" spans="1:14" ht="19.95" hidden="1" customHeight="1" x14ac:dyDescent="0.25">
      <c r="A2965" s="2">
        <v>130067</v>
      </c>
      <c r="B2965" s="1">
        <v>41</v>
      </c>
      <c r="C2965" s="1">
        <v>2.1404000000000001</v>
      </c>
      <c r="D2965" s="1">
        <v>5.3975999999999997</v>
      </c>
      <c r="E2965" s="1">
        <v>10.1591</v>
      </c>
      <c r="F2965" s="1">
        <v>23.931999999999999</v>
      </c>
      <c r="G2965" s="1" t="s">
        <v>38</v>
      </c>
      <c r="H2965" s="1" t="s">
        <v>15</v>
      </c>
      <c r="I2965" s="1" t="s">
        <v>16</v>
      </c>
      <c r="J2965" s="1" t="s">
        <v>17</v>
      </c>
      <c r="K2965" s="1" t="s">
        <v>18</v>
      </c>
      <c r="L2965" s="1" t="s">
        <v>19</v>
      </c>
      <c r="M2965" s="1" t="s">
        <v>20</v>
      </c>
      <c r="N2965" s="3" t="s">
        <v>21</v>
      </c>
    </row>
    <row r="2966" spans="1:14" ht="19.95" hidden="1" customHeight="1" x14ac:dyDescent="0.25">
      <c r="A2966" s="2">
        <v>129990</v>
      </c>
      <c r="B2966" s="1">
        <v>13</v>
      </c>
      <c r="C2966" s="1">
        <v>1.8486</v>
      </c>
      <c r="D2966" s="1">
        <v>4.0053999999999998</v>
      </c>
      <c r="E2966" s="1">
        <v>9.7446000000000002</v>
      </c>
      <c r="F2966" s="1">
        <v>19.6251</v>
      </c>
      <c r="G2966" s="1" t="s">
        <v>38</v>
      </c>
      <c r="H2966" s="1" t="s">
        <v>31</v>
      </c>
      <c r="I2966" s="1" t="s">
        <v>32</v>
      </c>
      <c r="J2966" s="1" t="s">
        <v>33</v>
      </c>
      <c r="K2966" s="1" t="s">
        <v>34</v>
      </c>
      <c r="L2966" s="1" t="s">
        <v>35</v>
      </c>
      <c r="M2966" s="1" t="s">
        <v>36</v>
      </c>
      <c r="N2966" s="3" t="s">
        <v>37</v>
      </c>
    </row>
    <row r="2967" spans="1:14" ht="19.95" hidden="1" customHeight="1" x14ac:dyDescent="0.25">
      <c r="A2967" s="2">
        <v>129900</v>
      </c>
      <c r="B2967" s="1">
        <v>47</v>
      </c>
      <c r="C2967" s="1">
        <v>2.5099</v>
      </c>
      <c r="D2967" s="1">
        <v>5.9858000000000002</v>
      </c>
      <c r="E2967" s="1">
        <v>10.981999999999999</v>
      </c>
      <c r="F2967" s="1">
        <v>23.374300000000002</v>
      </c>
      <c r="G2967" s="1" t="s">
        <v>30</v>
      </c>
      <c r="H2967" s="1" t="s">
        <v>15</v>
      </c>
      <c r="I2967" s="1" t="s">
        <v>16</v>
      </c>
      <c r="J2967" s="1" t="s">
        <v>17</v>
      </c>
      <c r="K2967" s="1" t="s">
        <v>18</v>
      </c>
      <c r="L2967" s="1" t="s">
        <v>19</v>
      </c>
      <c r="M2967" s="1" t="s">
        <v>20</v>
      </c>
      <c r="N2967" s="3" t="s">
        <v>21</v>
      </c>
    </row>
    <row r="2968" spans="1:14" ht="19.95" customHeight="1" x14ac:dyDescent="0.25">
      <c r="A2968" s="2">
        <v>129876</v>
      </c>
      <c r="B2968" s="1">
        <v>81</v>
      </c>
      <c r="C2968" s="1">
        <v>3.2921999999999998</v>
      </c>
      <c r="D2968" s="1">
        <v>6.7374999999999998</v>
      </c>
      <c r="E2968" s="1">
        <v>13.4438</v>
      </c>
      <c r="F2968" s="1">
        <v>25.285599999999999</v>
      </c>
      <c r="G2968" s="1" t="s">
        <v>29</v>
      </c>
      <c r="H2968" s="1" t="s">
        <v>22</v>
      </c>
      <c r="I2968" s="1" t="s">
        <v>23</v>
      </c>
      <c r="J2968" s="1" t="s">
        <v>24</v>
      </c>
      <c r="K2968" s="1" t="s">
        <v>25</v>
      </c>
      <c r="L2968" s="1" t="s">
        <v>26</v>
      </c>
      <c r="M2968" s="1" t="s">
        <v>27</v>
      </c>
      <c r="N2968" s="3" t="s">
        <v>28</v>
      </c>
    </row>
    <row r="2969" spans="1:14" ht="19.95" customHeight="1" x14ac:dyDescent="0.25">
      <c r="A2969" s="2">
        <v>129834</v>
      </c>
      <c r="B2969" s="1">
        <v>83</v>
      </c>
      <c r="C2969" s="1">
        <v>3.0764999999999998</v>
      </c>
      <c r="D2969" s="1">
        <v>6.6619999999999999</v>
      </c>
      <c r="E2969" s="1">
        <v>15.669499999999999</v>
      </c>
      <c r="F2969" s="1">
        <v>29.402899999999999</v>
      </c>
      <c r="G2969" s="1" t="s">
        <v>30</v>
      </c>
      <c r="H2969" s="1" t="s">
        <v>22</v>
      </c>
      <c r="I2969" s="1" t="s">
        <v>23</v>
      </c>
      <c r="J2969" s="1" t="s">
        <v>24</v>
      </c>
      <c r="K2969" s="1" t="s">
        <v>25</v>
      </c>
      <c r="L2969" s="1" t="s">
        <v>26</v>
      </c>
      <c r="M2969" s="1" t="s">
        <v>27</v>
      </c>
      <c r="N2969" s="3" t="s">
        <v>28</v>
      </c>
    </row>
    <row r="2970" spans="1:14" ht="19.95" hidden="1" customHeight="1" x14ac:dyDescent="0.25">
      <c r="A2970" s="2">
        <v>129810</v>
      </c>
      <c r="B2970" s="1">
        <v>21</v>
      </c>
      <c r="C2970" s="1">
        <v>1.9571000000000001</v>
      </c>
      <c r="D2970" s="1">
        <v>4.2458999999999998</v>
      </c>
      <c r="E2970" s="1">
        <v>8.6332000000000004</v>
      </c>
      <c r="F2970" s="1">
        <v>18.745100000000001</v>
      </c>
      <c r="G2970" s="1" t="s">
        <v>29</v>
      </c>
      <c r="H2970" s="1" t="s">
        <v>31</v>
      </c>
      <c r="I2970" s="1" t="s">
        <v>32</v>
      </c>
      <c r="J2970" s="1" t="s">
        <v>33</v>
      </c>
      <c r="K2970" s="1" t="s">
        <v>34</v>
      </c>
      <c r="L2970" s="1" t="s">
        <v>35</v>
      </c>
      <c r="M2970" s="1" t="s">
        <v>36</v>
      </c>
      <c r="N2970" s="3" t="s">
        <v>37</v>
      </c>
    </row>
    <row r="2971" spans="1:14" ht="19.95" customHeight="1" x14ac:dyDescent="0.25">
      <c r="A2971" s="2">
        <v>129795</v>
      </c>
      <c r="B2971" s="1">
        <v>67</v>
      </c>
      <c r="C2971" s="1">
        <v>3.8801999999999999</v>
      </c>
      <c r="D2971" s="1">
        <v>6.6910999999999996</v>
      </c>
      <c r="E2971" s="1">
        <v>14.1509</v>
      </c>
      <c r="F2971" s="1">
        <v>28.204699999999999</v>
      </c>
      <c r="G2971" s="1" t="s">
        <v>29</v>
      </c>
      <c r="H2971" s="1" t="s">
        <v>22</v>
      </c>
      <c r="I2971" s="1" t="s">
        <v>23</v>
      </c>
      <c r="J2971" s="1" t="s">
        <v>24</v>
      </c>
      <c r="K2971" s="1" t="s">
        <v>25</v>
      </c>
      <c r="L2971" s="1" t="s">
        <v>26</v>
      </c>
      <c r="M2971" s="1" t="s">
        <v>27</v>
      </c>
      <c r="N2971" s="3" t="s">
        <v>28</v>
      </c>
    </row>
    <row r="2972" spans="1:14" ht="19.95" customHeight="1" x14ac:dyDescent="0.25">
      <c r="A2972" s="2">
        <v>129790</v>
      </c>
      <c r="B2972" s="1">
        <v>90</v>
      </c>
      <c r="C2972" s="1">
        <v>3.1646000000000001</v>
      </c>
      <c r="D2972" s="1">
        <v>6.7553000000000001</v>
      </c>
      <c r="E2972" s="1">
        <v>12.5237</v>
      </c>
      <c r="F2972" s="1">
        <v>28.3476</v>
      </c>
      <c r="G2972" s="1" t="s">
        <v>14</v>
      </c>
      <c r="H2972" s="1" t="s">
        <v>22</v>
      </c>
      <c r="I2972" s="1" t="s">
        <v>23</v>
      </c>
      <c r="J2972" s="1" t="s">
        <v>24</v>
      </c>
      <c r="K2972" s="1" t="s">
        <v>25</v>
      </c>
      <c r="L2972" s="1" t="s">
        <v>26</v>
      </c>
      <c r="M2972" s="1" t="s">
        <v>27</v>
      </c>
      <c r="N2972" s="3" t="s">
        <v>28</v>
      </c>
    </row>
    <row r="2973" spans="1:14" ht="19.95" hidden="1" customHeight="1" x14ac:dyDescent="0.25">
      <c r="A2973" s="2">
        <v>129720</v>
      </c>
      <c r="B2973" s="1">
        <v>52</v>
      </c>
      <c r="C2973" s="1">
        <v>2.3416000000000001</v>
      </c>
      <c r="D2973" s="1">
        <v>5.7234999999999996</v>
      </c>
      <c r="E2973" s="1">
        <v>11.2624</v>
      </c>
      <c r="F2973" s="1">
        <v>20.282499999999999</v>
      </c>
      <c r="G2973" s="1" t="s">
        <v>30</v>
      </c>
      <c r="H2973" s="1" t="s">
        <v>15</v>
      </c>
      <c r="I2973" s="1" t="s">
        <v>16</v>
      </c>
      <c r="J2973" s="1" t="s">
        <v>17</v>
      </c>
      <c r="K2973" s="1" t="s">
        <v>18</v>
      </c>
      <c r="L2973" s="1" t="s">
        <v>19</v>
      </c>
      <c r="M2973" s="1" t="s">
        <v>20</v>
      </c>
      <c r="N2973" s="3" t="s">
        <v>21</v>
      </c>
    </row>
    <row r="2974" spans="1:14" ht="19.95" customHeight="1" x14ac:dyDescent="0.25">
      <c r="A2974" s="2">
        <v>129683</v>
      </c>
      <c r="B2974" s="1">
        <v>68</v>
      </c>
      <c r="C2974" s="1">
        <v>3.6551</v>
      </c>
      <c r="D2974" s="1">
        <v>6.758</v>
      </c>
      <c r="E2974" s="1">
        <v>13.258699999999999</v>
      </c>
      <c r="F2974" s="1">
        <v>25.018599999999999</v>
      </c>
      <c r="G2974" s="1" t="s">
        <v>29</v>
      </c>
      <c r="H2974" s="1" t="s">
        <v>22</v>
      </c>
      <c r="I2974" s="1" t="s">
        <v>23</v>
      </c>
      <c r="J2974" s="1" t="s">
        <v>24</v>
      </c>
      <c r="K2974" s="1" t="s">
        <v>25</v>
      </c>
      <c r="L2974" s="1" t="s">
        <v>26</v>
      </c>
      <c r="M2974" s="1" t="s">
        <v>27</v>
      </c>
      <c r="N2974" s="3" t="s">
        <v>28</v>
      </c>
    </row>
    <row r="2975" spans="1:14" ht="19.95" customHeight="1" x14ac:dyDescent="0.25">
      <c r="A2975" s="2">
        <v>129648</v>
      </c>
      <c r="B2975" s="1">
        <v>75</v>
      </c>
      <c r="C2975" s="1">
        <v>3.2812000000000001</v>
      </c>
      <c r="D2975" s="1">
        <v>6.2420999999999998</v>
      </c>
      <c r="E2975" s="1">
        <v>14.4107</v>
      </c>
      <c r="F2975" s="1">
        <v>27.081900000000001</v>
      </c>
      <c r="G2975" s="1" t="s">
        <v>30</v>
      </c>
      <c r="H2975" s="1" t="s">
        <v>22</v>
      </c>
      <c r="I2975" s="1" t="s">
        <v>23</v>
      </c>
      <c r="J2975" s="1" t="s">
        <v>24</v>
      </c>
      <c r="K2975" s="1" t="s">
        <v>25</v>
      </c>
      <c r="L2975" s="1" t="s">
        <v>26</v>
      </c>
      <c r="M2975" s="1" t="s">
        <v>27</v>
      </c>
      <c r="N2975" s="3" t="s">
        <v>28</v>
      </c>
    </row>
    <row r="2976" spans="1:14" ht="19.95" hidden="1" customHeight="1" x14ac:dyDescent="0.25">
      <c r="A2976" s="2">
        <v>129636</v>
      </c>
      <c r="B2976" s="1">
        <v>31</v>
      </c>
      <c r="C2976" s="1">
        <v>2.7603</v>
      </c>
      <c r="D2976" s="1">
        <v>5.2458999999999998</v>
      </c>
      <c r="E2976" s="1">
        <v>10.967499999999999</v>
      </c>
      <c r="F2976" s="1">
        <v>22.897600000000001</v>
      </c>
      <c r="G2976" s="1" t="s">
        <v>14</v>
      </c>
      <c r="H2976" s="1" t="s">
        <v>15</v>
      </c>
      <c r="I2976" s="1" t="s">
        <v>16</v>
      </c>
      <c r="J2976" s="1" t="s">
        <v>17</v>
      </c>
      <c r="K2976" s="1" t="s">
        <v>18</v>
      </c>
      <c r="L2976" s="1" t="s">
        <v>19</v>
      </c>
      <c r="M2976" s="1" t="s">
        <v>20</v>
      </c>
      <c r="N2976" s="3" t="s">
        <v>21</v>
      </c>
    </row>
    <row r="2977" spans="1:14" ht="19.95" customHeight="1" x14ac:dyDescent="0.25">
      <c r="A2977" s="2">
        <v>129635</v>
      </c>
      <c r="B2977" s="1">
        <v>65</v>
      </c>
      <c r="C2977" s="1">
        <v>3.1593</v>
      </c>
      <c r="D2977" s="1">
        <v>6.8803000000000001</v>
      </c>
      <c r="E2977" s="1">
        <v>13.217700000000001</v>
      </c>
      <c r="F2977" s="1">
        <v>25.1709</v>
      </c>
      <c r="G2977" s="1" t="s">
        <v>29</v>
      </c>
      <c r="H2977" s="1" t="s">
        <v>22</v>
      </c>
      <c r="I2977" s="1" t="s">
        <v>23</v>
      </c>
      <c r="J2977" s="1" t="s">
        <v>24</v>
      </c>
      <c r="K2977" s="1" t="s">
        <v>25</v>
      </c>
      <c r="L2977" s="1" t="s">
        <v>26</v>
      </c>
      <c r="M2977" s="1" t="s">
        <v>27</v>
      </c>
      <c r="N2977" s="3" t="s">
        <v>28</v>
      </c>
    </row>
    <row r="2978" spans="1:14" ht="19.95" hidden="1" customHeight="1" x14ac:dyDescent="0.25">
      <c r="A2978" s="2">
        <v>129634</v>
      </c>
      <c r="B2978" s="1">
        <v>22</v>
      </c>
      <c r="C2978" s="1">
        <v>1.6800999999999999</v>
      </c>
      <c r="D2978" s="1">
        <v>4.4058999999999999</v>
      </c>
      <c r="E2978" s="1">
        <v>9.3946000000000005</v>
      </c>
      <c r="F2978" s="1">
        <v>17.126200000000001</v>
      </c>
      <c r="G2978" s="1" t="s">
        <v>38</v>
      </c>
      <c r="H2978" s="1" t="s">
        <v>31</v>
      </c>
      <c r="I2978" s="1" t="s">
        <v>32</v>
      </c>
      <c r="J2978" s="1" t="s">
        <v>33</v>
      </c>
      <c r="K2978" s="1" t="s">
        <v>34</v>
      </c>
      <c r="L2978" s="1" t="s">
        <v>35</v>
      </c>
      <c r="M2978" s="1" t="s">
        <v>36</v>
      </c>
      <c r="N2978" s="3" t="s">
        <v>37</v>
      </c>
    </row>
    <row r="2979" spans="1:14" ht="19.95" hidden="1" customHeight="1" x14ac:dyDescent="0.25">
      <c r="A2979" s="2">
        <v>129594</v>
      </c>
      <c r="B2979" s="1">
        <v>15</v>
      </c>
      <c r="C2979" s="1">
        <v>1.3251999999999999</v>
      </c>
      <c r="D2979" s="1">
        <v>4.6722000000000001</v>
      </c>
      <c r="E2979" s="1">
        <v>8.0051000000000005</v>
      </c>
      <c r="F2979" s="1">
        <v>18.625299999999999</v>
      </c>
      <c r="G2979" s="1" t="s">
        <v>30</v>
      </c>
      <c r="H2979" s="1" t="s">
        <v>31</v>
      </c>
      <c r="I2979" s="1" t="s">
        <v>32</v>
      </c>
      <c r="J2979" s="1" t="s">
        <v>33</v>
      </c>
      <c r="K2979" s="1" t="s">
        <v>34</v>
      </c>
      <c r="L2979" s="1" t="s">
        <v>35</v>
      </c>
      <c r="M2979" s="1" t="s">
        <v>36</v>
      </c>
      <c r="N2979" s="3" t="s">
        <v>37</v>
      </c>
    </row>
    <row r="2980" spans="1:14" ht="19.95" hidden="1" customHeight="1" x14ac:dyDescent="0.25">
      <c r="A2980" s="2">
        <v>129581</v>
      </c>
      <c r="B2980" s="1">
        <v>46</v>
      </c>
      <c r="C2980" s="1">
        <v>2.5851999999999999</v>
      </c>
      <c r="D2980" s="1">
        <v>5.3742000000000001</v>
      </c>
      <c r="E2980" s="1">
        <v>10.936999999999999</v>
      </c>
      <c r="F2980" s="1">
        <v>22.771599999999999</v>
      </c>
      <c r="G2980" s="1" t="s">
        <v>38</v>
      </c>
      <c r="H2980" s="1" t="s">
        <v>15</v>
      </c>
      <c r="I2980" s="1" t="s">
        <v>16</v>
      </c>
      <c r="J2980" s="1" t="s">
        <v>17</v>
      </c>
      <c r="K2980" s="1" t="s">
        <v>18</v>
      </c>
      <c r="L2980" s="1" t="s">
        <v>19</v>
      </c>
      <c r="M2980" s="1" t="s">
        <v>20</v>
      </c>
      <c r="N2980" s="3" t="s">
        <v>21</v>
      </c>
    </row>
    <row r="2981" spans="1:14" ht="19.95" hidden="1" customHeight="1" x14ac:dyDescent="0.25">
      <c r="A2981" s="2">
        <v>129538</v>
      </c>
      <c r="B2981" s="1">
        <v>43</v>
      </c>
      <c r="C2981" s="1">
        <v>2.4295</v>
      </c>
      <c r="D2981" s="1">
        <v>5.0029000000000003</v>
      </c>
      <c r="E2981" s="1">
        <v>11.5642</v>
      </c>
      <c r="F2981" s="1">
        <v>21.557600000000001</v>
      </c>
      <c r="G2981" s="1" t="s">
        <v>30</v>
      </c>
      <c r="H2981" s="1" t="s">
        <v>15</v>
      </c>
      <c r="I2981" s="1" t="s">
        <v>16</v>
      </c>
      <c r="J2981" s="1" t="s">
        <v>17</v>
      </c>
      <c r="K2981" s="1" t="s">
        <v>18</v>
      </c>
      <c r="L2981" s="1" t="s">
        <v>19</v>
      </c>
      <c r="M2981" s="1" t="s">
        <v>20</v>
      </c>
      <c r="N2981" s="3" t="s">
        <v>21</v>
      </c>
    </row>
    <row r="2982" spans="1:14" ht="19.95" hidden="1" customHeight="1" x14ac:dyDescent="0.25">
      <c r="A2982" s="2">
        <v>129526</v>
      </c>
      <c r="B2982" s="1">
        <v>14</v>
      </c>
      <c r="C2982" s="1">
        <v>1.5605</v>
      </c>
      <c r="D2982" s="1">
        <v>4.5301</v>
      </c>
      <c r="E2982" s="1">
        <v>9.4687000000000001</v>
      </c>
      <c r="F2982" s="1">
        <v>18.0336</v>
      </c>
      <c r="G2982" s="1" t="s">
        <v>29</v>
      </c>
      <c r="H2982" s="1" t="s">
        <v>31</v>
      </c>
      <c r="I2982" s="1" t="s">
        <v>32</v>
      </c>
      <c r="J2982" s="1" t="s">
        <v>33</v>
      </c>
      <c r="K2982" s="1" t="s">
        <v>34</v>
      </c>
      <c r="L2982" s="1" t="s">
        <v>35</v>
      </c>
      <c r="M2982" s="1" t="s">
        <v>36</v>
      </c>
      <c r="N2982" s="3" t="s">
        <v>37</v>
      </c>
    </row>
    <row r="2983" spans="1:14" ht="19.95" customHeight="1" x14ac:dyDescent="0.25">
      <c r="A2983" s="2">
        <v>129490</v>
      </c>
      <c r="B2983" s="1">
        <v>96</v>
      </c>
      <c r="C2983" s="1">
        <v>3.1040999999999999</v>
      </c>
      <c r="D2983" s="1">
        <v>6.0269000000000004</v>
      </c>
      <c r="E2983" s="1">
        <v>14.1274</v>
      </c>
      <c r="F2983" s="1">
        <v>26.3596</v>
      </c>
      <c r="G2983" s="1" t="s">
        <v>29</v>
      </c>
      <c r="H2983" s="1" t="s">
        <v>22</v>
      </c>
      <c r="I2983" s="1" t="s">
        <v>23</v>
      </c>
      <c r="J2983" s="1" t="s">
        <v>24</v>
      </c>
      <c r="K2983" s="1" t="s">
        <v>25</v>
      </c>
      <c r="L2983" s="1" t="s">
        <v>26</v>
      </c>
      <c r="M2983" s="1" t="s">
        <v>27</v>
      </c>
      <c r="N2983" s="3" t="s">
        <v>28</v>
      </c>
    </row>
    <row r="2984" spans="1:14" ht="19.95" hidden="1" customHeight="1" x14ac:dyDescent="0.25">
      <c r="A2984" s="2">
        <v>129450</v>
      </c>
      <c r="B2984" s="1">
        <v>19</v>
      </c>
      <c r="C2984" s="1">
        <v>1.4176</v>
      </c>
      <c r="D2984" s="1">
        <v>4.4995000000000003</v>
      </c>
      <c r="E2984" s="1">
        <v>9.4617000000000004</v>
      </c>
      <c r="F2984" s="1">
        <v>19.6708</v>
      </c>
      <c r="G2984" s="1" t="s">
        <v>14</v>
      </c>
      <c r="H2984" s="1" t="s">
        <v>31</v>
      </c>
      <c r="I2984" s="1" t="s">
        <v>32</v>
      </c>
      <c r="J2984" s="1" t="s">
        <v>33</v>
      </c>
      <c r="K2984" s="1" t="s">
        <v>34</v>
      </c>
      <c r="L2984" s="1" t="s">
        <v>35</v>
      </c>
      <c r="M2984" s="1" t="s">
        <v>36</v>
      </c>
      <c r="N2984" s="3" t="s">
        <v>37</v>
      </c>
    </row>
    <row r="2985" spans="1:14" ht="19.95" hidden="1" customHeight="1" x14ac:dyDescent="0.25">
      <c r="A2985" s="2">
        <v>129441</v>
      </c>
      <c r="B2985" s="1">
        <v>23</v>
      </c>
      <c r="C2985" s="1">
        <v>1.1807000000000001</v>
      </c>
      <c r="D2985" s="1">
        <v>4.0548000000000002</v>
      </c>
      <c r="E2985" s="1">
        <v>9.6639999999999997</v>
      </c>
      <c r="F2985" s="1">
        <v>18.159199999999998</v>
      </c>
      <c r="G2985" s="1" t="s">
        <v>38</v>
      </c>
      <c r="H2985" s="1" t="s">
        <v>31</v>
      </c>
      <c r="I2985" s="1" t="s">
        <v>32</v>
      </c>
      <c r="J2985" s="1" t="s">
        <v>33</v>
      </c>
      <c r="K2985" s="1" t="s">
        <v>34</v>
      </c>
      <c r="L2985" s="1" t="s">
        <v>35</v>
      </c>
      <c r="M2985" s="1" t="s">
        <v>36</v>
      </c>
      <c r="N2985" s="3" t="s">
        <v>37</v>
      </c>
    </row>
    <row r="2986" spans="1:14" ht="19.95" hidden="1" customHeight="1" x14ac:dyDescent="0.25">
      <c r="A2986" s="2">
        <v>129406</v>
      </c>
      <c r="B2986" s="1">
        <v>25</v>
      </c>
      <c r="C2986" s="1">
        <v>1.1712</v>
      </c>
      <c r="D2986" s="1">
        <v>4.9909999999999997</v>
      </c>
      <c r="E2986" s="1">
        <v>9.4618000000000002</v>
      </c>
      <c r="F2986" s="1">
        <v>16.6663</v>
      </c>
      <c r="G2986" s="1" t="s">
        <v>14</v>
      </c>
      <c r="H2986" s="1" t="s">
        <v>31</v>
      </c>
      <c r="I2986" s="1" t="s">
        <v>32</v>
      </c>
      <c r="J2986" s="1" t="s">
        <v>33</v>
      </c>
      <c r="K2986" s="1" t="s">
        <v>34</v>
      </c>
      <c r="L2986" s="1" t="s">
        <v>35</v>
      </c>
      <c r="M2986" s="1" t="s">
        <v>36</v>
      </c>
      <c r="N2986" s="3" t="s">
        <v>37</v>
      </c>
    </row>
    <row r="2987" spans="1:14" ht="19.95" hidden="1" customHeight="1" x14ac:dyDescent="0.25">
      <c r="A2987" s="2">
        <v>129363</v>
      </c>
      <c r="B2987" s="1">
        <v>37</v>
      </c>
      <c r="C2987" s="1">
        <v>2.8483999999999998</v>
      </c>
      <c r="D2987" s="1">
        <v>5.5991999999999997</v>
      </c>
      <c r="E2987" s="1">
        <v>11.930899999999999</v>
      </c>
      <c r="F2987" s="1">
        <v>20.6022</v>
      </c>
      <c r="G2987" s="1" t="s">
        <v>14</v>
      </c>
      <c r="H2987" s="1" t="s">
        <v>15</v>
      </c>
      <c r="I2987" s="1" t="s">
        <v>16</v>
      </c>
      <c r="J2987" s="1" t="s">
        <v>17</v>
      </c>
      <c r="K2987" s="1" t="s">
        <v>18</v>
      </c>
      <c r="L2987" s="1" t="s">
        <v>19</v>
      </c>
      <c r="M2987" s="1" t="s">
        <v>20</v>
      </c>
      <c r="N2987" s="3" t="s">
        <v>21</v>
      </c>
    </row>
    <row r="2988" spans="1:14" ht="19.95" hidden="1" customHeight="1" x14ac:dyDescent="0.25">
      <c r="A2988" s="2">
        <v>129356</v>
      </c>
      <c r="B2988" s="1">
        <v>44</v>
      </c>
      <c r="C2988" s="1">
        <v>2.9239999999999999</v>
      </c>
      <c r="D2988" s="1">
        <v>5.6809000000000003</v>
      </c>
      <c r="E2988" s="1">
        <v>10.2239</v>
      </c>
      <c r="F2988" s="1">
        <v>24.613900000000001</v>
      </c>
      <c r="G2988" s="1" t="s">
        <v>38</v>
      </c>
      <c r="H2988" s="1" t="s">
        <v>15</v>
      </c>
      <c r="I2988" s="1" t="s">
        <v>16</v>
      </c>
      <c r="J2988" s="1" t="s">
        <v>17</v>
      </c>
      <c r="K2988" s="1" t="s">
        <v>18</v>
      </c>
      <c r="L2988" s="1" t="s">
        <v>19</v>
      </c>
      <c r="M2988" s="1" t="s">
        <v>20</v>
      </c>
      <c r="N2988" s="3" t="s">
        <v>21</v>
      </c>
    </row>
    <row r="2989" spans="1:14" ht="19.95" customHeight="1" x14ac:dyDescent="0.25">
      <c r="A2989" s="2">
        <v>129311</v>
      </c>
      <c r="B2989" s="1">
        <v>75</v>
      </c>
      <c r="C2989" s="1">
        <v>3.7343000000000002</v>
      </c>
      <c r="D2989" s="1">
        <v>6.2141000000000002</v>
      </c>
      <c r="E2989" s="1">
        <v>14.8141</v>
      </c>
      <c r="F2989" s="1">
        <v>29.997</v>
      </c>
      <c r="G2989" s="1" t="s">
        <v>38</v>
      </c>
      <c r="H2989" s="1" t="s">
        <v>22</v>
      </c>
      <c r="I2989" s="1" t="s">
        <v>23</v>
      </c>
      <c r="J2989" s="1" t="s">
        <v>24</v>
      </c>
      <c r="K2989" s="1" t="s">
        <v>25</v>
      </c>
      <c r="L2989" s="1" t="s">
        <v>26</v>
      </c>
      <c r="M2989" s="1" t="s">
        <v>27</v>
      </c>
      <c r="N2989" s="3" t="s">
        <v>28</v>
      </c>
    </row>
    <row r="2990" spans="1:14" ht="19.95" hidden="1" customHeight="1" x14ac:dyDescent="0.25">
      <c r="A2990" s="2">
        <v>129305</v>
      </c>
      <c r="B2990" s="1">
        <v>51</v>
      </c>
      <c r="C2990" s="1">
        <v>2.4068999999999998</v>
      </c>
      <c r="D2990" s="1">
        <v>5.7831000000000001</v>
      </c>
      <c r="E2990" s="1">
        <v>10.6478</v>
      </c>
      <c r="F2990" s="1">
        <v>23.3353</v>
      </c>
      <c r="G2990" s="1" t="s">
        <v>30</v>
      </c>
      <c r="H2990" s="1" t="s">
        <v>15</v>
      </c>
      <c r="I2990" s="1" t="s">
        <v>16</v>
      </c>
      <c r="J2990" s="1" t="s">
        <v>17</v>
      </c>
      <c r="K2990" s="1" t="s">
        <v>18</v>
      </c>
      <c r="L2990" s="1" t="s">
        <v>19</v>
      </c>
      <c r="M2990" s="1" t="s">
        <v>20</v>
      </c>
      <c r="N2990" s="3" t="s">
        <v>21</v>
      </c>
    </row>
    <row r="2991" spans="1:14" ht="19.95" customHeight="1" x14ac:dyDescent="0.25">
      <c r="A2991" s="2">
        <v>129267</v>
      </c>
      <c r="B2991" s="1">
        <v>86</v>
      </c>
      <c r="C2991" s="1">
        <v>3.0396000000000001</v>
      </c>
      <c r="D2991" s="1">
        <v>6.2366999999999999</v>
      </c>
      <c r="E2991" s="1">
        <v>15.2311</v>
      </c>
      <c r="F2991" s="1">
        <v>28.724499999999999</v>
      </c>
      <c r="G2991" s="1" t="s">
        <v>29</v>
      </c>
      <c r="H2991" s="1" t="s">
        <v>22</v>
      </c>
      <c r="I2991" s="1" t="s">
        <v>23</v>
      </c>
      <c r="J2991" s="1" t="s">
        <v>24</v>
      </c>
      <c r="K2991" s="1" t="s">
        <v>25</v>
      </c>
      <c r="L2991" s="1" t="s">
        <v>26</v>
      </c>
      <c r="M2991" s="1" t="s">
        <v>27</v>
      </c>
      <c r="N2991" s="3" t="s">
        <v>28</v>
      </c>
    </row>
    <row r="2992" spans="1:14" ht="19.95" customHeight="1" x14ac:dyDescent="0.25">
      <c r="A2992" s="2">
        <v>129266</v>
      </c>
      <c r="B2992" s="1">
        <v>69</v>
      </c>
      <c r="C2992" s="1">
        <v>3.2723</v>
      </c>
      <c r="D2992" s="1">
        <v>6.9165000000000001</v>
      </c>
      <c r="E2992" s="1">
        <v>13.1027</v>
      </c>
      <c r="F2992" s="1">
        <v>28.081700000000001</v>
      </c>
      <c r="G2992" s="1" t="s">
        <v>29</v>
      </c>
      <c r="H2992" s="1" t="s">
        <v>22</v>
      </c>
      <c r="I2992" s="1" t="s">
        <v>23</v>
      </c>
      <c r="J2992" s="1" t="s">
        <v>24</v>
      </c>
      <c r="K2992" s="1" t="s">
        <v>25</v>
      </c>
      <c r="L2992" s="1" t="s">
        <v>26</v>
      </c>
      <c r="M2992" s="1" t="s">
        <v>27</v>
      </c>
      <c r="N2992" s="3" t="s">
        <v>28</v>
      </c>
    </row>
    <row r="2993" spans="1:14" ht="19.95" customHeight="1" x14ac:dyDescent="0.25">
      <c r="A2993" s="2">
        <v>129239</v>
      </c>
      <c r="B2993" s="1">
        <v>77</v>
      </c>
      <c r="C2993" s="1">
        <v>3.8037999999999998</v>
      </c>
      <c r="D2993" s="1">
        <v>6.6005000000000003</v>
      </c>
      <c r="E2993" s="1">
        <v>13.089399999999999</v>
      </c>
      <c r="F2993" s="1">
        <v>25.899000000000001</v>
      </c>
      <c r="G2993" s="1" t="s">
        <v>38</v>
      </c>
      <c r="H2993" s="1" t="s">
        <v>22</v>
      </c>
      <c r="I2993" s="1" t="s">
        <v>23</v>
      </c>
      <c r="J2993" s="1" t="s">
        <v>24</v>
      </c>
      <c r="K2993" s="1" t="s">
        <v>25</v>
      </c>
      <c r="L2993" s="1" t="s">
        <v>26</v>
      </c>
      <c r="M2993" s="1" t="s">
        <v>27</v>
      </c>
      <c r="N2993" s="3" t="s">
        <v>28</v>
      </c>
    </row>
    <row r="2994" spans="1:14" ht="19.95" customHeight="1" x14ac:dyDescent="0.25">
      <c r="A2994" s="2">
        <v>129187</v>
      </c>
      <c r="B2994" s="1">
        <v>73</v>
      </c>
      <c r="C2994" s="1">
        <v>3.1280000000000001</v>
      </c>
      <c r="D2994" s="1">
        <v>6.0133000000000001</v>
      </c>
      <c r="E2994" s="1">
        <v>14.6928</v>
      </c>
      <c r="F2994" s="1">
        <v>25.718599999999999</v>
      </c>
      <c r="G2994" s="1" t="s">
        <v>14</v>
      </c>
      <c r="H2994" s="1" t="s">
        <v>22</v>
      </c>
      <c r="I2994" s="1" t="s">
        <v>23</v>
      </c>
      <c r="J2994" s="1" t="s">
        <v>24</v>
      </c>
      <c r="K2994" s="1" t="s">
        <v>25</v>
      </c>
      <c r="L2994" s="1" t="s">
        <v>26</v>
      </c>
      <c r="M2994" s="1" t="s">
        <v>27</v>
      </c>
      <c r="N2994" s="3" t="s">
        <v>28</v>
      </c>
    </row>
    <row r="2995" spans="1:14" ht="19.95" customHeight="1" x14ac:dyDescent="0.25">
      <c r="A2995" s="2">
        <v>129185</v>
      </c>
      <c r="B2995" s="1">
        <v>98</v>
      </c>
      <c r="C2995" s="1">
        <v>3.4241999999999999</v>
      </c>
      <c r="D2995" s="1">
        <v>6.4200999999999997</v>
      </c>
      <c r="E2995" s="1">
        <v>12.066599999999999</v>
      </c>
      <c r="F2995" s="1">
        <v>25.703600000000002</v>
      </c>
      <c r="G2995" s="1" t="s">
        <v>30</v>
      </c>
      <c r="H2995" s="1" t="s">
        <v>22</v>
      </c>
      <c r="I2995" s="1" t="s">
        <v>23</v>
      </c>
      <c r="J2995" s="1" t="s">
        <v>24</v>
      </c>
      <c r="K2995" s="1" t="s">
        <v>25</v>
      </c>
      <c r="L2995" s="1" t="s">
        <v>26</v>
      </c>
      <c r="M2995" s="1" t="s">
        <v>27</v>
      </c>
      <c r="N2995" s="3" t="s">
        <v>28</v>
      </c>
    </row>
    <row r="2996" spans="1:14" ht="19.95" hidden="1" customHeight="1" x14ac:dyDescent="0.25">
      <c r="A2996" s="2">
        <v>129181</v>
      </c>
      <c r="B2996" s="1">
        <v>51</v>
      </c>
      <c r="C2996" s="1">
        <v>2.0750000000000002</v>
      </c>
      <c r="D2996" s="1">
        <v>5.2977999999999996</v>
      </c>
      <c r="E2996" s="1">
        <v>10.9772</v>
      </c>
      <c r="F2996" s="1">
        <v>24.441500000000001</v>
      </c>
      <c r="G2996" s="1" t="s">
        <v>38</v>
      </c>
      <c r="H2996" s="1" t="s">
        <v>15</v>
      </c>
      <c r="I2996" s="1" t="s">
        <v>16</v>
      </c>
      <c r="J2996" s="1" t="s">
        <v>17</v>
      </c>
      <c r="K2996" s="1" t="s">
        <v>18</v>
      </c>
      <c r="L2996" s="1" t="s">
        <v>19</v>
      </c>
      <c r="M2996" s="1" t="s">
        <v>20</v>
      </c>
      <c r="N2996" s="3" t="s">
        <v>21</v>
      </c>
    </row>
    <row r="2997" spans="1:14" ht="19.95" hidden="1" customHeight="1" x14ac:dyDescent="0.25">
      <c r="A2997" s="2">
        <v>129170</v>
      </c>
      <c r="B2997" s="1">
        <v>29</v>
      </c>
      <c r="C2997" s="1">
        <v>1.5948</v>
      </c>
      <c r="D2997" s="1">
        <v>4.3662000000000001</v>
      </c>
      <c r="E2997" s="1">
        <v>8.4992000000000001</v>
      </c>
      <c r="F2997" s="1">
        <v>17.678699999999999</v>
      </c>
      <c r="G2997" s="1" t="s">
        <v>14</v>
      </c>
      <c r="H2997" s="1" t="s">
        <v>31</v>
      </c>
      <c r="I2997" s="1" t="s">
        <v>32</v>
      </c>
      <c r="J2997" s="1" t="s">
        <v>33</v>
      </c>
      <c r="K2997" s="1" t="s">
        <v>34</v>
      </c>
      <c r="L2997" s="1" t="s">
        <v>35</v>
      </c>
      <c r="M2997" s="1" t="s">
        <v>36</v>
      </c>
      <c r="N2997" s="3" t="s">
        <v>37</v>
      </c>
    </row>
    <row r="2998" spans="1:14" ht="19.95" customHeight="1" x14ac:dyDescent="0.25">
      <c r="A2998" s="2">
        <v>129132</v>
      </c>
      <c r="B2998" s="1">
        <v>68</v>
      </c>
      <c r="C2998" s="1">
        <v>3.7279</v>
      </c>
      <c r="D2998" s="1">
        <v>6.9633000000000003</v>
      </c>
      <c r="E2998" s="1">
        <v>12.503500000000001</v>
      </c>
      <c r="F2998" s="1">
        <v>29.457899999999999</v>
      </c>
      <c r="G2998" s="1" t="s">
        <v>14</v>
      </c>
      <c r="H2998" s="1" t="s">
        <v>22</v>
      </c>
      <c r="I2998" s="1" t="s">
        <v>23</v>
      </c>
      <c r="J2998" s="1" t="s">
        <v>24</v>
      </c>
      <c r="K2998" s="1" t="s">
        <v>25</v>
      </c>
      <c r="L2998" s="1" t="s">
        <v>26</v>
      </c>
      <c r="M2998" s="1" t="s">
        <v>27</v>
      </c>
      <c r="N2998" s="3" t="s">
        <v>28</v>
      </c>
    </row>
    <row r="2999" spans="1:14" ht="19.95" hidden="1" customHeight="1" x14ac:dyDescent="0.25">
      <c r="A2999" s="2">
        <v>129068</v>
      </c>
      <c r="B2999" s="1">
        <v>30</v>
      </c>
      <c r="C2999" s="1">
        <v>1.8528</v>
      </c>
      <c r="D2999" s="1">
        <v>4.8125999999999998</v>
      </c>
      <c r="E2999" s="1">
        <v>9.4700000000000006</v>
      </c>
      <c r="F2999" s="1">
        <v>17.643999999999998</v>
      </c>
      <c r="G2999" s="1" t="s">
        <v>14</v>
      </c>
      <c r="H2999" s="1" t="s">
        <v>31</v>
      </c>
      <c r="I2999" s="1" t="s">
        <v>32</v>
      </c>
      <c r="J2999" s="1" t="s">
        <v>33</v>
      </c>
      <c r="K2999" s="1" t="s">
        <v>34</v>
      </c>
      <c r="L2999" s="1" t="s">
        <v>35</v>
      </c>
      <c r="M2999" s="1" t="s">
        <v>36</v>
      </c>
      <c r="N2999" s="3" t="s">
        <v>37</v>
      </c>
    </row>
    <row r="3000" spans="1:14" ht="19.95" customHeight="1" x14ac:dyDescent="0.25">
      <c r="A3000" s="2">
        <v>129022</v>
      </c>
      <c r="B3000" s="1">
        <v>63</v>
      </c>
      <c r="C3000" s="1">
        <v>3.2572000000000001</v>
      </c>
      <c r="D3000" s="1">
        <v>6.0576999999999996</v>
      </c>
      <c r="E3000" s="1">
        <v>13.0252</v>
      </c>
      <c r="F3000" s="1">
        <v>25.298100000000002</v>
      </c>
      <c r="G3000" s="1" t="s">
        <v>29</v>
      </c>
      <c r="H3000" s="1" t="s">
        <v>22</v>
      </c>
      <c r="I3000" s="1" t="s">
        <v>23</v>
      </c>
      <c r="J3000" s="1" t="s">
        <v>24</v>
      </c>
      <c r="K3000" s="1" t="s">
        <v>25</v>
      </c>
      <c r="L3000" s="1" t="s">
        <v>26</v>
      </c>
      <c r="M3000" s="1" t="s">
        <v>27</v>
      </c>
      <c r="N3000" s="3" t="s">
        <v>28</v>
      </c>
    </row>
    <row r="3001" spans="1:14" ht="19.95" hidden="1" customHeight="1" x14ac:dyDescent="0.25">
      <c r="A3001" s="2">
        <v>128948</v>
      </c>
      <c r="B3001" s="1">
        <v>22</v>
      </c>
      <c r="C3001" s="1">
        <v>1.4837</v>
      </c>
      <c r="D3001" s="1">
        <v>4.3856999999999999</v>
      </c>
      <c r="E3001" s="1">
        <v>9.8605</v>
      </c>
      <c r="F3001" s="1">
        <v>18.820599999999999</v>
      </c>
      <c r="G3001" s="1" t="s">
        <v>30</v>
      </c>
      <c r="H3001" s="1" t="s">
        <v>31</v>
      </c>
      <c r="I3001" s="1" t="s">
        <v>32</v>
      </c>
      <c r="J3001" s="1" t="s">
        <v>33</v>
      </c>
      <c r="K3001" s="1" t="s">
        <v>34</v>
      </c>
      <c r="L3001" s="1" t="s">
        <v>35</v>
      </c>
      <c r="M3001" s="1" t="s">
        <v>36</v>
      </c>
      <c r="N3001" s="3" t="s">
        <v>37</v>
      </c>
    </row>
    <row r="3002" spans="1:14" ht="19.95" customHeight="1" x14ac:dyDescent="0.25">
      <c r="A3002" s="2">
        <v>128943</v>
      </c>
      <c r="B3002" s="1">
        <v>99</v>
      </c>
      <c r="C3002" s="1">
        <v>3.5312000000000001</v>
      </c>
      <c r="D3002" s="1">
        <v>6.9207999999999998</v>
      </c>
      <c r="E3002" s="1">
        <v>13.328900000000001</v>
      </c>
      <c r="F3002" s="1">
        <v>29.480599999999999</v>
      </c>
      <c r="G3002" s="1" t="s">
        <v>30</v>
      </c>
      <c r="H3002" s="1" t="s">
        <v>22</v>
      </c>
      <c r="I3002" s="1" t="s">
        <v>23</v>
      </c>
      <c r="J3002" s="1" t="s">
        <v>24</v>
      </c>
      <c r="K3002" s="1" t="s">
        <v>25</v>
      </c>
      <c r="L3002" s="1" t="s">
        <v>26</v>
      </c>
      <c r="M3002" s="1" t="s">
        <v>27</v>
      </c>
      <c r="N3002" s="3" t="s">
        <v>28</v>
      </c>
    </row>
    <row r="3003" spans="1:14" ht="19.95" hidden="1" customHeight="1" x14ac:dyDescent="0.25">
      <c r="A3003" s="2">
        <v>128831</v>
      </c>
      <c r="B3003" s="1">
        <v>42</v>
      </c>
      <c r="C3003" s="1">
        <v>2.4874000000000001</v>
      </c>
      <c r="D3003" s="1">
        <v>5.1058000000000003</v>
      </c>
      <c r="E3003" s="1">
        <v>11.8911</v>
      </c>
      <c r="F3003" s="1">
        <v>21.125900000000001</v>
      </c>
      <c r="G3003" s="1" t="s">
        <v>14</v>
      </c>
      <c r="H3003" s="1" t="s">
        <v>15</v>
      </c>
      <c r="I3003" s="1" t="s">
        <v>16</v>
      </c>
      <c r="J3003" s="1" t="s">
        <v>17</v>
      </c>
      <c r="K3003" s="1" t="s">
        <v>18</v>
      </c>
      <c r="L3003" s="1" t="s">
        <v>19</v>
      </c>
      <c r="M3003" s="1" t="s">
        <v>20</v>
      </c>
      <c r="N3003" s="3" t="s">
        <v>21</v>
      </c>
    </row>
    <row r="3004" spans="1:14" ht="19.95" customHeight="1" x14ac:dyDescent="0.25">
      <c r="A3004" s="2">
        <v>128755</v>
      </c>
      <c r="B3004" s="1">
        <v>68</v>
      </c>
      <c r="C3004" s="1">
        <v>3.9820000000000002</v>
      </c>
      <c r="D3004" s="1">
        <v>6.0785</v>
      </c>
      <c r="E3004" s="1">
        <v>13.299300000000001</v>
      </c>
      <c r="F3004" s="1">
        <v>25.378900000000002</v>
      </c>
      <c r="G3004" s="1" t="s">
        <v>30</v>
      </c>
      <c r="H3004" s="1" t="s">
        <v>22</v>
      </c>
      <c r="I3004" s="1" t="s">
        <v>23</v>
      </c>
      <c r="J3004" s="1" t="s">
        <v>24</v>
      </c>
      <c r="K3004" s="1" t="s">
        <v>25</v>
      </c>
      <c r="L3004" s="1" t="s">
        <v>26</v>
      </c>
      <c r="M3004" s="1" t="s">
        <v>27</v>
      </c>
      <c r="N3004" s="3" t="s">
        <v>28</v>
      </c>
    </row>
    <row r="3005" spans="1:14" ht="19.95" customHeight="1" x14ac:dyDescent="0.25">
      <c r="A3005" s="2">
        <v>128689</v>
      </c>
      <c r="B3005" s="1">
        <v>71</v>
      </c>
      <c r="C3005" s="1">
        <v>3.9916</v>
      </c>
      <c r="D3005" s="1">
        <v>6.5183</v>
      </c>
      <c r="E3005" s="1">
        <v>12.4856</v>
      </c>
      <c r="F3005" s="1">
        <v>26.171399999999998</v>
      </c>
      <c r="G3005" s="1" t="s">
        <v>38</v>
      </c>
      <c r="H3005" s="1" t="s">
        <v>22</v>
      </c>
      <c r="I3005" s="1" t="s">
        <v>23</v>
      </c>
      <c r="J3005" s="1" t="s">
        <v>24</v>
      </c>
      <c r="K3005" s="1" t="s">
        <v>25</v>
      </c>
      <c r="L3005" s="1" t="s">
        <v>26</v>
      </c>
      <c r="M3005" s="1" t="s">
        <v>27</v>
      </c>
      <c r="N3005" s="3" t="s">
        <v>28</v>
      </c>
    </row>
    <row r="3006" spans="1:14" ht="19.95" hidden="1" customHeight="1" x14ac:dyDescent="0.25">
      <c r="A3006" s="2">
        <v>128681</v>
      </c>
      <c r="B3006" s="1">
        <v>28</v>
      </c>
      <c r="C3006" s="1">
        <v>1.6701999999999999</v>
      </c>
      <c r="D3006" s="1">
        <v>4.6136999999999997</v>
      </c>
      <c r="E3006" s="1">
        <v>9.9137000000000004</v>
      </c>
      <c r="F3006" s="1">
        <v>17.279599999999999</v>
      </c>
      <c r="G3006" s="1" t="s">
        <v>29</v>
      </c>
      <c r="H3006" s="1" t="s">
        <v>31</v>
      </c>
      <c r="I3006" s="1" t="s">
        <v>32</v>
      </c>
      <c r="J3006" s="1" t="s">
        <v>33</v>
      </c>
      <c r="K3006" s="1" t="s">
        <v>34</v>
      </c>
      <c r="L3006" s="1" t="s">
        <v>35</v>
      </c>
      <c r="M3006" s="1" t="s">
        <v>36</v>
      </c>
      <c r="N3006" s="3" t="s">
        <v>37</v>
      </c>
    </row>
    <row r="3007" spans="1:14" ht="19.95" customHeight="1" x14ac:dyDescent="0.25">
      <c r="A3007" s="2">
        <v>128670</v>
      </c>
      <c r="B3007" s="1">
        <v>70</v>
      </c>
      <c r="C3007" s="1">
        <v>3.0196000000000001</v>
      </c>
      <c r="D3007" s="1">
        <v>6.2038000000000002</v>
      </c>
      <c r="E3007" s="1">
        <v>15.663500000000001</v>
      </c>
      <c r="F3007" s="1">
        <v>25.5059</v>
      </c>
      <c r="G3007" s="1" t="s">
        <v>14</v>
      </c>
      <c r="H3007" s="1" t="s">
        <v>22</v>
      </c>
      <c r="I3007" s="1" t="s">
        <v>23</v>
      </c>
      <c r="J3007" s="1" t="s">
        <v>24</v>
      </c>
      <c r="K3007" s="1" t="s">
        <v>25</v>
      </c>
      <c r="L3007" s="1" t="s">
        <v>26</v>
      </c>
      <c r="M3007" s="1" t="s">
        <v>27</v>
      </c>
      <c r="N3007" s="3" t="s">
        <v>28</v>
      </c>
    </row>
    <row r="3008" spans="1:14" ht="19.95" hidden="1" customHeight="1" x14ac:dyDescent="0.25">
      <c r="A3008" s="2">
        <v>128656</v>
      </c>
      <c r="B3008" s="1">
        <v>47</v>
      </c>
      <c r="C3008" s="1">
        <v>2.9529000000000001</v>
      </c>
      <c r="D3008" s="1">
        <v>5.0347</v>
      </c>
      <c r="E3008" s="1">
        <v>11.0982</v>
      </c>
      <c r="F3008" s="1">
        <v>23.679600000000001</v>
      </c>
      <c r="G3008" s="1" t="s">
        <v>38</v>
      </c>
      <c r="H3008" s="1" t="s">
        <v>15</v>
      </c>
      <c r="I3008" s="1" t="s">
        <v>16</v>
      </c>
      <c r="J3008" s="1" t="s">
        <v>17</v>
      </c>
      <c r="K3008" s="1" t="s">
        <v>18</v>
      </c>
      <c r="L3008" s="1" t="s">
        <v>19</v>
      </c>
      <c r="M3008" s="1" t="s">
        <v>20</v>
      </c>
      <c r="N3008" s="3" t="s">
        <v>21</v>
      </c>
    </row>
    <row r="3009" spans="1:14" ht="19.95" customHeight="1" x14ac:dyDescent="0.25">
      <c r="A3009" s="2">
        <v>128647</v>
      </c>
      <c r="B3009" s="1">
        <v>97</v>
      </c>
      <c r="C3009" s="1">
        <v>3.7953999999999999</v>
      </c>
      <c r="D3009" s="1">
        <v>6.9717000000000002</v>
      </c>
      <c r="E3009" s="1">
        <v>12.403600000000001</v>
      </c>
      <c r="F3009" s="1">
        <v>26.509599999999999</v>
      </c>
      <c r="G3009" s="1" t="s">
        <v>30</v>
      </c>
      <c r="H3009" s="1" t="s">
        <v>22</v>
      </c>
      <c r="I3009" s="1" t="s">
        <v>23</v>
      </c>
      <c r="J3009" s="1" t="s">
        <v>24</v>
      </c>
      <c r="K3009" s="1" t="s">
        <v>25</v>
      </c>
      <c r="L3009" s="1" t="s">
        <v>26</v>
      </c>
      <c r="M3009" s="1" t="s">
        <v>27</v>
      </c>
      <c r="N3009" s="3" t="s">
        <v>28</v>
      </c>
    </row>
    <row r="3010" spans="1:14" ht="19.95" customHeight="1" x14ac:dyDescent="0.25">
      <c r="A3010" s="2">
        <v>128636</v>
      </c>
      <c r="B3010" s="1">
        <v>83</v>
      </c>
      <c r="C3010" s="1">
        <v>3.7313999999999998</v>
      </c>
      <c r="D3010" s="1">
        <v>6.2298</v>
      </c>
      <c r="E3010" s="1">
        <v>12.3841</v>
      </c>
      <c r="F3010" s="1">
        <v>25.134499999999999</v>
      </c>
      <c r="G3010" s="1" t="s">
        <v>38</v>
      </c>
      <c r="H3010" s="1" t="s">
        <v>22</v>
      </c>
      <c r="I3010" s="1" t="s">
        <v>23</v>
      </c>
      <c r="J3010" s="1" t="s">
        <v>24</v>
      </c>
      <c r="K3010" s="1" t="s">
        <v>25</v>
      </c>
      <c r="L3010" s="1" t="s">
        <v>26</v>
      </c>
      <c r="M3010" s="1" t="s">
        <v>27</v>
      </c>
      <c r="N3010" s="3" t="s">
        <v>28</v>
      </c>
    </row>
    <row r="3011" spans="1:14" ht="19.95" hidden="1" customHeight="1" x14ac:dyDescent="0.25">
      <c r="A3011" s="2">
        <v>128609</v>
      </c>
      <c r="B3011" s="1">
        <v>40</v>
      </c>
      <c r="C3011" s="1">
        <v>2.6204999999999998</v>
      </c>
      <c r="D3011" s="1">
        <v>5.2545999999999999</v>
      </c>
      <c r="E3011" s="1">
        <v>11.568899999999999</v>
      </c>
      <c r="F3011" s="1">
        <v>24.151299999999999</v>
      </c>
      <c r="G3011" s="1" t="s">
        <v>30</v>
      </c>
      <c r="H3011" s="1" t="s">
        <v>15</v>
      </c>
      <c r="I3011" s="1" t="s">
        <v>16</v>
      </c>
      <c r="J3011" s="1" t="s">
        <v>17</v>
      </c>
      <c r="K3011" s="1" t="s">
        <v>18</v>
      </c>
      <c r="L3011" s="1" t="s">
        <v>19</v>
      </c>
      <c r="M3011" s="1" t="s">
        <v>20</v>
      </c>
      <c r="N3011" s="3" t="s">
        <v>21</v>
      </c>
    </row>
    <row r="3012" spans="1:14" ht="19.95" hidden="1" customHeight="1" x14ac:dyDescent="0.25">
      <c r="A3012" s="2">
        <v>128576</v>
      </c>
      <c r="B3012" s="1">
        <v>50</v>
      </c>
      <c r="C3012" s="1">
        <v>2.6417000000000002</v>
      </c>
      <c r="D3012" s="1">
        <v>5.4705000000000004</v>
      </c>
      <c r="E3012" s="1">
        <v>11.029500000000001</v>
      </c>
      <c r="F3012" s="1">
        <v>20.4481</v>
      </c>
      <c r="G3012" s="1" t="s">
        <v>29</v>
      </c>
      <c r="H3012" s="1" t="s">
        <v>15</v>
      </c>
      <c r="I3012" s="1" t="s">
        <v>16</v>
      </c>
      <c r="J3012" s="1" t="s">
        <v>17</v>
      </c>
      <c r="K3012" s="1" t="s">
        <v>18</v>
      </c>
      <c r="L3012" s="1" t="s">
        <v>19</v>
      </c>
      <c r="M3012" s="1" t="s">
        <v>20</v>
      </c>
      <c r="N3012" s="3" t="s">
        <v>21</v>
      </c>
    </row>
    <row r="3013" spans="1:14" ht="19.95" hidden="1" customHeight="1" x14ac:dyDescent="0.25">
      <c r="A3013" s="2">
        <v>128495</v>
      </c>
      <c r="B3013" s="1">
        <v>12</v>
      </c>
      <c r="C3013" s="1">
        <v>1.7197</v>
      </c>
      <c r="D3013" s="1">
        <v>4.6417999999999999</v>
      </c>
      <c r="E3013" s="1">
        <v>9.5921000000000003</v>
      </c>
      <c r="F3013" s="1">
        <v>18.167000000000002</v>
      </c>
      <c r="G3013" s="1" t="s">
        <v>29</v>
      </c>
      <c r="H3013" s="1" t="s">
        <v>31</v>
      </c>
      <c r="I3013" s="1" t="s">
        <v>32</v>
      </c>
      <c r="J3013" s="1" t="s">
        <v>33</v>
      </c>
      <c r="K3013" s="1" t="s">
        <v>34</v>
      </c>
      <c r="L3013" s="1" t="s">
        <v>35</v>
      </c>
      <c r="M3013" s="1" t="s">
        <v>36</v>
      </c>
      <c r="N3013" s="3" t="s">
        <v>37</v>
      </c>
    </row>
    <row r="3014" spans="1:14" ht="19.95" hidden="1" customHeight="1" x14ac:dyDescent="0.25">
      <c r="A3014" s="2">
        <v>128411</v>
      </c>
      <c r="B3014" s="1">
        <v>47</v>
      </c>
      <c r="C3014" s="1">
        <v>2.2130000000000001</v>
      </c>
      <c r="D3014" s="1">
        <v>5.9165999999999999</v>
      </c>
      <c r="E3014" s="1">
        <v>11.3447</v>
      </c>
      <c r="F3014" s="1">
        <v>23.577999999999999</v>
      </c>
      <c r="G3014" s="1" t="s">
        <v>30</v>
      </c>
      <c r="H3014" s="1" t="s">
        <v>15</v>
      </c>
      <c r="I3014" s="1" t="s">
        <v>16</v>
      </c>
      <c r="J3014" s="1" t="s">
        <v>17</v>
      </c>
      <c r="K3014" s="1" t="s">
        <v>18</v>
      </c>
      <c r="L3014" s="1" t="s">
        <v>19</v>
      </c>
      <c r="M3014" s="1" t="s">
        <v>20</v>
      </c>
      <c r="N3014" s="3" t="s">
        <v>21</v>
      </c>
    </row>
    <row r="3015" spans="1:14" ht="19.95" customHeight="1" x14ac:dyDescent="0.25">
      <c r="A3015" s="2">
        <v>128397</v>
      </c>
      <c r="B3015" s="1">
        <v>97</v>
      </c>
      <c r="C3015" s="1">
        <v>3.5554000000000001</v>
      </c>
      <c r="D3015" s="1">
        <v>6.8907999999999996</v>
      </c>
      <c r="E3015" s="1">
        <v>13.7521</v>
      </c>
      <c r="F3015" s="1">
        <v>26.205300000000001</v>
      </c>
      <c r="G3015" s="1" t="s">
        <v>30</v>
      </c>
      <c r="H3015" s="1" t="s">
        <v>22</v>
      </c>
      <c r="I3015" s="1" t="s">
        <v>23</v>
      </c>
      <c r="J3015" s="1" t="s">
        <v>24</v>
      </c>
      <c r="K3015" s="1" t="s">
        <v>25</v>
      </c>
      <c r="L3015" s="1" t="s">
        <v>26</v>
      </c>
      <c r="M3015" s="1" t="s">
        <v>27</v>
      </c>
      <c r="N3015" s="3" t="s">
        <v>28</v>
      </c>
    </row>
    <row r="3016" spans="1:14" ht="19.95" customHeight="1" x14ac:dyDescent="0.25">
      <c r="A3016" s="2">
        <v>128385</v>
      </c>
      <c r="B3016" s="1">
        <v>98</v>
      </c>
      <c r="C3016" s="1">
        <v>3.9392999999999998</v>
      </c>
      <c r="D3016" s="1">
        <v>6.9028999999999998</v>
      </c>
      <c r="E3016" s="1">
        <v>13.639900000000001</v>
      </c>
      <c r="F3016" s="1">
        <v>28.843399999999999</v>
      </c>
      <c r="G3016" s="1" t="s">
        <v>38</v>
      </c>
      <c r="H3016" s="1" t="s">
        <v>22</v>
      </c>
      <c r="I3016" s="1" t="s">
        <v>23</v>
      </c>
      <c r="J3016" s="1" t="s">
        <v>24</v>
      </c>
      <c r="K3016" s="1" t="s">
        <v>25</v>
      </c>
      <c r="L3016" s="1" t="s">
        <v>26</v>
      </c>
      <c r="M3016" s="1" t="s">
        <v>27</v>
      </c>
      <c r="N3016" s="3" t="s">
        <v>28</v>
      </c>
    </row>
    <row r="3017" spans="1:14" ht="19.95" customHeight="1" x14ac:dyDescent="0.25">
      <c r="A3017" s="2">
        <v>128371</v>
      </c>
      <c r="B3017" s="1">
        <v>66</v>
      </c>
      <c r="C3017" s="1">
        <v>3.1455000000000002</v>
      </c>
      <c r="D3017" s="1">
        <v>6.9489999999999998</v>
      </c>
      <c r="E3017" s="1">
        <v>15.173999999999999</v>
      </c>
      <c r="F3017" s="1">
        <v>28.157499999999999</v>
      </c>
      <c r="G3017" s="1" t="s">
        <v>29</v>
      </c>
      <c r="H3017" s="1" t="s">
        <v>22</v>
      </c>
      <c r="I3017" s="1" t="s">
        <v>23</v>
      </c>
      <c r="J3017" s="1" t="s">
        <v>24</v>
      </c>
      <c r="K3017" s="1" t="s">
        <v>25</v>
      </c>
      <c r="L3017" s="1" t="s">
        <v>26</v>
      </c>
      <c r="M3017" s="1" t="s">
        <v>27</v>
      </c>
      <c r="N3017" s="3" t="s">
        <v>28</v>
      </c>
    </row>
    <row r="3018" spans="1:14" ht="19.95" hidden="1" customHeight="1" x14ac:dyDescent="0.25">
      <c r="A3018" s="2">
        <v>128339</v>
      </c>
      <c r="B3018" s="1">
        <v>11</v>
      </c>
      <c r="C3018" s="1">
        <v>1.7113</v>
      </c>
      <c r="D3018" s="1">
        <v>4.9560000000000004</v>
      </c>
      <c r="E3018" s="1">
        <v>8.1408000000000005</v>
      </c>
      <c r="F3018" s="1">
        <v>17.427499999999998</v>
      </c>
      <c r="G3018" s="1" t="s">
        <v>38</v>
      </c>
      <c r="H3018" s="1" t="s">
        <v>31</v>
      </c>
      <c r="I3018" s="1" t="s">
        <v>32</v>
      </c>
      <c r="J3018" s="1" t="s">
        <v>33</v>
      </c>
      <c r="K3018" s="1" t="s">
        <v>34</v>
      </c>
      <c r="L3018" s="1" t="s">
        <v>35</v>
      </c>
      <c r="M3018" s="1" t="s">
        <v>36</v>
      </c>
      <c r="N3018" s="3" t="s">
        <v>37</v>
      </c>
    </row>
    <row r="3019" spans="1:14" ht="19.95" hidden="1" customHeight="1" x14ac:dyDescent="0.25">
      <c r="A3019" s="2">
        <v>128298</v>
      </c>
      <c r="B3019" s="1">
        <v>10</v>
      </c>
      <c r="C3019" s="1">
        <v>1.5561</v>
      </c>
      <c r="D3019" s="1">
        <v>4.3357999999999999</v>
      </c>
      <c r="E3019" s="1">
        <v>9.6677999999999997</v>
      </c>
      <c r="F3019" s="1">
        <v>19.930099999999999</v>
      </c>
      <c r="G3019" s="1" t="s">
        <v>14</v>
      </c>
      <c r="H3019" s="1" t="s">
        <v>31</v>
      </c>
      <c r="I3019" s="1" t="s">
        <v>32</v>
      </c>
      <c r="J3019" s="1" t="s">
        <v>33</v>
      </c>
      <c r="K3019" s="1" t="s">
        <v>34</v>
      </c>
      <c r="L3019" s="1" t="s">
        <v>35</v>
      </c>
      <c r="M3019" s="1" t="s">
        <v>36</v>
      </c>
      <c r="N3019" s="3" t="s">
        <v>37</v>
      </c>
    </row>
    <row r="3020" spans="1:14" ht="19.95" hidden="1" customHeight="1" x14ac:dyDescent="0.25">
      <c r="A3020" s="2">
        <v>128233</v>
      </c>
      <c r="B3020" s="1">
        <v>49</v>
      </c>
      <c r="C3020" s="1">
        <v>2.4498000000000002</v>
      </c>
      <c r="D3020" s="1">
        <v>5.3108000000000004</v>
      </c>
      <c r="E3020" s="1">
        <v>11.2578</v>
      </c>
      <c r="F3020" s="1">
        <v>23.6523</v>
      </c>
      <c r="G3020" s="1" t="s">
        <v>38</v>
      </c>
      <c r="H3020" s="1" t="s">
        <v>15</v>
      </c>
      <c r="I3020" s="1" t="s">
        <v>16</v>
      </c>
      <c r="J3020" s="1" t="s">
        <v>17</v>
      </c>
      <c r="K3020" s="1" t="s">
        <v>18</v>
      </c>
      <c r="L3020" s="1" t="s">
        <v>19</v>
      </c>
      <c r="M3020" s="1" t="s">
        <v>20</v>
      </c>
      <c r="N3020" s="3" t="s">
        <v>21</v>
      </c>
    </row>
    <row r="3021" spans="1:14" ht="19.95" hidden="1" customHeight="1" x14ac:dyDescent="0.25">
      <c r="A3021" s="2">
        <v>128190</v>
      </c>
      <c r="B3021" s="1">
        <v>19</v>
      </c>
      <c r="C3021" s="1">
        <v>1.5659000000000001</v>
      </c>
      <c r="D3021" s="1">
        <v>4.7657999999999996</v>
      </c>
      <c r="E3021" s="1">
        <v>8.8458000000000006</v>
      </c>
      <c r="F3021" s="1">
        <v>16.065100000000001</v>
      </c>
      <c r="G3021" s="1" t="s">
        <v>14</v>
      </c>
      <c r="H3021" s="1" t="s">
        <v>31</v>
      </c>
      <c r="I3021" s="1" t="s">
        <v>32</v>
      </c>
      <c r="J3021" s="1" t="s">
        <v>33</v>
      </c>
      <c r="K3021" s="1" t="s">
        <v>34</v>
      </c>
      <c r="L3021" s="1" t="s">
        <v>35</v>
      </c>
      <c r="M3021" s="1" t="s">
        <v>36</v>
      </c>
      <c r="N3021" s="3" t="s">
        <v>37</v>
      </c>
    </row>
    <row r="3022" spans="1:14" ht="19.95" hidden="1" customHeight="1" x14ac:dyDescent="0.25">
      <c r="A3022" s="2">
        <v>128180</v>
      </c>
      <c r="B3022" s="1">
        <v>56</v>
      </c>
      <c r="C3022" s="1">
        <v>2.6640000000000001</v>
      </c>
      <c r="D3022" s="1">
        <v>5.2333999999999996</v>
      </c>
      <c r="E3022" s="1">
        <v>11.797000000000001</v>
      </c>
      <c r="F3022" s="1">
        <v>20.290099999999999</v>
      </c>
      <c r="G3022" s="1" t="s">
        <v>29</v>
      </c>
      <c r="H3022" s="1" t="s">
        <v>15</v>
      </c>
      <c r="I3022" s="1" t="s">
        <v>16</v>
      </c>
      <c r="J3022" s="1" t="s">
        <v>17</v>
      </c>
      <c r="K3022" s="1" t="s">
        <v>18</v>
      </c>
      <c r="L3022" s="1" t="s">
        <v>19</v>
      </c>
      <c r="M3022" s="1" t="s">
        <v>20</v>
      </c>
      <c r="N3022" s="3" t="s">
        <v>21</v>
      </c>
    </row>
    <row r="3023" spans="1:14" ht="19.95" hidden="1" customHeight="1" x14ac:dyDescent="0.25">
      <c r="A3023" s="2">
        <v>128155</v>
      </c>
      <c r="B3023" s="1">
        <v>46</v>
      </c>
      <c r="C3023" s="1">
        <v>2.86</v>
      </c>
      <c r="D3023" s="1">
        <v>5.8669000000000002</v>
      </c>
      <c r="E3023" s="1">
        <v>11.8452</v>
      </c>
      <c r="F3023" s="1">
        <v>20.6922</v>
      </c>
      <c r="G3023" s="1" t="s">
        <v>14</v>
      </c>
      <c r="H3023" s="1" t="s">
        <v>15</v>
      </c>
      <c r="I3023" s="1" t="s">
        <v>16</v>
      </c>
      <c r="J3023" s="1" t="s">
        <v>17</v>
      </c>
      <c r="K3023" s="1" t="s">
        <v>18</v>
      </c>
      <c r="L3023" s="1" t="s">
        <v>19</v>
      </c>
      <c r="M3023" s="1" t="s">
        <v>20</v>
      </c>
      <c r="N3023" s="3" t="s">
        <v>21</v>
      </c>
    </row>
    <row r="3024" spans="1:14" ht="19.95" hidden="1" customHeight="1" x14ac:dyDescent="0.25">
      <c r="A3024" s="2">
        <v>128097</v>
      </c>
      <c r="B3024" s="1">
        <v>53</v>
      </c>
      <c r="C3024" s="1">
        <v>2.266</v>
      </c>
      <c r="D3024" s="1">
        <v>5.7990000000000004</v>
      </c>
      <c r="E3024" s="1">
        <v>11.012700000000001</v>
      </c>
      <c r="F3024" s="1">
        <v>23.201000000000001</v>
      </c>
      <c r="G3024" s="1" t="s">
        <v>30</v>
      </c>
      <c r="H3024" s="1" t="s">
        <v>15</v>
      </c>
      <c r="I3024" s="1" t="s">
        <v>16</v>
      </c>
      <c r="J3024" s="1" t="s">
        <v>17</v>
      </c>
      <c r="K3024" s="1" t="s">
        <v>18</v>
      </c>
      <c r="L3024" s="1" t="s">
        <v>19</v>
      </c>
      <c r="M3024" s="1" t="s">
        <v>20</v>
      </c>
      <c r="N3024" s="3" t="s">
        <v>21</v>
      </c>
    </row>
    <row r="3025" spans="1:14" ht="19.95" hidden="1" customHeight="1" x14ac:dyDescent="0.25">
      <c r="A3025" s="2">
        <v>128065</v>
      </c>
      <c r="B3025" s="1">
        <v>26</v>
      </c>
      <c r="C3025" s="1">
        <v>1.4852000000000001</v>
      </c>
      <c r="D3025" s="1">
        <v>4.3647</v>
      </c>
      <c r="E3025" s="1">
        <v>9.6021999999999998</v>
      </c>
      <c r="F3025" s="1">
        <v>17.798300000000001</v>
      </c>
      <c r="G3025" s="1" t="s">
        <v>30</v>
      </c>
      <c r="H3025" s="1" t="s">
        <v>31</v>
      </c>
      <c r="I3025" s="1" t="s">
        <v>32</v>
      </c>
      <c r="J3025" s="1" t="s">
        <v>33</v>
      </c>
      <c r="K3025" s="1" t="s">
        <v>34</v>
      </c>
      <c r="L3025" s="1" t="s">
        <v>35</v>
      </c>
      <c r="M3025" s="1" t="s">
        <v>36</v>
      </c>
      <c r="N3025" s="3" t="s">
        <v>37</v>
      </c>
    </row>
    <row r="3026" spans="1:14" ht="19.95" customHeight="1" x14ac:dyDescent="0.25">
      <c r="A3026" s="2">
        <v>128051</v>
      </c>
      <c r="B3026" s="1">
        <v>95</v>
      </c>
      <c r="C3026" s="1">
        <v>3.883</v>
      </c>
      <c r="D3026" s="1">
        <v>6.9565000000000001</v>
      </c>
      <c r="E3026" s="1">
        <v>12.751899999999999</v>
      </c>
      <c r="F3026" s="1">
        <v>28.0046</v>
      </c>
      <c r="G3026" s="1" t="s">
        <v>14</v>
      </c>
      <c r="H3026" s="1" t="s">
        <v>22</v>
      </c>
      <c r="I3026" s="1" t="s">
        <v>23</v>
      </c>
      <c r="J3026" s="1" t="s">
        <v>24</v>
      </c>
      <c r="K3026" s="1" t="s">
        <v>25</v>
      </c>
      <c r="L3026" s="1" t="s">
        <v>26</v>
      </c>
      <c r="M3026" s="1" t="s">
        <v>27</v>
      </c>
      <c r="N3026" s="3" t="s">
        <v>28</v>
      </c>
    </row>
    <row r="3027" spans="1:14" ht="19.95" hidden="1" customHeight="1" x14ac:dyDescent="0.25">
      <c r="A3027" s="2">
        <v>128043</v>
      </c>
      <c r="B3027" s="1">
        <v>38</v>
      </c>
      <c r="C3027" s="1">
        <v>2.5834999999999999</v>
      </c>
      <c r="D3027" s="1">
        <v>5.9825999999999997</v>
      </c>
      <c r="E3027" s="1">
        <v>10.071300000000001</v>
      </c>
      <c r="F3027" s="1">
        <v>20.824100000000001</v>
      </c>
      <c r="G3027" s="1" t="s">
        <v>14</v>
      </c>
      <c r="H3027" s="1" t="s">
        <v>15</v>
      </c>
      <c r="I3027" s="1" t="s">
        <v>16</v>
      </c>
      <c r="J3027" s="1" t="s">
        <v>17</v>
      </c>
      <c r="K3027" s="1" t="s">
        <v>18</v>
      </c>
      <c r="L3027" s="1" t="s">
        <v>19</v>
      </c>
      <c r="M3027" s="1" t="s">
        <v>20</v>
      </c>
      <c r="N3027" s="3" t="s">
        <v>21</v>
      </c>
    </row>
    <row r="3028" spans="1:14" ht="19.95" hidden="1" customHeight="1" x14ac:dyDescent="0.25">
      <c r="A3028" s="2">
        <v>128036</v>
      </c>
      <c r="B3028" s="1">
        <v>14</v>
      </c>
      <c r="C3028" s="1">
        <v>1.1419999999999999</v>
      </c>
      <c r="D3028" s="1">
        <v>4.1551999999999998</v>
      </c>
      <c r="E3028" s="1">
        <v>8.0190999999999999</v>
      </c>
      <c r="F3028" s="1">
        <v>16.413499999999999</v>
      </c>
      <c r="G3028" s="1" t="s">
        <v>29</v>
      </c>
      <c r="H3028" s="1" t="s">
        <v>31</v>
      </c>
      <c r="I3028" s="1" t="s">
        <v>32</v>
      </c>
      <c r="J3028" s="1" t="s">
        <v>33</v>
      </c>
      <c r="K3028" s="1" t="s">
        <v>34</v>
      </c>
      <c r="L3028" s="1" t="s">
        <v>35</v>
      </c>
      <c r="M3028" s="1" t="s">
        <v>36</v>
      </c>
      <c r="N3028" s="3" t="s">
        <v>37</v>
      </c>
    </row>
    <row r="3029" spans="1:14" ht="19.95" hidden="1" customHeight="1" x14ac:dyDescent="0.25">
      <c r="A3029" s="2">
        <v>128034</v>
      </c>
      <c r="B3029" s="1">
        <v>58</v>
      </c>
      <c r="C3029" s="1">
        <v>2.0139</v>
      </c>
      <c r="D3029" s="1">
        <v>5.0138999999999996</v>
      </c>
      <c r="E3029" s="1">
        <v>11.939399999999999</v>
      </c>
      <c r="F3029" s="1">
        <v>21.657</v>
      </c>
      <c r="G3029" s="1" t="s">
        <v>38</v>
      </c>
      <c r="H3029" s="1" t="s">
        <v>15</v>
      </c>
      <c r="I3029" s="1" t="s">
        <v>16</v>
      </c>
      <c r="J3029" s="1" t="s">
        <v>17</v>
      </c>
      <c r="K3029" s="1" t="s">
        <v>18</v>
      </c>
      <c r="L3029" s="1" t="s">
        <v>19</v>
      </c>
      <c r="M3029" s="1" t="s">
        <v>20</v>
      </c>
      <c r="N3029" s="3" t="s">
        <v>37</v>
      </c>
    </row>
    <row r="3030" spans="1:14" ht="19.95" hidden="1" customHeight="1" x14ac:dyDescent="0.25">
      <c r="A3030" s="2">
        <v>128009</v>
      </c>
      <c r="B3030" s="1">
        <v>55</v>
      </c>
      <c r="C3030" s="1">
        <v>2.3344999999999998</v>
      </c>
      <c r="D3030" s="1">
        <v>5.9316000000000004</v>
      </c>
      <c r="E3030" s="1">
        <v>10.327199999999999</v>
      </c>
      <c r="F3030" s="1">
        <v>23.543500000000002</v>
      </c>
      <c r="G3030" s="1" t="s">
        <v>30</v>
      </c>
      <c r="H3030" s="1" t="s">
        <v>15</v>
      </c>
      <c r="I3030" s="1" t="s">
        <v>16</v>
      </c>
      <c r="J3030" s="1" t="s">
        <v>17</v>
      </c>
      <c r="K3030" s="1" t="s">
        <v>18</v>
      </c>
      <c r="L3030" s="1" t="s">
        <v>19</v>
      </c>
      <c r="M3030" s="1" t="s">
        <v>20</v>
      </c>
      <c r="N3030" s="3" t="s">
        <v>21</v>
      </c>
    </row>
    <row r="3031" spans="1:14" ht="19.95" hidden="1" customHeight="1" x14ac:dyDescent="0.25">
      <c r="A3031" s="2">
        <v>128008</v>
      </c>
      <c r="B3031" s="1">
        <v>11</v>
      </c>
      <c r="C3031" s="1">
        <v>1.5439000000000001</v>
      </c>
      <c r="D3031" s="1">
        <v>4.5176999999999996</v>
      </c>
      <c r="E3031" s="1">
        <v>8.3376000000000001</v>
      </c>
      <c r="F3031" s="1">
        <v>17.1676</v>
      </c>
      <c r="G3031" s="1" t="s">
        <v>14</v>
      </c>
      <c r="H3031" s="1" t="s">
        <v>31</v>
      </c>
      <c r="I3031" s="1" t="s">
        <v>32</v>
      </c>
      <c r="J3031" s="1" t="s">
        <v>33</v>
      </c>
      <c r="K3031" s="1" t="s">
        <v>34</v>
      </c>
      <c r="L3031" s="1" t="s">
        <v>35</v>
      </c>
      <c r="M3031" s="1" t="s">
        <v>36</v>
      </c>
      <c r="N3031" s="3" t="s">
        <v>37</v>
      </c>
    </row>
    <row r="3032" spans="1:14" ht="19.95" hidden="1" customHeight="1" x14ac:dyDescent="0.25">
      <c r="A3032" s="2">
        <v>127984</v>
      </c>
      <c r="B3032" s="1">
        <v>24</v>
      </c>
      <c r="C3032" s="1">
        <v>1.6926000000000001</v>
      </c>
      <c r="D3032" s="1">
        <v>4.8897000000000004</v>
      </c>
      <c r="E3032" s="1">
        <v>9.9428999999999998</v>
      </c>
      <c r="F3032" s="1">
        <v>19.270099999999999</v>
      </c>
      <c r="G3032" s="1" t="s">
        <v>29</v>
      </c>
      <c r="H3032" s="1" t="s">
        <v>31</v>
      </c>
      <c r="I3032" s="1" t="s">
        <v>32</v>
      </c>
      <c r="J3032" s="1" t="s">
        <v>33</v>
      </c>
      <c r="K3032" s="1" t="s">
        <v>34</v>
      </c>
      <c r="L3032" s="1" t="s">
        <v>35</v>
      </c>
      <c r="M3032" s="1" t="s">
        <v>36</v>
      </c>
      <c r="N3032" s="3" t="s">
        <v>37</v>
      </c>
    </row>
    <row r="3033" spans="1:14" ht="19.95" hidden="1" customHeight="1" x14ac:dyDescent="0.25">
      <c r="A3033" s="2">
        <v>127982</v>
      </c>
      <c r="B3033" s="1">
        <v>20</v>
      </c>
      <c r="C3033" s="1">
        <v>1.4561999999999999</v>
      </c>
      <c r="D3033" s="1">
        <v>4.8323</v>
      </c>
      <c r="E3033" s="1">
        <v>9.8102</v>
      </c>
      <c r="F3033" s="1">
        <v>16.414000000000001</v>
      </c>
      <c r="G3033" s="1" t="s">
        <v>38</v>
      </c>
      <c r="H3033" s="1" t="s">
        <v>31</v>
      </c>
      <c r="I3033" s="1" t="s">
        <v>32</v>
      </c>
      <c r="J3033" s="1" t="s">
        <v>33</v>
      </c>
      <c r="K3033" s="1" t="s">
        <v>34</v>
      </c>
      <c r="L3033" s="1" t="s">
        <v>35</v>
      </c>
      <c r="M3033" s="1" t="s">
        <v>36</v>
      </c>
      <c r="N3033" s="3" t="s">
        <v>37</v>
      </c>
    </row>
    <row r="3034" spans="1:14" ht="19.95" hidden="1" customHeight="1" x14ac:dyDescent="0.25">
      <c r="A3034" s="2">
        <v>127921</v>
      </c>
      <c r="B3034" s="1">
        <v>12</v>
      </c>
      <c r="C3034" s="1">
        <v>1.6636</v>
      </c>
      <c r="D3034" s="1">
        <v>4.2629000000000001</v>
      </c>
      <c r="E3034" s="1">
        <v>9.3428000000000004</v>
      </c>
      <c r="F3034" s="1">
        <v>17.123899999999999</v>
      </c>
      <c r="G3034" s="1" t="s">
        <v>29</v>
      </c>
      <c r="H3034" s="1" t="s">
        <v>31</v>
      </c>
      <c r="I3034" s="1" t="s">
        <v>32</v>
      </c>
      <c r="J3034" s="1" t="s">
        <v>33</v>
      </c>
      <c r="K3034" s="1" t="s">
        <v>34</v>
      </c>
      <c r="L3034" s="1" t="s">
        <v>35</v>
      </c>
      <c r="M3034" s="1" t="s">
        <v>36</v>
      </c>
      <c r="N3034" s="3" t="s">
        <v>37</v>
      </c>
    </row>
    <row r="3035" spans="1:14" ht="19.95" customHeight="1" x14ac:dyDescent="0.25">
      <c r="A3035" s="2">
        <v>127900</v>
      </c>
      <c r="B3035" s="1">
        <v>87</v>
      </c>
      <c r="C3035" s="1">
        <v>3.2212000000000001</v>
      </c>
      <c r="D3035" s="1">
        <v>6.4188000000000001</v>
      </c>
      <c r="E3035" s="1">
        <v>14.0761</v>
      </c>
      <c r="F3035" s="1">
        <v>28.369</v>
      </c>
      <c r="G3035" s="1" t="s">
        <v>14</v>
      </c>
      <c r="H3035" s="1" t="s">
        <v>22</v>
      </c>
      <c r="I3035" s="1" t="s">
        <v>23</v>
      </c>
      <c r="J3035" s="1" t="s">
        <v>24</v>
      </c>
      <c r="K3035" s="1" t="s">
        <v>25</v>
      </c>
      <c r="L3035" s="1" t="s">
        <v>26</v>
      </c>
      <c r="M3035" s="1" t="s">
        <v>27</v>
      </c>
      <c r="N3035" s="3" t="s">
        <v>28</v>
      </c>
    </row>
    <row r="3036" spans="1:14" ht="19.95" customHeight="1" x14ac:dyDescent="0.25">
      <c r="A3036" s="2">
        <v>127853</v>
      </c>
      <c r="B3036" s="1">
        <v>72</v>
      </c>
      <c r="C3036" s="1">
        <v>3.5636000000000001</v>
      </c>
      <c r="D3036" s="1">
        <v>6.0933999999999999</v>
      </c>
      <c r="E3036" s="1">
        <v>12.2639</v>
      </c>
      <c r="F3036" s="1">
        <v>26.4772</v>
      </c>
      <c r="G3036" s="1" t="s">
        <v>30</v>
      </c>
      <c r="H3036" s="1" t="s">
        <v>22</v>
      </c>
      <c r="I3036" s="1" t="s">
        <v>23</v>
      </c>
      <c r="J3036" s="1" t="s">
        <v>24</v>
      </c>
      <c r="K3036" s="1" t="s">
        <v>25</v>
      </c>
      <c r="L3036" s="1" t="s">
        <v>26</v>
      </c>
      <c r="M3036" s="1" t="s">
        <v>27</v>
      </c>
      <c r="N3036" s="3" t="s">
        <v>28</v>
      </c>
    </row>
    <row r="3037" spans="1:14" ht="19.95" hidden="1" customHeight="1" x14ac:dyDescent="0.25">
      <c r="A3037" s="2">
        <v>127850</v>
      </c>
      <c r="B3037" s="1">
        <v>49</v>
      </c>
      <c r="C3037" s="1">
        <v>2.6907999999999999</v>
      </c>
      <c r="D3037" s="1">
        <v>5.7480000000000002</v>
      </c>
      <c r="E3037" s="1">
        <v>10.1426</v>
      </c>
      <c r="F3037" s="1">
        <v>23.686699999999998</v>
      </c>
      <c r="G3037" s="1" t="s">
        <v>29</v>
      </c>
      <c r="H3037" s="1" t="s">
        <v>15</v>
      </c>
      <c r="I3037" s="1" t="s">
        <v>16</v>
      </c>
      <c r="J3037" s="1" t="s">
        <v>17</v>
      </c>
      <c r="K3037" s="1" t="s">
        <v>18</v>
      </c>
      <c r="L3037" s="1" t="s">
        <v>19</v>
      </c>
      <c r="M3037" s="1" t="s">
        <v>20</v>
      </c>
      <c r="N3037" s="3" t="s">
        <v>21</v>
      </c>
    </row>
    <row r="3038" spans="1:14" ht="19.95" hidden="1" customHeight="1" x14ac:dyDescent="0.25">
      <c r="A3038" s="2">
        <v>127744</v>
      </c>
      <c r="B3038" s="1">
        <v>53</v>
      </c>
      <c r="C3038" s="1">
        <v>2.7719</v>
      </c>
      <c r="D3038" s="1">
        <v>5.4179000000000004</v>
      </c>
      <c r="E3038" s="1">
        <v>10.188700000000001</v>
      </c>
      <c r="F3038" s="1">
        <v>20.350999999999999</v>
      </c>
      <c r="G3038" s="1" t="s">
        <v>30</v>
      </c>
      <c r="H3038" s="1" t="s">
        <v>15</v>
      </c>
      <c r="I3038" s="1" t="s">
        <v>16</v>
      </c>
      <c r="J3038" s="1" t="s">
        <v>17</v>
      </c>
      <c r="K3038" s="1" t="s">
        <v>18</v>
      </c>
      <c r="L3038" s="1" t="s">
        <v>19</v>
      </c>
      <c r="M3038" s="1" t="s">
        <v>20</v>
      </c>
      <c r="N3038" s="3" t="s">
        <v>21</v>
      </c>
    </row>
    <row r="3039" spans="1:14" ht="19.95" customHeight="1" x14ac:dyDescent="0.25">
      <c r="A3039" s="2">
        <v>127720</v>
      </c>
      <c r="B3039" s="1">
        <v>77</v>
      </c>
      <c r="C3039" s="1">
        <v>3.4601999999999999</v>
      </c>
      <c r="D3039" s="1">
        <v>6.6540999999999997</v>
      </c>
      <c r="E3039" s="1">
        <v>12.430300000000001</v>
      </c>
      <c r="F3039" s="1">
        <v>27.320599999999999</v>
      </c>
      <c r="G3039" s="1" t="s">
        <v>29</v>
      </c>
      <c r="H3039" s="1" t="s">
        <v>22</v>
      </c>
      <c r="I3039" s="1" t="s">
        <v>23</v>
      </c>
      <c r="J3039" s="1" t="s">
        <v>24</v>
      </c>
      <c r="K3039" s="1" t="s">
        <v>25</v>
      </c>
      <c r="L3039" s="1" t="s">
        <v>26</v>
      </c>
      <c r="M3039" s="1" t="s">
        <v>27</v>
      </c>
      <c r="N3039" s="3" t="s">
        <v>28</v>
      </c>
    </row>
    <row r="3040" spans="1:14" ht="19.95" customHeight="1" x14ac:dyDescent="0.25">
      <c r="A3040" s="2">
        <v>127713</v>
      </c>
      <c r="B3040" s="1">
        <v>84</v>
      </c>
      <c r="C3040" s="1">
        <v>3.3803999999999998</v>
      </c>
      <c r="D3040" s="1">
        <v>6.1069000000000004</v>
      </c>
      <c r="E3040" s="1">
        <v>15.938700000000001</v>
      </c>
      <c r="F3040" s="1">
        <v>28.565300000000001</v>
      </c>
      <c r="G3040" s="1" t="s">
        <v>14</v>
      </c>
      <c r="H3040" s="1" t="s">
        <v>22</v>
      </c>
      <c r="I3040" s="1" t="s">
        <v>23</v>
      </c>
      <c r="J3040" s="1" t="s">
        <v>24</v>
      </c>
      <c r="K3040" s="1" t="s">
        <v>25</v>
      </c>
      <c r="L3040" s="1" t="s">
        <v>26</v>
      </c>
      <c r="M3040" s="1" t="s">
        <v>27</v>
      </c>
      <c r="N3040" s="3" t="s">
        <v>28</v>
      </c>
    </row>
    <row r="3041" spans="1:14" ht="19.95" customHeight="1" x14ac:dyDescent="0.25">
      <c r="A3041" s="2">
        <v>127707</v>
      </c>
      <c r="B3041" s="1">
        <v>76</v>
      </c>
      <c r="C3041" s="1">
        <v>3.0308999999999999</v>
      </c>
      <c r="D3041" s="1">
        <v>6.2999000000000001</v>
      </c>
      <c r="E3041" s="1">
        <v>14.2867</v>
      </c>
      <c r="F3041" s="1">
        <v>25.6632</v>
      </c>
      <c r="G3041" s="1" t="s">
        <v>14</v>
      </c>
      <c r="H3041" s="1" t="s">
        <v>22</v>
      </c>
      <c r="I3041" s="1" t="s">
        <v>23</v>
      </c>
      <c r="J3041" s="1" t="s">
        <v>24</v>
      </c>
      <c r="K3041" s="1" t="s">
        <v>25</v>
      </c>
      <c r="L3041" s="1" t="s">
        <v>26</v>
      </c>
      <c r="M3041" s="1" t="s">
        <v>27</v>
      </c>
      <c r="N3041" s="3" t="s">
        <v>28</v>
      </c>
    </row>
    <row r="3042" spans="1:14" ht="19.95" customHeight="1" x14ac:dyDescent="0.25">
      <c r="A3042" s="2">
        <v>127705</v>
      </c>
      <c r="B3042" s="1">
        <v>64</v>
      </c>
      <c r="C3042" s="1">
        <v>3.0659999999999998</v>
      </c>
      <c r="D3042" s="1">
        <v>6.3781999999999996</v>
      </c>
      <c r="E3042" s="1">
        <v>15.6092</v>
      </c>
      <c r="F3042" s="1">
        <v>28.498799999999999</v>
      </c>
      <c r="G3042" s="1" t="s">
        <v>29</v>
      </c>
      <c r="H3042" s="1" t="s">
        <v>22</v>
      </c>
      <c r="I3042" s="1" t="s">
        <v>23</v>
      </c>
      <c r="J3042" s="1" t="s">
        <v>24</v>
      </c>
      <c r="K3042" s="1" t="s">
        <v>25</v>
      </c>
      <c r="L3042" s="1" t="s">
        <v>26</v>
      </c>
      <c r="M3042" s="1" t="s">
        <v>27</v>
      </c>
      <c r="N3042" s="3" t="s">
        <v>28</v>
      </c>
    </row>
    <row r="3043" spans="1:14" ht="19.95" hidden="1" customHeight="1" x14ac:dyDescent="0.25">
      <c r="A3043" s="2">
        <v>127668</v>
      </c>
      <c r="B3043" s="1">
        <v>58</v>
      </c>
      <c r="C3043" s="1">
        <v>2.5373000000000001</v>
      </c>
      <c r="D3043" s="1">
        <v>5.9154999999999998</v>
      </c>
      <c r="E3043" s="1">
        <v>10.6021</v>
      </c>
      <c r="F3043" s="1">
        <v>21.547999999999998</v>
      </c>
      <c r="G3043" s="1" t="s">
        <v>29</v>
      </c>
      <c r="H3043" s="1" t="s">
        <v>15</v>
      </c>
      <c r="I3043" s="1" t="s">
        <v>16</v>
      </c>
      <c r="J3043" s="1" t="s">
        <v>17</v>
      </c>
      <c r="K3043" s="1" t="s">
        <v>18</v>
      </c>
      <c r="L3043" s="1" t="s">
        <v>19</v>
      </c>
      <c r="M3043" s="1" t="s">
        <v>20</v>
      </c>
      <c r="N3043" s="3" t="s">
        <v>21</v>
      </c>
    </row>
    <row r="3044" spans="1:14" ht="19.95" customHeight="1" x14ac:dyDescent="0.25">
      <c r="A3044" s="2">
        <v>127660</v>
      </c>
      <c r="B3044" s="1">
        <v>95</v>
      </c>
      <c r="C3044" s="1">
        <v>3.6196999999999999</v>
      </c>
      <c r="D3044" s="1">
        <v>6.3678999999999997</v>
      </c>
      <c r="E3044" s="1">
        <v>14.8879</v>
      </c>
      <c r="F3044" s="1">
        <v>27.847100000000001</v>
      </c>
      <c r="G3044" s="1" t="s">
        <v>29</v>
      </c>
      <c r="H3044" s="1" t="s">
        <v>22</v>
      </c>
      <c r="I3044" s="1" t="s">
        <v>23</v>
      </c>
      <c r="J3044" s="1" t="s">
        <v>24</v>
      </c>
      <c r="K3044" s="1" t="s">
        <v>25</v>
      </c>
      <c r="L3044" s="1" t="s">
        <v>26</v>
      </c>
      <c r="M3044" s="1" t="s">
        <v>27</v>
      </c>
      <c r="N3044" s="3" t="s">
        <v>28</v>
      </c>
    </row>
    <row r="3045" spans="1:14" ht="19.95" customHeight="1" x14ac:dyDescent="0.25">
      <c r="A3045" s="2">
        <v>127640</v>
      </c>
      <c r="B3045" s="1">
        <v>78</v>
      </c>
      <c r="C3045" s="1">
        <v>3.8915000000000002</v>
      </c>
      <c r="D3045" s="1">
        <v>6.9827000000000004</v>
      </c>
      <c r="E3045" s="1">
        <v>14.359500000000001</v>
      </c>
      <c r="F3045" s="1">
        <v>25.915299999999998</v>
      </c>
      <c r="G3045" s="1" t="s">
        <v>14</v>
      </c>
      <c r="H3045" s="1" t="s">
        <v>22</v>
      </c>
      <c r="I3045" s="1" t="s">
        <v>23</v>
      </c>
      <c r="J3045" s="1" t="s">
        <v>24</v>
      </c>
      <c r="K3045" s="1" t="s">
        <v>25</v>
      </c>
      <c r="L3045" s="1" t="s">
        <v>26</v>
      </c>
      <c r="M3045" s="1" t="s">
        <v>27</v>
      </c>
      <c r="N3045" s="3" t="s">
        <v>28</v>
      </c>
    </row>
    <row r="3046" spans="1:14" ht="19.95" hidden="1" customHeight="1" x14ac:dyDescent="0.25">
      <c r="A3046" s="2">
        <v>127568</v>
      </c>
      <c r="B3046" s="1">
        <v>59</v>
      </c>
      <c r="C3046" s="1">
        <v>2.0343</v>
      </c>
      <c r="D3046" s="1">
        <v>5.1245000000000003</v>
      </c>
      <c r="E3046" s="1">
        <v>11.002800000000001</v>
      </c>
      <c r="F3046" s="1">
        <v>20.6661</v>
      </c>
      <c r="G3046" s="1" t="s">
        <v>30</v>
      </c>
      <c r="H3046" s="1" t="s">
        <v>15</v>
      </c>
      <c r="I3046" s="1" t="s">
        <v>16</v>
      </c>
      <c r="J3046" s="1" t="s">
        <v>17</v>
      </c>
      <c r="K3046" s="1" t="s">
        <v>18</v>
      </c>
      <c r="L3046" s="1" t="s">
        <v>19</v>
      </c>
      <c r="M3046" s="1" t="s">
        <v>20</v>
      </c>
      <c r="N3046" s="3" t="s">
        <v>21</v>
      </c>
    </row>
    <row r="3047" spans="1:14" ht="19.95" hidden="1" customHeight="1" x14ac:dyDescent="0.25">
      <c r="A3047" s="2">
        <v>127522</v>
      </c>
      <c r="B3047" s="1">
        <v>52</v>
      </c>
      <c r="C3047" s="1">
        <v>2.2359</v>
      </c>
      <c r="D3047" s="1">
        <v>5.8960999999999997</v>
      </c>
      <c r="E3047" s="1">
        <v>10.393000000000001</v>
      </c>
      <c r="F3047" s="1">
        <v>22.8977</v>
      </c>
      <c r="G3047" s="1" t="s">
        <v>38</v>
      </c>
      <c r="H3047" s="1" t="s">
        <v>15</v>
      </c>
      <c r="I3047" s="1" t="s">
        <v>16</v>
      </c>
      <c r="J3047" s="1" t="s">
        <v>17</v>
      </c>
      <c r="K3047" s="1" t="s">
        <v>18</v>
      </c>
      <c r="L3047" s="1" t="s">
        <v>19</v>
      </c>
      <c r="M3047" s="1" t="s">
        <v>20</v>
      </c>
      <c r="N3047" s="3" t="s">
        <v>21</v>
      </c>
    </row>
    <row r="3048" spans="1:14" ht="19.95" hidden="1" customHeight="1" x14ac:dyDescent="0.25">
      <c r="A3048" s="2">
        <v>127471</v>
      </c>
      <c r="B3048" s="1">
        <v>11</v>
      </c>
      <c r="C3048" s="1">
        <v>1.68</v>
      </c>
      <c r="D3048" s="1">
        <v>4.0265000000000004</v>
      </c>
      <c r="E3048" s="1">
        <v>9.9265000000000008</v>
      </c>
      <c r="F3048" s="1">
        <v>19.8096</v>
      </c>
      <c r="G3048" s="1" t="s">
        <v>14</v>
      </c>
      <c r="H3048" s="1" t="s">
        <v>31</v>
      </c>
      <c r="I3048" s="1" t="s">
        <v>32</v>
      </c>
      <c r="J3048" s="1" t="s">
        <v>33</v>
      </c>
      <c r="K3048" s="1" t="s">
        <v>34</v>
      </c>
      <c r="L3048" s="1" t="s">
        <v>35</v>
      </c>
      <c r="M3048" s="1" t="s">
        <v>36</v>
      </c>
      <c r="N3048" s="3" t="s">
        <v>37</v>
      </c>
    </row>
    <row r="3049" spans="1:14" ht="19.95" hidden="1" customHeight="1" x14ac:dyDescent="0.25">
      <c r="A3049" s="2">
        <v>127413</v>
      </c>
      <c r="B3049" s="1">
        <v>22</v>
      </c>
      <c r="C3049" s="1">
        <v>1.2272000000000001</v>
      </c>
      <c r="D3049" s="1">
        <v>4.9978999999999996</v>
      </c>
      <c r="E3049" s="1">
        <v>8.4140999999999995</v>
      </c>
      <c r="F3049" s="1">
        <v>17.998799999999999</v>
      </c>
      <c r="G3049" s="1" t="s">
        <v>14</v>
      </c>
      <c r="H3049" s="1" t="s">
        <v>31</v>
      </c>
      <c r="I3049" s="1" t="s">
        <v>32</v>
      </c>
      <c r="J3049" s="1" t="s">
        <v>33</v>
      </c>
      <c r="K3049" s="1" t="s">
        <v>34</v>
      </c>
      <c r="L3049" s="1" t="s">
        <v>35</v>
      </c>
      <c r="M3049" s="1" t="s">
        <v>36</v>
      </c>
      <c r="N3049" s="3" t="s">
        <v>37</v>
      </c>
    </row>
    <row r="3050" spans="1:14" ht="19.95" hidden="1" customHeight="1" x14ac:dyDescent="0.25">
      <c r="A3050" s="2">
        <v>127393</v>
      </c>
      <c r="B3050" s="1">
        <v>33</v>
      </c>
      <c r="C3050" s="1">
        <v>2.9712999999999998</v>
      </c>
      <c r="D3050" s="1">
        <v>5.0707000000000004</v>
      </c>
      <c r="E3050" s="1">
        <v>10.5128</v>
      </c>
      <c r="F3050" s="1">
        <v>22.1435</v>
      </c>
      <c r="G3050" s="1" t="s">
        <v>30</v>
      </c>
      <c r="H3050" s="1" t="s">
        <v>15</v>
      </c>
      <c r="I3050" s="1" t="s">
        <v>16</v>
      </c>
      <c r="J3050" s="1" t="s">
        <v>17</v>
      </c>
      <c r="K3050" s="1" t="s">
        <v>18</v>
      </c>
      <c r="L3050" s="1" t="s">
        <v>19</v>
      </c>
      <c r="M3050" s="1" t="s">
        <v>20</v>
      </c>
      <c r="N3050" s="3" t="s">
        <v>21</v>
      </c>
    </row>
    <row r="3051" spans="1:14" ht="19.95" customHeight="1" x14ac:dyDescent="0.25">
      <c r="A3051" s="2">
        <v>127287</v>
      </c>
      <c r="B3051" s="1">
        <v>91</v>
      </c>
      <c r="C3051" s="1">
        <v>3.1968000000000001</v>
      </c>
      <c r="D3051" s="1">
        <v>6.0312999999999999</v>
      </c>
      <c r="E3051" s="1">
        <v>15.1274</v>
      </c>
      <c r="F3051" s="1">
        <v>26.700099999999999</v>
      </c>
      <c r="G3051" s="1" t="s">
        <v>38</v>
      </c>
      <c r="H3051" s="1" t="s">
        <v>22</v>
      </c>
      <c r="I3051" s="1" t="s">
        <v>23</v>
      </c>
      <c r="J3051" s="1" t="s">
        <v>24</v>
      </c>
      <c r="K3051" s="1" t="s">
        <v>25</v>
      </c>
      <c r="L3051" s="1" t="s">
        <v>26</v>
      </c>
      <c r="M3051" s="1" t="s">
        <v>27</v>
      </c>
      <c r="N3051" s="3" t="s">
        <v>28</v>
      </c>
    </row>
    <row r="3052" spans="1:14" ht="19.95" customHeight="1" x14ac:dyDescent="0.25">
      <c r="A3052" s="2">
        <v>127266</v>
      </c>
      <c r="B3052" s="1">
        <v>62</v>
      </c>
      <c r="C3052" s="1">
        <v>3.8439999999999999</v>
      </c>
      <c r="D3052" s="1">
        <v>6.4566999999999997</v>
      </c>
      <c r="E3052" s="1">
        <v>12.2506</v>
      </c>
      <c r="F3052" s="1">
        <v>28.9527</v>
      </c>
      <c r="G3052" s="1" t="s">
        <v>30</v>
      </c>
      <c r="H3052" s="1" t="s">
        <v>22</v>
      </c>
      <c r="I3052" s="1" t="s">
        <v>23</v>
      </c>
      <c r="J3052" s="1" t="s">
        <v>24</v>
      </c>
      <c r="K3052" s="1" t="s">
        <v>25</v>
      </c>
      <c r="L3052" s="1" t="s">
        <v>26</v>
      </c>
      <c r="M3052" s="1" t="s">
        <v>27</v>
      </c>
      <c r="N3052" s="3" t="s">
        <v>28</v>
      </c>
    </row>
    <row r="3053" spans="1:14" ht="19.95" hidden="1" customHeight="1" x14ac:dyDescent="0.25">
      <c r="A3053" s="2">
        <v>127218</v>
      </c>
      <c r="B3053" s="1">
        <v>20</v>
      </c>
      <c r="C3053" s="1">
        <v>1.9968999999999999</v>
      </c>
      <c r="D3053" s="1">
        <v>4.2331000000000003</v>
      </c>
      <c r="E3053" s="1">
        <v>8.1795000000000009</v>
      </c>
      <c r="F3053" s="1">
        <v>16.0871</v>
      </c>
      <c r="G3053" s="1" t="s">
        <v>14</v>
      </c>
      <c r="H3053" s="1" t="s">
        <v>31</v>
      </c>
      <c r="I3053" s="1" t="s">
        <v>32</v>
      </c>
      <c r="J3053" s="1" t="s">
        <v>33</v>
      </c>
      <c r="K3053" s="1" t="s">
        <v>34</v>
      </c>
      <c r="L3053" s="1" t="s">
        <v>35</v>
      </c>
      <c r="M3053" s="1" t="s">
        <v>36</v>
      </c>
      <c r="N3053" s="3" t="s">
        <v>37</v>
      </c>
    </row>
    <row r="3054" spans="1:14" ht="19.95" hidden="1" customHeight="1" x14ac:dyDescent="0.25">
      <c r="A3054" s="2">
        <v>127169</v>
      </c>
      <c r="B3054" s="1">
        <v>33</v>
      </c>
      <c r="C3054" s="1">
        <v>2.1328999999999998</v>
      </c>
      <c r="D3054" s="1">
        <v>5.2363999999999997</v>
      </c>
      <c r="E3054" s="1">
        <v>10.7775</v>
      </c>
      <c r="F3054" s="1">
        <v>22.733699999999999</v>
      </c>
      <c r="G3054" s="1" t="s">
        <v>29</v>
      </c>
      <c r="H3054" s="1" t="s">
        <v>15</v>
      </c>
      <c r="I3054" s="1" t="s">
        <v>16</v>
      </c>
      <c r="J3054" s="1" t="s">
        <v>17</v>
      </c>
      <c r="K3054" s="1" t="s">
        <v>18</v>
      </c>
      <c r="L3054" s="1" t="s">
        <v>19</v>
      </c>
      <c r="M3054" s="1" t="s">
        <v>20</v>
      </c>
      <c r="N3054" s="3" t="s">
        <v>21</v>
      </c>
    </row>
    <row r="3055" spans="1:14" ht="19.95" hidden="1" customHeight="1" x14ac:dyDescent="0.25">
      <c r="A3055" s="2">
        <v>127166</v>
      </c>
      <c r="B3055" s="1">
        <v>25</v>
      </c>
      <c r="C3055" s="1">
        <v>1.7290000000000001</v>
      </c>
      <c r="D3055" s="1">
        <v>4.6033999999999997</v>
      </c>
      <c r="E3055" s="1">
        <v>9.5236999999999998</v>
      </c>
      <c r="F3055" s="1">
        <v>18.627400000000002</v>
      </c>
      <c r="G3055" s="1" t="s">
        <v>29</v>
      </c>
      <c r="H3055" s="1" t="s">
        <v>31</v>
      </c>
      <c r="I3055" s="1" t="s">
        <v>32</v>
      </c>
      <c r="J3055" s="1" t="s">
        <v>33</v>
      </c>
      <c r="K3055" s="1" t="s">
        <v>34</v>
      </c>
      <c r="L3055" s="1" t="s">
        <v>35</v>
      </c>
      <c r="M3055" s="1" t="s">
        <v>36</v>
      </c>
      <c r="N3055" s="3" t="s">
        <v>37</v>
      </c>
    </row>
    <row r="3056" spans="1:14" ht="19.95" hidden="1" customHeight="1" x14ac:dyDescent="0.25">
      <c r="A3056" s="2">
        <v>127155</v>
      </c>
      <c r="B3056" s="1">
        <v>50</v>
      </c>
      <c r="C3056" s="1">
        <v>2.1627999999999998</v>
      </c>
      <c r="D3056" s="1">
        <v>5.5054999999999996</v>
      </c>
      <c r="E3056" s="1">
        <v>10.195600000000001</v>
      </c>
      <c r="F3056" s="1">
        <v>24.846599999999999</v>
      </c>
      <c r="G3056" s="1" t="s">
        <v>38</v>
      </c>
      <c r="H3056" s="1" t="s">
        <v>15</v>
      </c>
      <c r="I3056" s="1" t="s">
        <v>16</v>
      </c>
      <c r="J3056" s="1" t="s">
        <v>17</v>
      </c>
      <c r="K3056" s="1" t="s">
        <v>18</v>
      </c>
      <c r="L3056" s="1" t="s">
        <v>19</v>
      </c>
      <c r="M3056" s="1" t="s">
        <v>20</v>
      </c>
      <c r="N3056" s="3" t="s">
        <v>21</v>
      </c>
    </row>
    <row r="3057" spans="1:14" ht="19.95" hidden="1" customHeight="1" x14ac:dyDescent="0.25">
      <c r="A3057" s="2">
        <v>127139</v>
      </c>
      <c r="B3057" s="1">
        <v>12</v>
      </c>
      <c r="C3057" s="1">
        <v>1.4876</v>
      </c>
      <c r="D3057" s="1">
        <v>4.3476999999999997</v>
      </c>
      <c r="E3057" s="1">
        <v>9.0093999999999994</v>
      </c>
      <c r="F3057" s="1">
        <v>16.539899999999999</v>
      </c>
      <c r="G3057" s="1" t="s">
        <v>30</v>
      </c>
      <c r="H3057" s="1" t="s">
        <v>31</v>
      </c>
      <c r="I3057" s="1" t="s">
        <v>32</v>
      </c>
      <c r="J3057" s="1" t="s">
        <v>33</v>
      </c>
      <c r="K3057" s="1" t="s">
        <v>34</v>
      </c>
      <c r="L3057" s="1" t="s">
        <v>35</v>
      </c>
      <c r="M3057" s="1" t="s">
        <v>36</v>
      </c>
      <c r="N3057" s="3" t="s">
        <v>37</v>
      </c>
    </row>
    <row r="3058" spans="1:14" ht="19.95" hidden="1" customHeight="1" x14ac:dyDescent="0.25">
      <c r="A3058" s="2">
        <v>127136</v>
      </c>
      <c r="B3058" s="1">
        <v>41</v>
      </c>
      <c r="C3058" s="1">
        <v>2.4157999999999999</v>
      </c>
      <c r="D3058" s="1">
        <v>5.1322000000000001</v>
      </c>
      <c r="E3058" s="1">
        <v>10.9716</v>
      </c>
      <c r="F3058" s="1">
        <v>23.552299999999999</v>
      </c>
      <c r="G3058" s="1" t="s">
        <v>14</v>
      </c>
      <c r="H3058" s="1" t="s">
        <v>15</v>
      </c>
      <c r="I3058" s="1" t="s">
        <v>16</v>
      </c>
      <c r="J3058" s="1" t="s">
        <v>17</v>
      </c>
      <c r="K3058" s="1" t="s">
        <v>18</v>
      </c>
      <c r="L3058" s="1" t="s">
        <v>19</v>
      </c>
      <c r="M3058" s="1" t="s">
        <v>20</v>
      </c>
      <c r="N3058" s="3" t="s">
        <v>21</v>
      </c>
    </row>
    <row r="3059" spans="1:14" ht="19.95" hidden="1" customHeight="1" x14ac:dyDescent="0.25">
      <c r="A3059" s="2">
        <v>127036</v>
      </c>
      <c r="B3059" s="1">
        <v>40</v>
      </c>
      <c r="C3059" s="1">
        <v>2.7578999999999998</v>
      </c>
      <c r="D3059" s="1">
        <v>5.9116999999999997</v>
      </c>
      <c r="E3059" s="1">
        <v>11.141999999999999</v>
      </c>
      <c r="F3059" s="1">
        <v>23.467199999999998</v>
      </c>
      <c r="G3059" s="1" t="s">
        <v>14</v>
      </c>
      <c r="H3059" s="1" t="s">
        <v>15</v>
      </c>
      <c r="I3059" s="1" t="s">
        <v>16</v>
      </c>
      <c r="J3059" s="1" t="s">
        <v>17</v>
      </c>
      <c r="K3059" s="1" t="s">
        <v>18</v>
      </c>
      <c r="L3059" s="1" t="s">
        <v>19</v>
      </c>
      <c r="M3059" s="1" t="s">
        <v>20</v>
      </c>
      <c r="N3059" s="3" t="s">
        <v>21</v>
      </c>
    </row>
    <row r="3060" spans="1:14" ht="19.95" hidden="1" customHeight="1" x14ac:dyDescent="0.25">
      <c r="A3060" s="2">
        <v>127027</v>
      </c>
      <c r="B3060" s="1">
        <v>51</v>
      </c>
      <c r="C3060" s="1">
        <v>2.9026999999999998</v>
      </c>
      <c r="D3060" s="1">
        <v>5.3771000000000004</v>
      </c>
      <c r="E3060" s="1">
        <v>10.499000000000001</v>
      </c>
      <c r="F3060" s="1">
        <v>23.132000000000001</v>
      </c>
      <c r="G3060" s="1" t="s">
        <v>38</v>
      </c>
      <c r="H3060" s="1" t="s">
        <v>15</v>
      </c>
      <c r="I3060" s="1" t="s">
        <v>16</v>
      </c>
      <c r="J3060" s="1" t="s">
        <v>17</v>
      </c>
      <c r="K3060" s="1" t="s">
        <v>18</v>
      </c>
      <c r="L3060" s="1" t="s">
        <v>19</v>
      </c>
      <c r="M3060" s="1" t="s">
        <v>20</v>
      </c>
      <c r="N3060" s="3" t="s">
        <v>21</v>
      </c>
    </row>
    <row r="3061" spans="1:14" ht="19.95" hidden="1" customHeight="1" x14ac:dyDescent="0.25">
      <c r="A3061" s="2">
        <v>126921</v>
      </c>
      <c r="B3061" s="1">
        <v>10</v>
      </c>
      <c r="C3061" s="1">
        <v>1.4460999999999999</v>
      </c>
      <c r="D3061" s="1">
        <v>4.1212999999999997</v>
      </c>
      <c r="E3061" s="1">
        <v>8.9044000000000008</v>
      </c>
      <c r="F3061" s="1">
        <v>17.584499999999998</v>
      </c>
      <c r="G3061" s="1" t="s">
        <v>30</v>
      </c>
      <c r="H3061" s="1" t="s">
        <v>31</v>
      </c>
      <c r="I3061" s="1" t="s">
        <v>32</v>
      </c>
      <c r="J3061" s="1" t="s">
        <v>33</v>
      </c>
      <c r="K3061" s="1" t="s">
        <v>34</v>
      </c>
      <c r="L3061" s="1" t="s">
        <v>35</v>
      </c>
      <c r="M3061" s="1" t="s">
        <v>36</v>
      </c>
      <c r="N3061" s="3" t="s">
        <v>37</v>
      </c>
    </row>
    <row r="3062" spans="1:14" ht="19.95" customHeight="1" x14ac:dyDescent="0.25">
      <c r="A3062" s="2">
        <v>126890</v>
      </c>
      <c r="B3062" s="1">
        <v>84</v>
      </c>
      <c r="C3062" s="1">
        <v>3.5329999999999999</v>
      </c>
      <c r="D3062" s="1">
        <v>6.8258999999999999</v>
      </c>
      <c r="E3062" s="1">
        <v>15.9504</v>
      </c>
      <c r="F3062" s="1">
        <v>25.366900000000001</v>
      </c>
      <c r="G3062" s="1" t="s">
        <v>30</v>
      </c>
      <c r="H3062" s="1" t="s">
        <v>22</v>
      </c>
      <c r="I3062" s="1" t="s">
        <v>23</v>
      </c>
      <c r="J3062" s="1" t="s">
        <v>24</v>
      </c>
      <c r="K3062" s="1" t="s">
        <v>25</v>
      </c>
      <c r="L3062" s="1" t="s">
        <v>26</v>
      </c>
      <c r="M3062" s="1" t="s">
        <v>27</v>
      </c>
      <c r="N3062" s="3" t="s">
        <v>28</v>
      </c>
    </row>
    <row r="3063" spans="1:14" ht="19.95" hidden="1" customHeight="1" x14ac:dyDescent="0.25">
      <c r="A3063" s="2">
        <v>126883</v>
      </c>
      <c r="B3063" s="1">
        <v>11</v>
      </c>
      <c r="C3063" s="1">
        <v>1.431</v>
      </c>
      <c r="D3063" s="1">
        <v>4.9062000000000001</v>
      </c>
      <c r="E3063" s="1">
        <v>9.2047000000000008</v>
      </c>
      <c r="F3063" s="1">
        <v>19.6008</v>
      </c>
      <c r="G3063" s="1" t="s">
        <v>29</v>
      </c>
      <c r="H3063" s="1" t="s">
        <v>31</v>
      </c>
      <c r="I3063" s="1" t="s">
        <v>32</v>
      </c>
      <c r="J3063" s="1" t="s">
        <v>33</v>
      </c>
      <c r="K3063" s="1" t="s">
        <v>34</v>
      </c>
      <c r="L3063" s="1" t="s">
        <v>35</v>
      </c>
      <c r="M3063" s="1" t="s">
        <v>36</v>
      </c>
      <c r="N3063" s="3" t="s">
        <v>37</v>
      </c>
    </row>
    <row r="3064" spans="1:14" ht="19.95" hidden="1" customHeight="1" x14ac:dyDescent="0.25">
      <c r="A3064" s="2">
        <v>126859</v>
      </c>
      <c r="B3064" s="1">
        <v>37</v>
      </c>
      <c r="C3064" s="1">
        <v>2.0303</v>
      </c>
      <c r="D3064" s="1">
        <v>5.3494999999999999</v>
      </c>
      <c r="E3064" s="1">
        <v>10.1524</v>
      </c>
      <c r="F3064" s="1">
        <v>20.269300000000001</v>
      </c>
      <c r="G3064" s="1" t="s">
        <v>30</v>
      </c>
      <c r="H3064" s="1" t="s">
        <v>15</v>
      </c>
      <c r="I3064" s="1" t="s">
        <v>16</v>
      </c>
      <c r="J3064" s="1" t="s">
        <v>17</v>
      </c>
      <c r="K3064" s="1" t="s">
        <v>18</v>
      </c>
      <c r="L3064" s="1" t="s">
        <v>19</v>
      </c>
      <c r="M3064" s="1" t="s">
        <v>20</v>
      </c>
      <c r="N3064" s="3" t="s">
        <v>21</v>
      </c>
    </row>
    <row r="3065" spans="1:14" ht="19.95" customHeight="1" x14ac:dyDescent="0.25">
      <c r="A3065" s="2">
        <v>126806</v>
      </c>
      <c r="B3065" s="1">
        <v>84</v>
      </c>
      <c r="C3065" s="1">
        <v>3.3418999999999999</v>
      </c>
      <c r="D3065" s="1">
        <v>6.6973000000000003</v>
      </c>
      <c r="E3065" s="1">
        <v>12.6806</v>
      </c>
      <c r="F3065" s="1">
        <v>29.578299999999999</v>
      </c>
      <c r="G3065" s="1" t="s">
        <v>29</v>
      </c>
      <c r="H3065" s="1" t="s">
        <v>22</v>
      </c>
      <c r="I3065" s="1" t="s">
        <v>23</v>
      </c>
      <c r="J3065" s="1" t="s">
        <v>24</v>
      </c>
      <c r="K3065" s="1" t="s">
        <v>25</v>
      </c>
      <c r="L3065" s="1" t="s">
        <v>26</v>
      </c>
      <c r="M3065" s="1" t="s">
        <v>27</v>
      </c>
      <c r="N3065" s="3" t="s">
        <v>28</v>
      </c>
    </row>
    <row r="3066" spans="1:14" ht="19.95" hidden="1" customHeight="1" x14ac:dyDescent="0.25">
      <c r="A3066" s="2">
        <v>126793</v>
      </c>
      <c r="B3066" s="1">
        <v>42</v>
      </c>
      <c r="C3066" s="1">
        <v>2.742</v>
      </c>
      <c r="D3066" s="1">
        <v>5.5366999999999997</v>
      </c>
      <c r="E3066" s="1">
        <v>11.9597</v>
      </c>
      <c r="F3066" s="1">
        <v>22.046900000000001</v>
      </c>
      <c r="G3066" s="1" t="s">
        <v>30</v>
      </c>
      <c r="H3066" s="1" t="s">
        <v>15</v>
      </c>
      <c r="I3066" s="1" t="s">
        <v>16</v>
      </c>
      <c r="J3066" s="1" t="s">
        <v>17</v>
      </c>
      <c r="K3066" s="1" t="s">
        <v>18</v>
      </c>
      <c r="L3066" s="1" t="s">
        <v>19</v>
      </c>
      <c r="M3066" s="1" t="s">
        <v>20</v>
      </c>
      <c r="N3066" s="3" t="s">
        <v>21</v>
      </c>
    </row>
    <row r="3067" spans="1:14" ht="19.95" customHeight="1" x14ac:dyDescent="0.25">
      <c r="A3067" s="2">
        <v>126704</v>
      </c>
      <c r="B3067" s="1">
        <v>72</v>
      </c>
      <c r="C3067" s="1">
        <v>3.6211000000000002</v>
      </c>
      <c r="D3067" s="1">
        <v>6.2629000000000001</v>
      </c>
      <c r="E3067" s="1">
        <v>13.2774</v>
      </c>
      <c r="F3067" s="1">
        <v>27.641200000000001</v>
      </c>
      <c r="G3067" s="1" t="s">
        <v>38</v>
      </c>
      <c r="H3067" s="1" t="s">
        <v>22</v>
      </c>
      <c r="I3067" s="1" t="s">
        <v>23</v>
      </c>
      <c r="J3067" s="1" t="s">
        <v>24</v>
      </c>
      <c r="K3067" s="1" t="s">
        <v>25</v>
      </c>
      <c r="L3067" s="1" t="s">
        <v>26</v>
      </c>
      <c r="M3067" s="1" t="s">
        <v>27</v>
      </c>
      <c r="N3067" s="3" t="s">
        <v>28</v>
      </c>
    </row>
    <row r="3068" spans="1:14" ht="19.95" hidden="1" customHeight="1" x14ac:dyDescent="0.25">
      <c r="A3068" s="2">
        <v>126656</v>
      </c>
      <c r="B3068" s="1">
        <v>36</v>
      </c>
      <c r="C3068" s="1">
        <v>2.6480000000000001</v>
      </c>
      <c r="D3068" s="1">
        <v>5.3865999999999996</v>
      </c>
      <c r="E3068" s="1">
        <v>10.071099999999999</v>
      </c>
      <c r="F3068" s="1">
        <v>24.917100000000001</v>
      </c>
      <c r="G3068" s="1" t="s">
        <v>29</v>
      </c>
      <c r="H3068" s="1" t="s">
        <v>15</v>
      </c>
      <c r="I3068" s="1" t="s">
        <v>16</v>
      </c>
      <c r="J3068" s="1" t="s">
        <v>17</v>
      </c>
      <c r="K3068" s="1" t="s">
        <v>18</v>
      </c>
      <c r="L3068" s="1" t="s">
        <v>19</v>
      </c>
      <c r="M3068" s="1" t="s">
        <v>20</v>
      </c>
      <c r="N3068" s="3" t="s">
        <v>21</v>
      </c>
    </row>
    <row r="3069" spans="1:14" ht="19.95" hidden="1" customHeight="1" x14ac:dyDescent="0.25">
      <c r="A3069" s="2">
        <v>126620</v>
      </c>
      <c r="B3069" s="1">
        <v>17</v>
      </c>
      <c r="C3069" s="1">
        <v>1.0475000000000001</v>
      </c>
      <c r="D3069" s="1">
        <v>4.4154</v>
      </c>
      <c r="E3069" s="1">
        <v>9.7812999999999999</v>
      </c>
      <c r="F3069" s="1">
        <v>19.728300000000001</v>
      </c>
      <c r="G3069" s="1" t="s">
        <v>14</v>
      </c>
      <c r="H3069" s="1" t="s">
        <v>31</v>
      </c>
      <c r="I3069" s="1" t="s">
        <v>32</v>
      </c>
      <c r="J3069" s="1" t="s">
        <v>33</v>
      </c>
      <c r="K3069" s="1" t="s">
        <v>34</v>
      </c>
      <c r="L3069" s="1" t="s">
        <v>35</v>
      </c>
      <c r="M3069" s="1" t="s">
        <v>36</v>
      </c>
      <c r="N3069" s="3" t="s">
        <v>37</v>
      </c>
    </row>
    <row r="3070" spans="1:14" ht="19.95" hidden="1" customHeight="1" x14ac:dyDescent="0.25">
      <c r="A3070" s="2">
        <v>126576</v>
      </c>
      <c r="B3070" s="1">
        <v>12</v>
      </c>
      <c r="C3070" s="1">
        <v>1.6263000000000001</v>
      </c>
      <c r="D3070" s="1">
        <v>4.4321999999999999</v>
      </c>
      <c r="E3070" s="1">
        <v>8.6602999999999994</v>
      </c>
      <c r="F3070" s="1">
        <v>17.130400000000002</v>
      </c>
      <c r="G3070" s="1" t="s">
        <v>38</v>
      </c>
      <c r="H3070" s="1" t="s">
        <v>31</v>
      </c>
      <c r="I3070" s="1" t="s">
        <v>32</v>
      </c>
      <c r="J3070" s="1" t="s">
        <v>33</v>
      </c>
      <c r="K3070" s="1" t="s">
        <v>34</v>
      </c>
      <c r="L3070" s="1" t="s">
        <v>35</v>
      </c>
      <c r="M3070" s="1" t="s">
        <v>36</v>
      </c>
      <c r="N3070" s="3" t="s">
        <v>37</v>
      </c>
    </row>
    <row r="3071" spans="1:14" ht="19.95" hidden="1" customHeight="1" x14ac:dyDescent="0.25">
      <c r="A3071" s="2">
        <v>126520</v>
      </c>
      <c r="B3071" s="1">
        <v>17</v>
      </c>
      <c r="C3071" s="1">
        <v>1.5812999999999999</v>
      </c>
      <c r="D3071" s="1">
        <v>4.5433000000000003</v>
      </c>
      <c r="E3071" s="1">
        <v>8.9472000000000005</v>
      </c>
      <c r="F3071" s="1">
        <v>18.5245</v>
      </c>
      <c r="G3071" s="1" t="s">
        <v>30</v>
      </c>
      <c r="H3071" s="1" t="s">
        <v>31</v>
      </c>
      <c r="I3071" s="1" t="s">
        <v>32</v>
      </c>
      <c r="J3071" s="1" t="s">
        <v>33</v>
      </c>
      <c r="K3071" s="1" t="s">
        <v>34</v>
      </c>
      <c r="L3071" s="1" t="s">
        <v>35</v>
      </c>
      <c r="M3071" s="1" t="s">
        <v>36</v>
      </c>
      <c r="N3071" s="3" t="s">
        <v>37</v>
      </c>
    </row>
    <row r="3072" spans="1:14" ht="19.95" customHeight="1" x14ac:dyDescent="0.25">
      <c r="A3072" s="2">
        <v>126490</v>
      </c>
      <c r="B3072" s="1">
        <v>66</v>
      </c>
      <c r="C3072" s="1">
        <v>3.7006999999999999</v>
      </c>
      <c r="D3072" s="1">
        <v>6.0251000000000001</v>
      </c>
      <c r="E3072" s="1">
        <v>13.578099999999999</v>
      </c>
      <c r="F3072" s="1">
        <v>25.114899999999999</v>
      </c>
      <c r="G3072" s="1" t="s">
        <v>30</v>
      </c>
      <c r="H3072" s="1" t="s">
        <v>22</v>
      </c>
      <c r="I3072" s="1" t="s">
        <v>23</v>
      </c>
      <c r="J3072" s="1" t="s">
        <v>24</v>
      </c>
      <c r="K3072" s="1" t="s">
        <v>25</v>
      </c>
      <c r="L3072" s="1" t="s">
        <v>26</v>
      </c>
      <c r="M3072" s="1" t="s">
        <v>27</v>
      </c>
      <c r="N3072" s="3" t="s">
        <v>28</v>
      </c>
    </row>
    <row r="3073" spans="1:14" ht="19.95" hidden="1" customHeight="1" x14ac:dyDescent="0.25">
      <c r="A3073" s="2">
        <v>126470</v>
      </c>
      <c r="B3073" s="1">
        <v>41</v>
      </c>
      <c r="C3073" s="1">
        <v>2.6280000000000001</v>
      </c>
      <c r="D3073" s="1">
        <v>5.9292999999999996</v>
      </c>
      <c r="E3073" s="1">
        <v>10.911899999999999</v>
      </c>
      <c r="F3073" s="1">
        <v>20.929600000000001</v>
      </c>
      <c r="G3073" s="1" t="s">
        <v>30</v>
      </c>
      <c r="H3073" s="1" t="s">
        <v>15</v>
      </c>
      <c r="I3073" s="1" t="s">
        <v>16</v>
      </c>
      <c r="J3073" s="1" t="s">
        <v>17</v>
      </c>
      <c r="K3073" s="1" t="s">
        <v>18</v>
      </c>
      <c r="L3073" s="1" t="s">
        <v>19</v>
      </c>
      <c r="M3073" s="1" t="s">
        <v>20</v>
      </c>
      <c r="N3073" s="3" t="s">
        <v>21</v>
      </c>
    </row>
    <row r="3074" spans="1:14" ht="19.95" hidden="1" customHeight="1" x14ac:dyDescent="0.25">
      <c r="A3074" s="2">
        <v>126456</v>
      </c>
      <c r="B3074" s="1">
        <v>58</v>
      </c>
      <c r="C3074" s="1">
        <v>2.5924999999999998</v>
      </c>
      <c r="D3074" s="1">
        <v>5.1561000000000003</v>
      </c>
      <c r="E3074" s="1">
        <v>10.7226</v>
      </c>
      <c r="F3074" s="1">
        <v>21.710899999999999</v>
      </c>
      <c r="G3074" s="1" t="s">
        <v>30</v>
      </c>
      <c r="H3074" s="1" t="s">
        <v>15</v>
      </c>
      <c r="I3074" s="1" t="s">
        <v>16</v>
      </c>
      <c r="J3074" s="1" t="s">
        <v>17</v>
      </c>
      <c r="K3074" s="1" t="s">
        <v>18</v>
      </c>
      <c r="L3074" s="1" t="s">
        <v>19</v>
      </c>
      <c r="M3074" s="1" t="s">
        <v>20</v>
      </c>
      <c r="N3074" s="3" t="s">
        <v>21</v>
      </c>
    </row>
    <row r="3075" spans="1:14" ht="19.95" hidden="1" customHeight="1" x14ac:dyDescent="0.25">
      <c r="A3075" s="2">
        <v>126447</v>
      </c>
      <c r="B3075" s="1">
        <v>19</v>
      </c>
      <c r="C3075" s="1">
        <v>1.44</v>
      </c>
      <c r="D3075" s="1">
        <v>4.3959999999999999</v>
      </c>
      <c r="E3075" s="1">
        <v>8.9329000000000001</v>
      </c>
      <c r="F3075" s="1">
        <v>17.701899999999998</v>
      </c>
      <c r="G3075" s="1" t="s">
        <v>29</v>
      </c>
      <c r="H3075" s="1" t="s">
        <v>31</v>
      </c>
      <c r="I3075" s="1" t="s">
        <v>32</v>
      </c>
      <c r="J3075" s="1" t="s">
        <v>33</v>
      </c>
      <c r="K3075" s="1" t="s">
        <v>34</v>
      </c>
      <c r="L3075" s="1" t="s">
        <v>35</v>
      </c>
      <c r="M3075" s="1" t="s">
        <v>36</v>
      </c>
      <c r="N3075" s="3" t="s">
        <v>37</v>
      </c>
    </row>
    <row r="3076" spans="1:14" ht="19.95" customHeight="1" x14ac:dyDescent="0.25">
      <c r="A3076" s="2">
        <v>126433</v>
      </c>
      <c r="B3076" s="1">
        <v>63</v>
      </c>
      <c r="C3076" s="1">
        <v>3.7677999999999998</v>
      </c>
      <c r="D3076" s="1">
        <v>6.5617999999999999</v>
      </c>
      <c r="E3076" s="1">
        <v>14.881</v>
      </c>
      <c r="F3076" s="1">
        <v>28.1401</v>
      </c>
      <c r="G3076" s="1" t="s">
        <v>29</v>
      </c>
      <c r="H3076" s="1" t="s">
        <v>22</v>
      </c>
      <c r="I3076" s="1" t="s">
        <v>23</v>
      </c>
      <c r="J3076" s="1" t="s">
        <v>24</v>
      </c>
      <c r="K3076" s="1" t="s">
        <v>25</v>
      </c>
      <c r="L3076" s="1" t="s">
        <v>26</v>
      </c>
      <c r="M3076" s="1" t="s">
        <v>27</v>
      </c>
      <c r="N3076" s="3" t="s">
        <v>28</v>
      </c>
    </row>
    <row r="3077" spans="1:14" ht="19.95" hidden="1" customHeight="1" x14ac:dyDescent="0.25">
      <c r="A3077" s="2">
        <v>126413</v>
      </c>
      <c r="B3077" s="1">
        <v>10</v>
      </c>
      <c r="C3077" s="1">
        <v>1.3081</v>
      </c>
      <c r="D3077" s="1">
        <v>4.3994</v>
      </c>
      <c r="E3077" s="1">
        <v>9.3492999999999995</v>
      </c>
      <c r="F3077" s="1">
        <v>19.4375</v>
      </c>
      <c r="G3077" s="1" t="s">
        <v>38</v>
      </c>
      <c r="H3077" s="1" t="s">
        <v>31</v>
      </c>
      <c r="I3077" s="1" t="s">
        <v>32</v>
      </c>
      <c r="J3077" s="1" t="s">
        <v>33</v>
      </c>
      <c r="K3077" s="1" t="s">
        <v>34</v>
      </c>
      <c r="L3077" s="1" t="s">
        <v>35</v>
      </c>
      <c r="M3077" s="1" t="s">
        <v>36</v>
      </c>
      <c r="N3077" s="3" t="s">
        <v>37</v>
      </c>
    </row>
    <row r="3078" spans="1:14" ht="19.95" hidden="1" customHeight="1" x14ac:dyDescent="0.25">
      <c r="A3078" s="2">
        <v>126412</v>
      </c>
      <c r="B3078" s="1">
        <v>46</v>
      </c>
      <c r="C3078" s="1">
        <v>2.0192000000000001</v>
      </c>
      <c r="D3078" s="1">
        <v>5.8315999999999999</v>
      </c>
      <c r="E3078" s="1">
        <v>10.8246</v>
      </c>
      <c r="F3078" s="1">
        <v>22.712299999999999</v>
      </c>
      <c r="G3078" s="1" t="s">
        <v>38</v>
      </c>
      <c r="H3078" s="1" t="s">
        <v>15</v>
      </c>
      <c r="I3078" s="1" t="s">
        <v>16</v>
      </c>
      <c r="J3078" s="1" t="s">
        <v>17</v>
      </c>
      <c r="K3078" s="1" t="s">
        <v>18</v>
      </c>
      <c r="L3078" s="1" t="s">
        <v>19</v>
      </c>
      <c r="M3078" s="1" t="s">
        <v>20</v>
      </c>
      <c r="N3078" s="3" t="s">
        <v>21</v>
      </c>
    </row>
    <row r="3079" spans="1:14" ht="19.95" hidden="1" customHeight="1" x14ac:dyDescent="0.25">
      <c r="A3079" s="2">
        <v>126405</v>
      </c>
      <c r="B3079" s="1">
        <v>16</v>
      </c>
      <c r="C3079" s="1">
        <v>1.2617</v>
      </c>
      <c r="D3079" s="1">
        <v>4.4878999999999998</v>
      </c>
      <c r="E3079" s="1">
        <v>9.0275999999999996</v>
      </c>
      <c r="F3079" s="1">
        <v>16.771999999999998</v>
      </c>
      <c r="G3079" s="1" t="s">
        <v>14</v>
      </c>
      <c r="H3079" s="1" t="s">
        <v>31</v>
      </c>
      <c r="I3079" s="1" t="s">
        <v>32</v>
      </c>
      <c r="J3079" s="1" t="s">
        <v>33</v>
      </c>
      <c r="K3079" s="1" t="s">
        <v>34</v>
      </c>
      <c r="L3079" s="1" t="s">
        <v>35</v>
      </c>
      <c r="M3079" s="1" t="s">
        <v>36</v>
      </c>
      <c r="N3079" s="3" t="s">
        <v>37</v>
      </c>
    </row>
    <row r="3080" spans="1:14" ht="19.95" hidden="1" customHeight="1" x14ac:dyDescent="0.25">
      <c r="A3080" s="2">
        <v>126361</v>
      </c>
      <c r="B3080" s="1">
        <v>58</v>
      </c>
      <c r="C3080" s="1">
        <v>2.1305999999999998</v>
      </c>
      <c r="D3080" s="1">
        <v>5.5762</v>
      </c>
      <c r="E3080" s="1">
        <v>10.9953</v>
      </c>
      <c r="F3080" s="1">
        <v>23.958200000000001</v>
      </c>
      <c r="G3080" s="1" t="s">
        <v>38</v>
      </c>
      <c r="H3080" s="1" t="s">
        <v>15</v>
      </c>
      <c r="I3080" s="1" t="s">
        <v>16</v>
      </c>
      <c r="J3080" s="1" t="s">
        <v>17</v>
      </c>
      <c r="K3080" s="1" t="s">
        <v>18</v>
      </c>
      <c r="L3080" s="1" t="s">
        <v>19</v>
      </c>
      <c r="M3080" s="1" t="s">
        <v>20</v>
      </c>
      <c r="N3080" s="3" t="s">
        <v>21</v>
      </c>
    </row>
    <row r="3081" spans="1:14" ht="19.95" hidden="1" customHeight="1" x14ac:dyDescent="0.25">
      <c r="A3081" s="2">
        <v>126358</v>
      </c>
      <c r="B3081" s="1">
        <v>30</v>
      </c>
      <c r="C3081" s="1">
        <v>1.7921</v>
      </c>
      <c r="D3081" s="1">
        <v>4.0865</v>
      </c>
      <c r="E3081" s="1">
        <v>9.3917999999999999</v>
      </c>
      <c r="F3081" s="1">
        <v>18.250499999999999</v>
      </c>
      <c r="G3081" s="1" t="s">
        <v>14</v>
      </c>
      <c r="H3081" s="1" t="s">
        <v>31</v>
      </c>
      <c r="I3081" s="1" t="s">
        <v>32</v>
      </c>
      <c r="J3081" s="1" t="s">
        <v>33</v>
      </c>
      <c r="K3081" s="1" t="s">
        <v>34</v>
      </c>
      <c r="L3081" s="1" t="s">
        <v>35</v>
      </c>
      <c r="M3081" s="1" t="s">
        <v>36</v>
      </c>
      <c r="N3081" s="3" t="s">
        <v>37</v>
      </c>
    </row>
    <row r="3082" spans="1:14" ht="19.95" hidden="1" customHeight="1" x14ac:dyDescent="0.25">
      <c r="A3082" s="2">
        <v>126317</v>
      </c>
      <c r="B3082" s="1">
        <v>59</v>
      </c>
      <c r="C3082" s="1">
        <v>2.7265999999999999</v>
      </c>
      <c r="D3082" s="1">
        <v>5.3406000000000002</v>
      </c>
      <c r="E3082" s="1">
        <v>11.676600000000001</v>
      </c>
      <c r="F3082" s="1">
        <v>24.242999999999999</v>
      </c>
      <c r="G3082" s="1" t="s">
        <v>30</v>
      </c>
      <c r="H3082" s="1" t="s">
        <v>15</v>
      </c>
      <c r="I3082" s="1" t="s">
        <v>16</v>
      </c>
      <c r="J3082" s="1" t="s">
        <v>17</v>
      </c>
      <c r="K3082" s="1" t="s">
        <v>18</v>
      </c>
      <c r="L3082" s="1" t="s">
        <v>19</v>
      </c>
      <c r="M3082" s="1" t="s">
        <v>20</v>
      </c>
      <c r="N3082" s="3" t="s">
        <v>21</v>
      </c>
    </row>
    <row r="3083" spans="1:14" ht="19.95" hidden="1" customHeight="1" x14ac:dyDescent="0.25">
      <c r="A3083" s="2">
        <v>126199</v>
      </c>
      <c r="B3083" s="1">
        <v>21</v>
      </c>
      <c r="C3083" s="1">
        <v>1.8187</v>
      </c>
      <c r="D3083" s="1">
        <v>4.2160000000000002</v>
      </c>
      <c r="E3083" s="1">
        <v>8.9330999999999996</v>
      </c>
      <c r="F3083" s="1">
        <v>17.0489</v>
      </c>
      <c r="G3083" s="1" t="s">
        <v>14</v>
      </c>
      <c r="H3083" s="1" t="s">
        <v>31</v>
      </c>
      <c r="I3083" s="1" t="s">
        <v>32</v>
      </c>
      <c r="J3083" s="1" t="s">
        <v>33</v>
      </c>
      <c r="K3083" s="1" t="s">
        <v>34</v>
      </c>
      <c r="L3083" s="1" t="s">
        <v>35</v>
      </c>
      <c r="M3083" s="1" t="s">
        <v>36</v>
      </c>
      <c r="N3083" s="3" t="s">
        <v>37</v>
      </c>
    </row>
    <row r="3084" spans="1:14" ht="19.95" customHeight="1" x14ac:dyDescent="0.25">
      <c r="A3084" s="2">
        <v>126193</v>
      </c>
      <c r="B3084" s="1">
        <v>78</v>
      </c>
      <c r="C3084" s="1">
        <v>3.6400999999999999</v>
      </c>
      <c r="D3084" s="1">
        <v>6.7469999999999999</v>
      </c>
      <c r="E3084" s="1">
        <v>14.8619</v>
      </c>
      <c r="F3084" s="1">
        <v>27.185199999999998</v>
      </c>
      <c r="G3084" s="1" t="s">
        <v>30</v>
      </c>
      <c r="H3084" s="1" t="s">
        <v>22</v>
      </c>
      <c r="I3084" s="1" t="s">
        <v>23</v>
      </c>
      <c r="J3084" s="1" t="s">
        <v>24</v>
      </c>
      <c r="K3084" s="1" t="s">
        <v>25</v>
      </c>
      <c r="L3084" s="1" t="s">
        <v>26</v>
      </c>
      <c r="M3084" s="1" t="s">
        <v>27</v>
      </c>
      <c r="N3084" s="3" t="s">
        <v>28</v>
      </c>
    </row>
    <row r="3085" spans="1:14" ht="19.95" customHeight="1" x14ac:dyDescent="0.25">
      <c r="A3085" s="2">
        <v>126161</v>
      </c>
      <c r="B3085" s="1">
        <v>93</v>
      </c>
      <c r="C3085" s="1">
        <v>3.4397000000000002</v>
      </c>
      <c r="D3085" s="1">
        <v>6.8853</v>
      </c>
      <c r="E3085" s="1">
        <v>12.4337</v>
      </c>
      <c r="F3085" s="1">
        <v>27.0245</v>
      </c>
      <c r="G3085" s="1" t="s">
        <v>29</v>
      </c>
      <c r="H3085" s="1" t="s">
        <v>22</v>
      </c>
      <c r="I3085" s="1" t="s">
        <v>23</v>
      </c>
      <c r="J3085" s="1" t="s">
        <v>24</v>
      </c>
      <c r="K3085" s="1" t="s">
        <v>25</v>
      </c>
      <c r="L3085" s="1" t="s">
        <v>26</v>
      </c>
      <c r="M3085" s="1" t="s">
        <v>27</v>
      </c>
      <c r="N3085" s="3" t="s">
        <v>28</v>
      </c>
    </row>
    <row r="3086" spans="1:14" ht="19.95" hidden="1" customHeight="1" x14ac:dyDescent="0.25">
      <c r="A3086" s="2">
        <v>126142</v>
      </c>
      <c r="B3086" s="1">
        <v>34</v>
      </c>
      <c r="C3086" s="1">
        <v>2.9346999999999999</v>
      </c>
      <c r="D3086" s="1">
        <v>5.2621000000000002</v>
      </c>
      <c r="E3086" s="1">
        <v>10.3401</v>
      </c>
      <c r="F3086" s="1">
        <v>21.5366</v>
      </c>
      <c r="G3086" s="1" t="s">
        <v>14</v>
      </c>
      <c r="H3086" s="1" t="s">
        <v>15</v>
      </c>
      <c r="I3086" s="1" t="s">
        <v>16</v>
      </c>
      <c r="J3086" s="1" t="s">
        <v>17</v>
      </c>
      <c r="K3086" s="1" t="s">
        <v>18</v>
      </c>
      <c r="L3086" s="1" t="s">
        <v>19</v>
      </c>
      <c r="M3086" s="1" t="s">
        <v>20</v>
      </c>
      <c r="N3086" s="3" t="s">
        <v>21</v>
      </c>
    </row>
    <row r="3087" spans="1:14" ht="19.95" hidden="1" customHeight="1" x14ac:dyDescent="0.25">
      <c r="A3087" s="2">
        <v>126080</v>
      </c>
      <c r="B3087" s="1">
        <v>13</v>
      </c>
      <c r="C3087" s="1">
        <v>1.9921</v>
      </c>
      <c r="D3087" s="1">
        <v>4.5670000000000002</v>
      </c>
      <c r="E3087" s="1">
        <v>9.6637000000000004</v>
      </c>
      <c r="F3087" s="1">
        <v>19.015499999999999</v>
      </c>
      <c r="G3087" s="1" t="s">
        <v>30</v>
      </c>
      <c r="H3087" s="1" t="s">
        <v>31</v>
      </c>
      <c r="I3087" s="1" t="s">
        <v>32</v>
      </c>
      <c r="J3087" s="1" t="s">
        <v>33</v>
      </c>
      <c r="K3087" s="1" t="s">
        <v>34</v>
      </c>
      <c r="L3087" s="1" t="s">
        <v>35</v>
      </c>
      <c r="M3087" s="1" t="s">
        <v>36</v>
      </c>
      <c r="N3087" s="3" t="s">
        <v>37</v>
      </c>
    </row>
    <row r="3088" spans="1:14" ht="19.95" hidden="1" customHeight="1" x14ac:dyDescent="0.25">
      <c r="A3088" s="2">
        <v>125928</v>
      </c>
      <c r="B3088" s="1">
        <v>49</v>
      </c>
      <c r="C3088" s="1">
        <v>2.2265000000000001</v>
      </c>
      <c r="D3088" s="1">
        <v>5.0317999999999996</v>
      </c>
      <c r="E3088" s="1">
        <v>11.4621</v>
      </c>
      <c r="F3088" s="1">
        <v>23.742899999999999</v>
      </c>
      <c r="G3088" s="1" t="s">
        <v>30</v>
      </c>
      <c r="H3088" s="1" t="s">
        <v>15</v>
      </c>
      <c r="I3088" s="1" t="s">
        <v>16</v>
      </c>
      <c r="J3088" s="1" t="s">
        <v>17</v>
      </c>
      <c r="K3088" s="1" t="s">
        <v>18</v>
      </c>
      <c r="L3088" s="1" t="s">
        <v>19</v>
      </c>
      <c r="M3088" s="1" t="s">
        <v>20</v>
      </c>
      <c r="N3088" s="3" t="s">
        <v>21</v>
      </c>
    </row>
    <row r="3089" spans="1:14" ht="19.95" hidden="1" customHeight="1" x14ac:dyDescent="0.25">
      <c r="A3089" s="2">
        <v>125885</v>
      </c>
      <c r="B3089" s="1">
        <v>15</v>
      </c>
      <c r="C3089" s="1">
        <v>1.0933999999999999</v>
      </c>
      <c r="D3089" s="1">
        <v>4.6111000000000004</v>
      </c>
      <c r="E3089" s="1">
        <v>8.8271999999999995</v>
      </c>
      <c r="F3089" s="1">
        <v>17.232500000000002</v>
      </c>
      <c r="G3089" s="1" t="s">
        <v>29</v>
      </c>
      <c r="H3089" s="1" t="s">
        <v>31</v>
      </c>
      <c r="I3089" s="1" t="s">
        <v>32</v>
      </c>
      <c r="J3089" s="1" t="s">
        <v>33</v>
      </c>
      <c r="K3089" s="1" t="s">
        <v>34</v>
      </c>
      <c r="L3089" s="1" t="s">
        <v>35</v>
      </c>
      <c r="M3089" s="1" t="s">
        <v>36</v>
      </c>
      <c r="N3089" s="3" t="s">
        <v>37</v>
      </c>
    </row>
    <row r="3090" spans="1:14" ht="19.95" hidden="1" customHeight="1" x14ac:dyDescent="0.25">
      <c r="A3090" s="2">
        <v>125821</v>
      </c>
      <c r="B3090" s="1">
        <v>12</v>
      </c>
      <c r="C3090" s="1">
        <v>1.3516999999999999</v>
      </c>
      <c r="D3090" s="1">
        <v>4.7853000000000003</v>
      </c>
      <c r="E3090" s="1">
        <v>8.9827999999999992</v>
      </c>
      <c r="F3090" s="1">
        <v>16.081700000000001</v>
      </c>
      <c r="G3090" s="1" t="s">
        <v>30</v>
      </c>
      <c r="H3090" s="1" t="s">
        <v>31</v>
      </c>
      <c r="I3090" s="1" t="s">
        <v>32</v>
      </c>
      <c r="J3090" s="1" t="s">
        <v>33</v>
      </c>
      <c r="K3090" s="1" t="s">
        <v>34</v>
      </c>
      <c r="L3090" s="1" t="s">
        <v>35</v>
      </c>
      <c r="M3090" s="1" t="s">
        <v>36</v>
      </c>
      <c r="N3090" s="3" t="s">
        <v>37</v>
      </c>
    </row>
    <row r="3091" spans="1:14" ht="19.95" hidden="1" customHeight="1" x14ac:dyDescent="0.25">
      <c r="A3091" s="2">
        <v>125816</v>
      </c>
      <c r="B3091" s="1">
        <v>18</v>
      </c>
      <c r="C3091" s="1">
        <v>1.8405</v>
      </c>
      <c r="D3091" s="1">
        <v>4.4379999999999997</v>
      </c>
      <c r="E3091" s="1">
        <v>8.0128000000000004</v>
      </c>
      <c r="F3091" s="1">
        <v>18.446000000000002</v>
      </c>
      <c r="G3091" s="1" t="s">
        <v>30</v>
      </c>
      <c r="H3091" s="1" t="s">
        <v>31</v>
      </c>
      <c r="I3091" s="1" t="s">
        <v>32</v>
      </c>
      <c r="J3091" s="1" t="s">
        <v>33</v>
      </c>
      <c r="K3091" s="1" t="s">
        <v>34</v>
      </c>
      <c r="L3091" s="1" t="s">
        <v>35</v>
      </c>
      <c r="M3091" s="1" t="s">
        <v>36</v>
      </c>
      <c r="N3091" s="3" t="s">
        <v>37</v>
      </c>
    </row>
    <row r="3092" spans="1:14" ht="19.95" hidden="1" customHeight="1" x14ac:dyDescent="0.25">
      <c r="A3092" s="2">
        <v>125736</v>
      </c>
      <c r="B3092" s="1">
        <v>11</v>
      </c>
      <c r="C3092" s="1">
        <v>1.1491</v>
      </c>
      <c r="D3092" s="1">
        <v>4.5999999999999996</v>
      </c>
      <c r="E3092" s="1">
        <v>9.7474000000000007</v>
      </c>
      <c r="F3092" s="1">
        <v>17.506399999999999</v>
      </c>
      <c r="G3092" s="1" t="s">
        <v>38</v>
      </c>
      <c r="H3092" s="1" t="s">
        <v>31</v>
      </c>
      <c r="I3092" s="1" t="s">
        <v>32</v>
      </c>
      <c r="J3092" s="1" t="s">
        <v>33</v>
      </c>
      <c r="K3092" s="1" t="s">
        <v>34</v>
      </c>
      <c r="L3092" s="1" t="s">
        <v>35</v>
      </c>
      <c r="M3092" s="1" t="s">
        <v>36</v>
      </c>
      <c r="N3092" s="3" t="s">
        <v>37</v>
      </c>
    </row>
    <row r="3093" spans="1:14" ht="19.95" hidden="1" customHeight="1" x14ac:dyDescent="0.25">
      <c r="A3093" s="2">
        <v>125713</v>
      </c>
      <c r="B3093" s="1">
        <v>28</v>
      </c>
      <c r="C3093" s="1">
        <v>1.0056</v>
      </c>
      <c r="D3093" s="1">
        <v>4.5799000000000003</v>
      </c>
      <c r="E3093" s="1">
        <v>9.4598999999999993</v>
      </c>
      <c r="F3093" s="1">
        <v>17.381399999999999</v>
      </c>
      <c r="G3093" s="1" t="s">
        <v>14</v>
      </c>
      <c r="H3093" s="1" t="s">
        <v>31</v>
      </c>
      <c r="I3093" s="1" t="s">
        <v>32</v>
      </c>
      <c r="J3093" s="1" t="s">
        <v>33</v>
      </c>
      <c r="K3093" s="1" t="s">
        <v>34</v>
      </c>
      <c r="L3093" s="1" t="s">
        <v>35</v>
      </c>
      <c r="M3093" s="1" t="s">
        <v>36</v>
      </c>
      <c r="N3093" s="3" t="s">
        <v>37</v>
      </c>
    </row>
    <row r="3094" spans="1:14" ht="19.95" customHeight="1" x14ac:dyDescent="0.25">
      <c r="A3094" s="2">
        <v>125693</v>
      </c>
      <c r="B3094" s="1">
        <v>80</v>
      </c>
      <c r="C3094" s="1">
        <v>3.1713</v>
      </c>
      <c r="D3094" s="1">
        <v>6.9431000000000003</v>
      </c>
      <c r="E3094" s="1">
        <v>15.496499999999999</v>
      </c>
      <c r="F3094" s="1">
        <v>27.3325</v>
      </c>
      <c r="G3094" s="1" t="s">
        <v>38</v>
      </c>
      <c r="H3094" s="1" t="s">
        <v>22</v>
      </c>
      <c r="I3094" s="1" t="s">
        <v>23</v>
      </c>
      <c r="J3094" s="1" t="s">
        <v>24</v>
      </c>
      <c r="K3094" s="1" t="s">
        <v>25</v>
      </c>
      <c r="L3094" s="1" t="s">
        <v>26</v>
      </c>
      <c r="M3094" s="1" t="s">
        <v>27</v>
      </c>
      <c r="N3094" s="3" t="s">
        <v>28</v>
      </c>
    </row>
    <row r="3095" spans="1:14" ht="19.95" customHeight="1" x14ac:dyDescent="0.25">
      <c r="A3095" s="2">
        <v>125685</v>
      </c>
      <c r="B3095" s="1">
        <v>84</v>
      </c>
      <c r="C3095" s="1">
        <v>3.6903999999999999</v>
      </c>
      <c r="D3095" s="1">
        <v>6.7201000000000004</v>
      </c>
      <c r="E3095" s="1">
        <v>14.217700000000001</v>
      </c>
      <c r="F3095" s="1">
        <v>27.392399999999999</v>
      </c>
      <c r="G3095" s="1" t="s">
        <v>38</v>
      </c>
      <c r="H3095" s="1" t="s">
        <v>22</v>
      </c>
      <c r="I3095" s="1" t="s">
        <v>23</v>
      </c>
      <c r="J3095" s="1" t="s">
        <v>24</v>
      </c>
      <c r="K3095" s="1" t="s">
        <v>25</v>
      </c>
      <c r="L3095" s="1" t="s">
        <v>26</v>
      </c>
      <c r="M3095" s="1" t="s">
        <v>27</v>
      </c>
      <c r="N3095" s="3" t="s">
        <v>28</v>
      </c>
    </row>
    <row r="3096" spans="1:14" ht="19.95" customHeight="1" x14ac:dyDescent="0.25">
      <c r="A3096" s="2">
        <v>125682</v>
      </c>
      <c r="B3096" s="1">
        <v>100</v>
      </c>
      <c r="C3096" s="1">
        <v>3.6200999999999999</v>
      </c>
      <c r="D3096" s="1">
        <v>6.8539000000000003</v>
      </c>
      <c r="E3096" s="1">
        <v>13.273400000000001</v>
      </c>
      <c r="F3096" s="1">
        <v>28.6388</v>
      </c>
      <c r="G3096" s="1" t="s">
        <v>14</v>
      </c>
      <c r="H3096" s="1" t="s">
        <v>22</v>
      </c>
      <c r="I3096" s="1" t="s">
        <v>23</v>
      </c>
      <c r="J3096" s="1" t="s">
        <v>24</v>
      </c>
      <c r="K3096" s="1" t="s">
        <v>25</v>
      </c>
      <c r="L3096" s="1" t="s">
        <v>26</v>
      </c>
      <c r="M3096" s="1" t="s">
        <v>27</v>
      </c>
      <c r="N3096" s="3" t="s">
        <v>28</v>
      </c>
    </row>
    <row r="3097" spans="1:14" ht="19.95" hidden="1" customHeight="1" x14ac:dyDescent="0.25">
      <c r="A3097" s="2">
        <v>125665</v>
      </c>
      <c r="B3097" s="1">
        <v>28</v>
      </c>
      <c r="C3097" s="1">
        <v>1.8152999999999999</v>
      </c>
      <c r="D3097" s="1">
        <v>4.3739999999999997</v>
      </c>
      <c r="E3097" s="1">
        <v>9.8453999999999997</v>
      </c>
      <c r="F3097" s="1">
        <v>17.227499999999999</v>
      </c>
      <c r="G3097" s="1" t="s">
        <v>14</v>
      </c>
      <c r="H3097" s="1" t="s">
        <v>31</v>
      </c>
      <c r="I3097" s="1" t="s">
        <v>32</v>
      </c>
      <c r="J3097" s="1" t="s">
        <v>33</v>
      </c>
      <c r="K3097" s="1" t="s">
        <v>34</v>
      </c>
      <c r="L3097" s="1" t="s">
        <v>35</v>
      </c>
      <c r="M3097" s="1" t="s">
        <v>36</v>
      </c>
      <c r="N3097" s="3" t="s">
        <v>37</v>
      </c>
    </row>
    <row r="3098" spans="1:14" ht="19.95" hidden="1" customHeight="1" x14ac:dyDescent="0.25">
      <c r="A3098" s="2">
        <v>125607</v>
      </c>
      <c r="B3098" s="1">
        <v>41</v>
      </c>
      <c r="C3098" s="1">
        <v>2.8672</v>
      </c>
      <c r="D3098" s="1">
        <v>5.9787999999999997</v>
      </c>
      <c r="E3098" s="1">
        <v>11.198</v>
      </c>
      <c r="F3098" s="1">
        <v>20.487500000000001</v>
      </c>
      <c r="G3098" s="1" t="s">
        <v>30</v>
      </c>
      <c r="H3098" s="1" t="s">
        <v>15</v>
      </c>
      <c r="I3098" s="1" t="s">
        <v>16</v>
      </c>
      <c r="J3098" s="1" t="s">
        <v>17</v>
      </c>
      <c r="K3098" s="1" t="s">
        <v>18</v>
      </c>
      <c r="L3098" s="1" t="s">
        <v>19</v>
      </c>
      <c r="M3098" s="1" t="s">
        <v>20</v>
      </c>
      <c r="N3098" s="3" t="s">
        <v>21</v>
      </c>
    </row>
    <row r="3099" spans="1:14" ht="19.95" hidden="1" customHeight="1" x14ac:dyDescent="0.25">
      <c r="A3099" s="2">
        <v>125597</v>
      </c>
      <c r="B3099" s="1">
        <v>26</v>
      </c>
      <c r="C3099" s="1">
        <v>1.1301000000000001</v>
      </c>
      <c r="D3099" s="1">
        <v>4.1433999999999997</v>
      </c>
      <c r="E3099" s="1">
        <v>9.1870999999999992</v>
      </c>
      <c r="F3099" s="1">
        <v>16.812200000000001</v>
      </c>
      <c r="G3099" s="1" t="s">
        <v>38</v>
      </c>
      <c r="H3099" s="1" t="s">
        <v>31</v>
      </c>
      <c r="I3099" s="1" t="s">
        <v>32</v>
      </c>
      <c r="J3099" s="1" t="s">
        <v>33</v>
      </c>
      <c r="K3099" s="1" t="s">
        <v>34</v>
      </c>
      <c r="L3099" s="1" t="s">
        <v>35</v>
      </c>
      <c r="M3099" s="1" t="s">
        <v>36</v>
      </c>
      <c r="N3099" s="3" t="s">
        <v>37</v>
      </c>
    </row>
    <row r="3100" spans="1:14" ht="19.95" hidden="1" customHeight="1" x14ac:dyDescent="0.25">
      <c r="A3100" s="2">
        <v>125593</v>
      </c>
      <c r="B3100" s="1">
        <v>56</v>
      </c>
      <c r="C3100" s="1">
        <v>2.2801999999999998</v>
      </c>
      <c r="D3100" s="1">
        <v>5.423</v>
      </c>
      <c r="E3100" s="1">
        <v>11.5314</v>
      </c>
      <c r="F3100" s="1">
        <v>24.991099999999999</v>
      </c>
      <c r="G3100" s="1" t="s">
        <v>30</v>
      </c>
      <c r="H3100" s="1" t="s">
        <v>15</v>
      </c>
      <c r="I3100" s="1" t="s">
        <v>16</v>
      </c>
      <c r="J3100" s="1" t="s">
        <v>17</v>
      </c>
      <c r="K3100" s="1" t="s">
        <v>18</v>
      </c>
      <c r="L3100" s="1" t="s">
        <v>19</v>
      </c>
      <c r="M3100" s="1" t="s">
        <v>20</v>
      </c>
      <c r="N3100" s="3" t="s">
        <v>21</v>
      </c>
    </row>
    <row r="3101" spans="1:14" ht="19.95" customHeight="1" x14ac:dyDescent="0.25">
      <c r="A3101" s="2">
        <v>125571</v>
      </c>
      <c r="B3101" s="1">
        <v>75</v>
      </c>
      <c r="C3101" s="1">
        <v>3.9407000000000001</v>
      </c>
      <c r="D3101" s="1">
        <v>6.1940999999999997</v>
      </c>
      <c r="E3101" s="1">
        <v>15.5839</v>
      </c>
      <c r="F3101" s="1">
        <v>28.0441</v>
      </c>
      <c r="G3101" s="1" t="s">
        <v>38</v>
      </c>
      <c r="H3101" s="1" t="s">
        <v>22</v>
      </c>
      <c r="I3101" s="1" t="s">
        <v>23</v>
      </c>
      <c r="J3101" s="1" t="s">
        <v>24</v>
      </c>
      <c r="K3101" s="1" t="s">
        <v>25</v>
      </c>
      <c r="L3101" s="1" t="s">
        <v>26</v>
      </c>
      <c r="M3101" s="1" t="s">
        <v>27</v>
      </c>
      <c r="N3101" s="3" t="s">
        <v>28</v>
      </c>
    </row>
    <row r="3102" spans="1:14" ht="19.95" hidden="1" customHeight="1" x14ac:dyDescent="0.25">
      <c r="A3102" s="2">
        <v>125563</v>
      </c>
      <c r="B3102" s="1">
        <v>13</v>
      </c>
      <c r="C3102" s="1">
        <v>1.8643000000000001</v>
      </c>
      <c r="D3102" s="1">
        <v>4.1681999999999997</v>
      </c>
      <c r="E3102" s="1">
        <v>9.2276000000000007</v>
      </c>
      <c r="F3102" s="1">
        <v>17.432500000000001</v>
      </c>
      <c r="G3102" s="1" t="s">
        <v>14</v>
      </c>
      <c r="H3102" s="1" t="s">
        <v>31</v>
      </c>
      <c r="I3102" s="1" t="s">
        <v>32</v>
      </c>
      <c r="J3102" s="1" t="s">
        <v>33</v>
      </c>
      <c r="K3102" s="1" t="s">
        <v>34</v>
      </c>
      <c r="L3102" s="1" t="s">
        <v>35</v>
      </c>
      <c r="M3102" s="1" t="s">
        <v>36</v>
      </c>
      <c r="N3102" s="3" t="s">
        <v>37</v>
      </c>
    </row>
    <row r="3103" spans="1:14" ht="19.95" hidden="1" customHeight="1" x14ac:dyDescent="0.25">
      <c r="A3103" s="2">
        <v>125553</v>
      </c>
      <c r="B3103" s="1">
        <v>28</v>
      </c>
      <c r="C3103" s="1">
        <v>1.9419</v>
      </c>
      <c r="D3103" s="1">
        <v>4.9992999999999999</v>
      </c>
      <c r="E3103" s="1">
        <v>9.9771000000000001</v>
      </c>
      <c r="F3103" s="1">
        <v>16.782</v>
      </c>
      <c r="G3103" s="1" t="s">
        <v>14</v>
      </c>
      <c r="H3103" s="1" t="s">
        <v>31</v>
      </c>
      <c r="I3103" s="1" t="s">
        <v>32</v>
      </c>
      <c r="J3103" s="1" t="s">
        <v>33</v>
      </c>
      <c r="K3103" s="1" t="s">
        <v>34</v>
      </c>
      <c r="L3103" s="1" t="s">
        <v>35</v>
      </c>
      <c r="M3103" s="1" t="s">
        <v>36</v>
      </c>
      <c r="N3103" s="3" t="s">
        <v>37</v>
      </c>
    </row>
    <row r="3104" spans="1:14" ht="19.95" customHeight="1" x14ac:dyDescent="0.25">
      <c r="A3104" s="2">
        <v>125549</v>
      </c>
      <c r="B3104" s="1">
        <v>74</v>
      </c>
      <c r="C3104" s="1">
        <v>3.7088000000000001</v>
      </c>
      <c r="D3104" s="1">
        <v>6.8156999999999996</v>
      </c>
      <c r="E3104" s="1">
        <v>14.396699999999999</v>
      </c>
      <c r="F3104" s="1">
        <v>25.9192</v>
      </c>
      <c r="G3104" s="1" t="s">
        <v>38</v>
      </c>
      <c r="H3104" s="1" t="s">
        <v>22</v>
      </c>
      <c r="I3104" s="1" t="s">
        <v>23</v>
      </c>
      <c r="J3104" s="1" t="s">
        <v>24</v>
      </c>
      <c r="K3104" s="1" t="s">
        <v>25</v>
      </c>
      <c r="L3104" s="1" t="s">
        <v>26</v>
      </c>
      <c r="M3104" s="1" t="s">
        <v>27</v>
      </c>
      <c r="N3104" s="3" t="s">
        <v>28</v>
      </c>
    </row>
    <row r="3105" spans="1:14" ht="19.95" hidden="1" customHeight="1" x14ac:dyDescent="0.25">
      <c r="A3105" s="2">
        <v>125519</v>
      </c>
      <c r="B3105" s="1">
        <v>37</v>
      </c>
      <c r="C3105" s="1">
        <v>2.2812999999999999</v>
      </c>
      <c r="D3105" s="1">
        <v>5.0045000000000002</v>
      </c>
      <c r="E3105" s="1">
        <v>11.1241</v>
      </c>
      <c r="F3105" s="1">
        <v>20.356300000000001</v>
      </c>
      <c r="G3105" s="1" t="s">
        <v>14</v>
      </c>
      <c r="H3105" s="1" t="s">
        <v>15</v>
      </c>
      <c r="I3105" s="1" t="s">
        <v>16</v>
      </c>
      <c r="J3105" s="1" t="s">
        <v>17</v>
      </c>
      <c r="K3105" s="1" t="s">
        <v>18</v>
      </c>
      <c r="L3105" s="1" t="s">
        <v>19</v>
      </c>
      <c r="M3105" s="1" t="s">
        <v>20</v>
      </c>
      <c r="N3105" s="3" t="s">
        <v>21</v>
      </c>
    </row>
    <row r="3106" spans="1:14" ht="19.95" hidden="1" customHeight="1" x14ac:dyDescent="0.25">
      <c r="A3106" s="2">
        <v>125487</v>
      </c>
      <c r="B3106" s="1">
        <v>29</v>
      </c>
      <c r="C3106" s="1">
        <v>1.0865</v>
      </c>
      <c r="D3106" s="1">
        <v>4.1338999999999997</v>
      </c>
      <c r="E3106" s="1">
        <v>8.0828000000000007</v>
      </c>
      <c r="F3106" s="1">
        <v>17.9026</v>
      </c>
      <c r="G3106" s="1" t="s">
        <v>38</v>
      </c>
      <c r="H3106" s="1" t="s">
        <v>31</v>
      </c>
      <c r="I3106" s="1" t="s">
        <v>32</v>
      </c>
      <c r="J3106" s="1" t="s">
        <v>33</v>
      </c>
      <c r="K3106" s="1" t="s">
        <v>34</v>
      </c>
      <c r="L3106" s="1" t="s">
        <v>35</v>
      </c>
      <c r="M3106" s="1" t="s">
        <v>36</v>
      </c>
      <c r="N3106" s="3" t="s">
        <v>37</v>
      </c>
    </row>
    <row r="3107" spans="1:14" ht="19.95" hidden="1" customHeight="1" x14ac:dyDescent="0.25">
      <c r="A3107" s="2">
        <v>125390</v>
      </c>
      <c r="B3107" s="1">
        <v>10</v>
      </c>
      <c r="C3107" s="1">
        <v>1.8031999999999999</v>
      </c>
      <c r="D3107" s="1">
        <v>4.0853999999999999</v>
      </c>
      <c r="E3107" s="1">
        <v>9.1585000000000001</v>
      </c>
      <c r="F3107" s="1">
        <v>17.6296</v>
      </c>
      <c r="G3107" s="1" t="s">
        <v>30</v>
      </c>
      <c r="H3107" s="1" t="s">
        <v>31</v>
      </c>
      <c r="I3107" s="1" t="s">
        <v>32</v>
      </c>
      <c r="J3107" s="1" t="s">
        <v>33</v>
      </c>
      <c r="K3107" s="1" t="s">
        <v>34</v>
      </c>
      <c r="L3107" s="1" t="s">
        <v>35</v>
      </c>
      <c r="M3107" s="1" t="s">
        <v>36</v>
      </c>
      <c r="N3107" s="3" t="s">
        <v>37</v>
      </c>
    </row>
    <row r="3108" spans="1:14" ht="19.95" hidden="1" customHeight="1" x14ac:dyDescent="0.25">
      <c r="A3108" s="2">
        <v>125372</v>
      </c>
      <c r="B3108" s="1">
        <v>23</v>
      </c>
      <c r="C3108" s="1">
        <v>1.5840000000000001</v>
      </c>
      <c r="D3108" s="1">
        <v>4.6285999999999996</v>
      </c>
      <c r="E3108" s="1">
        <v>8.3645999999999994</v>
      </c>
      <c r="F3108" s="1">
        <v>17.414999999999999</v>
      </c>
      <c r="G3108" s="1" t="s">
        <v>38</v>
      </c>
      <c r="H3108" s="1" t="s">
        <v>31</v>
      </c>
      <c r="I3108" s="1" t="s">
        <v>32</v>
      </c>
      <c r="J3108" s="1" t="s">
        <v>33</v>
      </c>
      <c r="K3108" s="1" t="s">
        <v>34</v>
      </c>
      <c r="L3108" s="1" t="s">
        <v>35</v>
      </c>
      <c r="M3108" s="1" t="s">
        <v>36</v>
      </c>
      <c r="N3108" s="3" t="s">
        <v>37</v>
      </c>
    </row>
    <row r="3109" spans="1:14" ht="19.95" customHeight="1" x14ac:dyDescent="0.25">
      <c r="A3109" s="2">
        <v>125270</v>
      </c>
      <c r="B3109" s="1">
        <v>76</v>
      </c>
      <c r="C3109" s="1">
        <v>3.0306999999999999</v>
      </c>
      <c r="D3109" s="1">
        <v>6.1165000000000003</v>
      </c>
      <c r="E3109" s="1">
        <v>14.9617</v>
      </c>
      <c r="F3109" s="1">
        <v>25.448799999999999</v>
      </c>
      <c r="G3109" s="1" t="s">
        <v>14</v>
      </c>
      <c r="H3109" s="1" t="s">
        <v>22</v>
      </c>
      <c r="I3109" s="1" t="s">
        <v>23</v>
      </c>
      <c r="J3109" s="1" t="s">
        <v>24</v>
      </c>
      <c r="K3109" s="1" t="s">
        <v>25</v>
      </c>
      <c r="L3109" s="1" t="s">
        <v>26</v>
      </c>
      <c r="M3109" s="1" t="s">
        <v>27</v>
      </c>
      <c r="N3109" s="3" t="s">
        <v>28</v>
      </c>
    </row>
    <row r="3110" spans="1:14" ht="19.95" hidden="1" customHeight="1" x14ac:dyDescent="0.25">
      <c r="A3110" s="2">
        <v>125226</v>
      </c>
      <c r="B3110" s="1">
        <v>30</v>
      </c>
      <c r="C3110" s="1">
        <v>1.3512</v>
      </c>
      <c r="D3110" s="1">
        <v>4.6375000000000002</v>
      </c>
      <c r="E3110" s="1">
        <v>8.7649000000000008</v>
      </c>
      <c r="F3110" s="1">
        <v>18.621099999999998</v>
      </c>
      <c r="G3110" s="1" t="s">
        <v>30</v>
      </c>
      <c r="H3110" s="1" t="s">
        <v>31</v>
      </c>
      <c r="I3110" s="1" t="s">
        <v>32</v>
      </c>
      <c r="J3110" s="1" t="s">
        <v>33</v>
      </c>
      <c r="K3110" s="1" t="s">
        <v>34</v>
      </c>
      <c r="L3110" s="1" t="s">
        <v>35</v>
      </c>
      <c r="M3110" s="1" t="s">
        <v>36</v>
      </c>
      <c r="N3110" s="3" t="s">
        <v>37</v>
      </c>
    </row>
    <row r="3111" spans="1:14" ht="19.95" hidden="1" customHeight="1" x14ac:dyDescent="0.25">
      <c r="A3111" s="2">
        <v>125172</v>
      </c>
      <c r="B3111" s="1">
        <v>28</v>
      </c>
      <c r="C3111" s="1">
        <v>1.9634</v>
      </c>
      <c r="D3111" s="1">
        <v>4.1280999999999999</v>
      </c>
      <c r="E3111" s="1">
        <v>9.8070000000000004</v>
      </c>
      <c r="F3111" s="1">
        <v>16.130500000000001</v>
      </c>
      <c r="G3111" s="1" t="s">
        <v>38</v>
      </c>
      <c r="H3111" s="1" t="s">
        <v>31</v>
      </c>
      <c r="I3111" s="1" t="s">
        <v>32</v>
      </c>
      <c r="J3111" s="1" t="s">
        <v>33</v>
      </c>
      <c r="K3111" s="1" t="s">
        <v>34</v>
      </c>
      <c r="L3111" s="1" t="s">
        <v>35</v>
      </c>
      <c r="M3111" s="1" t="s">
        <v>36</v>
      </c>
      <c r="N3111" s="3" t="s">
        <v>37</v>
      </c>
    </row>
    <row r="3112" spans="1:14" ht="19.95" hidden="1" customHeight="1" x14ac:dyDescent="0.25">
      <c r="A3112" s="2">
        <v>125162</v>
      </c>
      <c r="B3112" s="1">
        <v>22</v>
      </c>
      <c r="C3112" s="1">
        <v>1.6950000000000001</v>
      </c>
      <c r="D3112" s="1">
        <v>4.0843999999999996</v>
      </c>
      <c r="E3112" s="1">
        <v>9.6828000000000003</v>
      </c>
      <c r="F3112" s="1">
        <v>17.9588</v>
      </c>
      <c r="G3112" s="1" t="s">
        <v>29</v>
      </c>
      <c r="H3112" s="1" t="s">
        <v>31</v>
      </c>
      <c r="I3112" s="1" t="s">
        <v>32</v>
      </c>
      <c r="J3112" s="1" t="s">
        <v>33</v>
      </c>
      <c r="K3112" s="1" t="s">
        <v>34</v>
      </c>
      <c r="L3112" s="1" t="s">
        <v>35</v>
      </c>
      <c r="M3112" s="1" t="s">
        <v>36</v>
      </c>
      <c r="N3112" s="3" t="s">
        <v>37</v>
      </c>
    </row>
    <row r="3113" spans="1:14" ht="19.95" customHeight="1" x14ac:dyDescent="0.25">
      <c r="A3113" s="2">
        <v>125139</v>
      </c>
      <c r="B3113" s="1">
        <v>79</v>
      </c>
      <c r="C3113" s="1">
        <v>3.7804000000000002</v>
      </c>
      <c r="D3113" s="1">
        <v>6.3827999999999996</v>
      </c>
      <c r="E3113" s="1">
        <v>15.7829</v>
      </c>
      <c r="F3113" s="1">
        <v>25.136700000000001</v>
      </c>
      <c r="G3113" s="1" t="s">
        <v>38</v>
      </c>
      <c r="H3113" s="1" t="s">
        <v>22</v>
      </c>
      <c r="I3113" s="1" t="s">
        <v>23</v>
      </c>
      <c r="J3113" s="1" t="s">
        <v>24</v>
      </c>
      <c r="K3113" s="1" t="s">
        <v>25</v>
      </c>
      <c r="L3113" s="1" t="s">
        <v>26</v>
      </c>
      <c r="M3113" s="1" t="s">
        <v>27</v>
      </c>
      <c r="N3113" s="3" t="s">
        <v>28</v>
      </c>
    </row>
    <row r="3114" spans="1:14" ht="19.95" hidden="1" customHeight="1" x14ac:dyDescent="0.25">
      <c r="A3114" s="2">
        <v>125110</v>
      </c>
      <c r="B3114" s="1">
        <v>43</v>
      </c>
      <c r="C3114" s="1">
        <v>2.9807000000000001</v>
      </c>
      <c r="D3114" s="1">
        <v>5.9744000000000002</v>
      </c>
      <c r="E3114" s="1">
        <v>11.041399999999999</v>
      </c>
      <c r="F3114" s="1">
        <v>20.623000000000001</v>
      </c>
      <c r="G3114" s="1" t="s">
        <v>29</v>
      </c>
      <c r="H3114" s="1" t="s">
        <v>15</v>
      </c>
      <c r="I3114" s="1" t="s">
        <v>16</v>
      </c>
      <c r="J3114" s="1" t="s">
        <v>17</v>
      </c>
      <c r="K3114" s="1" t="s">
        <v>18</v>
      </c>
      <c r="L3114" s="1" t="s">
        <v>19</v>
      </c>
      <c r="M3114" s="1" t="s">
        <v>20</v>
      </c>
      <c r="N3114" s="3" t="s">
        <v>21</v>
      </c>
    </row>
    <row r="3115" spans="1:14" ht="19.95" customHeight="1" x14ac:dyDescent="0.25">
      <c r="A3115" s="2">
        <v>125094</v>
      </c>
      <c r="B3115" s="1">
        <v>90</v>
      </c>
      <c r="C3115" s="1">
        <v>3.3159999999999998</v>
      </c>
      <c r="D3115" s="1">
        <v>6.8385999999999996</v>
      </c>
      <c r="E3115" s="1">
        <v>12.879099999999999</v>
      </c>
      <c r="F3115" s="1">
        <v>27.565899999999999</v>
      </c>
      <c r="G3115" s="1" t="s">
        <v>38</v>
      </c>
      <c r="H3115" s="1" t="s">
        <v>22</v>
      </c>
      <c r="I3115" s="1" t="s">
        <v>23</v>
      </c>
      <c r="J3115" s="1" t="s">
        <v>24</v>
      </c>
      <c r="K3115" s="1" t="s">
        <v>25</v>
      </c>
      <c r="L3115" s="1" t="s">
        <v>26</v>
      </c>
      <c r="M3115" s="1" t="s">
        <v>27</v>
      </c>
      <c r="N3115" s="3" t="s">
        <v>28</v>
      </c>
    </row>
    <row r="3116" spans="1:14" ht="19.95" customHeight="1" x14ac:dyDescent="0.25">
      <c r="A3116" s="2">
        <v>125046</v>
      </c>
      <c r="B3116" s="1">
        <v>67</v>
      </c>
      <c r="C3116" s="1">
        <v>3.5789</v>
      </c>
      <c r="D3116" s="1">
        <v>6.3472999999999997</v>
      </c>
      <c r="E3116" s="1">
        <v>15.046799999999999</v>
      </c>
      <c r="F3116" s="1">
        <v>26.9361</v>
      </c>
      <c r="G3116" s="1" t="s">
        <v>29</v>
      </c>
      <c r="H3116" s="1" t="s">
        <v>22</v>
      </c>
      <c r="I3116" s="1" t="s">
        <v>23</v>
      </c>
      <c r="J3116" s="1" t="s">
        <v>24</v>
      </c>
      <c r="K3116" s="1" t="s">
        <v>25</v>
      </c>
      <c r="L3116" s="1" t="s">
        <v>26</v>
      </c>
      <c r="M3116" s="1" t="s">
        <v>27</v>
      </c>
      <c r="N3116" s="3" t="s">
        <v>28</v>
      </c>
    </row>
    <row r="3117" spans="1:14" ht="19.95" hidden="1" customHeight="1" x14ac:dyDescent="0.25">
      <c r="A3117" s="2">
        <v>125016</v>
      </c>
      <c r="B3117" s="1">
        <v>44</v>
      </c>
      <c r="C3117" s="1">
        <v>2.5842000000000001</v>
      </c>
      <c r="D3117" s="1">
        <v>5.5445000000000002</v>
      </c>
      <c r="E3117" s="1">
        <v>10.259</v>
      </c>
      <c r="F3117" s="1">
        <v>20.266999999999999</v>
      </c>
      <c r="G3117" s="1" t="s">
        <v>14</v>
      </c>
      <c r="H3117" s="1" t="s">
        <v>15</v>
      </c>
      <c r="I3117" s="1" t="s">
        <v>16</v>
      </c>
      <c r="J3117" s="1" t="s">
        <v>17</v>
      </c>
      <c r="K3117" s="1" t="s">
        <v>18</v>
      </c>
      <c r="L3117" s="1" t="s">
        <v>19</v>
      </c>
      <c r="M3117" s="1" t="s">
        <v>20</v>
      </c>
      <c r="N3117" s="3" t="s">
        <v>21</v>
      </c>
    </row>
    <row r="3118" spans="1:14" ht="19.95" hidden="1" customHeight="1" x14ac:dyDescent="0.25">
      <c r="A3118" s="2">
        <v>124977</v>
      </c>
      <c r="B3118" s="1">
        <v>24</v>
      </c>
      <c r="C3118" s="1">
        <v>1.8695999999999999</v>
      </c>
      <c r="D3118" s="1">
        <v>4.1632999999999996</v>
      </c>
      <c r="E3118" s="1">
        <v>8.2487999999999992</v>
      </c>
      <c r="F3118" s="1">
        <v>16.756599999999999</v>
      </c>
      <c r="G3118" s="1" t="s">
        <v>29</v>
      </c>
      <c r="H3118" s="1" t="s">
        <v>31</v>
      </c>
      <c r="I3118" s="1" t="s">
        <v>32</v>
      </c>
      <c r="J3118" s="1" t="s">
        <v>33</v>
      </c>
      <c r="K3118" s="1" t="s">
        <v>34</v>
      </c>
      <c r="L3118" s="1" t="s">
        <v>35</v>
      </c>
      <c r="M3118" s="1" t="s">
        <v>36</v>
      </c>
      <c r="N3118" s="3" t="s">
        <v>37</v>
      </c>
    </row>
    <row r="3119" spans="1:14" ht="19.95" hidden="1" customHeight="1" x14ac:dyDescent="0.25">
      <c r="A3119" s="2">
        <v>124970</v>
      </c>
      <c r="B3119" s="1">
        <v>34</v>
      </c>
      <c r="C3119" s="1">
        <v>2.0044</v>
      </c>
      <c r="D3119" s="1">
        <v>5.7496</v>
      </c>
      <c r="E3119" s="1">
        <v>10.5038</v>
      </c>
      <c r="F3119" s="1">
        <v>22.889199999999999</v>
      </c>
      <c r="G3119" s="1" t="s">
        <v>38</v>
      </c>
      <c r="H3119" s="1" t="s">
        <v>15</v>
      </c>
      <c r="I3119" s="1" t="s">
        <v>16</v>
      </c>
      <c r="J3119" s="1" t="s">
        <v>17</v>
      </c>
      <c r="K3119" s="1" t="s">
        <v>18</v>
      </c>
      <c r="L3119" s="1" t="s">
        <v>19</v>
      </c>
      <c r="M3119" s="1" t="s">
        <v>20</v>
      </c>
      <c r="N3119" s="3" t="s">
        <v>21</v>
      </c>
    </row>
    <row r="3120" spans="1:14" ht="19.95" hidden="1" customHeight="1" x14ac:dyDescent="0.25">
      <c r="A3120" s="2">
        <v>124968</v>
      </c>
      <c r="B3120" s="1">
        <v>22</v>
      </c>
      <c r="C3120" s="1">
        <v>1.157</v>
      </c>
      <c r="D3120" s="1">
        <v>4.8360000000000003</v>
      </c>
      <c r="E3120" s="1">
        <v>8.0777000000000001</v>
      </c>
      <c r="F3120" s="1">
        <v>16.228000000000002</v>
      </c>
      <c r="G3120" s="1" t="s">
        <v>30</v>
      </c>
      <c r="H3120" s="1" t="s">
        <v>31</v>
      </c>
      <c r="I3120" s="1" t="s">
        <v>32</v>
      </c>
      <c r="J3120" s="1" t="s">
        <v>33</v>
      </c>
      <c r="K3120" s="1" t="s">
        <v>34</v>
      </c>
      <c r="L3120" s="1" t="s">
        <v>35</v>
      </c>
      <c r="M3120" s="1" t="s">
        <v>36</v>
      </c>
      <c r="N3120" s="3" t="s">
        <v>37</v>
      </c>
    </row>
    <row r="3121" spans="1:14" ht="19.95" customHeight="1" x14ac:dyDescent="0.25">
      <c r="A3121" s="2">
        <v>124925</v>
      </c>
      <c r="B3121" s="1">
        <v>99</v>
      </c>
      <c r="C3121" s="1">
        <v>3.3622000000000001</v>
      </c>
      <c r="D3121" s="1">
        <v>6.7154999999999996</v>
      </c>
      <c r="E3121" s="1">
        <v>12.9564</v>
      </c>
      <c r="F3121" s="1">
        <v>25.194700000000001</v>
      </c>
      <c r="G3121" s="1" t="s">
        <v>14</v>
      </c>
      <c r="H3121" s="1" t="s">
        <v>22</v>
      </c>
      <c r="I3121" s="1" t="s">
        <v>23</v>
      </c>
      <c r="J3121" s="1" t="s">
        <v>24</v>
      </c>
      <c r="K3121" s="1" t="s">
        <v>25</v>
      </c>
      <c r="L3121" s="1" t="s">
        <v>26</v>
      </c>
      <c r="M3121" s="1" t="s">
        <v>27</v>
      </c>
      <c r="N3121" s="3" t="s">
        <v>28</v>
      </c>
    </row>
    <row r="3122" spans="1:14" ht="19.95" hidden="1" customHeight="1" x14ac:dyDescent="0.25">
      <c r="A3122" s="2">
        <v>124894</v>
      </c>
      <c r="B3122" s="1">
        <v>12</v>
      </c>
      <c r="C3122" s="1">
        <v>1.9805999999999999</v>
      </c>
      <c r="D3122" s="1">
        <v>4.7309000000000001</v>
      </c>
      <c r="E3122" s="1">
        <v>8.4085999999999999</v>
      </c>
      <c r="F3122" s="1">
        <v>18.962599999999998</v>
      </c>
      <c r="G3122" s="1" t="s">
        <v>38</v>
      </c>
      <c r="H3122" s="1" t="s">
        <v>31</v>
      </c>
      <c r="I3122" s="1" t="s">
        <v>32</v>
      </c>
      <c r="J3122" s="1" t="s">
        <v>33</v>
      </c>
      <c r="K3122" s="1" t="s">
        <v>34</v>
      </c>
      <c r="L3122" s="1" t="s">
        <v>35</v>
      </c>
      <c r="M3122" s="1" t="s">
        <v>36</v>
      </c>
      <c r="N3122" s="3" t="s">
        <v>37</v>
      </c>
    </row>
    <row r="3123" spans="1:14" ht="19.95" hidden="1" customHeight="1" x14ac:dyDescent="0.25">
      <c r="A3123" s="2">
        <v>124848</v>
      </c>
      <c r="B3123" s="1">
        <v>24</v>
      </c>
      <c r="C3123" s="1">
        <v>1.8119000000000001</v>
      </c>
      <c r="D3123" s="1">
        <v>4.4931000000000001</v>
      </c>
      <c r="E3123" s="1">
        <v>9.0648999999999997</v>
      </c>
      <c r="F3123" s="1">
        <v>16.619499999999999</v>
      </c>
      <c r="G3123" s="1" t="s">
        <v>14</v>
      </c>
      <c r="H3123" s="1" t="s">
        <v>31</v>
      </c>
      <c r="I3123" s="1" t="s">
        <v>32</v>
      </c>
      <c r="J3123" s="1" t="s">
        <v>33</v>
      </c>
      <c r="K3123" s="1" t="s">
        <v>34</v>
      </c>
      <c r="L3123" s="1" t="s">
        <v>35</v>
      </c>
      <c r="M3123" s="1" t="s">
        <v>36</v>
      </c>
      <c r="N3123" s="3" t="s">
        <v>37</v>
      </c>
    </row>
    <row r="3124" spans="1:14" ht="19.95" hidden="1" customHeight="1" x14ac:dyDescent="0.25">
      <c r="A3124" s="2">
        <v>124818</v>
      </c>
      <c r="B3124" s="1">
        <v>49</v>
      </c>
      <c r="C3124" s="1">
        <v>2.2644000000000002</v>
      </c>
      <c r="D3124" s="1">
        <v>5.5869</v>
      </c>
      <c r="E3124" s="1">
        <v>11.6693</v>
      </c>
      <c r="F3124" s="1">
        <v>20.154699999999998</v>
      </c>
      <c r="G3124" s="1" t="s">
        <v>30</v>
      </c>
      <c r="H3124" s="1" t="s">
        <v>15</v>
      </c>
      <c r="I3124" s="1" t="s">
        <v>16</v>
      </c>
      <c r="J3124" s="1" t="s">
        <v>17</v>
      </c>
      <c r="K3124" s="1" t="s">
        <v>18</v>
      </c>
      <c r="L3124" s="1" t="s">
        <v>19</v>
      </c>
      <c r="M3124" s="1" t="s">
        <v>20</v>
      </c>
      <c r="N3124" s="3" t="s">
        <v>21</v>
      </c>
    </row>
    <row r="3125" spans="1:14" ht="19.95" customHeight="1" x14ac:dyDescent="0.25">
      <c r="A3125" s="2">
        <v>124747</v>
      </c>
      <c r="B3125" s="1">
        <v>92</v>
      </c>
      <c r="C3125" s="1">
        <v>3.8643999999999998</v>
      </c>
      <c r="D3125" s="1">
        <v>6.6040999999999999</v>
      </c>
      <c r="E3125" s="1">
        <v>13.962300000000001</v>
      </c>
      <c r="F3125" s="1">
        <v>28.3369</v>
      </c>
      <c r="G3125" s="1" t="s">
        <v>14</v>
      </c>
      <c r="H3125" s="1" t="s">
        <v>22</v>
      </c>
      <c r="I3125" s="1" t="s">
        <v>23</v>
      </c>
      <c r="J3125" s="1" t="s">
        <v>24</v>
      </c>
      <c r="K3125" s="1" t="s">
        <v>25</v>
      </c>
      <c r="L3125" s="1" t="s">
        <v>26</v>
      </c>
      <c r="M3125" s="1" t="s">
        <v>27</v>
      </c>
      <c r="N3125" s="3" t="s">
        <v>28</v>
      </c>
    </row>
    <row r="3126" spans="1:14" ht="19.95" hidden="1" customHeight="1" x14ac:dyDescent="0.25">
      <c r="A3126" s="2">
        <v>124684</v>
      </c>
      <c r="B3126" s="1">
        <v>23</v>
      </c>
      <c r="C3126" s="1">
        <v>1.3465</v>
      </c>
      <c r="D3126" s="1">
        <v>4.0387000000000004</v>
      </c>
      <c r="E3126" s="1">
        <v>8.4108999999999998</v>
      </c>
      <c r="F3126" s="1">
        <v>17.104600000000001</v>
      </c>
      <c r="G3126" s="1" t="s">
        <v>14</v>
      </c>
      <c r="H3126" s="1" t="s">
        <v>31</v>
      </c>
      <c r="I3126" s="1" t="s">
        <v>32</v>
      </c>
      <c r="J3126" s="1" t="s">
        <v>33</v>
      </c>
      <c r="K3126" s="1" t="s">
        <v>34</v>
      </c>
      <c r="L3126" s="1" t="s">
        <v>35</v>
      </c>
      <c r="M3126" s="1" t="s">
        <v>36</v>
      </c>
      <c r="N3126" s="3" t="s">
        <v>37</v>
      </c>
    </row>
    <row r="3127" spans="1:14" ht="19.95" hidden="1" customHeight="1" x14ac:dyDescent="0.25">
      <c r="A3127" s="2">
        <v>124603</v>
      </c>
      <c r="B3127" s="1">
        <v>52</v>
      </c>
      <c r="C3127" s="1">
        <v>2.5466000000000002</v>
      </c>
      <c r="D3127" s="1">
        <v>5.5156999999999998</v>
      </c>
      <c r="E3127" s="1">
        <v>11.033099999999999</v>
      </c>
      <c r="F3127" s="1">
        <v>23.391200000000001</v>
      </c>
      <c r="G3127" s="1" t="s">
        <v>14</v>
      </c>
      <c r="H3127" s="1" t="s">
        <v>15</v>
      </c>
      <c r="I3127" s="1" t="s">
        <v>16</v>
      </c>
      <c r="J3127" s="1" t="s">
        <v>17</v>
      </c>
      <c r="K3127" s="1" t="s">
        <v>18</v>
      </c>
      <c r="L3127" s="1" t="s">
        <v>19</v>
      </c>
      <c r="M3127" s="1" t="s">
        <v>20</v>
      </c>
      <c r="N3127" s="3" t="s">
        <v>21</v>
      </c>
    </row>
    <row r="3128" spans="1:14" ht="19.95" hidden="1" customHeight="1" x14ac:dyDescent="0.25">
      <c r="A3128" s="2">
        <v>124602</v>
      </c>
      <c r="B3128" s="1">
        <v>24</v>
      </c>
      <c r="C3128" s="1">
        <v>1.5154000000000001</v>
      </c>
      <c r="D3128" s="1">
        <v>4.2461000000000002</v>
      </c>
      <c r="E3128" s="1">
        <v>8.0370000000000008</v>
      </c>
      <c r="F3128" s="1">
        <v>17.378499999999999</v>
      </c>
      <c r="G3128" s="1" t="s">
        <v>30</v>
      </c>
      <c r="H3128" s="1" t="s">
        <v>31</v>
      </c>
      <c r="I3128" s="1" t="s">
        <v>32</v>
      </c>
      <c r="J3128" s="1" t="s">
        <v>33</v>
      </c>
      <c r="K3128" s="1" t="s">
        <v>34</v>
      </c>
      <c r="L3128" s="1" t="s">
        <v>35</v>
      </c>
      <c r="M3128" s="1" t="s">
        <v>36</v>
      </c>
      <c r="N3128" s="3" t="s">
        <v>37</v>
      </c>
    </row>
    <row r="3129" spans="1:14" ht="19.95" hidden="1" customHeight="1" x14ac:dyDescent="0.25">
      <c r="A3129" s="2">
        <v>124585</v>
      </c>
      <c r="B3129" s="1">
        <v>28</v>
      </c>
      <c r="C3129" s="1">
        <v>1.5026999999999999</v>
      </c>
      <c r="D3129" s="1">
        <v>4.3018000000000001</v>
      </c>
      <c r="E3129" s="1">
        <v>9.6846999999999994</v>
      </c>
      <c r="F3129" s="1">
        <v>18.2163</v>
      </c>
      <c r="G3129" s="1" t="s">
        <v>29</v>
      </c>
      <c r="H3129" s="1" t="s">
        <v>31</v>
      </c>
      <c r="I3129" s="1" t="s">
        <v>32</v>
      </c>
      <c r="J3129" s="1" t="s">
        <v>33</v>
      </c>
      <c r="K3129" s="1" t="s">
        <v>34</v>
      </c>
      <c r="L3129" s="1" t="s">
        <v>35</v>
      </c>
      <c r="M3129" s="1" t="s">
        <v>36</v>
      </c>
      <c r="N3129" s="3" t="s">
        <v>37</v>
      </c>
    </row>
    <row r="3130" spans="1:14" ht="19.95" hidden="1" customHeight="1" x14ac:dyDescent="0.25">
      <c r="A3130" s="2">
        <v>124581</v>
      </c>
      <c r="B3130" s="1">
        <v>50</v>
      </c>
      <c r="C3130" s="1">
        <v>2.2467999999999999</v>
      </c>
      <c r="D3130" s="1">
        <v>5.0274999999999999</v>
      </c>
      <c r="E3130" s="1">
        <v>10.79</v>
      </c>
      <c r="F3130" s="1">
        <v>22.951599999999999</v>
      </c>
      <c r="G3130" s="1" t="s">
        <v>14</v>
      </c>
      <c r="H3130" s="1" t="s">
        <v>15</v>
      </c>
      <c r="I3130" s="1" t="s">
        <v>16</v>
      </c>
      <c r="J3130" s="1" t="s">
        <v>17</v>
      </c>
      <c r="K3130" s="1" t="s">
        <v>18</v>
      </c>
      <c r="L3130" s="1" t="s">
        <v>19</v>
      </c>
      <c r="M3130" s="1" t="s">
        <v>20</v>
      </c>
      <c r="N3130" s="3" t="s">
        <v>21</v>
      </c>
    </row>
    <row r="3131" spans="1:14" ht="19.95" customHeight="1" x14ac:dyDescent="0.25">
      <c r="A3131" s="2">
        <v>124519</v>
      </c>
      <c r="B3131" s="1">
        <v>81</v>
      </c>
      <c r="C3131" s="1">
        <v>3.1541999999999999</v>
      </c>
      <c r="D3131" s="1">
        <v>6.0826000000000002</v>
      </c>
      <c r="E3131" s="1">
        <v>14.2506</v>
      </c>
      <c r="F3131" s="1">
        <v>25.443300000000001</v>
      </c>
      <c r="G3131" s="1" t="s">
        <v>29</v>
      </c>
      <c r="H3131" s="1" t="s">
        <v>22</v>
      </c>
      <c r="I3131" s="1" t="s">
        <v>23</v>
      </c>
      <c r="J3131" s="1" t="s">
        <v>24</v>
      </c>
      <c r="K3131" s="1" t="s">
        <v>25</v>
      </c>
      <c r="L3131" s="1" t="s">
        <v>26</v>
      </c>
      <c r="M3131" s="1" t="s">
        <v>27</v>
      </c>
      <c r="N3131" s="3" t="s">
        <v>28</v>
      </c>
    </row>
    <row r="3132" spans="1:14" ht="19.95" hidden="1" customHeight="1" x14ac:dyDescent="0.25">
      <c r="A3132" s="2">
        <v>124501</v>
      </c>
      <c r="B3132" s="1">
        <v>50</v>
      </c>
      <c r="C3132" s="1">
        <v>2.4300999999999999</v>
      </c>
      <c r="D3132" s="1">
        <v>5.8010999999999999</v>
      </c>
      <c r="E3132" s="1">
        <v>11.8392</v>
      </c>
      <c r="F3132" s="1">
        <v>24.8779</v>
      </c>
      <c r="G3132" s="1" t="s">
        <v>14</v>
      </c>
      <c r="H3132" s="1" t="s">
        <v>15</v>
      </c>
      <c r="I3132" s="1" t="s">
        <v>16</v>
      </c>
      <c r="J3132" s="1" t="s">
        <v>17</v>
      </c>
      <c r="K3132" s="1" t="s">
        <v>18</v>
      </c>
      <c r="L3132" s="1" t="s">
        <v>19</v>
      </c>
      <c r="M3132" s="1" t="s">
        <v>20</v>
      </c>
      <c r="N3132" s="3" t="s">
        <v>21</v>
      </c>
    </row>
    <row r="3133" spans="1:14" ht="19.95" customHeight="1" x14ac:dyDescent="0.25">
      <c r="A3133" s="2">
        <v>124457</v>
      </c>
      <c r="B3133" s="1">
        <v>77</v>
      </c>
      <c r="C3133" s="1">
        <v>3.9338000000000002</v>
      </c>
      <c r="D3133" s="1">
        <v>6.1422999999999996</v>
      </c>
      <c r="E3133" s="1">
        <v>15.790900000000001</v>
      </c>
      <c r="F3133" s="1">
        <v>26.105599999999999</v>
      </c>
      <c r="G3133" s="1" t="s">
        <v>14</v>
      </c>
      <c r="H3133" s="1" t="s">
        <v>22</v>
      </c>
      <c r="I3133" s="1" t="s">
        <v>23</v>
      </c>
      <c r="J3133" s="1" t="s">
        <v>24</v>
      </c>
      <c r="K3133" s="1" t="s">
        <v>25</v>
      </c>
      <c r="L3133" s="1" t="s">
        <v>26</v>
      </c>
      <c r="M3133" s="1" t="s">
        <v>27</v>
      </c>
      <c r="N3133" s="3" t="s">
        <v>28</v>
      </c>
    </row>
    <row r="3134" spans="1:14" ht="19.95" customHeight="1" x14ac:dyDescent="0.25">
      <c r="A3134" s="2">
        <v>124426</v>
      </c>
      <c r="B3134" s="1">
        <v>79</v>
      </c>
      <c r="C3134" s="1">
        <v>3.3820000000000001</v>
      </c>
      <c r="D3134" s="1">
        <v>6.9344999999999999</v>
      </c>
      <c r="E3134" s="1">
        <v>15.0749</v>
      </c>
      <c r="F3134" s="1">
        <v>27.311</v>
      </c>
      <c r="G3134" s="1" t="s">
        <v>38</v>
      </c>
      <c r="H3134" s="1" t="s">
        <v>22</v>
      </c>
      <c r="I3134" s="1" t="s">
        <v>23</v>
      </c>
      <c r="J3134" s="1" t="s">
        <v>24</v>
      </c>
      <c r="K3134" s="1" t="s">
        <v>25</v>
      </c>
      <c r="L3134" s="1" t="s">
        <v>26</v>
      </c>
      <c r="M3134" s="1" t="s">
        <v>27</v>
      </c>
      <c r="N3134" s="3" t="s">
        <v>28</v>
      </c>
    </row>
    <row r="3135" spans="1:14" ht="19.95" customHeight="1" x14ac:dyDescent="0.25">
      <c r="A3135" s="2">
        <v>124384</v>
      </c>
      <c r="B3135" s="1">
        <v>72</v>
      </c>
      <c r="C3135" s="1">
        <v>3.8473000000000002</v>
      </c>
      <c r="D3135" s="1">
        <v>6.7592999999999996</v>
      </c>
      <c r="E3135" s="1">
        <v>15.3492</v>
      </c>
      <c r="F3135" s="1">
        <v>27.445499999999999</v>
      </c>
      <c r="G3135" s="1" t="s">
        <v>14</v>
      </c>
      <c r="H3135" s="1" t="s">
        <v>22</v>
      </c>
      <c r="I3135" s="1" t="s">
        <v>23</v>
      </c>
      <c r="J3135" s="1" t="s">
        <v>24</v>
      </c>
      <c r="K3135" s="1" t="s">
        <v>25</v>
      </c>
      <c r="L3135" s="1" t="s">
        <v>26</v>
      </c>
      <c r="M3135" s="1" t="s">
        <v>27</v>
      </c>
      <c r="N3135" s="3" t="s">
        <v>28</v>
      </c>
    </row>
    <row r="3136" spans="1:14" ht="19.95" hidden="1" customHeight="1" x14ac:dyDescent="0.25">
      <c r="A3136" s="2">
        <v>124361</v>
      </c>
      <c r="B3136" s="1">
        <v>54</v>
      </c>
      <c r="C3136" s="1">
        <v>2.2965</v>
      </c>
      <c r="D3136" s="1">
        <v>5.6454000000000004</v>
      </c>
      <c r="E3136" s="1">
        <v>11.7179</v>
      </c>
      <c r="F3136" s="1">
        <v>24.085699999999999</v>
      </c>
      <c r="G3136" s="1" t="s">
        <v>14</v>
      </c>
      <c r="H3136" s="1" t="s">
        <v>15</v>
      </c>
      <c r="I3136" s="1" t="s">
        <v>16</v>
      </c>
      <c r="J3136" s="1" t="s">
        <v>17</v>
      </c>
      <c r="K3136" s="1" t="s">
        <v>18</v>
      </c>
      <c r="L3136" s="1" t="s">
        <v>19</v>
      </c>
      <c r="M3136" s="1" t="s">
        <v>20</v>
      </c>
      <c r="N3136" s="3" t="s">
        <v>21</v>
      </c>
    </row>
    <row r="3137" spans="1:14" ht="19.95" hidden="1" customHeight="1" x14ac:dyDescent="0.25">
      <c r="A3137" s="2">
        <v>124341</v>
      </c>
      <c r="B3137" s="1">
        <v>41</v>
      </c>
      <c r="C3137" s="1">
        <v>2.5085000000000002</v>
      </c>
      <c r="D3137" s="1">
        <v>5.4306999999999999</v>
      </c>
      <c r="E3137" s="1">
        <v>11.4871</v>
      </c>
      <c r="F3137" s="1">
        <v>24.5214</v>
      </c>
      <c r="G3137" s="1" t="s">
        <v>38</v>
      </c>
      <c r="H3137" s="1" t="s">
        <v>15</v>
      </c>
      <c r="I3137" s="1" t="s">
        <v>16</v>
      </c>
      <c r="J3137" s="1" t="s">
        <v>17</v>
      </c>
      <c r="K3137" s="1" t="s">
        <v>18</v>
      </c>
      <c r="L3137" s="1" t="s">
        <v>19</v>
      </c>
      <c r="M3137" s="1" t="s">
        <v>20</v>
      </c>
      <c r="N3137" s="3" t="s">
        <v>21</v>
      </c>
    </row>
    <row r="3138" spans="1:14" ht="19.95" hidden="1" customHeight="1" x14ac:dyDescent="0.25">
      <c r="A3138" s="2">
        <v>124334</v>
      </c>
      <c r="B3138" s="1">
        <v>47</v>
      </c>
      <c r="C3138" s="1">
        <v>2.0792000000000002</v>
      </c>
      <c r="D3138" s="1">
        <v>5.2130999999999998</v>
      </c>
      <c r="E3138" s="1">
        <v>11.047499999999999</v>
      </c>
      <c r="F3138" s="1">
        <v>22.5501</v>
      </c>
      <c r="G3138" s="1" t="s">
        <v>14</v>
      </c>
      <c r="H3138" s="1" t="s">
        <v>15</v>
      </c>
      <c r="I3138" s="1" t="s">
        <v>16</v>
      </c>
      <c r="J3138" s="1" t="s">
        <v>17</v>
      </c>
      <c r="K3138" s="1" t="s">
        <v>18</v>
      </c>
      <c r="L3138" s="1" t="s">
        <v>19</v>
      </c>
      <c r="M3138" s="1" t="s">
        <v>20</v>
      </c>
      <c r="N3138" s="3" t="s">
        <v>21</v>
      </c>
    </row>
    <row r="3139" spans="1:14" ht="19.95" hidden="1" customHeight="1" x14ac:dyDescent="0.25">
      <c r="A3139" s="2">
        <v>124312</v>
      </c>
      <c r="B3139" s="1">
        <v>51</v>
      </c>
      <c r="C3139" s="1">
        <v>2.4653</v>
      </c>
      <c r="D3139" s="1">
        <v>5.0063000000000004</v>
      </c>
      <c r="E3139" s="1">
        <v>11.766</v>
      </c>
      <c r="F3139" s="1">
        <v>24.105799999999999</v>
      </c>
      <c r="G3139" s="1" t="s">
        <v>30</v>
      </c>
      <c r="H3139" s="1" t="s">
        <v>15</v>
      </c>
      <c r="I3139" s="1" t="s">
        <v>16</v>
      </c>
      <c r="J3139" s="1" t="s">
        <v>17</v>
      </c>
      <c r="K3139" s="1" t="s">
        <v>18</v>
      </c>
      <c r="L3139" s="1" t="s">
        <v>19</v>
      </c>
      <c r="M3139" s="1" t="s">
        <v>20</v>
      </c>
      <c r="N3139" s="3" t="s">
        <v>21</v>
      </c>
    </row>
    <row r="3140" spans="1:14" ht="19.95" hidden="1" customHeight="1" x14ac:dyDescent="0.25">
      <c r="A3140" s="2">
        <v>124305</v>
      </c>
      <c r="B3140" s="1">
        <v>29</v>
      </c>
      <c r="C3140" s="1">
        <v>1.5130999999999999</v>
      </c>
      <c r="D3140" s="1">
        <v>4.5934999999999997</v>
      </c>
      <c r="E3140" s="1">
        <v>9.5512999999999995</v>
      </c>
      <c r="F3140" s="1">
        <v>18.971900000000002</v>
      </c>
      <c r="G3140" s="1" t="s">
        <v>29</v>
      </c>
      <c r="H3140" s="1" t="s">
        <v>31</v>
      </c>
      <c r="I3140" s="1" t="s">
        <v>32</v>
      </c>
      <c r="J3140" s="1" t="s">
        <v>33</v>
      </c>
      <c r="K3140" s="1" t="s">
        <v>34</v>
      </c>
      <c r="L3140" s="1" t="s">
        <v>35</v>
      </c>
      <c r="M3140" s="1" t="s">
        <v>36</v>
      </c>
      <c r="N3140" s="3" t="s">
        <v>37</v>
      </c>
    </row>
    <row r="3141" spans="1:14" ht="19.95" customHeight="1" x14ac:dyDescent="0.25">
      <c r="A3141" s="2">
        <v>124302</v>
      </c>
      <c r="B3141" s="1">
        <v>74</v>
      </c>
      <c r="C3141" s="1">
        <v>3.1623999999999999</v>
      </c>
      <c r="D3141" s="1">
        <v>6.9542999999999999</v>
      </c>
      <c r="E3141" s="1">
        <v>15.578099999999999</v>
      </c>
      <c r="F3141" s="1">
        <v>26.962199999999999</v>
      </c>
      <c r="G3141" s="1" t="s">
        <v>30</v>
      </c>
      <c r="H3141" s="1" t="s">
        <v>22</v>
      </c>
      <c r="I3141" s="1" t="s">
        <v>23</v>
      </c>
      <c r="J3141" s="1" t="s">
        <v>24</v>
      </c>
      <c r="K3141" s="1" t="s">
        <v>25</v>
      </c>
      <c r="L3141" s="1" t="s">
        <v>26</v>
      </c>
      <c r="M3141" s="1" t="s">
        <v>27</v>
      </c>
      <c r="N3141" s="3" t="s">
        <v>28</v>
      </c>
    </row>
    <row r="3142" spans="1:14" ht="19.95" hidden="1" customHeight="1" x14ac:dyDescent="0.25">
      <c r="A3142" s="2">
        <v>124290</v>
      </c>
      <c r="B3142" s="1">
        <v>11</v>
      </c>
      <c r="C3142" s="1">
        <v>1.6341000000000001</v>
      </c>
      <c r="D3142" s="1">
        <v>4.9752000000000001</v>
      </c>
      <c r="E3142" s="1">
        <v>9.9090000000000007</v>
      </c>
      <c r="F3142" s="1">
        <v>16.426400000000001</v>
      </c>
      <c r="G3142" s="1" t="s">
        <v>38</v>
      </c>
      <c r="H3142" s="1" t="s">
        <v>31</v>
      </c>
      <c r="I3142" s="1" t="s">
        <v>32</v>
      </c>
      <c r="J3142" s="1" t="s">
        <v>33</v>
      </c>
      <c r="K3142" s="1" t="s">
        <v>34</v>
      </c>
      <c r="L3142" s="1" t="s">
        <v>35</v>
      </c>
      <c r="M3142" s="1" t="s">
        <v>36</v>
      </c>
      <c r="N3142" s="3" t="s">
        <v>37</v>
      </c>
    </row>
    <row r="3143" spans="1:14" ht="19.95" customHeight="1" x14ac:dyDescent="0.25">
      <c r="A3143" s="2">
        <v>124288</v>
      </c>
      <c r="B3143" s="1">
        <v>81</v>
      </c>
      <c r="C3143" s="1">
        <v>3.121</v>
      </c>
      <c r="D3143" s="1">
        <v>6.7901999999999996</v>
      </c>
      <c r="E3143" s="1">
        <v>12.673500000000001</v>
      </c>
      <c r="F3143" s="1">
        <v>25.810199999999998</v>
      </c>
      <c r="G3143" s="1" t="s">
        <v>38</v>
      </c>
      <c r="H3143" s="1" t="s">
        <v>22</v>
      </c>
      <c r="I3143" s="1" t="s">
        <v>23</v>
      </c>
      <c r="J3143" s="1" t="s">
        <v>24</v>
      </c>
      <c r="K3143" s="1" t="s">
        <v>25</v>
      </c>
      <c r="L3143" s="1" t="s">
        <v>26</v>
      </c>
      <c r="M3143" s="1" t="s">
        <v>27</v>
      </c>
      <c r="N3143" s="3" t="s">
        <v>28</v>
      </c>
    </row>
    <row r="3144" spans="1:14" ht="19.95" hidden="1" customHeight="1" x14ac:dyDescent="0.25">
      <c r="A3144" s="2">
        <v>124254</v>
      </c>
      <c r="B3144" s="1">
        <v>15</v>
      </c>
      <c r="C3144" s="1">
        <v>1.2275</v>
      </c>
      <c r="D3144" s="1">
        <v>4.3575999999999997</v>
      </c>
      <c r="E3144" s="1">
        <v>9.3793000000000006</v>
      </c>
      <c r="F3144" s="1">
        <v>19.398499999999999</v>
      </c>
      <c r="G3144" s="1" t="s">
        <v>30</v>
      </c>
      <c r="H3144" s="1" t="s">
        <v>31</v>
      </c>
      <c r="I3144" s="1" t="s">
        <v>32</v>
      </c>
      <c r="J3144" s="1" t="s">
        <v>33</v>
      </c>
      <c r="K3144" s="1" t="s">
        <v>34</v>
      </c>
      <c r="L3144" s="1" t="s">
        <v>35</v>
      </c>
      <c r="M3144" s="1" t="s">
        <v>36</v>
      </c>
      <c r="N3144" s="3" t="s">
        <v>37</v>
      </c>
    </row>
    <row r="3145" spans="1:14" ht="19.95" hidden="1" customHeight="1" x14ac:dyDescent="0.25">
      <c r="A3145" s="2">
        <v>124245</v>
      </c>
      <c r="B3145" s="1">
        <v>30</v>
      </c>
      <c r="C3145" s="1">
        <v>1.0553999999999999</v>
      </c>
      <c r="D3145" s="1">
        <v>4.2542999999999997</v>
      </c>
      <c r="E3145" s="1">
        <v>9.9525000000000006</v>
      </c>
      <c r="F3145" s="1">
        <v>19.0578</v>
      </c>
      <c r="G3145" s="1" t="s">
        <v>29</v>
      </c>
      <c r="H3145" s="1" t="s">
        <v>31</v>
      </c>
      <c r="I3145" s="1" t="s">
        <v>32</v>
      </c>
      <c r="J3145" s="1" t="s">
        <v>33</v>
      </c>
      <c r="K3145" s="1" t="s">
        <v>34</v>
      </c>
      <c r="L3145" s="1" t="s">
        <v>35</v>
      </c>
      <c r="M3145" s="1" t="s">
        <v>36</v>
      </c>
      <c r="N3145" s="3" t="s">
        <v>37</v>
      </c>
    </row>
    <row r="3146" spans="1:14" ht="19.95" customHeight="1" x14ac:dyDescent="0.25">
      <c r="A3146" s="2">
        <v>124228</v>
      </c>
      <c r="B3146" s="1">
        <v>85</v>
      </c>
      <c r="C3146" s="1">
        <v>3.5234999999999999</v>
      </c>
      <c r="D3146" s="1">
        <v>6.8350999999999997</v>
      </c>
      <c r="E3146" s="1">
        <v>14.2308</v>
      </c>
      <c r="F3146" s="1">
        <v>26.294799999999999</v>
      </c>
      <c r="G3146" s="1" t="s">
        <v>29</v>
      </c>
      <c r="H3146" s="1" t="s">
        <v>22</v>
      </c>
      <c r="I3146" s="1" t="s">
        <v>23</v>
      </c>
      <c r="J3146" s="1" t="s">
        <v>24</v>
      </c>
      <c r="K3146" s="1" t="s">
        <v>25</v>
      </c>
      <c r="L3146" s="1" t="s">
        <v>26</v>
      </c>
      <c r="M3146" s="1" t="s">
        <v>27</v>
      </c>
      <c r="N3146" s="3" t="s">
        <v>28</v>
      </c>
    </row>
    <row r="3147" spans="1:14" ht="19.95" hidden="1" customHeight="1" x14ac:dyDescent="0.25">
      <c r="A3147" s="2">
        <v>124220</v>
      </c>
      <c r="B3147" s="1">
        <v>14</v>
      </c>
      <c r="C3147" s="1">
        <v>1.4533</v>
      </c>
      <c r="D3147" s="1">
        <v>4.5450999999999997</v>
      </c>
      <c r="E3147" s="1">
        <v>8.5213000000000001</v>
      </c>
      <c r="F3147" s="1">
        <v>17.639800000000001</v>
      </c>
      <c r="G3147" s="1" t="s">
        <v>30</v>
      </c>
      <c r="H3147" s="1" t="s">
        <v>31</v>
      </c>
      <c r="I3147" s="1" t="s">
        <v>32</v>
      </c>
      <c r="J3147" s="1" t="s">
        <v>33</v>
      </c>
      <c r="K3147" s="1" t="s">
        <v>34</v>
      </c>
      <c r="L3147" s="1" t="s">
        <v>35</v>
      </c>
      <c r="M3147" s="1" t="s">
        <v>36</v>
      </c>
      <c r="N3147" s="3" t="s">
        <v>37</v>
      </c>
    </row>
    <row r="3148" spans="1:14" ht="19.95" hidden="1" customHeight="1" x14ac:dyDescent="0.25">
      <c r="A3148" s="2">
        <v>124214</v>
      </c>
      <c r="B3148" s="1">
        <v>19</v>
      </c>
      <c r="C3148" s="1">
        <v>1.8240000000000001</v>
      </c>
      <c r="D3148" s="1">
        <v>4.0183</v>
      </c>
      <c r="E3148" s="1">
        <v>8.7669999999999995</v>
      </c>
      <c r="F3148" s="1">
        <v>18.1404</v>
      </c>
      <c r="G3148" s="1" t="s">
        <v>14</v>
      </c>
      <c r="H3148" s="1" t="s">
        <v>31</v>
      </c>
      <c r="I3148" s="1" t="s">
        <v>32</v>
      </c>
      <c r="J3148" s="1" t="s">
        <v>33</v>
      </c>
      <c r="K3148" s="1" t="s">
        <v>34</v>
      </c>
      <c r="L3148" s="1" t="s">
        <v>35</v>
      </c>
      <c r="M3148" s="1" t="s">
        <v>36</v>
      </c>
      <c r="N3148" s="3" t="s">
        <v>37</v>
      </c>
    </row>
    <row r="3149" spans="1:14" ht="19.95" hidden="1" customHeight="1" x14ac:dyDescent="0.25">
      <c r="A3149" s="2">
        <v>124201</v>
      </c>
      <c r="B3149" s="1">
        <v>17</v>
      </c>
      <c r="C3149" s="1">
        <v>1.1457999999999999</v>
      </c>
      <c r="D3149" s="1">
        <v>4.6391999999999998</v>
      </c>
      <c r="E3149" s="1">
        <v>8.0296000000000003</v>
      </c>
      <c r="F3149" s="1">
        <v>19.915700000000001</v>
      </c>
      <c r="G3149" s="1" t="s">
        <v>29</v>
      </c>
      <c r="H3149" s="1" t="s">
        <v>31</v>
      </c>
      <c r="I3149" s="1" t="s">
        <v>32</v>
      </c>
      <c r="J3149" s="1" t="s">
        <v>33</v>
      </c>
      <c r="K3149" s="1" t="s">
        <v>34</v>
      </c>
      <c r="L3149" s="1" t="s">
        <v>35</v>
      </c>
      <c r="M3149" s="1" t="s">
        <v>36</v>
      </c>
      <c r="N3149" s="3" t="s">
        <v>37</v>
      </c>
    </row>
    <row r="3150" spans="1:14" ht="19.95" hidden="1" customHeight="1" x14ac:dyDescent="0.25">
      <c r="A3150" s="2">
        <v>124174</v>
      </c>
      <c r="B3150" s="1">
        <v>18</v>
      </c>
      <c r="C3150" s="1">
        <v>1.0162</v>
      </c>
      <c r="D3150" s="1">
        <v>4.9546000000000001</v>
      </c>
      <c r="E3150" s="1">
        <v>8.2036999999999995</v>
      </c>
      <c r="F3150" s="1">
        <v>17.5059</v>
      </c>
      <c r="G3150" s="1" t="s">
        <v>14</v>
      </c>
      <c r="H3150" s="1" t="s">
        <v>31</v>
      </c>
      <c r="I3150" s="1" t="s">
        <v>32</v>
      </c>
      <c r="J3150" s="1" t="s">
        <v>33</v>
      </c>
      <c r="K3150" s="1" t="s">
        <v>34</v>
      </c>
      <c r="L3150" s="1" t="s">
        <v>35</v>
      </c>
      <c r="M3150" s="1" t="s">
        <v>36</v>
      </c>
      <c r="N3150" s="3" t="s">
        <v>37</v>
      </c>
    </row>
    <row r="3151" spans="1:14" ht="19.95" hidden="1" customHeight="1" x14ac:dyDescent="0.25">
      <c r="A3151" s="2">
        <v>124142</v>
      </c>
      <c r="B3151" s="1">
        <v>44</v>
      </c>
      <c r="C3151" s="1">
        <v>2.5922000000000001</v>
      </c>
      <c r="D3151" s="1">
        <v>5.1653000000000002</v>
      </c>
      <c r="E3151" s="1">
        <v>10.480600000000001</v>
      </c>
      <c r="F3151" s="1">
        <v>22.557600000000001</v>
      </c>
      <c r="G3151" s="1" t="s">
        <v>14</v>
      </c>
      <c r="H3151" s="1" t="s">
        <v>15</v>
      </c>
      <c r="I3151" s="1" t="s">
        <v>16</v>
      </c>
      <c r="J3151" s="1" t="s">
        <v>17</v>
      </c>
      <c r="K3151" s="1" t="s">
        <v>18</v>
      </c>
      <c r="L3151" s="1" t="s">
        <v>19</v>
      </c>
      <c r="M3151" s="1" t="s">
        <v>20</v>
      </c>
      <c r="N3151" s="3" t="s">
        <v>21</v>
      </c>
    </row>
    <row r="3152" spans="1:14" ht="19.95" hidden="1" customHeight="1" x14ac:dyDescent="0.25">
      <c r="A3152" s="2">
        <v>124100</v>
      </c>
      <c r="B3152" s="1">
        <v>31</v>
      </c>
      <c r="C3152" s="1">
        <v>2.5543999999999998</v>
      </c>
      <c r="D3152" s="1">
        <v>5.0021000000000004</v>
      </c>
      <c r="E3152" s="1">
        <v>10.2715</v>
      </c>
      <c r="F3152" s="1">
        <v>20.7715</v>
      </c>
      <c r="G3152" s="1" t="s">
        <v>30</v>
      </c>
      <c r="H3152" s="1" t="s">
        <v>15</v>
      </c>
      <c r="I3152" s="1" t="s">
        <v>16</v>
      </c>
      <c r="J3152" s="1" t="s">
        <v>17</v>
      </c>
      <c r="K3152" s="1" t="s">
        <v>18</v>
      </c>
      <c r="L3152" s="1" t="s">
        <v>19</v>
      </c>
      <c r="M3152" s="1" t="s">
        <v>20</v>
      </c>
      <c r="N3152" s="3" t="s">
        <v>21</v>
      </c>
    </row>
    <row r="3153" spans="1:14" ht="19.95" hidden="1" customHeight="1" x14ac:dyDescent="0.25">
      <c r="A3153" s="2">
        <v>124065</v>
      </c>
      <c r="B3153" s="1">
        <v>15</v>
      </c>
      <c r="C3153" s="1">
        <v>1.2569999999999999</v>
      </c>
      <c r="D3153" s="1">
        <v>4.7046000000000001</v>
      </c>
      <c r="E3153" s="1">
        <v>9.7271000000000001</v>
      </c>
      <c r="F3153" s="1">
        <v>19.8794</v>
      </c>
      <c r="G3153" s="1" t="s">
        <v>30</v>
      </c>
      <c r="H3153" s="1" t="s">
        <v>31</v>
      </c>
      <c r="I3153" s="1" t="s">
        <v>32</v>
      </c>
      <c r="J3153" s="1" t="s">
        <v>33</v>
      </c>
      <c r="K3153" s="1" t="s">
        <v>34</v>
      </c>
      <c r="L3153" s="1" t="s">
        <v>35</v>
      </c>
      <c r="M3153" s="1" t="s">
        <v>36</v>
      </c>
      <c r="N3153" s="3" t="s">
        <v>37</v>
      </c>
    </row>
    <row r="3154" spans="1:14" ht="19.95" hidden="1" customHeight="1" x14ac:dyDescent="0.25">
      <c r="A3154" s="2">
        <v>123961</v>
      </c>
      <c r="B3154" s="1">
        <v>38</v>
      </c>
      <c r="C3154" s="1">
        <v>2.0876999999999999</v>
      </c>
      <c r="D3154" s="1">
        <v>5.1116000000000001</v>
      </c>
      <c r="E3154" s="1">
        <v>10.158099999999999</v>
      </c>
      <c r="F3154" s="1">
        <v>21.601900000000001</v>
      </c>
      <c r="G3154" s="1" t="s">
        <v>29</v>
      </c>
      <c r="H3154" s="1" t="s">
        <v>15</v>
      </c>
      <c r="I3154" s="1" t="s">
        <v>16</v>
      </c>
      <c r="J3154" s="1" t="s">
        <v>17</v>
      </c>
      <c r="K3154" s="1" t="s">
        <v>18</v>
      </c>
      <c r="L3154" s="1" t="s">
        <v>19</v>
      </c>
      <c r="M3154" s="1" t="s">
        <v>20</v>
      </c>
      <c r="N3154" s="3" t="s">
        <v>21</v>
      </c>
    </row>
    <row r="3155" spans="1:14" ht="19.95" hidden="1" customHeight="1" x14ac:dyDescent="0.25">
      <c r="A3155" s="2">
        <v>123961</v>
      </c>
      <c r="B3155" s="1">
        <v>48</v>
      </c>
      <c r="C3155" s="1">
        <v>2.4546000000000001</v>
      </c>
      <c r="D3155" s="1">
        <v>5.2301000000000002</v>
      </c>
      <c r="E3155" s="1">
        <v>11.557399999999999</v>
      </c>
      <c r="F3155" s="1">
        <v>22.084900000000001</v>
      </c>
      <c r="G3155" s="1" t="s">
        <v>38</v>
      </c>
      <c r="H3155" s="1" t="s">
        <v>15</v>
      </c>
      <c r="I3155" s="1" t="s">
        <v>16</v>
      </c>
      <c r="J3155" s="1" t="s">
        <v>17</v>
      </c>
      <c r="K3155" s="1" t="s">
        <v>18</v>
      </c>
      <c r="L3155" s="1" t="s">
        <v>19</v>
      </c>
      <c r="M3155" s="1" t="s">
        <v>20</v>
      </c>
      <c r="N3155" s="3" t="s">
        <v>21</v>
      </c>
    </row>
    <row r="3156" spans="1:14" ht="19.95" hidden="1" customHeight="1" x14ac:dyDescent="0.25">
      <c r="A3156" s="2">
        <v>123916</v>
      </c>
      <c r="B3156" s="1">
        <v>33</v>
      </c>
      <c r="C3156" s="1">
        <v>2.391</v>
      </c>
      <c r="D3156" s="1">
        <v>5.4410999999999996</v>
      </c>
      <c r="E3156" s="1">
        <v>10.069100000000001</v>
      </c>
      <c r="F3156" s="1">
        <v>20.950500000000002</v>
      </c>
      <c r="G3156" s="1" t="s">
        <v>29</v>
      </c>
      <c r="H3156" s="1" t="s">
        <v>15</v>
      </c>
      <c r="I3156" s="1" t="s">
        <v>16</v>
      </c>
      <c r="J3156" s="1" t="s">
        <v>17</v>
      </c>
      <c r="K3156" s="1" t="s">
        <v>18</v>
      </c>
      <c r="L3156" s="1" t="s">
        <v>19</v>
      </c>
      <c r="M3156" s="1" t="s">
        <v>20</v>
      </c>
      <c r="N3156" s="3" t="s">
        <v>21</v>
      </c>
    </row>
    <row r="3157" spans="1:14" ht="19.95" hidden="1" customHeight="1" x14ac:dyDescent="0.25">
      <c r="A3157" s="2">
        <v>123900</v>
      </c>
      <c r="B3157" s="1">
        <v>35</v>
      </c>
      <c r="C3157" s="1">
        <v>2.2425000000000002</v>
      </c>
      <c r="D3157" s="1">
        <v>5.9316000000000004</v>
      </c>
      <c r="E3157" s="1">
        <v>10.1412</v>
      </c>
      <c r="F3157" s="1">
        <v>20.7806</v>
      </c>
      <c r="G3157" s="1" t="s">
        <v>38</v>
      </c>
      <c r="H3157" s="1" t="s">
        <v>15</v>
      </c>
      <c r="I3157" s="1" t="s">
        <v>16</v>
      </c>
      <c r="J3157" s="1" t="s">
        <v>17</v>
      </c>
      <c r="K3157" s="1" t="s">
        <v>18</v>
      </c>
      <c r="L3157" s="1" t="s">
        <v>19</v>
      </c>
      <c r="M3157" s="1" t="s">
        <v>20</v>
      </c>
      <c r="N3157" s="3" t="s">
        <v>21</v>
      </c>
    </row>
    <row r="3158" spans="1:14" ht="19.95" hidden="1" customHeight="1" x14ac:dyDescent="0.25">
      <c r="A3158" s="2">
        <v>123885</v>
      </c>
      <c r="B3158" s="1">
        <v>36</v>
      </c>
      <c r="C3158" s="1">
        <v>2.9321999999999999</v>
      </c>
      <c r="D3158" s="1">
        <v>5.9204999999999997</v>
      </c>
      <c r="E3158" s="1">
        <v>11.042999999999999</v>
      </c>
      <c r="F3158" s="1">
        <v>24.037800000000001</v>
      </c>
      <c r="G3158" s="1" t="s">
        <v>38</v>
      </c>
      <c r="H3158" s="1" t="s">
        <v>15</v>
      </c>
      <c r="I3158" s="1" t="s">
        <v>16</v>
      </c>
      <c r="J3158" s="1" t="s">
        <v>17</v>
      </c>
      <c r="K3158" s="1" t="s">
        <v>18</v>
      </c>
      <c r="L3158" s="1" t="s">
        <v>19</v>
      </c>
      <c r="M3158" s="1" t="s">
        <v>20</v>
      </c>
      <c r="N3158" s="3" t="s">
        <v>21</v>
      </c>
    </row>
    <row r="3159" spans="1:14" ht="19.95" hidden="1" customHeight="1" x14ac:dyDescent="0.25">
      <c r="A3159" s="2">
        <v>123818</v>
      </c>
      <c r="B3159" s="1">
        <v>14</v>
      </c>
      <c r="C3159" s="1">
        <v>1.4911000000000001</v>
      </c>
      <c r="D3159" s="1">
        <v>4.2614999999999998</v>
      </c>
      <c r="E3159" s="1">
        <v>8.1348000000000003</v>
      </c>
      <c r="F3159" s="1">
        <v>17.723400000000002</v>
      </c>
      <c r="G3159" s="1" t="s">
        <v>29</v>
      </c>
      <c r="H3159" s="1" t="s">
        <v>31</v>
      </c>
      <c r="I3159" s="1" t="s">
        <v>32</v>
      </c>
      <c r="J3159" s="1" t="s">
        <v>33</v>
      </c>
      <c r="K3159" s="1" t="s">
        <v>34</v>
      </c>
      <c r="L3159" s="1" t="s">
        <v>35</v>
      </c>
      <c r="M3159" s="1" t="s">
        <v>36</v>
      </c>
      <c r="N3159" s="3" t="s">
        <v>37</v>
      </c>
    </row>
    <row r="3160" spans="1:14" ht="19.95" customHeight="1" x14ac:dyDescent="0.25">
      <c r="A3160" s="2">
        <v>123658</v>
      </c>
      <c r="B3160" s="1">
        <v>61</v>
      </c>
      <c r="C3160" s="1">
        <v>3.1141999999999999</v>
      </c>
      <c r="D3160" s="1">
        <v>6.4653</v>
      </c>
      <c r="E3160" s="1">
        <v>15.5063</v>
      </c>
      <c r="F3160" s="1">
        <v>29.898399999999999</v>
      </c>
      <c r="G3160" s="1" t="s">
        <v>29</v>
      </c>
      <c r="H3160" s="1" t="s">
        <v>22</v>
      </c>
      <c r="I3160" s="1" t="s">
        <v>23</v>
      </c>
      <c r="J3160" s="1" t="s">
        <v>24</v>
      </c>
      <c r="K3160" s="1" t="s">
        <v>25</v>
      </c>
      <c r="L3160" s="1" t="s">
        <v>26</v>
      </c>
      <c r="M3160" s="1" t="s">
        <v>27</v>
      </c>
      <c r="N3160" s="3" t="s">
        <v>28</v>
      </c>
    </row>
    <row r="3161" spans="1:14" ht="19.95" hidden="1" customHeight="1" x14ac:dyDescent="0.25">
      <c r="A3161" s="2">
        <v>123616</v>
      </c>
      <c r="B3161" s="1">
        <v>31</v>
      </c>
      <c r="C3161" s="1">
        <v>2.2536</v>
      </c>
      <c r="D3161" s="1">
        <v>5.5094000000000003</v>
      </c>
      <c r="E3161" s="1">
        <v>11.2933</v>
      </c>
      <c r="F3161" s="1">
        <v>21.7422</v>
      </c>
      <c r="G3161" s="1" t="s">
        <v>30</v>
      </c>
      <c r="H3161" s="1" t="s">
        <v>15</v>
      </c>
      <c r="I3161" s="1" t="s">
        <v>16</v>
      </c>
      <c r="J3161" s="1" t="s">
        <v>17</v>
      </c>
      <c r="K3161" s="1" t="s">
        <v>18</v>
      </c>
      <c r="L3161" s="1" t="s">
        <v>19</v>
      </c>
      <c r="M3161" s="1" t="s">
        <v>20</v>
      </c>
      <c r="N3161" s="3" t="s">
        <v>21</v>
      </c>
    </row>
    <row r="3162" spans="1:14" ht="19.95" customHeight="1" x14ac:dyDescent="0.25">
      <c r="A3162" s="2">
        <v>123590</v>
      </c>
      <c r="B3162" s="1">
        <v>89</v>
      </c>
      <c r="C3162" s="1">
        <v>3.4159999999999999</v>
      </c>
      <c r="D3162" s="1">
        <v>6.3659999999999997</v>
      </c>
      <c r="E3162" s="1">
        <v>15.6129</v>
      </c>
      <c r="F3162" s="1">
        <v>29.936900000000001</v>
      </c>
      <c r="G3162" s="1" t="s">
        <v>30</v>
      </c>
      <c r="H3162" s="1" t="s">
        <v>22</v>
      </c>
      <c r="I3162" s="1" t="s">
        <v>23</v>
      </c>
      <c r="J3162" s="1" t="s">
        <v>24</v>
      </c>
      <c r="K3162" s="1" t="s">
        <v>25</v>
      </c>
      <c r="L3162" s="1" t="s">
        <v>26</v>
      </c>
      <c r="M3162" s="1" t="s">
        <v>27</v>
      </c>
      <c r="N3162" s="3" t="s">
        <v>28</v>
      </c>
    </row>
    <row r="3163" spans="1:14" ht="19.95" customHeight="1" x14ac:dyDescent="0.25">
      <c r="A3163" s="2">
        <v>123577</v>
      </c>
      <c r="B3163" s="1">
        <v>80</v>
      </c>
      <c r="C3163" s="1">
        <v>3.6991999999999998</v>
      </c>
      <c r="D3163" s="1">
        <v>6.3513000000000002</v>
      </c>
      <c r="E3163" s="1">
        <v>12.9331</v>
      </c>
      <c r="F3163" s="1">
        <v>29.4267</v>
      </c>
      <c r="G3163" s="1" t="s">
        <v>38</v>
      </c>
      <c r="H3163" s="1" t="s">
        <v>22</v>
      </c>
      <c r="I3163" s="1" t="s">
        <v>23</v>
      </c>
      <c r="J3163" s="1" t="s">
        <v>24</v>
      </c>
      <c r="K3163" s="1" t="s">
        <v>25</v>
      </c>
      <c r="L3163" s="1" t="s">
        <v>26</v>
      </c>
      <c r="M3163" s="1" t="s">
        <v>27</v>
      </c>
      <c r="N3163" s="3" t="s">
        <v>28</v>
      </c>
    </row>
    <row r="3164" spans="1:14" ht="19.95" customHeight="1" x14ac:dyDescent="0.25">
      <c r="A3164" s="2">
        <v>123482</v>
      </c>
      <c r="B3164" s="1">
        <v>64</v>
      </c>
      <c r="C3164" s="1">
        <v>3.0478000000000001</v>
      </c>
      <c r="D3164" s="1">
        <v>6.1679000000000004</v>
      </c>
      <c r="E3164" s="1">
        <v>14.982200000000001</v>
      </c>
      <c r="F3164" s="1">
        <v>28.808800000000002</v>
      </c>
      <c r="G3164" s="1" t="s">
        <v>14</v>
      </c>
      <c r="H3164" s="1" t="s">
        <v>22</v>
      </c>
      <c r="I3164" s="1" t="s">
        <v>23</v>
      </c>
      <c r="J3164" s="1" t="s">
        <v>24</v>
      </c>
      <c r="K3164" s="1" t="s">
        <v>25</v>
      </c>
      <c r="L3164" s="1" t="s">
        <v>26</v>
      </c>
      <c r="M3164" s="1" t="s">
        <v>27</v>
      </c>
      <c r="N3164" s="3" t="s">
        <v>28</v>
      </c>
    </row>
    <row r="3165" spans="1:14" ht="19.95" hidden="1" customHeight="1" x14ac:dyDescent="0.25">
      <c r="A3165" s="2">
        <v>123445</v>
      </c>
      <c r="B3165" s="1">
        <v>48</v>
      </c>
      <c r="C3165" s="1">
        <v>2.6985000000000001</v>
      </c>
      <c r="D3165" s="1">
        <v>5.1378000000000004</v>
      </c>
      <c r="E3165" s="1">
        <v>11.5395</v>
      </c>
      <c r="F3165" s="1">
        <v>22.212499999999999</v>
      </c>
      <c r="G3165" s="1" t="s">
        <v>29</v>
      </c>
      <c r="H3165" s="1" t="s">
        <v>15</v>
      </c>
      <c r="I3165" s="1" t="s">
        <v>16</v>
      </c>
      <c r="J3165" s="1" t="s">
        <v>17</v>
      </c>
      <c r="K3165" s="1" t="s">
        <v>18</v>
      </c>
      <c r="L3165" s="1" t="s">
        <v>19</v>
      </c>
      <c r="M3165" s="1" t="s">
        <v>20</v>
      </c>
      <c r="N3165" s="3" t="s">
        <v>21</v>
      </c>
    </row>
    <row r="3166" spans="1:14" ht="19.95" hidden="1" customHeight="1" x14ac:dyDescent="0.25">
      <c r="A3166" s="2">
        <v>123351</v>
      </c>
      <c r="B3166" s="1">
        <v>13</v>
      </c>
      <c r="C3166" s="1">
        <v>1.3381000000000001</v>
      </c>
      <c r="D3166" s="1">
        <v>4.4939</v>
      </c>
      <c r="E3166" s="1">
        <v>9.5007000000000001</v>
      </c>
      <c r="F3166" s="1">
        <v>18.1722</v>
      </c>
      <c r="G3166" s="1" t="s">
        <v>38</v>
      </c>
      <c r="H3166" s="1" t="s">
        <v>31</v>
      </c>
      <c r="I3166" s="1" t="s">
        <v>32</v>
      </c>
      <c r="J3166" s="1" t="s">
        <v>33</v>
      </c>
      <c r="K3166" s="1" t="s">
        <v>34</v>
      </c>
      <c r="L3166" s="1" t="s">
        <v>35</v>
      </c>
      <c r="M3166" s="1" t="s">
        <v>36</v>
      </c>
      <c r="N3166" s="3" t="s">
        <v>37</v>
      </c>
    </row>
    <row r="3167" spans="1:14" ht="19.95" customHeight="1" x14ac:dyDescent="0.25">
      <c r="A3167" s="2">
        <v>123335</v>
      </c>
      <c r="B3167" s="1">
        <v>98</v>
      </c>
      <c r="C3167" s="1">
        <v>3.3572000000000002</v>
      </c>
      <c r="D3167" s="1">
        <v>6.7968000000000002</v>
      </c>
      <c r="E3167" s="1">
        <v>13.481199999999999</v>
      </c>
      <c r="F3167" s="1">
        <v>27.324400000000001</v>
      </c>
      <c r="G3167" s="1" t="s">
        <v>29</v>
      </c>
      <c r="H3167" s="1" t="s">
        <v>22</v>
      </c>
      <c r="I3167" s="1" t="s">
        <v>23</v>
      </c>
      <c r="J3167" s="1" t="s">
        <v>24</v>
      </c>
      <c r="K3167" s="1" t="s">
        <v>25</v>
      </c>
      <c r="L3167" s="1" t="s">
        <v>26</v>
      </c>
      <c r="M3167" s="1" t="s">
        <v>27</v>
      </c>
      <c r="N3167" s="3" t="s">
        <v>28</v>
      </c>
    </row>
    <row r="3168" spans="1:14" ht="19.95" hidden="1" customHeight="1" x14ac:dyDescent="0.25">
      <c r="A3168" s="2">
        <v>123318</v>
      </c>
      <c r="B3168" s="1">
        <v>10</v>
      </c>
      <c r="C3168" s="1">
        <v>1.2771999999999999</v>
      </c>
      <c r="D3168" s="1">
        <v>4.8556999999999997</v>
      </c>
      <c r="E3168" s="1">
        <v>9.8335000000000008</v>
      </c>
      <c r="F3168" s="1">
        <v>17.765499999999999</v>
      </c>
      <c r="G3168" s="1" t="s">
        <v>30</v>
      </c>
      <c r="H3168" s="1" t="s">
        <v>31</v>
      </c>
      <c r="I3168" s="1" t="s">
        <v>32</v>
      </c>
      <c r="J3168" s="1" t="s">
        <v>33</v>
      </c>
      <c r="K3168" s="1" t="s">
        <v>34</v>
      </c>
      <c r="L3168" s="1" t="s">
        <v>35</v>
      </c>
      <c r="M3168" s="1" t="s">
        <v>36</v>
      </c>
      <c r="N3168" s="3" t="s">
        <v>37</v>
      </c>
    </row>
    <row r="3169" spans="1:14" ht="19.95" customHeight="1" x14ac:dyDescent="0.25">
      <c r="A3169" s="2">
        <v>123287</v>
      </c>
      <c r="B3169" s="1">
        <v>79</v>
      </c>
      <c r="C3169" s="1">
        <v>3.1701000000000001</v>
      </c>
      <c r="D3169" s="1">
        <v>6.4383999999999997</v>
      </c>
      <c r="E3169" s="1">
        <v>15.5387</v>
      </c>
      <c r="F3169" s="1">
        <v>25.410599999999999</v>
      </c>
      <c r="G3169" s="1" t="s">
        <v>14</v>
      </c>
      <c r="H3169" s="1" t="s">
        <v>22</v>
      </c>
      <c r="I3169" s="1" t="s">
        <v>23</v>
      </c>
      <c r="J3169" s="1" t="s">
        <v>24</v>
      </c>
      <c r="K3169" s="1" t="s">
        <v>25</v>
      </c>
      <c r="L3169" s="1" t="s">
        <v>26</v>
      </c>
      <c r="M3169" s="1" t="s">
        <v>27</v>
      </c>
      <c r="N3169" s="3" t="s">
        <v>28</v>
      </c>
    </row>
    <row r="3170" spans="1:14" ht="19.95" hidden="1" customHeight="1" x14ac:dyDescent="0.25">
      <c r="A3170" s="2">
        <v>123250</v>
      </c>
      <c r="B3170" s="1">
        <v>29</v>
      </c>
      <c r="C3170" s="1">
        <v>1.8651</v>
      </c>
      <c r="D3170" s="1">
        <v>4.8597999999999999</v>
      </c>
      <c r="E3170" s="1">
        <v>9.7672000000000008</v>
      </c>
      <c r="F3170" s="1">
        <v>16.440000000000001</v>
      </c>
      <c r="G3170" s="1" t="s">
        <v>29</v>
      </c>
      <c r="H3170" s="1" t="s">
        <v>31</v>
      </c>
      <c r="I3170" s="1" t="s">
        <v>32</v>
      </c>
      <c r="J3170" s="1" t="s">
        <v>33</v>
      </c>
      <c r="K3170" s="1" t="s">
        <v>34</v>
      </c>
      <c r="L3170" s="1" t="s">
        <v>35</v>
      </c>
      <c r="M3170" s="1" t="s">
        <v>36</v>
      </c>
      <c r="N3170" s="3" t="s">
        <v>37</v>
      </c>
    </row>
    <row r="3171" spans="1:14" ht="19.95" customHeight="1" x14ac:dyDescent="0.25">
      <c r="A3171" s="2">
        <v>123215</v>
      </c>
      <c r="B3171" s="1">
        <v>76</v>
      </c>
      <c r="C3171" s="1">
        <v>3.6562999999999999</v>
      </c>
      <c r="D3171" s="1">
        <v>6.4581999999999997</v>
      </c>
      <c r="E3171" s="1">
        <v>12.4704</v>
      </c>
      <c r="F3171" s="1">
        <v>26.084399999999999</v>
      </c>
      <c r="G3171" s="1" t="s">
        <v>38</v>
      </c>
      <c r="H3171" s="1" t="s">
        <v>22</v>
      </c>
      <c r="I3171" s="1" t="s">
        <v>23</v>
      </c>
      <c r="J3171" s="1" t="s">
        <v>24</v>
      </c>
      <c r="K3171" s="1" t="s">
        <v>25</v>
      </c>
      <c r="L3171" s="1" t="s">
        <v>26</v>
      </c>
      <c r="M3171" s="1" t="s">
        <v>27</v>
      </c>
      <c r="N3171" s="3" t="s">
        <v>28</v>
      </c>
    </row>
    <row r="3172" spans="1:14" ht="19.95" hidden="1" customHeight="1" x14ac:dyDescent="0.25">
      <c r="A3172" s="2">
        <v>123210</v>
      </c>
      <c r="B3172" s="1">
        <v>23</v>
      </c>
      <c r="C3172" s="1">
        <v>1.1153</v>
      </c>
      <c r="D3172" s="1">
        <v>4.6768999999999998</v>
      </c>
      <c r="E3172" s="1">
        <v>8.9901</v>
      </c>
      <c r="F3172" s="1">
        <v>17.418199999999999</v>
      </c>
      <c r="G3172" s="1" t="s">
        <v>30</v>
      </c>
      <c r="H3172" s="1" t="s">
        <v>31</v>
      </c>
      <c r="I3172" s="1" t="s">
        <v>32</v>
      </c>
      <c r="J3172" s="1" t="s">
        <v>33</v>
      </c>
      <c r="K3172" s="1" t="s">
        <v>34</v>
      </c>
      <c r="L3172" s="1" t="s">
        <v>35</v>
      </c>
      <c r="M3172" s="1" t="s">
        <v>36</v>
      </c>
      <c r="N3172" s="3" t="s">
        <v>37</v>
      </c>
    </row>
    <row r="3173" spans="1:14" ht="19.95" hidden="1" customHeight="1" x14ac:dyDescent="0.25">
      <c r="A3173" s="2">
        <v>123129</v>
      </c>
      <c r="B3173" s="1">
        <v>40</v>
      </c>
      <c r="C3173" s="1">
        <v>2.7907000000000002</v>
      </c>
      <c r="D3173" s="1">
        <v>5.1058000000000003</v>
      </c>
      <c r="E3173" s="1">
        <v>10.2287</v>
      </c>
      <c r="F3173" s="1">
        <v>24.1099</v>
      </c>
      <c r="G3173" s="1" t="s">
        <v>29</v>
      </c>
      <c r="H3173" s="1" t="s">
        <v>15</v>
      </c>
      <c r="I3173" s="1" t="s">
        <v>16</v>
      </c>
      <c r="J3173" s="1" t="s">
        <v>17</v>
      </c>
      <c r="K3173" s="1" t="s">
        <v>18</v>
      </c>
      <c r="L3173" s="1" t="s">
        <v>19</v>
      </c>
      <c r="M3173" s="1" t="s">
        <v>20</v>
      </c>
      <c r="N3173" s="3" t="s">
        <v>21</v>
      </c>
    </row>
    <row r="3174" spans="1:14" ht="19.95" hidden="1" customHeight="1" x14ac:dyDescent="0.25">
      <c r="A3174" s="2">
        <v>123127</v>
      </c>
      <c r="B3174" s="1">
        <v>37</v>
      </c>
      <c r="C3174" s="1">
        <v>2.0510000000000002</v>
      </c>
      <c r="D3174" s="1">
        <v>5.6665999999999999</v>
      </c>
      <c r="E3174" s="1">
        <v>11.9194</v>
      </c>
      <c r="F3174" s="1">
        <v>22.3977</v>
      </c>
      <c r="G3174" s="1" t="s">
        <v>30</v>
      </c>
      <c r="H3174" s="1" t="s">
        <v>15</v>
      </c>
      <c r="I3174" s="1" t="s">
        <v>16</v>
      </c>
      <c r="J3174" s="1" t="s">
        <v>17</v>
      </c>
      <c r="K3174" s="1" t="s">
        <v>18</v>
      </c>
      <c r="L3174" s="1" t="s">
        <v>19</v>
      </c>
      <c r="M3174" s="1" t="s">
        <v>20</v>
      </c>
      <c r="N3174" s="3" t="s">
        <v>21</v>
      </c>
    </row>
    <row r="3175" spans="1:14" ht="19.95" customHeight="1" x14ac:dyDescent="0.25">
      <c r="A3175" s="2">
        <v>123080</v>
      </c>
      <c r="B3175" s="1">
        <v>91</v>
      </c>
      <c r="C3175" s="1">
        <v>3.0112000000000001</v>
      </c>
      <c r="D3175" s="1">
        <v>6.6250999999999998</v>
      </c>
      <c r="E3175" s="1">
        <v>13.275600000000001</v>
      </c>
      <c r="F3175" s="1">
        <v>28.992799999999999</v>
      </c>
      <c r="G3175" s="1" t="s">
        <v>30</v>
      </c>
      <c r="H3175" s="1" t="s">
        <v>22</v>
      </c>
      <c r="I3175" s="1" t="s">
        <v>23</v>
      </c>
      <c r="J3175" s="1" t="s">
        <v>24</v>
      </c>
      <c r="K3175" s="1" t="s">
        <v>25</v>
      </c>
      <c r="L3175" s="1" t="s">
        <v>26</v>
      </c>
      <c r="M3175" s="1" t="s">
        <v>27</v>
      </c>
      <c r="N3175" s="3" t="s">
        <v>28</v>
      </c>
    </row>
    <row r="3176" spans="1:14" ht="19.95" hidden="1" customHeight="1" x14ac:dyDescent="0.25">
      <c r="A3176" s="2">
        <v>123069</v>
      </c>
      <c r="B3176" s="1">
        <v>24</v>
      </c>
      <c r="C3176" s="1">
        <v>1.4172</v>
      </c>
      <c r="D3176" s="1">
        <v>4.4783999999999997</v>
      </c>
      <c r="E3176" s="1">
        <v>9.7678999999999991</v>
      </c>
      <c r="F3176" s="1">
        <v>19.633900000000001</v>
      </c>
      <c r="G3176" s="1" t="s">
        <v>14</v>
      </c>
      <c r="H3176" s="1" t="s">
        <v>31</v>
      </c>
      <c r="I3176" s="1" t="s">
        <v>32</v>
      </c>
      <c r="J3176" s="1" t="s">
        <v>33</v>
      </c>
      <c r="K3176" s="1" t="s">
        <v>34</v>
      </c>
      <c r="L3176" s="1" t="s">
        <v>35</v>
      </c>
      <c r="M3176" s="1" t="s">
        <v>36</v>
      </c>
      <c r="N3176" s="3" t="s">
        <v>37</v>
      </c>
    </row>
    <row r="3177" spans="1:14" ht="19.95" customHeight="1" x14ac:dyDescent="0.25">
      <c r="A3177" s="2">
        <v>123059</v>
      </c>
      <c r="B3177" s="1">
        <v>71</v>
      </c>
      <c r="C3177" s="1">
        <v>3.7831999999999999</v>
      </c>
      <c r="D3177" s="1">
        <v>6.5995999999999997</v>
      </c>
      <c r="E3177" s="1">
        <v>15.6196</v>
      </c>
      <c r="F3177" s="1">
        <v>29.3689</v>
      </c>
      <c r="G3177" s="1" t="s">
        <v>29</v>
      </c>
      <c r="H3177" s="1" t="s">
        <v>22</v>
      </c>
      <c r="I3177" s="1" t="s">
        <v>23</v>
      </c>
      <c r="J3177" s="1" t="s">
        <v>24</v>
      </c>
      <c r="K3177" s="1" t="s">
        <v>25</v>
      </c>
      <c r="L3177" s="1" t="s">
        <v>26</v>
      </c>
      <c r="M3177" s="1" t="s">
        <v>27</v>
      </c>
      <c r="N3177" s="3" t="s">
        <v>28</v>
      </c>
    </row>
    <row r="3178" spans="1:14" ht="19.95" hidden="1" customHeight="1" x14ac:dyDescent="0.25">
      <c r="A3178" s="2">
        <v>123056</v>
      </c>
      <c r="B3178" s="1">
        <v>29</v>
      </c>
      <c r="C3178" s="1">
        <v>1.0314000000000001</v>
      </c>
      <c r="D3178" s="1">
        <v>4.5686</v>
      </c>
      <c r="E3178" s="1">
        <v>8.7295999999999996</v>
      </c>
      <c r="F3178" s="1">
        <v>18.5688</v>
      </c>
      <c r="G3178" s="1" t="s">
        <v>14</v>
      </c>
      <c r="H3178" s="1" t="s">
        <v>31</v>
      </c>
      <c r="I3178" s="1" t="s">
        <v>32</v>
      </c>
      <c r="J3178" s="1" t="s">
        <v>33</v>
      </c>
      <c r="K3178" s="1" t="s">
        <v>34</v>
      </c>
      <c r="L3178" s="1" t="s">
        <v>35</v>
      </c>
      <c r="M3178" s="1" t="s">
        <v>36</v>
      </c>
      <c r="N3178" s="3" t="s">
        <v>37</v>
      </c>
    </row>
    <row r="3179" spans="1:14" ht="19.95" hidden="1" customHeight="1" x14ac:dyDescent="0.25">
      <c r="A3179" s="2">
        <v>123040</v>
      </c>
      <c r="B3179" s="1">
        <v>13</v>
      </c>
      <c r="C3179" s="1">
        <v>1.8982000000000001</v>
      </c>
      <c r="D3179" s="1">
        <v>4.4158999999999997</v>
      </c>
      <c r="E3179" s="1">
        <v>8.0176999999999996</v>
      </c>
      <c r="F3179" s="1">
        <v>19.748200000000001</v>
      </c>
      <c r="G3179" s="1" t="s">
        <v>14</v>
      </c>
      <c r="H3179" s="1" t="s">
        <v>31</v>
      </c>
      <c r="I3179" s="1" t="s">
        <v>32</v>
      </c>
      <c r="J3179" s="1" t="s">
        <v>33</v>
      </c>
      <c r="K3179" s="1" t="s">
        <v>34</v>
      </c>
      <c r="L3179" s="1" t="s">
        <v>35</v>
      </c>
      <c r="M3179" s="1" t="s">
        <v>36</v>
      </c>
      <c r="N3179" s="3" t="s">
        <v>37</v>
      </c>
    </row>
    <row r="3180" spans="1:14" ht="19.95" hidden="1" customHeight="1" x14ac:dyDescent="0.25">
      <c r="A3180" s="2">
        <v>122969</v>
      </c>
      <c r="B3180" s="1">
        <v>13</v>
      </c>
      <c r="C3180" s="1">
        <v>1.6948000000000001</v>
      </c>
      <c r="D3180" s="1">
        <v>4.6893000000000002</v>
      </c>
      <c r="E3180" s="1">
        <v>8.0276999999999994</v>
      </c>
      <c r="F3180" s="1">
        <v>16.874300000000002</v>
      </c>
      <c r="G3180" s="1" t="s">
        <v>29</v>
      </c>
      <c r="H3180" s="1" t="s">
        <v>31</v>
      </c>
      <c r="I3180" s="1" t="s">
        <v>32</v>
      </c>
      <c r="J3180" s="1" t="s">
        <v>33</v>
      </c>
      <c r="K3180" s="1" t="s">
        <v>34</v>
      </c>
      <c r="L3180" s="1" t="s">
        <v>35</v>
      </c>
      <c r="M3180" s="1" t="s">
        <v>36</v>
      </c>
      <c r="N3180" s="3" t="s">
        <v>37</v>
      </c>
    </row>
    <row r="3181" spans="1:14" ht="19.95" hidden="1" customHeight="1" x14ac:dyDescent="0.25">
      <c r="A3181" s="2">
        <v>122907</v>
      </c>
      <c r="B3181" s="1">
        <v>11</v>
      </c>
      <c r="C3181" s="1">
        <v>1.6351</v>
      </c>
      <c r="D3181" s="1">
        <v>4.6055999999999999</v>
      </c>
      <c r="E3181" s="1">
        <v>8.5371000000000006</v>
      </c>
      <c r="F3181" s="1">
        <v>19.883900000000001</v>
      </c>
      <c r="G3181" s="1" t="s">
        <v>14</v>
      </c>
      <c r="H3181" s="1" t="s">
        <v>31</v>
      </c>
      <c r="I3181" s="1" t="s">
        <v>32</v>
      </c>
      <c r="J3181" s="1" t="s">
        <v>33</v>
      </c>
      <c r="K3181" s="1" t="s">
        <v>34</v>
      </c>
      <c r="L3181" s="1" t="s">
        <v>35</v>
      </c>
      <c r="M3181" s="1" t="s">
        <v>36</v>
      </c>
      <c r="N3181" s="3" t="s">
        <v>37</v>
      </c>
    </row>
    <row r="3182" spans="1:14" ht="19.95" customHeight="1" x14ac:dyDescent="0.25">
      <c r="A3182" s="2">
        <v>122851</v>
      </c>
      <c r="B3182" s="1">
        <v>79</v>
      </c>
      <c r="C3182" s="1">
        <v>3.5708000000000002</v>
      </c>
      <c r="D3182" s="1">
        <v>6.0974000000000004</v>
      </c>
      <c r="E3182" s="1">
        <v>12.2089</v>
      </c>
      <c r="F3182" s="1">
        <v>27.655799999999999</v>
      </c>
      <c r="G3182" s="1" t="s">
        <v>38</v>
      </c>
      <c r="H3182" s="1" t="s">
        <v>22</v>
      </c>
      <c r="I3182" s="1" t="s">
        <v>23</v>
      </c>
      <c r="J3182" s="1" t="s">
        <v>24</v>
      </c>
      <c r="K3182" s="1" t="s">
        <v>25</v>
      </c>
      <c r="L3182" s="1" t="s">
        <v>26</v>
      </c>
      <c r="M3182" s="1" t="s">
        <v>27</v>
      </c>
      <c r="N3182" s="3" t="s">
        <v>28</v>
      </c>
    </row>
    <row r="3183" spans="1:14" ht="19.95" hidden="1" customHeight="1" x14ac:dyDescent="0.25">
      <c r="A3183" s="2">
        <v>122834</v>
      </c>
      <c r="B3183" s="1">
        <v>57</v>
      </c>
      <c r="C3183" s="1">
        <v>2.7210000000000001</v>
      </c>
      <c r="D3183" s="1">
        <v>5.0281000000000002</v>
      </c>
      <c r="E3183" s="1">
        <v>10.0966</v>
      </c>
      <c r="F3183" s="1">
        <v>23.141200000000001</v>
      </c>
      <c r="G3183" s="1" t="s">
        <v>14</v>
      </c>
      <c r="H3183" s="1" t="s">
        <v>15</v>
      </c>
      <c r="I3183" s="1" t="s">
        <v>16</v>
      </c>
      <c r="J3183" s="1" t="s">
        <v>17</v>
      </c>
      <c r="K3183" s="1" t="s">
        <v>18</v>
      </c>
      <c r="L3183" s="1" t="s">
        <v>19</v>
      </c>
      <c r="M3183" s="1" t="s">
        <v>20</v>
      </c>
      <c r="N3183" s="3" t="s">
        <v>21</v>
      </c>
    </row>
    <row r="3184" spans="1:14" ht="19.95" hidden="1" customHeight="1" x14ac:dyDescent="0.25">
      <c r="A3184" s="2">
        <v>122785</v>
      </c>
      <c r="B3184" s="1">
        <v>21</v>
      </c>
      <c r="C3184" s="1">
        <v>1.6973</v>
      </c>
      <c r="D3184" s="1">
        <v>4.4024999999999999</v>
      </c>
      <c r="E3184" s="1">
        <v>9.7754999999999992</v>
      </c>
      <c r="F3184" s="1">
        <v>18.009499999999999</v>
      </c>
      <c r="G3184" s="1" t="s">
        <v>14</v>
      </c>
      <c r="H3184" s="1" t="s">
        <v>31</v>
      </c>
      <c r="I3184" s="1" t="s">
        <v>32</v>
      </c>
      <c r="J3184" s="1" t="s">
        <v>33</v>
      </c>
      <c r="K3184" s="1" t="s">
        <v>34</v>
      </c>
      <c r="L3184" s="1" t="s">
        <v>35</v>
      </c>
      <c r="M3184" s="1" t="s">
        <v>36</v>
      </c>
      <c r="N3184" s="3" t="s">
        <v>37</v>
      </c>
    </row>
    <row r="3185" spans="1:14" ht="19.95" customHeight="1" x14ac:dyDescent="0.25">
      <c r="A3185" s="2">
        <v>122778</v>
      </c>
      <c r="B3185" s="1">
        <v>81</v>
      </c>
      <c r="C3185" s="1">
        <v>3.2915000000000001</v>
      </c>
      <c r="D3185" s="1">
        <v>6.6007999999999996</v>
      </c>
      <c r="E3185" s="1">
        <v>12.290900000000001</v>
      </c>
      <c r="F3185" s="1">
        <v>29.964400000000001</v>
      </c>
      <c r="G3185" s="1" t="s">
        <v>29</v>
      </c>
      <c r="H3185" s="1" t="s">
        <v>22</v>
      </c>
      <c r="I3185" s="1" t="s">
        <v>23</v>
      </c>
      <c r="J3185" s="1" t="s">
        <v>24</v>
      </c>
      <c r="K3185" s="1" t="s">
        <v>25</v>
      </c>
      <c r="L3185" s="1" t="s">
        <v>26</v>
      </c>
      <c r="M3185" s="1" t="s">
        <v>27</v>
      </c>
      <c r="N3185" s="3" t="s">
        <v>28</v>
      </c>
    </row>
    <row r="3186" spans="1:14" ht="19.95" customHeight="1" x14ac:dyDescent="0.25">
      <c r="A3186" s="2">
        <v>122776</v>
      </c>
      <c r="B3186" s="1">
        <v>98</v>
      </c>
      <c r="C3186" s="1">
        <v>3.7656000000000001</v>
      </c>
      <c r="D3186" s="1">
        <v>6.7249999999999996</v>
      </c>
      <c r="E3186" s="1">
        <v>15.8985</v>
      </c>
      <c r="F3186" s="1">
        <v>27.689399999999999</v>
      </c>
      <c r="G3186" s="1" t="s">
        <v>38</v>
      </c>
      <c r="H3186" s="1" t="s">
        <v>22</v>
      </c>
      <c r="I3186" s="1" t="s">
        <v>23</v>
      </c>
      <c r="J3186" s="1" t="s">
        <v>24</v>
      </c>
      <c r="K3186" s="1" t="s">
        <v>25</v>
      </c>
      <c r="L3186" s="1" t="s">
        <v>26</v>
      </c>
      <c r="M3186" s="1" t="s">
        <v>27</v>
      </c>
      <c r="N3186" s="3" t="s">
        <v>28</v>
      </c>
    </row>
    <row r="3187" spans="1:14" ht="19.95" hidden="1" customHeight="1" x14ac:dyDescent="0.25">
      <c r="A3187" s="2">
        <v>122772</v>
      </c>
      <c r="B3187" s="1">
        <v>40</v>
      </c>
      <c r="C3187" s="1">
        <v>2.3250000000000002</v>
      </c>
      <c r="D3187" s="1">
        <v>5.5404</v>
      </c>
      <c r="E3187" s="1">
        <v>10.445399999999999</v>
      </c>
      <c r="F3187" s="1">
        <v>21.097300000000001</v>
      </c>
      <c r="G3187" s="1" t="s">
        <v>38</v>
      </c>
      <c r="H3187" s="1" t="s">
        <v>15</v>
      </c>
      <c r="I3187" s="1" t="s">
        <v>16</v>
      </c>
      <c r="J3187" s="1" t="s">
        <v>17</v>
      </c>
      <c r="K3187" s="1" t="s">
        <v>18</v>
      </c>
      <c r="L3187" s="1" t="s">
        <v>19</v>
      </c>
      <c r="M3187" s="1" t="s">
        <v>20</v>
      </c>
      <c r="N3187" s="3" t="s">
        <v>21</v>
      </c>
    </row>
    <row r="3188" spans="1:14" ht="19.95" hidden="1" customHeight="1" x14ac:dyDescent="0.25">
      <c r="A3188" s="2">
        <v>122704</v>
      </c>
      <c r="B3188" s="1">
        <v>59</v>
      </c>
      <c r="C3188" s="1">
        <v>2.6282000000000001</v>
      </c>
      <c r="D3188" s="1">
        <v>5.2601000000000004</v>
      </c>
      <c r="E3188" s="1">
        <v>10.399699999999999</v>
      </c>
      <c r="F3188" s="1">
        <v>21.556100000000001</v>
      </c>
      <c r="G3188" s="1" t="s">
        <v>38</v>
      </c>
      <c r="H3188" s="1" t="s">
        <v>15</v>
      </c>
      <c r="I3188" s="1" t="s">
        <v>16</v>
      </c>
      <c r="J3188" s="1" t="s">
        <v>17</v>
      </c>
      <c r="K3188" s="1" t="s">
        <v>18</v>
      </c>
      <c r="L3188" s="1" t="s">
        <v>19</v>
      </c>
      <c r="M3188" s="1" t="s">
        <v>20</v>
      </c>
      <c r="N3188" s="3" t="s">
        <v>21</v>
      </c>
    </row>
    <row r="3189" spans="1:14" ht="19.95" customHeight="1" x14ac:dyDescent="0.25">
      <c r="A3189" s="2">
        <v>122648</v>
      </c>
      <c r="B3189" s="1">
        <v>87</v>
      </c>
      <c r="C3189" s="1">
        <v>3.3129</v>
      </c>
      <c r="D3189" s="1">
        <v>6.2130999999999998</v>
      </c>
      <c r="E3189" s="1">
        <v>12.0113</v>
      </c>
      <c r="F3189" s="1">
        <v>27.665299999999998</v>
      </c>
      <c r="G3189" s="1" t="s">
        <v>38</v>
      </c>
      <c r="H3189" s="1" t="s">
        <v>22</v>
      </c>
      <c r="I3189" s="1" t="s">
        <v>23</v>
      </c>
      <c r="J3189" s="1" t="s">
        <v>24</v>
      </c>
      <c r="K3189" s="1" t="s">
        <v>25</v>
      </c>
      <c r="L3189" s="1" t="s">
        <v>26</v>
      </c>
      <c r="M3189" s="1" t="s">
        <v>27</v>
      </c>
      <c r="N3189" s="3" t="s">
        <v>28</v>
      </c>
    </row>
    <row r="3190" spans="1:14" ht="19.95" hidden="1" customHeight="1" x14ac:dyDescent="0.25">
      <c r="A3190" s="2">
        <v>122640</v>
      </c>
      <c r="B3190" s="1">
        <v>30</v>
      </c>
      <c r="C3190" s="1">
        <v>1.6682999999999999</v>
      </c>
      <c r="D3190" s="1">
        <v>4.5621</v>
      </c>
      <c r="E3190" s="1">
        <v>8.5660000000000007</v>
      </c>
      <c r="F3190" s="1">
        <v>19.567699999999999</v>
      </c>
      <c r="G3190" s="1" t="s">
        <v>14</v>
      </c>
      <c r="H3190" s="1" t="s">
        <v>31</v>
      </c>
      <c r="I3190" s="1" t="s">
        <v>32</v>
      </c>
      <c r="J3190" s="1" t="s">
        <v>33</v>
      </c>
      <c r="K3190" s="1" t="s">
        <v>34</v>
      </c>
      <c r="L3190" s="1" t="s">
        <v>35</v>
      </c>
      <c r="M3190" s="1" t="s">
        <v>36</v>
      </c>
      <c r="N3190" s="3" t="s">
        <v>37</v>
      </c>
    </row>
    <row r="3191" spans="1:14" ht="19.95" hidden="1" customHeight="1" x14ac:dyDescent="0.25">
      <c r="A3191" s="2">
        <v>122614</v>
      </c>
      <c r="B3191" s="1">
        <v>54</v>
      </c>
      <c r="C3191" s="1">
        <v>2.2957999999999998</v>
      </c>
      <c r="D3191" s="1">
        <v>5.298</v>
      </c>
      <c r="E3191" s="1">
        <v>10.9049</v>
      </c>
      <c r="F3191" s="1">
        <v>22.6492</v>
      </c>
      <c r="G3191" s="1" t="s">
        <v>38</v>
      </c>
      <c r="H3191" s="1" t="s">
        <v>15</v>
      </c>
      <c r="I3191" s="1" t="s">
        <v>16</v>
      </c>
      <c r="J3191" s="1" t="s">
        <v>17</v>
      </c>
      <c r="K3191" s="1" t="s">
        <v>18</v>
      </c>
      <c r="L3191" s="1" t="s">
        <v>19</v>
      </c>
      <c r="M3191" s="1" t="s">
        <v>20</v>
      </c>
      <c r="N3191" s="3" t="s">
        <v>21</v>
      </c>
    </row>
    <row r="3192" spans="1:14" ht="19.95" customHeight="1" x14ac:dyDescent="0.25">
      <c r="A3192" s="2">
        <v>122599</v>
      </c>
      <c r="B3192" s="1">
        <v>78</v>
      </c>
      <c r="C3192" s="1">
        <v>3.0699000000000001</v>
      </c>
      <c r="D3192" s="1">
        <v>6.7716000000000003</v>
      </c>
      <c r="E3192" s="1">
        <v>12.422800000000001</v>
      </c>
      <c r="F3192" s="1">
        <v>27.463000000000001</v>
      </c>
      <c r="G3192" s="1" t="s">
        <v>38</v>
      </c>
      <c r="H3192" s="1" t="s">
        <v>22</v>
      </c>
      <c r="I3192" s="1" t="s">
        <v>23</v>
      </c>
      <c r="J3192" s="1" t="s">
        <v>24</v>
      </c>
      <c r="K3192" s="1" t="s">
        <v>25</v>
      </c>
      <c r="L3192" s="1" t="s">
        <v>26</v>
      </c>
      <c r="M3192" s="1" t="s">
        <v>27</v>
      </c>
      <c r="N3192" s="3" t="s">
        <v>28</v>
      </c>
    </row>
    <row r="3193" spans="1:14" ht="19.95" hidden="1" customHeight="1" x14ac:dyDescent="0.25">
      <c r="A3193" s="2">
        <v>122530</v>
      </c>
      <c r="B3193" s="1">
        <v>29</v>
      </c>
      <c r="C3193" s="1">
        <v>1.1064000000000001</v>
      </c>
      <c r="D3193" s="1">
        <v>4.6448</v>
      </c>
      <c r="E3193" s="1">
        <v>8.5342000000000002</v>
      </c>
      <c r="F3193" s="1">
        <v>18.874300000000002</v>
      </c>
      <c r="G3193" s="1" t="s">
        <v>38</v>
      </c>
      <c r="H3193" s="1" t="s">
        <v>31</v>
      </c>
      <c r="I3193" s="1" t="s">
        <v>32</v>
      </c>
      <c r="J3193" s="1" t="s">
        <v>33</v>
      </c>
      <c r="K3193" s="1" t="s">
        <v>34</v>
      </c>
      <c r="L3193" s="1" t="s">
        <v>35</v>
      </c>
      <c r="M3193" s="1" t="s">
        <v>36</v>
      </c>
      <c r="N3193" s="3" t="s">
        <v>37</v>
      </c>
    </row>
    <row r="3194" spans="1:14" ht="19.95" hidden="1" customHeight="1" x14ac:dyDescent="0.25">
      <c r="A3194" s="2">
        <v>122528</v>
      </c>
      <c r="B3194" s="1">
        <v>16</v>
      </c>
      <c r="C3194" s="1">
        <v>1.3483000000000001</v>
      </c>
      <c r="D3194" s="1">
        <v>4.6128999999999998</v>
      </c>
      <c r="E3194" s="1">
        <v>8.5701999999999998</v>
      </c>
      <c r="F3194" s="1">
        <v>18.9269</v>
      </c>
      <c r="G3194" s="1" t="s">
        <v>38</v>
      </c>
      <c r="H3194" s="1" t="s">
        <v>31</v>
      </c>
      <c r="I3194" s="1" t="s">
        <v>32</v>
      </c>
      <c r="J3194" s="1" t="s">
        <v>33</v>
      </c>
      <c r="K3194" s="1" t="s">
        <v>34</v>
      </c>
      <c r="L3194" s="1" t="s">
        <v>35</v>
      </c>
      <c r="M3194" s="1" t="s">
        <v>36</v>
      </c>
      <c r="N3194" s="3" t="s">
        <v>37</v>
      </c>
    </row>
    <row r="3195" spans="1:14" ht="19.95" customHeight="1" x14ac:dyDescent="0.25">
      <c r="A3195" s="2">
        <v>122507</v>
      </c>
      <c r="B3195" s="1">
        <v>70</v>
      </c>
      <c r="C3195" s="1">
        <v>3.2227999999999999</v>
      </c>
      <c r="D3195" s="1">
        <v>6.7617000000000003</v>
      </c>
      <c r="E3195" s="1">
        <v>12.3353</v>
      </c>
      <c r="F3195" s="1">
        <v>29.053000000000001</v>
      </c>
      <c r="G3195" s="1" t="s">
        <v>29</v>
      </c>
      <c r="H3195" s="1" t="s">
        <v>22</v>
      </c>
      <c r="I3195" s="1" t="s">
        <v>23</v>
      </c>
      <c r="J3195" s="1" t="s">
        <v>24</v>
      </c>
      <c r="K3195" s="1" t="s">
        <v>25</v>
      </c>
      <c r="L3195" s="1" t="s">
        <v>26</v>
      </c>
      <c r="M3195" s="1" t="s">
        <v>27</v>
      </c>
      <c r="N3195" s="3" t="s">
        <v>28</v>
      </c>
    </row>
    <row r="3196" spans="1:14" ht="19.95" hidden="1" customHeight="1" x14ac:dyDescent="0.25">
      <c r="A3196" s="2">
        <v>122493</v>
      </c>
      <c r="B3196" s="1">
        <v>51</v>
      </c>
      <c r="C3196" s="1">
        <v>2.7098</v>
      </c>
      <c r="D3196" s="1">
        <v>5.2976999999999999</v>
      </c>
      <c r="E3196" s="1">
        <v>11.063499999999999</v>
      </c>
      <c r="F3196" s="1">
        <v>21.880700000000001</v>
      </c>
      <c r="G3196" s="1" t="s">
        <v>38</v>
      </c>
      <c r="H3196" s="1" t="s">
        <v>15</v>
      </c>
      <c r="I3196" s="1" t="s">
        <v>16</v>
      </c>
      <c r="J3196" s="1" t="s">
        <v>17</v>
      </c>
      <c r="K3196" s="1" t="s">
        <v>18</v>
      </c>
      <c r="L3196" s="1" t="s">
        <v>19</v>
      </c>
      <c r="M3196" s="1" t="s">
        <v>20</v>
      </c>
      <c r="N3196" s="3" t="s">
        <v>21</v>
      </c>
    </row>
    <row r="3197" spans="1:14" ht="19.95" customHeight="1" x14ac:dyDescent="0.25">
      <c r="A3197" s="2">
        <v>122468</v>
      </c>
      <c r="B3197" s="1">
        <v>78</v>
      </c>
      <c r="C3197" s="1">
        <v>3.1158000000000001</v>
      </c>
      <c r="D3197" s="1">
        <v>6.0763999999999996</v>
      </c>
      <c r="E3197" s="1">
        <v>12.812799999999999</v>
      </c>
      <c r="F3197" s="1">
        <v>25.1373</v>
      </c>
      <c r="G3197" s="1" t="s">
        <v>14</v>
      </c>
      <c r="H3197" s="1" t="s">
        <v>22</v>
      </c>
      <c r="I3197" s="1" t="s">
        <v>23</v>
      </c>
      <c r="J3197" s="1" t="s">
        <v>24</v>
      </c>
      <c r="K3197" s="1" t="s">
        <v>25</v>
      </c>
      <c r="L3197" s="1" t="s">
        <v>26</v>
      </c>
      <c r="M3197" s="1" t="s">
        <v>27</v>
      </c>
      <c r="N3197" s="3" t="s">
        <v>28</v>
      </c>
    </row>
    <row r="3198" spans="1:14" ht="19.95" hidden="1" customHeight="1" x14ac:dyDescent="0.25">
      <c r="A3198" s="2">
        <v>122435</v>
      </c>
      <c r="B3198" s="1">
        <v>15</v>
      </c>
      <c r="C3198" s="1">
        <v>1.4125000000000001</v>
      </c>
      <c r="D3198" s="1">
        <v>4.9591000000000003</v>
      </c>
      <c r="E3198" s="1">
        <v>8.6911000000000005</v>
      </c>
      <c r="F3198" s="1">
        <v>17.911899999999999</v>
      </c>
      <c r="G3198" s="1" t="s">
        <v>38</v>
      </c>
      <c r="H3198" s="1" t="s">
        <v>31</v>
      </c>
      <c r="I3198" s="1" t="s">
        <v>32</v>
      </c>
      <c r="J3198" s="1" t="s">
        <v>33</v>
      </c>
      <c r="K3198" s="1" t="s">
        <v>34</v>
      </c>
      <c r="L3198" s="1" t="s">
        <v>35</v>
      </c>
      <c r="M3198" s="1" t="s">
        <v>36</v>
      </c>
      <c r="N3198" s="3" t="s">
        <v>37</v>
      </c>
    </row>
    <row r="3199" spans="1:14" ht="19.95" hidden="1" customHeight="1" x14ac:dyDescent="0.25">
      <c r="A3199" s="2">
        <v>122397</v>
      </c>
      <c r="B3199" s="1">
        <v>27</v>
      </c>
      <c r="C3199" s="1">
        <v>1.3168</v>
      </c>
      <c r="D3199" s="1">
        <v>4.6672000000000002</v>
      </c>
      <c r="E3199" s="1">
        <v>9.1153999999999993</v>
      </c>
      <c r="F3199" s="1">
        <v>19.717099999999999</v>
      </c>
      <c r="G3199" s="1" t="s">
        <v>14</v>
      </c>
      <c r="H3199" s="1" t="s">
        <v>31</v>
      </c>
      <c r="I3199" s="1" t="s">
        <v>32</v>
      </c>
      <c r="J3199" s="1" t="s">
        <v>33</v>
      </c>
      <c r="K3199" s="1" t="s">
        <v>34</v>
      </c>
      <c r="L3199" s="1" t="s">
        <v>35</v>
      </c>
      <c r="M3199" s="1" t="s">
        <v>36</v>
      </c>
      <c r="N3199" s="3" t="s">
        <v>37</v>
      </c>
    </row>
    <row r="3200" spans="1:14" ht="19.95" hidden="1" customHeight="1" x14ac:dyDescent="0.25">
      <c r="A3200" s="2">
        <v>122394</v>
      </c>
      <c r="B3200" s="1">
        <v>46</v>
      </c>
      <c r="C3200" s="1">
        <v>2.9784999999999999</v>
      </c>
      <c r="D3200" s="1">
        <v>5.0884</v>
      </c>
      <c r="E3200" s="1">
        <v>10.4396</v>
      </c>
      <c r="F3200" s="1">
        <v>24.4619</v>
      </c>
      <c r="G3200" s="1" t="s">
        <v>38</v>
      </c>
      <c r="H3200" s="1" t="s">
        <v>15</v>
      </c>
      <c r="I3200" s="1" t="s">
        <v>16</v>
      </c>
      <c r="J3200" s="1" t="s">
        <v>17</v>
      </c>
      <c r="K3200" s="1" t="s">
        <v>18</v>
      </c>
      <c r="L3200" s="1" t="s">
        <v>19</v>
      </c>
      <c r="M3200" s="1" t="s">
        <v>20</v>
      </c>
      <c r="N3200" s="3" t="s">
        <v>21</v>
      </c>
    </row>
    <row r="3201" spans="1:14" ht="19.95" hidden="1" customHeight="1" x14ac:dyDescent="0.25">
      <c r="A3201" s="2">
        <v>122392</v>
      </c>
      <c r="B3201" s="1">
        <v>25</v>
      </c>
      <c r="C3201" s="1">
        <v>1.0154000000000001</v>
      </c>
      <c r="D3201" s="1">
        <v>4.3821000000000003</v>
      </c>
      <c r="E3201" s="1">
        <v>9.0018999999999991</v>
      </c>
      <c r="F3201" s="1">
        <v>17.59</v>
      </c>
      <c r="G3201" s="1" t="s">
        <v>29</v>
      </c>
      <c r="H3201" s="1" t="s">
        <v>31</v>
      </c>
      <c r="I3201" s="1" t="s">
        <v>32</v>
      </c>
      <c r="J3201" s="1" t="s">
        <v>33</v>
      </c>
      <c r="K3201" s="1" t="s">
        <v>34</v>
      </c>
      <c r="L3201" s="1" t="s">
        <v>35</v>
      </c>
      <c r="M3201" s="1" t="s">
        <v>36</v>
      </c>
      <c r="N3201" s="3" t="s">
        <v>37</v>
      </c>
    </row>
    <row r="3202" spans="1:14" ht="19.95" hidden="1" customHeight="1" x14ac:dyDescent="0.25">
      <c r="A3202" s="2">
        <v>122371</v>
      </c>
      <c r="B3202" s="1">
        <v>52</v>
      </c>
      <c r="C3202" s="1">
        <v>2.4876999999999998</v>
      </c>
      <c r="D3202" s="1">
        <v>5.8529999999999998</v>
      </c>
      <c r="E3202" s="1">
        <v>11.5898</v>
      </c>
      <c r="F3202" s="1">
        <v>22.2379</v>
      </c>
      <c r="G3202" s="1" t="s">
        <v>29</v>
      </c>
      <c r="H3202" s="1" t="s">
        <v>15</v>
      </c>
      <c r="I3202" s="1" t="s">
        <v>16</v>
      </c>
      <c r="J3202" s="1" t="s">
        <v>17</v>
      </c>
      <c r="K3202" s="1" t="s">
        <v>18</v>
      </c>
      <c r="L3202" s="1" t="s">
        <v>19</v>
      </c>
      <c r="M3202" s="1" t="s">
        <v>20</v>
      </c>
      <c r="N3202" s="3" t="s">
        <v>21</v>
      </c>
    </row>
    <row r="3203" spans="1:14" ht="19.95" hidden="1" customHeight="1" x14ac:dyDescent="0.25">
      <c r="A3203" s="2">
        <v>122354</v>
      </c>
      <c r="B3203" s="1">
        <v>52</v>
      </c>
      <c r="C3203" s="1">
        <v>2.9354</v>
      </c>
      <c r="D3203" s="1">
        <v>5.3018000000000001</v>
      </c>
      <c r="E3203" s="1">
        <v>10.8828</v>
      </c>
      <c r="F3203" s="1">
        <v>22.347999999999999</v>
      </c>
      <c r="G3203" s="1" t="s">
        <v>38</v>
      </c>
      <c r="H3203" s="1" t="s">
        <v>15</v>
      </c>
      <c r="I3203" s="1" t="s">
        <v>16</v>
      </c>
      <c r="J3203" s="1" t="s">
        <v>17</v>
      </c>
      <c r="K3203" s="1" t="s">
        <v>18</v>
      </c>
      <c r="L3203" s="1" t="s">
        <v>19</v>
      </c>
      <c r="M3203" s="1" t="s">
        <v>20</v>
      </c>
      <c r="N3203" s="3" t="s">
        <v>21</v>
      </c>
    </row>
    <row r="3204" spans="1:14" ht="19.95" customHeight="1" x14ac:dyDescent="0.25">
      <c r="A3204" s="2">
        <v>122265</v>
      </c>
      <c r="B3204" s="1">
        <v>93</v>
      </c>
      <c r="C3204" s="1">
        <v>3.8517000000000001</v>
      </c>
      <c r="D3204" s="1">
        <v>6.8216000000000001</v>
      </c>
      <c r="E3204" s="1">
        <v>14.602</v>
      </c>
      <c r="F3204" s="1">
        <v>29.419</v>
      </c>
      <c r="G3204" s="1" t="s">
        <v>29</v>
      </c>
      <c r="H3204" s="1" t="s">
        <v>22</v>
      </c>
      <c r="I3204" s="1" t="s">
        <v>23</v>
      </c>
      <c r="J3204" s="1" t="s">
        <v>24</v>
      </c>
      <c r="K3204" s="1" t="s">
        <v>25</v>
      </c>
      <c r="L3204" s="1" t="s">
        <v>26</v>
      </c>
      <c r="M3204" s="1" t="s">
        <v>27</v>
      </c>
      <c r="N3204" s="3" t="s">
        <v>28</v>
      </c>
    </row>
    <row r="3205" spans="1:14" ht="19.95" hidden="1" customHeight="1" x14ac:dyDescent="0.25">
      <c r="A3205" s="2">
        <v>122222</v>
      </c>
      <c r="B3205" s="1">
        <v>28</v>
      </c>
      <c r="C3205" s="1">
        <v>1.4886999999999999</v>
      </c>
      <c r="D3205" s="1">
        <v>4.2476000000000003</v>
      </c>
      <c r="E3205" s="1">
        <v>8.3739000000000008</v>
      </c>
      <c r="F3205" s="1">
        <v>18.7257</v>
      </c>
      <c r="G3205" s="1" t="s">
        <v>14</v>
      </c>
      <c r="H3205" s="1" t="s">
        <v>31</v>
      </c>
      <c r="I3205" s="1" t="s">
        <v>32</v>
      </c>
      <c r="J3205" s="1" t="s">
        <v>33</v>
      </c>
      <c r="K3205" s="1" t="s">
        <v>34</v>
      </c>
      <c r="L3205" s="1" t="s">
        <v>35</v>
      </c>
      <c r="M3205" s="1" t="s">
        <v>36</v>
      </c>
      <c r="N3205" s="3" t="s">
        <v>37</v>
      </c>
    </row>
    <row r="3206" spans="1:14" ht="19.95" hidden="1" customHeight="1" x14ac:dyDescent="0.25">
      <c r="A3206" s="2">
        <v>122194</v>
      </c>
      <c r="B3206" s="1">
        <v>10</v>
      </c>
      <c r="C3206" s="1">
        <v>1.0659000000000001</v>
      </c>
      <c r="D3206" s="1">
        <v>4.6673</v>
      </c>
      <c r="E3206" s="1">
        <v>8.6803000000000008</v>
      </c>
      <c r="F3206" s="1">
        <v>17.004799999999999</v>
      </c>
      <c r="G3206" s="1" t="s">
        <v>38</v>
      </c>
      <c r="H3206" s="1" t="s">
        <v>31</v>
      </c>
      <c r="I3206" s="1" t="s">
        <v>32</v>
      </c>
      <c r="J3206" s="1" t="s">
        <v>33</v>
      </c>
      <c r="K3206" s="1" t="s">
        <v>34</v>
      </c>
      <c r="L3206" s="1" t="s">
        <v>35</v>
      </c>
      <c r="M3206" s="1" t="s">
        <v>36</v>
      </c>
      <c r="N3206" s="3" t="s">
        <v>37</v>
      </c>
    </row>
    <row r="3207" spans="1:14" ht="19.95" customHeight="1" x14ac:dyDescent="0.25">
      <c r="A3207" s="2">
        <v>122178</v>
      </c>
      <c r="B3207" s="1">
        <v>86</v>
      </c>
      <c r="C3207" s="1">
        <v>3.5554000000000001</v>
      </c>
      <c r="D3207" s="1">
        <v>6.7850999999999999</v>
      </c>
      <c r="E3207" s="1">
        <v>13.553900000000001</v>
      </c>
      <c r="F3207" s="1">
        <v>25.8431</v>
      </c>
      <c r="G3207" s="1" t="s">
        <v>38</v>
      </c>
      <c r="H3207" s="1" t="s">
        <v>22</v>
      </c>
      <c r="I3207" s="1" t="s">
        <v>23</v>
      </c>
      <c r="J3207" s="1" t="s">
        <v>24</v>
      </c>
      <c r="K3207" s="1" t="s">
        <v>25</v>
      </c>
      <c r="L3207" s="1" t="s">
        <v>26</v>
      </c>
      <c r="M3207" s="1" t="s">
        <v>27</v>
      </c>
      <c r="N3207" s="3" t="s">
        <v>28</v>
      </c>
    </row>
    <row r="3208" spans="1:14" ht="19.95" customHeight="1" x14ac:dyDescent="0.25">
      <c r="A3208" s="2">
        <v>122142</v>
      </c>
      <c r="B3208" s="1">
        <v>65</v>
      </c>
      <c r="C3208" s="1">
        <v>3.1983000000000001</v>
      </c>
      <c r="D3208" s="1">
        <v>6.3705999999999996</v>
      </c>
      <c r="E3208" s="1">
        <v>14.157</v>
      </c>
      <c r="F3208" s="1">
        <v>29.957999999999998</v>
      </c>
      <c r="G3208" s="1" t="s">
        <v>14</v>
      </c>
      <c r="H3208" s="1" t="s">
        <v>22</v>
      </c>
      <c r="I3208" s="1" t="s">
        <v>23</v>
      </c>
      <c r="J3208" s="1" t="s">
        <v>24</v>
      </c>
      <c r="K3208" s="1" t="s">
        <v>25</v>
      </c>
      <c r="L3208" s="1" t="s">
        <v>26</v>
      </c>
      <c r="M3208" s="1" t="s">
        <v>27</v>
      </c>
      <c r="N3208" s="3" t="s">
        <v>28</v>
      </c>
    </row>
    <row r="3209" spans="1:14" ht="19.95" hidden="1" customHeight="1" x14ac:dyDescent="0.25">
      <c r="A3209" s="2">
        <v>122126</v>
      </c>
      <c r="B3209" s="1">
        <v>20</v>
      </c>
      <c r="C3209" s="1">
        <v>1.0750999999999999</v>
      </c>
      <c r="D3209" s="1">
        <v>4.0067000000000004</v>
      </c>
      <c r="E3209" s="1">
        <v>9.2296999999999993</v>
      </c>
      <c r="F3209" s="1">
        <v>16.164300000000001</v>
      </c>
      <c r="G3209" s="1" t="s">
        <v>29</v>
      </c>
      <c r="H3209" s="1" t="s">
        <v>31</v>
      </c>
      <c r="I3209" s="1" t="s">
        <v>32</v>
      </c>
      <c r="J3209" s="1" t="s">
        <v>33</v>
      </c>
      <c r="K3209" s="1" t="s">
        <v>34</v>
      </c>
      <c r="L3209" s="1" t="s">
        <v>35</v>
      </c>
      <c r="M3209" s="1" t="s">
        <v>36</v>
      </c>
      <c r="N3209" s="3" t="s">
        <v>37</v>
      </c>
    </row>
    <row r="3210" spans="1:14" ht="19.95" customHeight="1" x14ac:dyDescent="0.25">
      <c r="A3210" s="2">
        <v>122121</v>
      </c>
      <c r="B3210" s="1">
        <v>68</v>
      </c>
      <c r="C3210" s="1">
        <v>3.5518999999999998</v>
      </c>
      <c r="D3210" s="1">
        <v>6.9283000000000001</v>
      </c>
      <c r="E3210" s="1">
        <v>15.6554</v>
      </c>
      <c r="F3210" s="1">
        <v>26.150700000000001</v>
      </c>
      <c r="G3210" s="1" t="s">
        <v>14</v>
      </c>
      <c r="H3210" s="1" t="s">
        <v>22</v>
      </c>
      <c r="I3210" s="1" t="s">
        <v>23</v>
      </c>
      <c r="J3210" s="1" t="s">
        <v>24</v>
      </c>
      <c r="K3210" s="1" t="s">
        <v>25</v>
      </c>
      <c r="L3210" s="1" t="s">
        <v>26</v>
      </c>
      <c r="M3210" s="1" t="s">
        <v>27</v>
      </c>
      <c r="N3210" s="3" t="s">
        <v>28</v>
      </c>
    </row>
    <row r="3211" spans="1:14" ht="19.95" customHeight="1" x14ac:dyDescent="0.25">
      <c r="A3211" s="2">
        <v>122115</v>
      </c>
      <c r="B3211" s="1">
        <v>77</v>
      </c>
      <c r="C3211" s="1">
        <v>3.2277999999999998</v>
      </c>
      <c r="D3211" s="1">
        <v>6.4783999999999997</v>
      </c>
      <c r="E3211" s="1">
        <v>14.1602</v>
      </c>
      <c r="F3211" s="1">
        <v>29.665700000000001</v>
      </c>
      <c r="G3211" s="1" t="s">
        <v>14</v>
      </c>
      <c r="H3211" s="1" t="s">
        <v>22</v>
      </c>
      <c r="I3211" s="1" t="s">
        <v>23</v>
      </c>
      <c r="J3211" s="1" t="s">
        <v>24</v>
      </c>
      <c r="K3211" s="1" t="s">
        <v>25</v>
      </c>
      <c r="L3211" s="1" t="s">
        <v>26</v>
      </c>
      <c r="M3211" s="1" t="s">
        <v>27</v>
      </c>
      <c r="N3211" s="3" t="s">
        <v>28</v>
      </c>
    </row>
    <row r="3212" spans="1:14" ht="19.95" hidden="1" customHeight="1" x14ac:dyDescent="0.25">
      <c r="A3212" s="2">
        <v>122098</v>
      </c>
      <c r="B3212" s="1">
        <v>15</v>
      </c>
      <c r="C3212" s="1">
        <v>1.3764000000000001</v>
      </c>
      <c r="D3212" s="1">
        <v>4.1577999999999999</v>
      </c>
      <c r="E3212" s="1">
        <v>9.1119000000000003</v>
      </c>
      <c r="F3212" s="1">
        <v>16.098800000000001</v>
      </c>
      <c r="G3212" s="1" t="s">
        <v>38</v>
      </c>
      <c r="H3212" s="1" t="s">
        <v>31</v>
      </c>
      <c r="I3212" s="1" t="s">
        <v>32</v>
      </c>
      <c r="J3212" s="1" t="s">
        <v>33</v>
      </c>
      <c r="K3212" s="1" t="s">
        <v>34</v>
      </c>
      <c r="L3212" s="1" t="s">
        <v>35</v>
      </c>
      <c r="M3212" s="1" t="s">
        <v>36</v>
      </c>
      <c r="N3212" s="3" t="s">
        <v>37</v>
      </c>
    </row>
    <row r="3213" spans="1:14" ht="19.95" customHeight="1" x14ac:dyDescent="0.25">
      <c r="A3213" s="2">
        <v>122092</v>
      </c>
      <c r="B3213" s="1">
        <v>65</v>
      </c>
      <c r="C3213" s="1">
        <v>3.2387999999999999</v>
      </c>
      <c r="D3213" s="1">
        <v>6.0469999999999997</v>
      </c>
      <c r="E3213" s="1">
        <v>15.1097</v>
      </c>
      <c r="F3213" s="1">
        <v>27.567399999999999</v>
      </c>
      <c r="G3213" s="1" t="s">
        <v>29</v>
      </c>
      <c r="H3213" s="1" t="s">
        <v>22</v>
      </c>
      <c r="I3213" s="1" t="s">
        <v>23</v>
      </c>
      <c r="J3213" s="1" t="s">
        <v>24</v>
      </c>
      <c r="K3213" s="1" t="s">
        <v>25</v>
      </c>
      <c r="L3213" s="1" t="s">
        <v>26</v>
      </c>
      <c r="M3213" s="1" t="s">
        <v>27</v>
      </c>
      <c r="N3213" s="3" t="s">
        <v>28</v>
      </c>
    </row>
    <row r="3214" spans="1:14" ht="19.95" hidden="1" customHeight="1" x14ac:dyDescent="0.25">
      <c r="A3214" s="2">
        <v>122086</v>
      </c>
      <c r="B3214" s="1">
        <v>21</v>
      </c>
      <c r="C3214" s="1">
        <v>1.8090999999999999</v>
      </c>
      <c r="D3214" s="1">
        <v>4.2286999999999999</v>
      </c>
      <c r="E3214" s="1">
        <v>8.3232999999999997</v>
      </c>
      <c r="F3214" s="1">
        <v>17.3186</v>
      </c>
      <c r="G3214" s="1" t="s">
        <v>38</v>
      </c>
      <c r="H3214" s="1" t="s">
        <v>31</v>
      </c>
      <c r="I3214" s="1" t="s">
        <v>32</v>
      </c>
      <c r="J3214" s="1" t="s">
        <v>33</v>
      </c>
      <c r="K3214" s="1" t="s">
        <v>34</v>
      </c>
      <c r="L3214" s="1" t="s">
        <v>35</v>
      </c>
      <c r="M3214" s="1" t="s">
        <v>36</v>
      </c>
      <c r="N3214" s="3" t="s">
        <v>37</v>
      </c>
    </row>
    <row r="3215" spans="1:14" ht="19.95" hidden="1" customHeight="1" x14ac:dyDescent="0.25">
      <c r="A3215" s="2">
        <v>122079</v>
      </c>
      <c r="B3215" s="1">
        <v>48</v>
      </c>
      <c r="C3215" s="1">
        <v>2.5920999999999998</v>
      </c>
      <c r="D3215" s="1">
        <v>5.4485999999999999</v>
      </c>
      <c r="E3215" s="1">
        <v>10.926</v>
      </c>
      <c r="F3215" s="1">
        <v>20.389700000000001</v>
      </c>
      <c r="G3215" s="1" t="s">
        <v>38</v>
      </c>
      <c r="H3215" s="1" t="s">
        <v>15</v>
      </c>
      <c r="I3215" s="1" t="s">
        <v>16</v>
      </c>
      <c r="J3215" s="1" t="s">
        <v>17</v>
      </c>
      <c r="K3215" s="1" t="s">
        <v>18</v>
      </c>
      <c r="L3215" s="1" t="s">
        <v>19</v>
      </c>
      <c r="M3215" s="1" t="s">
        <v>20</v>
      </c>
      <c r="N3215" s="3" t="s">
        <v>21</v>
      </c>
    </row>
    <row r="3216" spans="1:14" ht="19.95" customHeight="1" x14ac:dyDescent="0.25">
      <c r="A3216" s="2">
        <v>122073</v>
      </c>
      <c r="B3216" s="1">
        <v>62</v>
      </c>
      <c r="C3216" s="1">
        <v>3.6507000000000001</v>
      </c>
      <c r="D3216" s="1">
        <v>6.0113000000000003</v>
      </c>
      <c r="E3216" s="1">
        <v>15.4343</v>
      </c>
      <c r="F3216" s="1">
        <v>26.362100000000002</v>
      </c>
      <c r="G3216" s="1" t="s">
        <v>38</v>
      </c>
      <c r="H3216" s="1" t="s">
        <v>22</v>
      </c>
      <c r="I3216" s="1" t="s">
        <v>23</v>
      </c>
      <c r="J3216" s="1" t="s">
        <v>24</v>
      </c>
      <c r="K3216" s="1" t="s">
        <v>25</v>
      </c>
      <c r="L3216" s="1" t="s">
        <v>26</v>
      </c>
      <c r="M3216" s="1" t="s">
        <v>27</v>
      </c>
      <c r="N3216" s="3" t="s">
        <v>28</v>
      </c>
    </row>
    <row r="3217" spans="1:14" ht="19.95" customHeight="1" x14ac:dyDescent="0.25">
      <c r="A3217" s="2">
        <v>122073</v>
      </c>
      <c r="B3217" s="1">
        <v>68</v>
      </c>
      <c r="C3217" s="1">
        <v>3.6534</v>
      </c>
      <c r="D3217" s="1">
        <v>6.1326999999999998</v>
      </c>
      <c r="E3217" s="1">
        <v>12.437200000000001</v>
      </c>
      <c r="F3217" s="1">
        <v>29.918099999999999</v>
      </c>
      <c r="G3217" s="1" t="s">
        <v>29</v>
      </c>
      <c r="H3217" s="1" t="s">
        <v>22</v>
      </c>
      <c r="I3217" s="1" t="s">
        <v>23</v>
      </c>
      <c r="J3217" s="1" t="s">
        <v>24</v>
      </c>
      <c r="K3217" s="1" t="s">
        <v>25</v>
      </c>
      <c r="L3217" s="1" t="s">
        <v>26</v>
      </c>
      <c r="M3217" s="1" t="s">
        <v>27</v>
      </c>
      <c r="N3217" s="3" t="s">
        <v>28</v>
      </c>
    </row>
    <row r="3218" spans="1:14" ht="19.95" hidden="1" customHeight="1" x14ac:dyDescent="0.25">
      <c r="A3218" s="2">
        <v>122016</v>
      </c>
      <c r="B3218" s="1">
        <v>16</v>
      </c>
      <c r="C3218" s="1">
        <v>1.5835999999999999</v>
      </c>
      <c r="D3218" s="1">
        <v>4.9756</v>
      </c>
      <c r="E3218" s="1">
        <v>9.7924000000000007</v>
      </c>
      <c r="F3218" s="1">
        <v>19.885400000000001</v>
      </c>
      <c r="G3218" s="1" t="s">
        <v>30</v>
      </c>
      <c r="H3218" s="1" t="s">
        <v>31</v>
      </c>
      <c r="I3218" s="1" t="s">
        <v>32</v>
      </c>
      <c r="J3218" s="1" t="s">
        <v>33</v>
      </c>
      <c r="K3218" s="1" t="s">
        <v>34</v>
      </c>
      <c r="L3218" s="1" t="s">
        <v>35</v>
      </c>
      <c r="M3218" s="1" t="s">
        <v>36</v>
      </c>
      <c r="N3218" s="3" t="s">
        <v>37</v>
      </c>
    </row>
    <row r="3219" spans="1:14" ht="19.95" hidden="1" customHeight="1" x14ac:dyDescent="0.25">
      <c r="A3219" s="2">
        <v>121994</v>
      </c>
      <c r="B3219" s="1">
        <v>30</v>
      </c>
      <c r="C3219" s="1">
        <v>1.0477000000000001</v>
      </c>
      <c r="D3219" s="1">
        <v>4.7335000000000003</v>
      </c>
      <c r="E3219" s="1">
        <v>9.3351000000000006</v>
      </c>
      <c r="F3219" s="1">
        <v>18.490400000000001</v>
      </c>
      <c r="G3219" s="1" t="s">
        <v>30</v>
      </c>
      <c r="H3219" s="1" t="s">
        <v>31</v>
      </c>
      <c r="I3219" s="1" t="s">
        <v>32</v>
      </c>
      <c r="J3219" s="1" t="s">
        <v>33</v>
      </c>
      <c r="K3219" s="1" t="s">
        <v>34</v>
      </c>
      <c r="L3219" s="1" t="s">
        <v>35</v>
      </c>
      <c r="M3219" s="1" t="s">
        <v>36</v>
      </c>
      <c r="N3219" s="3" t="s">
        <v>37</v>
      </c>
    </row>
    <row r="3220" spans="1:14" ht="19.95" hidden="1" customHeight="1" x14ac:dyDescent="0.25">
      <c r="A3220" s="2">
        <v>121985</v>
      </c>
      <c r="B3220" s="1">
        <v>56</v>
      </c>
      <c r="C3220" s="1">
        <v>2.7012999999999998</v>
      </c>
      <c r="D3220" s="1">
        <v>5.0362999999999998</v>
      </c>
      <c r="E3220" s="1">
        <v>10.9773</v>
      </c>
      <c r="F3220" s="1">
        <v>22.505400000000002</v>
      </c>
      <c r="G3220" s="1" t="s">
        <v>38</v>
      </c>
      <c r="H3220" s="1" t="s">
        <v>15</v>
      </c>
      <c r="I3220" s="1" t="s">
        <v>16</v>
      </c>
      <c r="J3220" s="1" t="s">
        <v>17</v>
      </c>
      <c r="K3220" s="1" t="s">
        <v>18</v>
      </c>
      <c r="L3220" s="1" t="s">
        <v>19</v>
      </c>
      <c r="M3220" s="1" t="s">
        <v>20</v>
      </c>
      <c r="N3220" s="3" t="s">
        <v>21</v>
      </c>
    </row>
    <row r="3221" spans="1:14" ht="19.95" hidden="1" customHeight="1" x14ac:dyDescent="0.25">
      <c r="A3221" s="2">
        <v>121977</v>
      </c>
      <c r="B3221" s="1">
        <v>60</v>
      </c>
      <c r="C3221" s="1">
        <v>2.6692999999999998</v>
      </c>
      <c r="D3221" s="1">
        <v>5.2824</v>
      </c>
      <c r="E3221" s="1">
        <v>11.3689</v>
      </c>
      <c r="F3221" s="1">
        <v>22.153300000000002</v>
      </c>
      <c r="G3221" s="1" t="s">
        <v>29</v>
      </c>
      <c r="H3221" s="1" t="s">
        <v>15</v>
      </c>
      <c r="I3221" s="1" t="s">
        <v>16</v>
      </c>
      <c r="J3221" s="1" t="s">
        <v>17</v>
      </c>
      <c r="K3221" s="1" t="s">
        <v>18</v>
      </c>
      <c r="L3221" s="1" t="s">
        <v>19</v>
      </c>
      <c r="M3221" s="1" t="s">
        <v>20</v>
      </c>
      <c r="N3221" s="3" t="s">
        <v>21</v>
      </c>
    </row>
    <row r="3222" spans="1:14" ht="19.95" customHeight="1" x14ac:dyDescent="0.25">
      <c r="A3222" s="2">
        <v>121969</v>
      </c>
      <c r="B3222" s="1">
        <v>82</v>
      </c>
      <c r="C3222" s="1">
        <v>3.0367000000000002</v>
      </c>
      <c r="D3222" s="1">
        <v>6.8723999999999998</v>
      </c>
      <c r="E3222" s="1">
        <v>15.2883</v>
      </c>
      <c r="F3222" s="1">
        <v>28.805199999999999</v>
      </c>
      <c r="G3222" s="1" t="s">
        <v>30</v>
      </c>
      <c r="H3222" s="1" t="s">
        <v>22</v>
      </c>
      <c r="I3222" s="1" t="s">
        <v>23</v>
      </c>
      <c r="J3222" s="1" t="s">
        <v>24</v>
      </c>
      <c r="K3222" s="1" t="s">
        <v>25</v>
      </c>
      <c r="L3222" s="1" t="s">
        <v>26</v>
      </c>
      <c r="M3222" s="1" t="s">
        <v>27</v>
      </c>
      <c r="N3222" s="3" t="s">
        <v>28</v>
      </c>
    </row>
    <row r="3223" spans="1:14" ht="19.95" hidden="1" customHeight="1" x14ac:dyDescent="0.25">
      <c r="A3223" s="2">
        <v>121942</v>
      </c>
      <c r="B3223" s="1">
        <v>10</v>
      </c>
      <c r="C3223" s="1">
        <v>1.7949999999999999</v>
      </c>
      <c r="D3223" s="1">
        <v>4.0564</v>
      </c>
      <c r="E3223" s="1">
        <v>9.2173999999999996</v>
      </c>
      <c r="F3223" s="1">
        <v>19.4864</v>
      </c>
      <c r="G3223" s="1" t="s">
        <v>14</v>
      </c>
      <c r="H3223" s="1" t="s">
        <v>31</v>
      </c>
      <c r="I3223" s="1" t="s">
        <v>32</v>
      </c>
      <c r="J3223" s="1" t="s">
        <v>33</v>
      </c>
      <c r="K3223" s="1" t="s">
        <v>34</v>
      </c>
      <c r="L3223" s="1" t="s">
        <v>35</v>
      </c>
      <c r="M3223" s="1" t="s">
        <v>36</v>
      </c>
      <c r="N3223" s="3" t="s">
        <v>37</v>
      </c>
    </row>
    <row r="3224" spans="1:14" ht="19.95" hidden="1" customHeight="1" x14ac:dyDescent="0.25">
      <c r="A3224" s="2">
        <v>121933</v>
      </c>
      <c r="B3224" s="1">
        <v>30</v>
      </c>
      <c r="C3224" s="1">
        <v>1.7186999999999999</v>
      </c>
      <c r="D3224" s="1">
        <v>4.7092000000000001</v>
      </c>
      <c r="E3224" s="1">
        <v>9.3172999999999995</v>
      </c>
      <c r="F3224" s="1">
        <v>18.407399999999999</v>
      </c>
      <c r="G3224" s="1" t="s">
        <v>29</v>
      </c>
      <c r="H3224" s="1" t="s">
        <v>31</v>
      </c>
      <c r="I3224" s="1" t="s">
        <v>32</v>
      </c>
      <c r="J3224" s="1" t="s">
        <v>33</v>
      </c>
      <c r="K3224" s="1" t="s">
        <v>34</v>
      </c>
      <c r="L3224" s="1" t="s">
        <v>35</v>
      </c>
      <c r="M3224" s="1" t="s">
        <v>36</v>
      </c>
      <c r="N3224" s="3" t="s">
        <v>37</v>
      </c>
    </row>
    <row r="3225" spans="1:14" ht="19.95" hidden="1" customHeight="1" x14ac:dyDescent="0.25">
      <c r="A3225" s="2">
        <v>121895</v>
      </c>
      <c r="B3225" s="1">
        <v>43</v>
      </c>
      <c r="C3225" s="1">
        <v>2.4994000000000001</v>
      </c>
      <c r="D3225" s="1">
        <v>5.7811000000000003</v>
      </c>
      <c r="E3225" s="1">
        <v>10.853300000000001</v>
      </c>
      <c r="F3225" s="1">
        <v>23.383600000000001</v>
      </c>
      <c r="G3225" s="1" t="s">
        <v>30</v>
      </c>
      <c r="H3225" s="1" t="s">
        <v>15</v>
      </c>
      <c r="I3225" s="1" t="s">
        <v>16</v>
      </c>
      <c r="J3225" s="1" t="s">
        <v>17</v>
      </c>
      <c r="K3225" s="1" t="s">
        <v>18</v>
      </c>
      <c r="L3225" s="1" t="s">
        <v>19</v>
      </c>
      <c r="M3225" s="1" t="s">
        <v>20</v>
      </c>
      <c r="N3225" s="3" t="s">
        <v>21</v>
      </c>
    </row>
    <row r="3226" spans="1:14" ht="19.95" hidden="1" customHeight="1" x14ac:dyDescent="0.25">
      <c r="A3226" s="2">
        <v>121800</v>
      </c>
      <c r="B3226" s="1">
        <v>31</v>
      </c>
      <c r="C3226" s="1">
        <v>2.6196999999999999</v>
      </c>
      <c r="D3226" s="1">
        <v>5.5376000000000003</v>
      </c>
      <c r="E3226" s="1">
        <v>11.382</v>
      </c>
      <c r="F3226" s="1">
        <v>21.499700000000001</v>
      </c>
      <c r="G3226" s="1" t="s">
        <v>38</v>
      </c>
      <c r="H3226" s="1" t="s">
        <v>15</v>
      </c>
      <c r="I3226" s="1" t="s">
        <v>16</v>
      </c>
      <c r="J3226" s="1" t="s">
        <v>17</v>
      </c>
      <c r="K3226" s="1" t="s">
        <v>18</v>
      </c>
      <c r="L3226" s="1" t="s">
        <v>19</v>
      </c>
      <c r="M3226" s="1" t="s">
        <v>20</v>
      </c>
      <c r="N3226" s="3" t="s">
        <v>21</v>
      </c>
    </row>
    <row r="3227" spans="1:14" ht="19.95" customHeight="1" x14ac:dyDescent="0.25">
      <c r="A3227" s="2">
        <v>121788</v>
      </c>
      <c r="B3227" s="1">
        <v>73</v>
      </c>
      <c r="C3227" s="1">
        <v>3.6654</v>
      </c>
      <c r="D3227" s="1">
        <v>6.6380999999999997</v>
      </c>
      <c r="E3227" s="1">
        <v>13.503</v>
      </c>
      <c r="F3227" s="1">
        <v>28.534500000000001</v>
      </c>
      <c r="G3227" s="1" t="s">
        <v>14</v>
      </c>
      <c r="H3227" s="1" t="s">
        <v>22</v>
      </c>
      <c r="I3227" s="1" t="s">
        <v>23</v>
      </c>
      <c r="J3227" s="1" t="s">
        <v>24</v>
      </c>
      <c r="K3227" s="1" t="s">
        <v>25</v>
      </c>
      <c r="L3227" s="1" t="s">
        <v>26</v>
      </c>
      <c r="M3227" s="1" t="s">
        <v>27</v>
      </c>
      <c r="N3227" s="3" t="s">
        <v>28</v>
      </c>
    </row>
    <row r="3228" spans="1:14" ht="19.95" hidden="1" customHeight="1" x14ac:dyDescent="0.25">
      <c r="A3228" s="2">
        <v>121760</v>
      </c>
      <c r="B3228" s="1">
        <v>29</v>
      </c>
      <c r="C3228" s="1">
        <v>1.6392</v>
      </c>
      <c r="D3228" s="1">
        <v>4.4992000000000001</v>
      </c>
      <c r="E3228" s="1">
        <v>8.8892000000000007</v>
      </c>
      <c r="F3228" s="1">
        <v>18.464700000000001</v>
      </c>
      <c r="G3228" s="1" t="s">
        <v>38</v>
      </c>
      <c r="H3228" s="1" t="s">
        <v>31</v>
      </c>
      <c r="I3228" s="1" t="s">
        <v>32</v>
      </c>
      <c r="J3228" s="1" t="s">
        <v>33</v>
      </c>
      <c r="K3228" s="1" t="s">
        <v>34</v>
      </c>
      <c r="L3228" s="1" t="s">
        <v>35</v>
      </c>
      <c r="M3228" s="1" t="s">
        <v>36</v>
      </c>
      <c r="N3228" s="3" t="s">
        <v>37</v>
      </c>
    </row>
    <row r="3229" spans="1:14" ht="19.95" hidden="1" customHeight="1" x14ac:dyDescent="0.25">
      <c r="A3229" s="2">
        <v>121757</v>
      </c>
      <c r="B3229" s="1">
        <v>23</v>
      </c>
      <c r="C3229" s="1">
        <v>1.1355</v>
      </c>
      <c r="D3229" s="1">
        <v>4.9069000000000003</v>
      </c>
      <c r="E3229" s="1">
        <v>8.6685999999999996</v>
      </c>
      <c r="F3229" s="1">
        <v>16.961600000000001</v>
      </c>
      <c r="G3229" s="1" t="s">
        <v>30</v>
      </c>
      <c r="H3229" s="1" t="s">
        <v>31</v>
      </c>
      <c r="I3229" s="1" t="s">
        <v>32</v>
      </c>
      <c r="J3229" s="1" t="s">
        <v>33</v>
      </c>
      <c r="K3229" s="1" t="s">
        <v>34</v>
      </c>
      <c r="L3229" s="1" t="s">
        <v>35</v>
      </c>
      <c r="M3229" s="1" t="s">
        <v>36</v>
      </c>
      <c r="N3229" s="3" t="s">
        <v>37</v>
      </c>
    </row>
    <row r="3230" spans="1:14" ht="19.95" hidden="1" customHeight="1" x14ac:dyDescent="0.25">
      <c r="A3230" s="2">
        <v>121747</v>
      </c>
      <c r="B3230" s="1">
        <v>94</v>
      </c>
      <c r="C3230" s="1">
        <v>3.1920999999999999</v>
      </c>
      <c r="D3230" s="1">
        <v>6.5797999999999996</v>
      </c>
      <c r="E3230" s="1">
        <v>15.1181</v>
      </c>
      <c r="F3230" s="1">
        <v>25.449300000000001</v>
      </c>
      <c r="G3230" s="1" t="s">
        <v>30</v>
      </c>
      <c r="H3230" s="1" t="s">
        <v>22</v>
      </c>
      <c r="I3230" s="1" t="s">
        <v>23</v>
      </c>
      <c r="J3230" s="1" t="s">
        <v>24</v>
      </c>
      <c r="K3230" s="1" t="s">
        <v>25</v>
      </c>
      <c r="L3230" s="1" t="s">
        <v>26</v>
      </c>
      <c r="M3230" s="1" t="s">
        <v>27</v>
      </c>
      <c r="N3230" s="3" t="s">
        <v>37</v>
      </c>
    </row>
    <row r="3231" spans="1:14" ht="19.95" customHeight="1" x14ac:dyDescent="0.25">
      <c r="A3231" s="2">
        <v>121699</v>
      </c>
      <c r="B3231" s="1">
        <v>90</v>
      </c>
      <c r="C3231" s="1">
        <v>3.0234000000000001</v>
      </c>
      <c r="D3231" s="1">
        <v>6.8224999999999998</v>
      </c>
      <c r="E3231" s="1">
        <v>15.569800000000001</v>
      </c>
      <c r="F3231" s="1">
        <v>26.114100000000001</v>
      </c>
      <c r="G3231" s="1" t="s">
        <v>38</v>
      </c>
      <c r="H3231" s="1" t="s">
        <v>22</v>
      </c>
      <c r="I3231" s="1" t="s">
        <v>23</v>
      </c>
      <c r="J3231" s="1" t="s">
        <v>24</v>
      </c>
      <c r="K3231" s="1" t="s">
        <v>25</v>
      </c>
      <c r="L3231" s="1" t="s">
        <v>26</v>
      </c>
      <c r="M3231" s="1" t="s">
        <v>27</v>
      </c>
      <c r="N3231" s="3" t="s">
        <v>28</v>
      </c>
    </row>
    <row r="3232" spans="1:14" ht="19.95" hidden="1" customHeight="1" x14ac:dyDescent="0.25">
      <c r="A3232" s="2">
        <v>121620</v>
      </c>
      <c r="B3232" s="1">
        <v>51</v>
      </c>
      <c r="C3232" s="1">
        <v>2.6324000000000001</v>
      </c>
      <c r="D3232" s="1">
        <v>5.2510000000000003</v>
      </c>
      <c r="E3232" s="1">
        <v>10.5732</v>
      </c>
      <c r="F3232" s="1">
        <v>20.178999999999998</v>
      </c>
      <c r="G3232" s="1" t="s">
        <v>30</v>
      </c>
      <c r="H3232" s="1" t="s">
        <v>15</v>
      </c>
      <c r="I3232" s="1" t="s">
        <v>16</v>
      </c>
      <c r="J3232" s="1" t="s">
        <v>17</v>
      </c>
      <c r="K3232" s="1" t="s">
        <v>18</v>
      </c>
      <c r="L3232" s="1" t="s">
        <v>19</v>
      </c>
      <c r="M3232" s="1" t="s">
        <v>20</v>
      </c>
      <c r="N3232" s="3" t="s">
        <v>21</v>
      </c>
    </row>
    <row r="3233" spans="1:14" ht="19.95" customHeight="1" x14ac:dyDescent="0.25">
      <c r="A3233" s="2">
        <v>121604</v>
      </c>
      <c r="B3233" s="1">
        <v>81</v>
      </c>
      <c r="C3233" s="1">
        <v>3.6713</v>
      </c>
      <c r="D3233" s="1">
        <v>6.8346999999999998</v>
      </c>
      <c r="E3233" s="1">
        <v>12.445399999999999</v>
      </c>
      <c r="F3233" s="1">
        <v>28.261900000000001</v>
      </c>
      <c r="G3233" s="1" t="s">
        <v>29</v>
      </c>
      <c r="H3233" s="1" t="s">
        <v>22</v>
      </c>
      <c r="I3233" s="1" t="s">
        <v>23</v>
      </c>
      <c r="J3233" s="1" t="s">
        <v>24</v>
      </c>
      <c r="K3233" s="1" t="s">
        <v>25</v>
      </c>
      <c r="L3233" s="1" t="s">
        <v>26</v>
      </c>
      <c r="M3233" s="1" t="s">
        <v>27</v>
      </c>
      <c r="N3233" s="3" t="s">
        <v>28</v>
      </c>
    </row>
    <row r="3234" spans="1:14" ht="19.95" hidden="1" customHeight="1" x14ac:dyDescent="0.25">
      <c r="A3234" s="2">
        <v>121602</v>
      </c>
      <c r="B3234" s="1">
        <v>58</v>
      </c>
      <c r="C3234" s="1">
        <v>2.3090000000000002</v>
      </c>
      <c r="D3234" s="1">
        <v>5.6920000000000002</v>
      </c>
      <c r="E3234" s="1">
        <v>10.020799999999999</v>
      </c>
      <c r="F3234" s="1">
        <v>23.725200000000001</v>
      </c>
      <c r="G3234" s="1" t="s">
        <v>29</v>
      </c>
      <c r="H3234" s="1" t="s">
        <v>15</v>
      </c>
      <c r="I3234" s="1" t="s">
        <v>16</v>
      </c>
      <c r="J3234" s="1" t="s">
        <v>17</v>
      </c>
      <c r="K3234" s="1" t="s">
        <v>18</v>
      </c>
      <c r="L3234" s="1" t="s">
        <v>19</v>
      </c>
      <c r="M3234" s="1" t="s">
        <v>20</v>
      </c>
      <c r="N3234" s="3" t="s">
        <v>21</v>
      </c>
    </row>
    <row r="3235" spans="1:14" ht="19.95" hidden="1" customHeight="1" x14ac:dyDescent="0.25">
      <c r="A3235" s="2">
        <v>121598</v>
      </c>
      <c r="B3235" s="1">
        <v>20</v>
      </c>
      <c r="C3235" s="1">
        <v>1.1738999999999999</v>
      </c>
      <c r="D3235" s="1">
        <v>4.008</v>
      </c>
      <c r="E3235" s="1">
        <v>8.8383000000000003</v>
      </c>
      <c r="F3235" s="1">
        <v>19.532800000000002</v>
      </c>
      <c r="G3235" s="1" t="s">
        <v>30</v>
      </c>
      <c r="H3235" s="1" t="s">
        <v>31</v>
      </c>
      <c r="I3235" s="1" t="s">
        <v>32</v>
      </c>
      <c r="J3235" s="1" t="s">
        <v>33</v>
      </c>
      <c r="K3235" s="1" t="s">
        <v>34</v>
      </c>
      <c r="L3235" s="1" t="s">
        <v>35</v>
      </c>
      <c r="M3235" s="1" t="s">
        <v>36</v>
      </c>
      <c r="N3235" s="3" t="s">
        <v>37</v>
      </c>
    </row>
    <row r="3236" spans="1:14" ht="19.95" hidden="1" customHeight="1" x14ac:dyDescent="0.25">
      <c r="A3236" s="2">
        <v>121555</v>
      </c>
      <c r="B3236" s="1">
        <v>13</v>
      </c>
      <c r="C3236" s="1">
        <v>1.9080999999999999</v>
      </c>
      <c r="D3236" s="1">
        <v>4.8589000000000002</v>
      </c>
      <c r="E3236" s="1">
        <v>9.1882999999999999</v>
      </c>
      <c r="F3236" s="1">
        <v>18.029599999999999</v>
      </c>
      <c r="G3236" s="1" t="s">
        <v>29</v>
      </c>
      <c r="H3236" s="1" t="s">
        <v>31</v>
      </c>
      <c r="I3236" s="1" t="s">
        <v>32</v>
      </c>
      <c r="J3236" s="1" t="s">
        <v>33</v>
      </c>
      <c r="K3236" s="1" t="s">
        <v>34</v>
      </c>
      <c r="L3236" s="1" t="s">
        <v>35</v>
      </c>
      <c r="M3236" s="1" t="s">
        <v>36</v>
      </c>
      <c r="N3236" s="3" t="s">
        <v>37</v>
      </c>
    </row>
    <row r="3237" spans="1:14" ht="19.95" hidden="1" customHeight="1" x14ac:dyDescent="0.25">
      <c r="A3237" s="2">
        <v>121555</v>
      </c>
      <c r="B3237" s="1">
        <v>21</v>
      </c>
      <c r="C3237" s="1">
        <v>1.4649000000000001</v>
      </c>
      <c r="D3237" s="1">
        <v>4.8916000000000004</v>
      </c>
      <c r="E3237" s="1">
        <v>9.5460999999999991</v>
      </c>
      <c r="F3237" s="1">
        <v>19.944099999999999</v>
      </c>
      <c r="G3237" s="1" t="s">
        <v>29</v>
      </c>
      <c r="H3237" s="1" t="s">
        <v>31</v>
      </c>
      <c r="I3237" s="1" t="s">
        <v>32</v>
      </c>
      <c r="J3237" s="1" t="s">
        <v>33</v>
      </c>
      <c r="K3237" s="1" t="s">
        <v>34</v>
      </c>
      <c r="L3237" s="1" t="s">
        <v>35</v>
      </c>
      <c r="M3237" s="1" t="s">
        <v>36</v>
      </c>
      <c r="N3237" s="3" t="s">
        <v>37</v>
      </c>
    </row>
    <row r="3238" spans="1:14" ht="19.95" customHeight="1" x14ac:dyDescent="0.25">
      <c r="A3238" s="2">
        <v>121536</v>
      </c>
      <c r="B3238" s="1">
        <v>79</v>
      </c>
      <c r="C3238" s="1">
        <v>3.3153999999999999</v>
      </c>
      <c r="D3238" s="1">
        <v>6.0864000000000003</v>
      </c>
      <c r="E3238" s="1">
        <v>12.966699999999999</v>
      </c>
      <c r="F3238" s="1">
        <v>26.490500000000001</v>
      </c>
      <c r="G3238" s="1" t="s">
        <v>29</v>
      </c>
      <c r="H3238" s="1" t="s">
        <v>22</v>
      </c>
      <c r="I3238" s="1" t="s">
        <v>23</v>
      </c>
      <c r="J3238" s="1" t="s">
        <v>24</v>
      </c>
      <c r="K3238" s="1" t="s">
        <v>25</v>
      </c>
      <c r="L3238" s="1" t="s">
        <v>26</v>
      </c>
      <c r="M3238" s="1" t="s">
        <v>27</v>
      </c>
      <c r="N3238" s="3" t="s">
        <v>28</v>
      </c>
    </row>
    <row r="3239" spans="1:14" ht="19.95" hidden="1" customHeight="1" x14ac:dyDescent="0.25">
      <c r="A3239" s="2">
        <v>121533</v>
      </c>
      <c r="B3239" s="1">
        <v>45</v>
      </c>
      <c r="C3239" s="1">
        <v>2.4765999999999999</v>
      </c>
      <c r="D3239" s="1">
        <v>5.2840999999999996</v>
      </c>
      <c r="E3239" s="1">
        <v>11.7638</v>
      </c>
      <c r="F3239" s="1">
        <v>22.808299999999999</v>
      </c>
      <c r="G3239" s="1" t="s">
        <v>29</v>
      </c>
      <c r="H3239" s="1" t="s">
        <v>15</v>
      </c>
      <c r="I3239" s="1" t="s">
        <v>16</v>
      </c>
      <c r="J3239" s="1" t="s">
        <v>17</v>
      </c>
      <c r="K3239" s="1" t="s">
        <v>18</v>
      </c>
      <c r="L3239" s="1" t="s">
        <v>19</v>
      </c>
      <c r="M3239" s="1" t="s">
        <v>20</v>
      </c>
      <c r="N3239" s="3" t="s">
        <v>21</v>
      </c>
    </row>
    <row r="3240" spans="1:14" ht="19.95" hidden="1" customHeight="1" x14ac:dyDescent="0.25">
      <c r="A3240" s="2">
        <v>121521</v>
      </c>
      <c r="B3240" s="1">
        <v>24</v>
      </c>
      <c r="C3240" s="1">
        <v>1.1552</v>
      </c>
      <c r="D3240" s="1">
        <v>4.6456</v>
      </c>
      <c r="E3240" s="1">
        <v>9.3620999999999999</v>
      </c>
      <c r="F3240" s="1">
        <v>19.404299999999999</v>
      </c>
      <c r="G3240" s="1" t="s">
        <v>30</v>
      </c>
      <c r="H3240" s="1" t="s">
        <v>31</v>
      </c>
      <c r="I3240" s="1" t="s">
        <v>32</v>
      </c>
      <c r="J3240" s="1" t="s">
        <v>33</v>
      </c>
      <c r="K3240" s="1" t="s">
        <v>34</v>
      </c>
      <c r="L3240" s="1" t="s">
        <v>35</v>
      </c>
      <c r="M3240" s="1" t="s">
        <v>36</v>
      </c>
      <c r="N3240" s="3" t="s">
        <v>37</v>
      </c>
    </row>
    <row r="3241" spans="1:14" ht="19.95" hidden="1" customHeight="1" x14ac:dyDescent="0.25">
      <c r="A3241" s="2">
        <v>121461</v>
      </c>
      <c r="B3241" s="1">
        <v>23</v>
      </c>
      <c r="C3241" s="1">
        <v>1.5785</v>
      </c>
      <c r="D3241" s="1">
        <v>4.2580999999999998</v>
      </c>
      <c r="E3241" s="1">
        <v>9.0647000000000002</v>
      </c>
      <c r="F3241" s="1">
        <v>16.852</v>
      </c>
      <c r="G3241" s="1" t="s">
        <v>38</v>
      </c>
      <c r="H3241" s="1" t="s">
        <v>31</v>
      </c>
      <c r="I3241" s="1" t="s">
        <v>32</v>
      </c>
      <c r="J3241" s="1" t="s">
        <v>33</v>
      </c>
      <c r="K3241" s="1" t="s">
        <v>34</v>
      </c>
      <c r="L3241" s="1" t="s">
        <v>35</v>
      </c>
      <c r="M3241" s="1" t="s">
        <v>36</v>
      </c>
      <c r="N3241" s="3" t="s">
        <v>37</v>
      </c>
    </row>
    <row r="3242" spans="1:14" ht="19.95" hidden="1" customHeight="1" x14ac:dyDescent="0.25">
      <c r="A3242" s="2">
        <v>121461</v>
      </c>
      <c r="B3242" s="1">
        <v>15</v>
      </c>
      <c r="C3242" s="1">
        <v>1.1314</v>
      </c>
      <c r="D3242" s="1">
        <v>4.3917000000000002</v>
      </c>
      <c r="E3242" s="1">
        <v>9.8146000000000004</v>
      </c>
      <c r="F3242" s="1">
        <v>17.773</v>
      </c>
      <c r="G3242" s="1" t="s">
        <v>30</v>
      </c>
      <c r="H3242" s="1" t="s">
        <v>31</v>
      </c>
      <c r="I3242" s="1" t="s">
        <v>32</v>
      </c>
      <c r="J3242" s="1" t="s">
        <v>33</v>
      </c>
      <c r="K3242" s="1" t="s">
        <v>34</v>
      </c>
      <c r="L3242" s="1" t="s">
        <v>35</v>
      </c>
      <c r="M3242" s="1" t="s">
        <v>36</v>
      </c>
      <c r="N3242" s="3" t="s">
        <v>37</v>
      </c>
    </row>
    <row r="3243" spans="1:14" ht="19.95" customHeight="1" x14ac:dyDescent="0.25">
      <c r="A3243" s="2">
        <v>121444</v>
      </c>
      <c r="B3243" s="1">
        <v>67</v>
      </c>
      <c r="C3243" s="1">
        <v>3.9754999999999998</v>
      </c>
      <c r="D3243" s="1">
        <v>6.4157000000000002</v>
      </c>
      <c r="E3243" s="1">
        <v>12.6008</v>
      </c>
      <c r="F3243" s="1">
        <v>28.560700000000001</v>
      </c>
      <c r="G3243" s="1" t="s">
        <v>38</v>
      </c>
      <c r="H3243" s="1" t="s">
        <v>22</v>
      </c>
      <c r="I3243" s="1" t="s">
        <v>23</v>
      </c>
      <c r="J3243" s="1" t="s">
        <v>24</v>
      </c>
      <c r="K3243" s="1" t="s">
        <v>25</v>
      </c>
      <c r="L3243" s="1" t="s">
        <v>26</v>
      </c>
      <c r="M3243" s="1" t="s">
        <v>27</v>
      </c>
      <c r="N3243" s="3" t="s">
        <v>28</v>
      </c>
    </row>
    <row r="3244" spans="1:14" ht="19.95" hidden="1" customHeight="1" x14ac:dyDescent="0.25">
      <c r="A3244" s="2">
        <v>121436</v>
      </c>
      <c r="B3244" s="1">
        <v>59</v>
      </c>
      <c r="C3244" s="1">
        <v>2.4148999999999998</v>
      </c>
      <c r="D3244" s="1">
        <v>5.2877999999999998</v>
      </c>
      <c r="E3244" s="1">
        <v>10.920299999999999</v>
      </c>
      <c r="F3244" s="1">
        <v>24.1099</v>
      </c>
      <c r="G3244" s="1" t="s">
        <v>30</v>
      </c>
      <c r="H3244" s="1" t="s">
        <v>15</v>
      </c>
      <c r="I3244" s="1" t="s">
        <v>16</v>
      </c>
      <c r="J3244" s="1" t="s">
        <v>17</v>
      </c>
      <c r="K3244" s="1" t="s">
        <v>18</v>
      </c>
      <c r="L3244" s="1" t="s">
        <v>19</v>
      </c>
      <c r="M3244" s="1" t="s">
        <v>20</v>
      </c>
      <c r="N3244" s="3" t="s">
        <v>21</v>
      </c>
    </row>
    <row r="3245" spans="1:14" ht="19.95" customHeight="1" x14ac:dyDescent="0.25">
      <c r="A3245" s="2">
        <v>121415</v>
      </c>
      <c r="B3245" s="1">
        <v>66</v>
      </c>
      <c r="C3245" s="1">
        <v>3.7584</v>
      </c>
      <c r="D3245" s="1">
        <v>6.1185</v>
      </c>
      <c r="E3245" s="1">
        <v>14.1205</v>
      </c>
      <c r="F3245" s="1">
        <v>27.930499999999999</v>
      </c>
      <c r="G3245" s="1" t="s">
        <v>29</v>
      </c>
      <c r="H3245" s="1" t="s">
        <v>22</v>
      </c>
      <c r="I3245" s="1" t="s">
        <v>23</v>
      </c>
      <c r="J3245" s="1" t="s">
        <v>24</v>
      </c>
      <c r="K3245" s="1" t="s">
        <v>25</v>
      </c>
      <c r="L3245" s="1" t="s">
        <v>26</v>
      </c>
      <c r="M3245" s="1" t="s">
        <v>27</v>
      </c>
      <c r="N3245" s="3" t="s">
        <v>28</v>
      </c>
    </row>
    <row r="3246" spans="1:14" ht="19.95" customHeight="1" x14ac:dyDescent="0.25">
      <c r="A3246" s="2">
        <v>121413</v>
      </c>
      <c r="B3246" s="1">
        <v>74</v>
      </c>
      <c r="C3246" s="1">
        <v>3.8553000000000002</v>
      </c>
      <c r="D3246" s="1">
        <v>6.3762999999999996</v>
      </c>
      <c r="E3246" s="1">
        <v>15.851900000000001</v>
      </c>
      <c r="F3246" s="1">
        <v>28.145199999999999</v>
      </c>
      <c r="G3246" s="1" t="s">
        <v>38</v>
      </c>
      <c r="H3246" s="1" t="s">
        <v>22</v>
      </c>
      <c r="I3246" s="1" t="s">
        <v>23</v>
      </c>
      <c r="J3246" s="1" t="s">
        <v>24</v>
      </c>
      <c r="K3246" s="1" t="s">
        <v>25</v>
      </c>
      <c r="L3246" s="1" t="s">
        <v>26</v>
      </c>
      <c r="M3246" s="1" t="s">
        <v>27</v>
      </c>
      <c r="N3246" s="3" t="s">
        <v>28</v>
      </c>
    </row>
    <row r="3247" spans="1:14" ht="19.95" hidden="1" customHeight="1" x14ac:dyDescent="0.25">
      <c r="A3247" s="2">
        <v>121412</v>
      </c>
      <c r="B3247" s="1">
        <v>23</v>
      </c>
      <c r="C3247" s="1">
        <v>1.1377999999999999</v>
      </c>
      <c r="D3247" s="1">
        <v>4.1871999999999998</v>
      </c>
      <c r="E3247" s="1">
        <v>9.3156999999999996</v>
      </c>
      <c r="F3247" s="1">
        <v>19.220700000000001</v>
      </c>
      <c r="G3247" s="1" t="s">
        <v>38</v>
      </c>
      <c r="H3247" s="1" t="s">
        <v>31</v>
      </c>
      <c r="I3247" s="1" t="s">
        <v>32</v>
      </c>
      <c r="J3247" s="1" t="s">
        <v>33</v>
      </c>
      <c r="K3247" s="1" t="s">
        <v>34</v>
      </c>
      <c r="L3247" s="1" t="s">
        <v>35</v>
      </c>
      <c r="M3247" s="1" t="s">
        <v>36</v>
      </c>
      <c r="N3247" s="3" t="s">
        <v>37</v>
      </c>
    </row>
    <row r="3248" spans="1:14" ht="19.95" customHeight="1" x14ac:dyDescent="0.25">
      <c r="A3248" s="2">
        <v>121410</v>
      </c>
      <c r="B3248" s="1">
        <v>21</v>
      </c>
      <c r="C3248" s="1">
        <v>1.6218999999999999</v>
      </c>
      <c r="D3248" s="1">
        <v>4.3277999999999999</v>
      </c>
      <c r="E3248" s="1">
        <v>8.7032000000000007</v>
      </c>
      <c r="F3248" s="1">
        <v>19.071400000000001</v>
      </c>
      <c r="G3248" s="1" t="s">
        <v>29</v>
      </c>
      <c r="H3248" s="1" t="s">
        <v>31</v>
      </c>
      <c r="I3248" s="1" t="s">
        <v>32</v>
      </c>
      <c r="J3248" s="1" t="s">
        <v>33</v>
      </c>
      <c r="K3248" s="1" t="s">
        <v>34</v>
      </c>
      <c r="L3248" s="1" t="s">
        <v>35</v>
      </c>
      <c r="M3248" s="1" t="s">
        <v>36</v>
      </c>
      <c r="N3248" s="3" t="s">
        <v>28</v>
      </c>
    </row>
    <row r="3249" spans="1:14" ht="19.95" hidden="1" customHeight="1" x14ac:dyDescent="0.25">
      <c r="A3249" s="2">
        <v>121402</v>
      </c>
      <c r="B3249" s="1">
        <v>28</v>
      </c>
      <c r="C3249" s="1">
        <v>1.0542</v>
      </c>
      <c r="D3249" s="1">
        <v>4.0217999999999998</v>
      </c>
      <c r="E3249" s="1">
        <v>9.3943999999999992</v>
      </c>
      <c r="F3249" s="1">
        <v>18.310099999999998</v>
      </c>
      <c r="G3249" s="1" t="s">
        <v>30</v>
      </c>
      <c r="H3249" s="1" t="s">
        <v>31</v>
      </c>
      <c r="I3249" s="1" t="s">
        <v>32</v>
      </c>
      <c r="J3249" s="1" t="s">
        <v>33</v>
      </c>
      <c r="K3249" s="1" t="s">
        <v>34</v>
      </c>
      <c r="L3249" s="1" t="s">
        <v>35</v>
      </c>
      <c r="M3249" s="1" t="s">
        <v>36</v>
      </c>
      <c r="N3249" s="3" t="s">
        <v>37</v>
      </c>
    </row>
    <row r="3250" spans="1:14" ht="19.95" customHeight="1" x14ac:dyDescent="0.25">
      <c r="A3250" s="2">
        <v>121374</v>
      </c>
      <c r="B3250" s="1">
        <v>78</v>
      </c>
      <c r="C3250" s="1">
        <v>3.2294999999999998</v>
      </c>
      <c r="D3250" s="1">
        <v>6.1593</v>
      </c>
      <c r="E3250" s="1">
        <v>13.7774</v>
      </c>
      <c r="F3250" s="1">
        <v>29.293600000000001</v>
      </c>
      <c r="G3250" s="1" t="s">
        <v>38</v>
      </c>
      <c r="H3250" s="1" t="s">
        <v>22</v>
      </c>
      <c r="I3250" s="1" t="s">
        <v>23</v>
      </c>
      <c r="J3250" s="1" t="s">
        <v>24</v>
      </c>
      <c r="K3250" s="1" t="s">
        <v>25</v>
      </c>
      <c r="L3250" s="1" t="s">
        <v>26</v>
      </c>
      <c r="M3250" s="1" t="s">
        <v>27</v>
      </c>
      <c r="N3250" s="3" t="s">
        <v>28</v>
      </c>
    </row>
    <row r="3251" spans="1:14" ht="19.95" hidden="1" customHeight="1" x14ac:dyDescent="0.25">
      <c r="A3251" s="2">
        <v>121343</v>
      </c>
      <c r="B3251" s="1">
        <v>35</v>
      </c>
      <c r="C3251" s="1">
        <v>2.0699999999999998</v>
      </c>
      <c r="D3251" s="1">
        <v>5.2965999999999998</v>
      </c>
      <c r="E3251" s="1">
        <v>10.6473</v>
      </c>
      <c r="F3251" s="1">
        <v>21.679099999999998</v>
      </c>
      <c r="G3251" s="1" t="s">
        <v>38</v>
      </c>
      <c r="H3251" s="1" t="s">
        <v>15</v>
      </c>
      <c r="I3251" s="1" t="s">
        <v>16</v>
      </c>
      <c r="J3251" s="1" t="s">
        <v>17</v>
      </c>
      <c r="K3251" s="1" t="s">
        <v>18</v>
      </c>
      <c r="L3251" s="1" t="s">
        <v>19</v>
      </c>
      <c r="M3251" s="1" t="s">
        <v>20</v>
      </c>
      <c r="N3251" s="3" t="s">
        <v>21</v>
      </c>
    </row>
    <row r="3252" spans="1:14" ht="19.95" hidden="1" customHeight="1" x14ac:dyDescent="0.25">
      <c r="A3252" s="2">
        <v>121301</v>
      </c>
      <c r="B3252" s="1">
        <v>12</v>
      </c>
      <c r="C3252" s="1">
        <v>1.8796999999999999</v>
      </c>
      <c r="D3252" s="1">
        <v>4.2958999999999996</v>
      </c>
      <c r="E3252" s="1">
        <v>9.0350999999999999</v>
      </c>
      <c r="F3252" s="1">
        <v>17.7681</v>
      </c>
      <c r="G3252" s="1" t="s">
        <v>14</v>
      </c>
      <c r="H3252" s="1" t="s">
        <v>31</v>
      </c>
      <c r="I3252" s="1" t="s">
        <v>32</v>
      </c>
      <c r="J3252" s="1" t="s">
        <v>33</v>
      </c>
      <c r="K3252" s="1" t="s">
        <v>34</v>
      </c>
      <c r="L3252" s="1" t="s">
        <v>35</v>
      </c>
      <c r="M3252" s="1" t="s">
        <v>36</v>
      </c>
      <c r="N3252" s="3" t="s">
        <v>37</v>
      </c>
    </row>
    <row r="3253" spans="1:14" ht="19.95" hidden="1" customHeight="1" x14ac:dyDescent="0.25">
      <c r="A3253" s="2">
        <v>121251</v>
      </c>
      <c r="B3253" s="1">
        <v>45</v>
      </c>
      <c r="C3253" s="1">
        <v>2.2038000000000002</v>
      </c>
      <c r="D3253" s="1">
        <v>5.9199000000000002</v>
      </c>
      <c r="E3253" s="1">
        <v>10.328200000000001</v>
      </c>
      <c r="F3253" s="1">
        <v>22.9087</v>
      </c>
      <c r="G3253" s="1" t="s">
        <v>30</v>
      </c>
      <c r="H3253" s="1" t="s">
        <v>15</v>
      </c>
      <c r="I3253" s="1" t="s">
        <v>16</v>
      </c>
      <c r="J3253" s="1" t="s">
        <v>17</v>
      </c>
      <c r="K3253" s="1" t="s">
        <v>18</v>
      </c>
      <c r="L3253" s="1" t="s">
        <v>19</v>
      </c>
      <c r="M3253" s="1" t="s">
        <v>20</v>
      </c>
      <c r="N3253" s="3" t="s">
        <v>21</v>
      </c>
    </row>
    <row r="3254" spans="1:14" ht="19.95" hidden="1" customHeight="1" x14ac:dyDescent="0.25">
      <c r="A3254" s="2">
        <v>121233</v>
      </c>
      <c r="B3254" s="1">
        <v>16</v>
      </c>
      <c r="C3254" s="1">
        <v>1.5481</v>
      </c>
      <c r="D3254" s="1">
        <v>4.7548000000000004</v>
      </c>
      <c r="E3254" s="1">
        <v>9.9240999999999993</v>
      </c>
      <c r="F3254" s="1">
        <v>17.405000000000001</v>
      </c>
      <c r="G3254" s="1" t="s">
        <v>14</v>
      </c>
      <c r="H3254" s="1" t="s">
        <v>31</v>
      </c>
      <c r="I3254" s="1" t="s">
        <v>32</v>
      </c>
      <c r="J3254" s="1" t="s">
        <v>33</v>
      </c>
      <c r="K3254" s="1" t="s">
        <v>34</v>
      </c>
      <c r="L3254" s="1" t="s">
        <v>35</v>
      </c>
      <c r="M3254" s="1" t="s">
        <v>36</v>
      </c>
      <c r="N3254" s="3" t="s">
        <v>37</v>
      </c>
    </row>
    <row r="3255" spans="1:14" ht="19.95" hidden="1" customHeight="1" x14ac:dyDescent="0.25">
      <c r="A3255" s="2">
        <v>121209</v>
      </c>
      <c r="B3255" s="1">
        <v>16</v>
      </c>
      <c r="C3255" s="1">
        <v>1.1888000000000001</v>
      </c>
      <c r="D3255" s="1">
        <v>4.3720999999999997</v>
      </c>
      <c r="E3255" s="1">
        <v>9.8272999999999993</v>
      </c>
      <c r="F3255" s="1">
        <v>18.0715</v>
      </c>
      <c r="G3255" s="1" t="s">
        <v>30</v>
      </c>
      <c r="H3255" s="1" t="s">
        <v>31</v>
      </c>
      <c r="I3255" s="1" t="s">
        <v>32</v>
      </c>
      <c r="J3255" s="1" t="s">
        <v>33</v>
      </c>
      <c r="K3255" s="1" t="s">
        <v>34</v>
      </c>
      <c r="L3255" s="1" t="s">
        <v>35</v>
      </c>
      <c r="M3255" s="1" t="s">
        <v>36</v>
      </c>
      <c r="N3255" s="3" t="s">
        <v>37</v>
      </c>
    </row>
    <row r="3256" spans="1:14" ht="19.95" customHeight="1" x14ac:dyDescent="0.25">
      <c r="A3256" s="2">
        <v>121156</v>
      </c>
      <c r="B3256" s="1">
        <v>94</v>
      </c>
      <c r="C3256" s="1">
        <v>3.742</v>
      </c>
      <c r="D3256" s="1">
        <v>6.0568999999999997</v>
      </c>
      <c r="E3256" s="1">
        <v>15.2515</v>
      </c>
      <c r="F3256" s="1">
        <v>29.698799999999999</v>
      </c>
      <c r="G3256" s="1" t="s">
        <v>29</v>
      </c>
      <c r="H3256" s="1" t="s">
        <v>22</v>
      </c>
      <c r="I3256" s="1" t="s">
        <v>23</v>
      </c>
      <c r="J3256" s="1" t="s">
        <v>24</v>
      </c>
      <c r="K3256" s="1" t="s">
        <v>25</v>
      </c>
      <c r="L3256" s="1" t="s">
        <v>26</v>
      </c>
      <c r="M3256" s="1" t="s">
        <v>27</v>
      </c>
      <c r="N3256" s="3" t="s">
        <v>28</v>
      </c>
    </row>
    <row r="3257" spans="1:14" ht="19.95" customHeight="1" x14ac:dyDescent="0.25">
      <c r="A3257" s="2">
        <v>121082</v>
      </c>
      <c r="B3257" s="1">
        <v>91</v>
      </c>
      <c r="C3257" s="1">
        <v>3.2374000000000001</v>
      </c>
      <c r="D3257" s="1">
        <v>6.6078999999999999</v>
      </c>
      <c r="E3257" s="1">
        <v>12.932399999999999</v>
      </c>
      <c r="F3257" s="1">
        <v>26.837199999999999</v>
      </c>
      <c r="G3257" s="1" t="s">
        <v>14</v>
      </c>
      <c r="H3257" s="1" t="s">
        <v>22</v>
      </c>
      <c r="I3257" s="1" t="s">
        <v>23</v>
      </c>
      <c r="J3257" s="1" t="s">
        <v>24</v>
      </c>
      <c r="K3257" s="1" t="s">
        <v>25</v>
      </c>
      <c r="L3257" s="1" t="s">
        <v>26</v>
      </c>
      <c r="M3257" s="1" t="s">
        <v>27</v>
      </c>
      <c r="N3257" s="3" t="s">
        <v>28</v>
      </c>
    </row>
    <row r="3258" spans="1:14" ht="19.95" hidden="1" customHeight="1" x14ac:dyDescent="0.25">
      <c r="A3258" s="2">
        <v>121053</v>
      </c>
      <c r="B3258" s="1">
        <v>42</v>
      </c>
      <c r="C3258" s="1">
        <v>2.3809</v>
      </c>
      <c r="D3258" s="1">
        <v>5.1318999999999999</v>
      </c>
      <c r="E3258" s="1">
        <v>10.838200000000001</v>
      </c>
      <c r="F3258" s="1">
        <v>22.061</v>
      </c>
      <c r="G3258" s="1" t="s">
        <v>14</v>
      </c>
      <c r="H3258" s="1" t="s">
        <v>15</v>
      </c>
      <c r="I3258" s="1" t="s">
        <v>16</v>
      </c>
      <c r="J3258" s="1" t="s">
        <v>17</v>
      </c>
      <c r="K3258" s="1" t="s">
        <v>18</v>
      </c>
      <c r="L3258" s="1" t="s">
        <v>19</v>
      </c>
      <c r="M3258" s="1" t="s">
        <v>20</v>
      </c>
      <c r="N3258" s="3" t="s">
        <v>21</v>
      </c>
    </row>
    <row r="3259" spans="1:14" ht="19.95" customHeight="1" x14ac:dyDescent="0.25">
      <c r="A3259" s="2">
        <v>120977</v>
      </c>
      <c r="B3259" s="1">
        <v>95</v>
      </c>
      <c r="C3259" s="1">
        <v>3.0192000000000001</v>
      </c>
      <c r="D3259" s="1">
        <v>6.1052999999999997</v>
      </c>
      <c r="E3259" s="1">
        <v>12.305999999999999</v>
      </c>
      <c r="F3259" s="1">
        <v>26.7729</v>
      </c>
      <c r="G3259" s="1" t="s">
        <v>30</v>
      </c>
      <c r="H3259" s="1" t="s">
        <v>22</v>
      </c>
      <c r="I3259" s="1" t="s">
        <v>23</v>
      </c>
      <c r="J3259" s="1" t="s">
        <v>24</v>
      </c>
      <c r="K3259" s="1" t="s">
        <v>25</v>
      </c>
      <c r="L3259" s="1" t="s">
        <v>26</v>
      </c>
      <c r="M3259" s="1" t="s">
        <v>27</v>
      </c>
      <c r="N3259" s="3" t="s">
        <v>28</v>
      </c>
    </row>
    <row r="3260" spans="1:14" ht="19.95" hidden="1" customHeight="1" x14ac:dyDescent="0.25">
      <c r="A3260" s="2">
        <v>120960</v>
      </c>
      <c r="B3260" s="1">
        <v>47</v>
      </c>
      <c r="C3260" s="1">
        <v>2.6747000000000001</v>
      </c>
      <c r="D3260" s="1">
        <v>5.54</v>
      </c>
      <c r="E3260" s="1">
        <v>10.33</v>
      </c>
      <c r="F3260" s="1">
        <v>23.697199999999999</v>
      </c>
      <c r="G3260" s="1" t="s">
        <v>38</v>
      </c>
      <c r="H3260" s="1" t="s">
        <v>15</v>
      </c>
      <c r="I3260" s="1" t="s">
        <v>16</v>
      </c>
      <c r="J3260" s="1" t="s">
        <v>17</v>
      </c>
      <c r="K3260" s="1" t="s">
        <v>18</v>
      </c>
      <c r="L3260" s="1" t="s">
        <v>19</v>
      </c>
      <c r="M3260" s="1" t="s">
        <v>20</v>
      </c>
      <c r="N3260" s="3" t="s">
        <v>21</v>
      </c>
    </row>
    <row r="3261" spans="1:14" ht="19.95" customHeight="1" x14ac:dyDescent="0.25">
      <c r="A3261" s="2">
        <v>120947</v>
      </c>
      <c r="B3261" s="1">
        <v>73</v>
      </c>
      <c r="C3261" s="1">
        <v>3.6124999999999998</v>
      </c>
      <c r="D3261" s="1">
        <v>6.7344999999999997</v>
      </c>
      <c r="E3261" s="1">
        <v>14.4709</v>
      </c>
      <c r="F3261" s="1">
        <v>25.9499</v>
      </c>
      <c r="G3261" s="1" t="s">
        <v>38</v>
      </c>
      <c r="H3261" s="1" t="s">
        <v>22</v>
      </c>
      <c r="I3261" s="1" t="s">
        <v>23</v>
      </c>
      <c r="J3261" s="1" t="s">
        <v>24</v>
      </c>
      <c r="K3261" s="1" t="s">
        <v>25</v>
      </c>
      <c r="L3261" s="1" t="s">
        <v>26</v>
      </c>
      <c r="M3261" s="1" t="s">
        <v>27</v>
      </c>
      <c r="N3261" s="3" t="s">
        <v>28</v>
      </c>
    </row>
    <row r="3262" spans="1:14" ht="19.95" hidden="1" customHeight="1" x14ac:dyDescent="0.25">
      <c r="A3262" s="2">
        <v>120874</v>
      </c>
      <c r="B3262" s="1">
        <v>24</v>
      </c>
      <c r="C3262" s="1">
        <v>1.2117</v>
      </c>
      <c r="D3262" s="1">
        <v>4.3167</v>
      </c>
      <c r="E3262" s="1">
        <v>9.6056000000000008</v>
      </c>
      <c r="F3262" s="1">
        <v>19.9467</v>
      </c>
      <c r="G3262" s="1" t="s">
        <v>38</v>
      </c>
      <c r="H3262" s="1" t="s">
        <v>31</v>
      </c>
      <c r="I3262" s="1" t="s">
        <v>32</v>
      </c>
      <c r="J3262" s="1" t="s">
        <v>33</v>
      </c>
      <c r="K3262" s="1" t="s">
        <v>34</v>
      </c>
      <c r="L3262" s="1" t="s">
        <v>35</v>
      </c>
      <c r="M3262" s="1" t="s">
        <v>36</v>
      </c>
      <c r="N3262" s="3" t="s">
        <v>37</v>
      </c>
    </row>
    <row r="3263" spans="1:14" ht="19.95" customHeight="1" x14ac:dyDescent="0.25">
      <c r="A3263" s="2">
        <v>120821</v>
      </c>
      <c r="B3263" s="1">
        <v>92</v>
      </c>
      <c r="C3263" s="1">
        <v>3.5137999999999998</v>
      </c>
      <c r="D3263" s="1">
        <v>6.7820999999999998</v>
      </c>
      <c r="E3263" s="1">
        <v>14.669</v>
      </c>
      <c r="F3263" s="1">
        <v>29.626899999999999</v>
      </c>
      <c r="G3263" s="1" t="s">
        <v>38</v>
      </c>
      <c r="H3263" s="1" t="s">
        <v>22</v>
      </c>
      <c r="I3263" s="1" t="s">
        <v>23</v>
      </c>
      <c r="J3263" s="1" t="s">
        <v>24</v>
      </c>
      <c r="K3263" s="1" t="s">
        <v>25</v>
      </c>
      <c r="L3263" s="1" t="s">
        <v>26</v>
      </c>
      <c r="M3263" s="1" t="s">
        <v>27</v>
      </c>
      <c r="N3263" s="3" t="s">
        <v>28</v>
      </c>
    </row>
    <row r="3264" spans="1:14" ht="19.95" customHeight="1" x14ac:dyDescent="0.25">
      <c r="A3264" s="2">
        <v>120813</v>
      </c>
      <c r="B3264" s="1">
        <v>95</v>
      </c>
      <c r="C3264" s="1">
        <v>3.8763000000000001</v>
      </c>
      <c r="D3264" s="1">
        <v>6.0297000000000001</v>
      </c>
      <c r="E3264" s="1">
        <v>13.403700000000001</v>
      </c>
      <c r="F3264" s="1">
        <v>27.745899999999999</v>
      </c>
      <c r="G3264" s="1" t="s">
        <v>14</v>
      </c>
      <c r="H3264" s="1" t="s">
        <v>22</v>
      </c>
      <c r="I3264" s="1" t="s">
        <v>23</v>
      </c>
      <c r="J3264" s="1" t="s">
        <v>24</v>
      </c>
      <c r="K3264" s="1" t="s">
        <v>25</v>
      </c>
      <c r="L3264" s="1" t="s">
        <v>26</v>
      </c>
      <c r="M3264" s="1" t="s">
        <v>27</v>
      </c>
      <c r="N3264" s="3" t="s">
        <v>28</v>
      </c>
    </row>
    <row r="3265" spans="1:14" ht="19.95" hidden="1" customHeight="1" x14ac:dyDescent="0.25">
      <c r="A3265" s="2">
        <v>120776</v>
      </c>
      <c r="B3265" s="1">
        <v>24</v>
      </c>
      <c r="C3265" s="1">
        <v>1.087</v>
      </c>
      <c r="D3265" s="1">
        <v>4.0871000000000004</v>
      </c>
      <c r="E3265" s="1">
        <v>9.9047999999999998</v>
      </c>
      <c r="F3265" s="1">
        <v>19.200900000000001</v>
      </c>
      <c r="G3265" s="1" t="s">
        <v>38</v>
      </c>
      <c r="H3265" s="1" t="s">
        <v>31</v>
      </c>
      <c r="I3265" s="1" t="s">
        <v>32</v>
      </c>
      <c r="J3265" s="1" t="s">
        <v>33</v>
      </c>
      <c r="K3265" s="1" t="s">
        <v>34</v>
      </c>
      <c r="L3265" s="1" t="s">
        <v>35</v>
      </c>
      <c r="M3265" s="1" t="s">
        <v>36</v>
      </c>
      <c r="N3265" s="3" t="s">
        <v>37</v>
      </c>
    </row>
    <row r="3266" spans="1:14" ht="19.95" hidden="1" customHeight="1" x14ac:dyDescent="0.25">
      <c r="A3266" s="2">
        <v>120770</v>
      </c>
      <c r="B3266" s="1">
        <v>25</v>
      </c>
      <c r="C3266" s="1">
        <v>1.9224000000000001</v>
      </c>
      <c r="D3266" s="1">
        <v>4.3844000000000003</v>
      </c>
      <c r="E3266" s="1">
        <v>8.6007999999999996</v>
      </c>
      <c r="F3266" s="1">
        <v>18.232500000000002</v>
      </c>
      <c r="G3266" s="1" t="s">
        <v>29</v>
      </c>
      <c r="H3266" s="1" t="s">
        <v>31</v>
      </c>
      <c r="I3266" s="1" t="s">
        <v>32</v>
      </c>
      <c r="J3266" s="1" t="s">
        <v>33</v>
      </c>
      <c r="K3266" s="1" t="s">
        <v>34</v>
      </c>
      <c r="L3266" s="1" t="s">
        <v>35</v>
      </c>
      <c r="M3266" s="1" t="s">
        <v>36</v>
      </c>
      <c r="N3266" s="3" t="s">
        <v>37</v>
      </c>
    </row>
    <row r="3267" spans="1:14" ht="19.95" hidden="1" customHeight="1" x14ac:dyDescent="0.25">
      <c r="A3267" s="2">
        <v>120720</v>
      </c>
      <c r="B3267" s="1">
        <v>25</v>
      </c>
      <c r="C3267" s="1">
        <v>1.6446000000000001</v>
      </c>
      <c r="D3267" s="1">
        <v>4.8152999999999997</v>
      </c>
      <c r="E3267" s="1">
        <v>8.3521000000000001</v>
      </c>
      <c r="F3267" s="1">
        <v>17.862400000000001</v>
      </c>
      <c r="G3267" s="1" t="s">
        <v>29</v>
      </c>
      <c r="H3267" s="1" t="s">
        <v>31</v>
      </c>
      <c r="I3267" s="1" t="s">
        <v>32</v>
      </c>
      <c r="J3267" s="1" t="s">
        <v>33</v>
      </c>
      <c r="K3267" s="1" t="s">
        <v>34</v>
      </c>
      <c r="L3267" s="1" t="s">
        <v>35</v>
      </c>
      <c r="M3267" s="1" t="s">
        <v>36</v>
      </c>
      <c r="N3267" s="3" t="s">
        <v>37</v>
      </c>
    </row>
    <row r="3268" spans="1:14" ht="19.95" hidden="1" customHeight="1" x14ac:dyDescent="0.25">
      <c r="A3268" s="2">
        <v>120679</v>
      </c>
      <c r="B3268" s="1">
        <v>29</v>
      </c>
      <c r="C3268" s="1">
        <v>1.1780999999999999</v>
      </c>
      <c r="D3268" s="1">
        <v>4.6778000000000004</v>
      </c>
      <c r="E3268" s="1">
        <v>8.2539999999999996</v>
      </c>
      <c r="F3268" s="1">
        <v>18.904699999999998</v>
      </c>
      <c r="G3268" s="1" t="s">
        <v>30</v>
      </c>
      <c r="H3268" s="1" t="s">
        <v>31</v>
      </c>
      <c r="I3268" s="1" t="s">
        <v>32</v>
      </c>
      <c r="J3268" s="1" t="s">
        <v>33</v>
      </c>
      <c r="K3268" s="1" t="s">
        <v>34</v>
      </c>
      <c r="L3268" s="1" t="s">
        <v>35</v>
      </c>
      <c r="M3268" s="1" t="s">
        <v>36</v>
      </c>
      <c r="N3268" s="3" t="s">
        <v>37</v>
      </c>
    </row>
    <row r="3269" spans="1:14" ht="19.95" customHeight="1" x14ac:dyDescent="0.25">
      <c r="A3269" s="2">
        <v>120633</v>
      </c>
      <c r="B3269" s="1">
        <v>76</v>
      </c>
      <c r="C3269" s="1">
        <v>3.2427000000000001</v>
      </c>
      <c r="D3269" s="1">
        <v>6.532</v>
      </c>
      <c r="E3269" s="1">
        <v>15.168699999999999</v>
      </c>
      <c r="F3269" s="1">
        <v>29.271100000000001</v>
      </c>
      <c r="G3269" s="1" t="s">
        <v>14</v>
      </c>
      <c r="H3269" s="1" t="s">
        <v>22</v>
      </c>
      <c r="I3269" s="1" t="s">
        <v>23</v>
      </c>
      <c r="J3269" s="1" t="s">
        <v>24</v>
      </c>
      <c r="K3269" s="1" t="s">
        <v>25</v>
      </c>
      <c r="L3269" s="1" t="s">
        <v>26</v>
      </c>
      <c r="M3269" s="1" t="s">
        <v>27</v>
      </c>
      <c r="N3269" s="3" t="s">
        <v>28</v>
      </c>
    </row>
    <row r="3270" spans="1:14" ht="19.95" customHeight="1" x14ac:dyDescent="0.25">
      <c r="A3270" s="2">
        <v>120629</v>
      </c>
      <c r="B3270" s="1">
        <v>91</v>
      </c>
      <c r="C3270" s="1">
        <v>3.0076000000000001</v>
      </c>
      <c r="D3270" s="1">
        <v>6.6779000000000002</v>
      </c>
      <c r="E3270" s="1">
        <v>15.0517</v>
      </c>
      <c r="F3270" s="1">
        <v>28.729600000000001</v>
      </c>
      <c r="G3270" s="1" t="s">
        <v>38</v>
      </c>
      <c r="H3270" s="1" t="s">
        <v>22</v>
      </c>
      <c r="I3270" s="1" t="s">
        <v>23</v>
      </c>
      <c r="J3270" s="1" t="s">
        <v>24</v>
      </c>
      <c r="K3270" s="1" t="s">
        <v>25</v>
      </c>
      <c r="L3270" s="1" t="s">
        <v>26</v>
      </c>
      <c r="M3270" s="1" t="s">
        <v>27</v>
      </c>
      <c r="N3270" s="3" t="s">
        <v>28</v>
      </c>
    </row>
    <row r="3271" spans="1:14" ht="19.95" hidden="1" customHeight="1" x14ac:dyDescent="0.25">
      <c r="A3271" s="2">
        <v>120609</v>
      </c>
      <c r="B3271" s="1">
        <v>15</v>
      </c>
      <c r="C3271" s="1">
        <v>1.3636999999999999</v>
      </c>
      <c r="D3271" s="1">
        <v>4.9577999999999998</v>
      </c>
      <c r="E3271" s="1">
        <v>9.0594999999999999</v>
      </c>
      <c r="F3271" s="1">
        <v>19.5473</v>
      </c>
      <c r="G3271" s="1" t="s">
        <v>29</v>
      </c>
      <c r="H3271" s="1" t="s">
        <v>31</v>
      </c>
      <c r="I3271" s="1" t="s">
        <v>32</v>
      </c>
      <c r="J3271" s="1" t="s">
        <v>33</v>
      </c>
      <c r="K3271" s="1" t="s">
        <v>34</v>
      </c>
      <c r="L3271" s="1" t="s">
        <v>35</v>
      </c>
      <c r="M3271" s="1" t="s">
        <v>36</v>
      </c>
      <c r="N3271" s="3" t="s">
        <v>37</v>
      </c>
    </row>
    <row r="3272" spans="1:14" ht="19.95" hidden="1" customHeight="1" x14ac:dyDescent="0.25">
      <c r="A3272" s="2">
        <v>120602</v>
      </c>
      <c r="B3272" s="1">
        <v>53</v>
      </c>
      <c r="C3272" s="1">
        <v>2.476</v>
      </c>
      <c r="D3272" s="1">
        <v>5.3438999999999997</v>
      </c>
      <c r="E3272" s="1">
        <v>11.857699999999999</v>
      </c>
      <c r="F3272" s="1">
        <v>23.863900000000001</v>
      </c>
      <c r="G3272" s="1" t="s">
        <v>38</v>
      </c>
      <c r="H3272" s="1" t="s">
        <v>15</v>
      </c>
      <c r="I3272" s="1" t="s">
        <v>16</v>
      </c>
      <c r="J3272" s="1" t="s">
        <v>17</v>
      </c>
      <c r="K3272" s="1" t="s">
        <v>18</v>
      </c>
      <c r="L3272" s="1" t="s">
        <v>19</v>
      </c>
      <c r="M3272" s="1" t="s">
        <v>20</v>
      </c>
      <c r="N3272" s="3" t="s">
        <v>21</v>
      </c>
    </row>
    <row r="3273" spans="1:14" ht="19.95" hidden="1" customHeight="1" x14ac:dyDescent="0.25">
      <c r="A3273" s="2">
        <v>120589</v>
      </c>
      <c r="B3273" s="1">
        <v>21</v>
      </c>
      <c r="C3273" s="1">
        <v>1.7839</v>
      </c>
      <c r="D3273" s="1">
        <v>4.3167</v>
      </c>
      <c r="E3273" s="1">
        <v>9.4102999999999994</v>
      </c>
      <c r="F3273" s="1">
        <v>16.800799999999999</v>
      </c>
      <c r="G3273" s="1" t="s">
        <v>38</v>
      </c>
      <c r="H3273" s="1" t="s">
        <v>31</v>
      </c>
      <c r="I3273" s="1" t="s">
        <v>32</v>
      </c>
      <c r="J3273" s="1" t="s">
        <v>33</v>
      </c>
      <c r="K3273" s="1" t="s">
        <v>34</v>
      </c>
      <c r="L3273" s="1" t="s">
        <v>35</v>
      </c>
      <c r="M3273" s="1" t="s">
        <v>36</v>
      </c>
      <c r="N3273" s="3" t="s">
        <v>37</v>
      </c>
    </row>
    <row r="3274" spans="1:14" ht="19.95" hidden="1" customHeight="1" x14ac:dyDescent="0.25">
      <c r="A3274" s="2">
        <v>120568</v>
      </c>
      <c r="B3274" s="1">
        <v>59</v>
      </c>
      <c r="C3274" s="1">
        <v>2.4076</v>
      </c>
      <c r="D3274" s="1">
        <v>5.0324</v>
      </c>
      <c r="E3274" s="1">
        <v>10.484</v>
      </c>
      <c r="F3274" s="1">
        <v>22.429500000000001</v>
      </c>
      <c r="G3274" s="1" t="s">
        <v>30</v>
      </c>
      <c r="H3274" s="1" t="s">
        <v>15</v>
      </c>
      <c r="I3274" s="1" t="s">
        <v>16</v>
      </c>
      <c r="J3274" s="1" t="s">
        <v>17</v>
      </c>
      <c r="K3274" s="1" t="s">
        <v>18</v>
      </c>
      <c r="L3274" s="1" t="s">
        <v>19</v>
      </c>
      <c r="M3274" s="1" t="s">
        <v>20</v>
      </c>
      <c r="N3274" s="3" t="s">
        <v>21</v>
      </c>
    </row>
    <row r="3275" spans="1:14" ht="19.95" hidden="1" customHeight="1" x14ac:dyDescent="0.25">
      <c r="A3275" s="2">
        <v>120538</v>
      </c>
      <c r="B3275" s="1">
        <v>27</v>
      </c>
      <c r="C3275" s="1">
        <v>1.8371</v>
      </c>
      <c r="D3275" s="1">
        <v>4.4496000000000002</v>
      </c>
      <c r="E3275" s="1">
        <v>9.8533000000000008</v>
      </c>
      <c r="F3275" s="1">
        <v>17.476500000000001</v>
      </c>
      <c r="G3275" s="1" t="s">
        <v>38</v>
      </c>
      <c r="H3275" s="1" t="s">
        <v>31</v>
      </c>
      <c r="I3275" s="1" t="s">
        <v>32</v>
      </c>
      <c r="J3275" s="1" t="s">
        <v>33</v>
      </c>
      <c r="K3275" s="1" t="s">
        <v>34</v>
      </c>
      <c r="L3275" s="1" t="s">
        <v>35</v>
      </c>
      <c r="M3275" s="1" t="s">
        <v>36</v>
      </c>
      <c r="N3275" s="3" t="s">
        <v>37</v>
      </c>
    </row>
    <row r="3276" spans="1:14" ht="19.95" hidden="1" customHeight="1" x14ac:dyDescent="0.25">
      <c r="A3276" s="2">
        <v>120499</v>
      </c>
      <c r="B3276" s="1">
        <v>16</v>
      </c>
      <c r="C3276" s="1">
        <v>1.9609000000000001</v>
      </c>
      <c r="D3276" s="1">
        <v>4.2981999999999996</v>
      </c>
      <c r="E3276" s="1">
        <v>9.7858000000000001</v>
      </c>
      <c r="F3276" s="1">
        <v>19.950600000000001</v>
      </c>
      <c r="G3276" s="1" t="s">
        <v>29</v>
      </c>
      <c r="H3276" s="1" t="s">
        <v>31</v>
      </c>
      <c r="I3276" s="1" t="s">
        <v>32</v>
      </c>
      <c r="J3276" s="1" t="s">
        <v>33</v>
      </c>
      <c r="K3276" s="1" t="s">
        <v>34</v>
      </c>
      <c r="L3276" s="1" t="s">
        <v>35</v>
      </c>
      <c r="M3276" s="1" t="s">
        <v>36</v>
      </c>
      <c r="N3276" s="3" t="s">
        <v>37</v>
      </c>
    </row>
    <row r="3277" spans="1:14" ht="19.95" customHeight="1" x14ac:dyDescent="0.25">
      <c r="A3277" s="2">
        <v>120477</v>
      </c>
      <c r="B3277" s="1">
        <v>71</v>
      </c>
      <c r="C3277" s="1">
        <v>3.6027</v>
      </c>
      <c r="D3277" s="1">
        <v>6.9767999999999999</v>
      </c>
      <c r="E3277" s="1">
        <v>15.166600000000001</v>
      </c>
      <c r="F3277" s="1">
        <v>26.264800000000001</v>
      </c>
      <c r="G3277" s="1" t="s">
        <v>14</v>
      </c>
      <c r="H3277" s="1" t="s">
        <v>22</v>
      </c>
      <c r="I3277" s="1" t="s">
        <v>23</v>
      </c>
      <c r="J3277" s="1" t="s">
        <v>24</v>
      </c>
      <c r="K3277" s="1" t="s">
        <v>25</v>
      </c>
      <c r="L3277" s="1" t="s">
        <v>26</v>
      </c>
      <c r="M3277" s="1" t="s">
        <v>27</v>
      </c>
      <c r="N3277" s="3" t="s">
        <v>28</v>
      </c>
    </row>
    <row r="3278" spans="1:14" ht="19.95" hidden="1" customHeight="1" x14ac:dyDescent="0.25">
      <c r="A3278" s="2">
        <v>120458</v>
      </c>
      <c r="B3278" s="1">
        <v>20</v>
      </c>
      <c r="C3278" s="1">
        <v>1.3597999999999999</v>
      </c>
      <c r="D3278" s="1">
        <v>4.0235000000000003</v>
      </c>
      <c r="E3278" s="1">
        <v>9.1502999999999997</v>
      </c>
      <c r="F3278" s="1">
        <v>18.384699999999999</v>
      </c>
      <c r="G3278" s="1" t="s">
        <v>38</v>
      </c>
      <c r="H3278" s="1" t="s">
        <v>31</v>
      </c>
      <c r="I3278" s="1" t="s">
        <v>32</v>
      </c>
      <c r="J3278" s="1" t="s">
        <v>33</v>
      </c>
      <c r="K3278" s="1" t="s">
        <v>34</v>
      </c>
      <c r="L3278" s="1" t="s">
        <v>35</v>
      </c>
      <c r="M3278" s="1" t="s">
        <v>36</v>
      </c>
      <c r="N3278" s="3" t="s">
        <v>37</v>
      </c>
    </row>
    <row r="3279" spans="1:14" ht="19.95" hidden="1" customHeight="1" x14ac:dyDescent="0.25">
      <c r="A3279" s="2">
        <v>120392</v>
      </c>
      <c r="B3279" s="1">
        <v>58</v>
      </c>
      <c r="C3279" s="1">
        <v>2.7248999999999999</v>
      </c>
      <c r="D3279" s="1">
        <v>5.4577</v>
      </c>
      <c r="E3279" s="1">
        <v>11.079499999999999</v>
      </c>
      <c r="F3279" s="1">
        <v>24.518000000000001</v>
      </c>
      <c r="G3279" s="1" t="s">
        <v>29</v>
      </c>
      <c r="H3279" s="1" t="s">
        <v>15</v>
      </c>
      <c r="I3279" s="1" t="s">
        <v>16</v>
      </c>
      <c r="J3279" s="1" t="s">
        <v>17</v>
      </c>
      <c r="K3279" s="1" t="s">
        <v>18</v>
      </c>
      <c r="L3279" s="1" t="s">
        <v>19</v>
      </c>
      <c r="M3279" s="1" t="s">
        <v>20</v>
      </c>
      <c r="N3279" s="3" t="s">
        <v>21</v>
      </c>
    </row>
    <row r="3280" spans="1:14" ht="19.95" hidden="1" customHeight="1" x14ac:dyDescent="0.25">
      <c r="A3280" s="2">
        <v>120375</v>
      </c>
      <c r="B3280" s="1">
        <v>50</v>
      </c>
      <c r="C3280" s="1">
        <v>2.1987999999999999</v>
      </c>
      <c r="D3280" s="1">
        <v>5.9236000000000004</v>
      </c>
      <c r="E3280" s="1">
        <v>11.391500000000001</v>
      </c>
      <c r="F3280" s="1">
        <v>20.8535</v>
      </c>
      <c r="G3280" s="1" t="s">
        <v>30</v>
      </c>
      <c r="H3280" s="1" t="s">
        <v>15</v>
      </c>
      <c r="I3280" s="1" t="s">
        <v>16</v>
      </c>
      <c r="J3280" s="1" t="s">
        <v>17</v>
      </c>
      <c r="K3280" s="1" t="s">
        <v>18</v>
      </c>
      <c r="L3280" s="1" t="s">
        <v>19</v>
      </c>
      <c r="M3280" s="1" t="s">
        <v>20</v>
      </c>
      <c r="N3280" s="3" t="s">
        <v>21</v>
      </c>
    </row>
    <row r="3281" spans="1:14" ht="19.95" hidden="1" customHeight="1" x14ac:dyDescent="0.25">
      <c r="A3281" s="2">
        <v>120348</v>
      </c>
      <c r="B3281" s="1">
        <v>14</v>
      </c>
      <c r="C3281" s="1">
        <v>1.8857999999999999</v>
      </c>
      <c r="D3281" s="1">
        <v>4.7549000000000001</v>
      </c>
      <c r="E3281" s="1">
        <v>8.5355000000000008</v>
      </c>
      <c r="F3281" s="1">
        <v>16.431000000000001</v>
      </c>
      <c r="G3281" s="1" t="s">
        <v>38</v>
      </c>
      <c r="H3281" s="1" t="s">
        <v>31</v>
      </c>
      <c r="I3281" s="1" t="s">
        <v>32</v>
      </c>
      <c r="J3281" s="1" t="s">
        <v>33</v>
      </c>
      <c r="K3281" s="1" t="s">
        <v>34</v>
      </c>
      <c r="L3281" s="1" t="s">
        <v>35</v>
      </c>
      <c r="M3281" s="1" t="s">
        <v>36</v>
      </c>
      <c r="N3281" s="3" t="s">
        <v>37</v>
      </c>
    </row>
    <row r="3282" spans="1:14" ht="19.95" hidden="1" customHeight="1" x14ac:dyDescent="0.25">
      <c r="A3282" s="2">
        <v>120335</v>
      </c>
      <c r="B3282" s="1">
        <v>54</v>
      </c>
      <c r="C3282" s="1">
        <v>2.1307</v>
      </c>
      <c r="D3282" s="1">
        <v>5.1797000000000004</v>
      </c>
      <c r="E3282" s="1">
        <v>11.4643</v>
      </c>
      <c r="F3282" s="1">
        <v>20.5899</v>
      </c>
      <c r="G3282" s="1" t="s">
        <v>30</v>
      </c>
      <c r="H3282" s="1" t="s">
        <v>15</v>
      </c>
      <c r="I3282" s="1" t="s">
        <v>16</v>
      </c>
      <c r="J3282" s="1" t="s">
        <v>17</v>
      </c>
      <c r="K3282" s="1" t="s">
        <v>18</v>
      </c>
      <c r="L3282" s="1" t="s">
        <v>19</v>
      </c>
      <c r="M3282" s="1" t="s">
        <v>20</v>
      </c>
      <c r="N3282" s="3" t="s">
        <v>21</v>
      </c>
    </row>
    <row r="3283" spans="1:14" ht="19.95" customHeight="1" x14ac:dyDescent="0.25">
      <c r="A3283" s="2">
        <v>120320</v>
      </c>
      <c r="B3283" s="1">
        <v>63</v>
      </c>
      <c r="C3283" s="1">
        <v>3.0527000000000002</v>
      </c>
      <c r="D3283" s="1">
        <v>6.6368999999999998</v>
      </c>
      <c r="E3283" s="1">
        <v>13.878299999999999</v>
      </c>
      <c r="F3283" s="1">
        <v>29.543500000000002</v>
      </c>
      <c r="G3283" s="1" t="s">
        <v>30</v>
      </c>
      <c r="H3283" s="1" t="s">
        <v>22</v>
      </c>
      <c r="I3283" s="1" t="s">
        <v>23</v>
      </c>
      <c r="J3283" s="1" t="s">
        <v>24</v>
      </c>
      <c r="K3283" s="1" t="s">
        <v>25</v>
      </c>
      <c r="L3283" s="1" t="s">
        <v>26</v>
      </c>
      <c r="M3283" s="1" t="s">
        <v>27</v>
      </c>
      <c r="N3283" s="3" t="s">
        <v>28</v>
      </c>
    </row>
    <row r="3284" spans="1:14" ht="19.95" customHeight="1" x14ac:dyDescent="0.25">
      <c r="A3284" s="2">
        <v>120272</v>
      </c>
      <c r="B3284" s="1">
        <v>100</v>
      </c>
      <c r="C3284" s="1">
        <v>3.8210000000000002</v>
      </c>
      <c r="D3284" s="1">
        <v>6.0125999999999999</v>
      </c>
      <c r="E3284" s="1">
        <v>14.674099999999999</v>
      </c>
      <c r="F3284" s="1">
        <v>25.493099999999998</v>
      </c>
      <c r="G3284" s="1" t="s">
        <v>38</v>
      </c>
      <c r="H3284" s="1" t="s">
        <v>22</v>
      </c>
      <c r="I3284" s="1" t="s">
        <v>23</v>
      </c>
      <c r="J3284" s="1" t="s">
        <v>24</v>
      </c>
      <c r="K3284" s="1" t="s">
        <v>25</v>
      </c>
      <c r="L3284" s="1" t="s">
        <v>26</v>
      </c>
      <c r="M3284" s="1" t="s">
        <v>27</v>
      </c>
      <c r="N3284" s="3" t="s">
        <v>28</v>
      </c>
    </row>
    <row r="3285" spans="1:14" ht="19.95" hidden="1" customHeight="1" x14ac:dyDescent="0.25">
      <c r="A3285" s="2">
        <v>120183</v>
      </c>
      <c r="B3285" s="1">
        <v>39</v>
      </c>
      <c r="C3285" s="1">
        <v>2.5002</v>
      </c>
      <c r="D3285" s="1">
        <v>5.7793000000000001</v>
      </c>
      <c r="E3285" s="1">
        <v>11.006</v>
      </c>
      <c r="F3285" s="1">
        <v>23.479399999999998</v>
      </c>
      <c r="G3285" s="1" t="s">
        <v>30</v>
      </c>
      <c r="H3285" s="1" t="s">
        <v>15</v>
      </c>
      <c r="I3285" s="1" t="s">
        <v>16</v>
      </c>
      <c r="J3285" s="1" t="s">
        <v>17</v>
      </c>
      <c r="K3285" s="1" t="s">
        <v>18</v>
      </c>
      <c r="L3285" s="1" t="s">
        <v>19</v>
      </c>
      <c r="M3285" s="1" t="s">
        <v>20</v>
      </c>
      <c r="N3285" s="3" t="s">
        <v>21</v>
      </c>
    </row>
    <row r="3286" spans="1:14" ht="19.95" hidden="1" customHeight="1" x14ac:dyDescent="0.25">
      <c r="A3286" s="2">
        <v>120162</v>
      </c>
      <c r="B3286" s="1">
        <v>20</v>
      </c>
      <c r="C3286" s="1">
        <v>1.6708000000000001</v>
      </c>
      <c r="D3286" s="1">
        <v>4.0599999999999996</v>
      </c>
      <c r="E3286" s="1">
        <v>9.1812000000000005</v>
      </c>
      <c r="F3286" s="1">
        <v>17.9495</v>
      </c>
      <c r="G3286" s="1" t="s">
        <v>30</v>
      </c>
      <c r="H3286" s="1" t="s">
        <v>31</v>
      </c>
      <c r="I3286" s="1" t="s">
        <v>32</v>
      </c>
      <c r="J3286" s="1" t="s">
        <v>33</v>
      </c>
      <c r="K3286" s="1" t="s">
        <v>34</v>
      </c>
      <c r="L3286" s="1" t="s">
        <v>35</v>
      </c>
      <c r="M3286" s="1" t="s">
        <v>36</v>
      </c>
      <c r="N3286" s="3" t="s">
        <v>37</v>
      </c>
    </row>
    <row r="3287" spans="1:14" ht="19.95" customHeight="1" x14ac:dyDescent="0.25">
      <c r="A3287" s="2">
        <v>120143</v>
      </c>
      <c r="B3287" s="1">
        <v>96</v>
      </c>
      <c r="C3287" s="1">
        <v>3.3443999999999998</v>
      </c>
      <c r="D3287" s="1">
        <v>6.2563000000000004</v>
      </c>
      <c r="E3287" s="1">
        <v>12.7433</v>
      </c>
      <c r="F3287" s="1">
        <v>25.1571</v>
      </c>
      <c r="G3287" s="1" t="s">
        <v>29</v>
      </c>
      <c r="H3287" s="1" t="s">
        <v>22</v>
      </c>
      <c r="I3287" s="1" t="s">
        <v>23</v>
      </c>
      <c r="J3287" s="1" t="s">
        <v>24</v>
      </c>
      <c r="K3287" s="1" t="s">
        <v>25</v>
      </c>
      <c r="L3287" s="1" t="s">
        <v>26</v>
      </c>
      <c r="M3287" s="1" t="s">
        <v>27</v>
      </c>
      <c r="N3287" s="3" t="s">
        <v>28</v>
      </c>
    </row>
    <row r="3288" spans="1:14" ht="19.95" customHeight="1" x14ac:dyDescent="0.25">
      <c r="A3288" s="2">
        <v>120127</v>
      </c>
      <c r="B3288" s="1">
        <v>98</v>
      </c>
      <c r="C3288" s="1">
        <v>3.9521000000000002</v>
      </c>
      <c r="D3288" s="1">
        <v>6.7965</v>
      </c>
      <c r="E3288" s="1">
        <v>15.362399999999999</v>
      </c>
      <c r="F3288" s="1">
        <v>25.1464</v>
      </c>
      <c r="G3288" s="1" t="s">
        <v>38</v>
      </c>
      <c r="H3288" s="1" t="s">
        <v>22</v>
      </c>
      <c r="I3288" s="1" t="s">
        <v>23</v>
      </c>
      <c r="J3288" s="1" t="s">
        <v>24</v>
      </c>
      <c r="K3288" s="1" t="s">
        <v>25</v>
      </c>
      <c r="L3288" s="1" t="s">
        <v>26</v>
      </c>
      <c r="M3288" s="1" t="s">
        <v>27</v>
      </c>
      <c r="N3288" s="3" t="s">
        <v>28</v>
      </c>
    </row>
    <row r="3289" spans="1:14" ht="19.95" hidden="1" customHeight="1" x14ac:dyDescent="0.25">
      <c r="A3289" s="2">
        <v>120117</v>
      </c>
      <c r="B3289" s="1">
        <v>16</v>
      </c>
      <c r="C3289" s="1">
        <v>1.3926000000000001</v>
      </c>
      <c r="D3289" s="1">
        <v>4.9127000000000001</v>
      </c>
      <c r="E3289" s="1">
        <v>8.1190999999999995</v>
      </c>
      <c r="F3289" s="1">
        <v>19.952300000000001</v>
      </c>
      <c r="G3289" s="1" t="s">
        <v>38</v>
      </c>
      <c r="H3289" s="1" t="s">
        <v>31</v>
      </c>
      <c r="I3289" s="1" t="s">
        <v>32</v>
      </c>
      <c r="J3289" s="1" t="s">
        <v>33</v>
      </c>
      <c r="K3289" s="1" t="s">
        <v>34</v>
      </c>
      <c r="L3289" s="1" t="s">
        <v>35</v>
      </c>
      <c r="M3289" s="1" t="s">
        <v>36</v>
      </c>
      <c r="N3289" s="3" t="s">
        <v>37</v>
      </c>
    </row>
    <row r="3290" spans="1:14" ht="19.95" hidden="1" customHeight="1" x14ac:dyDescent="0.25">
      <c r="A3290" s="2">
        <v>120039</v>
      </c>
      <c r="B3290" s="1">
        <v>53</v>
      </c>
      <c r="C3290" s="1">
        <v>2.9698000000000002</v>
      </c>
      <c r="D3290" s="1">
        <v>5.6435000000000004</v>
      </c>
      <c r="E3290" s="1">
        <v>11.283899999999999</v>
      </c>
      <c r="F3290" s="1">
        <v>21.545200000000001</v>
      </c>
      <c r="G3290" s="1" t="s">
        <v>38</v>
      </c>
      <c r="H3290" s="1" t="s">
        <v>15</v>
      </c>
      <c r="I3290" s="1" t="s">
        <v>16</v>
      </c>
      <c r="J3290" s="1" t="s">
        <v>17</v>
      </c>
      <c r="K3290" s="1" t="s">
        <v>18</v>
      </c>
      <c r="L3290" s="1" t="s">
        <v>19</v>
      </c>
      <c r="M3290" s="1" t="s">
        <v>20</v>
      </c>
      <c r="N3290" s="3" t="s">
        <v>21</v>
      </c>
    </row>
    <row r="3291" spans="1:14" ht="19.95" hidden="1" customHeight="1" x14ac:dyDescent="0.25">
      <c r="A3291" s="2">
        <v>120024</v>
      </c>
      <c r="B3291" s="1">
        <v>52</v>
      </c>
      <c r="C3291" s="1">
        <v>2.2884000000000002</v>
      </c>
      <c r="D3291" s="1">
        <v>5.5545</v>
      </c>
      <c r="E3291" s="1">
        <v>11.807399999999999</v>
      </c>
      <c r="F3291" s="1">
        <v>23.244499999999999</v>
      </c>
      <c r="G3291" s="1" t="s">
        <v>29</v>
      </c>
      <c r="H3291" s="1" t="s">
        <v>15</v>
      </c>
      <c r="I3291" s="1" t="s">
        <v>16</v>
      </c>
      <c r="J3291" s="1" t="s">
        <v>17</v>
      </c>
      <c r="K3291" s="1" t="s">
        <v>18</v>
      </c>
      <c r="L3291" s="1" t="s">
        <v>19</v>
      </c>
      <c r="M3291" s="1" t="s">
        <v>20</v>
      </c>
      <c r="N3291" s="3" t="s">
        <v>21</v>
      </c>
    </row>
    <row r="3292" spans="1:14" ht="19.95" customHeight="1" x14ac:dyDescent="0.25">
      <c r="A3292" s="2">
        <v>119945</v>
      </c>
      <c r="B3292" s="1">
        <v>69</v>
      </c>
      <c r="C3292" s="1">
        <v>3.0259</v>
      </c>
      <c r="D3292" s="1">
        <v>6.4332000000000003</v>
      </c>
      <c r="E3292" s="1">
        <v>13.402900000000001</v>
      </c>
      <c r="F3292" s="1">
        <v>26.927</v>
      </c>
      <c r="G3292" s="1" t="s">
        <v>38</v>
      </c>
      <c r="H3292" s="1" t="s">
        <v>22</v>
      </c>
      <c r="I3292" s="1" t="s">
        <v>23</v>
      </c>
      <c r="J3292" s="1" t="s">
        <v>24</v>
      </c>
      <c r="K3292" s="1" t="s">
        <v>25</v>
      </c>
      <c r="L3292" s="1" t="s">
        <v>26</v>
      </c>
      <c r="M3292" s="1" t="s">
        <v>27</v>
      </c>
      <c r="N3292" s="3" t="s">
        <v>28</v>
      </c>
    </row>
    <row r="3293" spans="1:14" ht="19.95" customHeight="1" x14ac:dyDescent="0.25">
      <c r="A3293" s="2">
        <v>119932</v>
      </c>
      <c r="B3293" s="1">
        <v>81</v>
      </c>
      <c r="C3293" s="1">
        <v>3.1844999999999999</v>
      </c>
      <c r="D3293" s="1">
        <v>6.0293000000000001</v>
      </c>
      <c r="E3293" s="1">
        <v>14.633599999999999</v>
      </c>
      <c r="F3293" s="1">
        <v>26.1159</v>
      </c>
      <c r="G3293" s="1" t="s">
        <v>29</v>
      </c>
      <c r="H3293" s="1" t="s">
        <v>22</v>
      </c>
      <c r="I3293" s="1" t="s">
        <v>23</v>
      </c>
      <c r="J3293" s="1" t="s">
        <v>24</v>
      </c>
      <c r="K3293" s="1" t="s">
        <v>25</v>
      </c>
      <c r="L3293" s="1" t="s">
        <v>26</v>
      </c>
      <c r="M3293" s="1" t="s">
        <v>27</v>
      </c>
      <c r="N3293" s="3" t="s">
        <v>28</v>
      </c>
    </row>
    <row r="3294" spans="1:14" ht="19.95" hidden="1" customHeight="1" x14ac:dyDescent="0.25">
      <c r="A3294" s="2">
        <v>119915</v>
      </c>
      <c r="B3294" s="1">
        <v>41</v>
      </c>
      <c r="C3294" s="1">
        <v>2.6286999999999998</v>
      </c>
      <c r="D3294" s="1">
        <v>5.0940000000000003</v>
      </c>
      <c r="E3294" s="1">
        <v>10.8064</v>
      </c>
      <c r="F3294" s="1">
        <v>23.997599999999998</v>
      </c>
      <c r="G3294" s="1" t="s">
        <v>14</v>
      </c>
      <c r="H3294" s="1" t="s">
        <v>15</v>
      </c>
      <c r="I3294" s="1" t="s">
        <v>16</v>
      </c>
      <c r="J3294" s="1" t="s">
        <v>17</v>
      </c>
      <c r="K3294" s="1" t="s">
        <v>18</v>
      </c>
      <c r="L3294" s="1" t="s">
        <v>19</v>
      </c>
      <c r="M3294" s="1" t="s">
        <v>20</v>
      </c>
      <c r="N3294" s="3" t="s">
        <v>21</v>
      </c>
    </row>
    <row r="3295" spans="1:14" ht="19.95" hidden="1" customHeight="1" x14ac:dyDescent="0.25">
      <c r="A3295" s="2">
        <v>119914</v>
      </c>
      <c r="B3295" s="1">
        <v>26</v>
      </c>
      <c r="C3295" s="1">
        <v>1.4318</v>
      </c>
      <c r="D3295" s="1">
        <v>4.3196000000000003</v>
      </c>
      <c r="E3295" s="1">
        <v>9.3114000000000008</v>
      </c>
      <c r="F3295" s="1">
        <v>17.3049</v>
      </c>
      <c r="G3295" s="1" t="s">
        <v>38</v>
      </c>
      <c r="H3295" s="1" t="s">
        <v>31</v>
      </c>
      <c r="I3295" s="1" t="s">
        <v>32</v>
      </c>
      <c r="J3295" s="1" t="s">
        <v>33</v>
      </c>
      <c r="K3295" s="1" t="s">
        <v>34</v>
      </c>
      <c r="L3295" s="1" t="s">
        <v>35</v>
      </c>
      <c r="M3295" s="1" t="s">
        <v>36</v>
      </c>
      <c r="N3295" s="3" t="s">
        <v>37</v>
      </c>
    </row>
    <row r="3296" spans="1:14" ht="19.95" customHeight="1" x14ac:dyDescent="0.25">
      <c r="A3296" s="2">
        <v>119895</v>
      </c>
      <c r="B3296" s="1">
        <v>91</v>
      </c>
      <c r="C3296" s="1">
        <v>3.4087999999999998</v>
      </c>
      <c r="D3296" s="1">
        <v>6.4127000000000001</v>
      </c>
      <c r="E3296" s="1">
        <v>15.4754</v>
      </c>
      <c r="F3296" s="1">
        <v>27.032900000000001</v>
      </c>
      <c r="G3296" s="1" t="s">
        <v>38</v>
      </c>
      <c r="H3296" s="1" t="s">
        <v>22</v>
      </c>
      <c r="I3296" s="1" t="s">
        <v>23</v>
      </c>
      <c r="J3296" s="1" t="s">
        <v>24</v>
      </c>
      <c r="K3296" s="1" t="s">
        <v>25</v>
      </c>
      <c r="L3296" s="1" t="s">
        <v>26</v>
      </c>
      <c r="M3296" s="1" t="s">
        <v>27</v>
      </c>
      <c r="N3296" s="3" t="s">
        <v>28</v>
      </c>
    </row>
    <row r="3297" spans="1:14" ht="19.95" hidden="1" customHeight="1" x14ac:dyDescent="0.25">
      <c r="A3297" s="2">
        <v>119831</v>
      </c>
      <c r="B3297" s="1">
        <v>40</v>
      </c>
      <c r="C3297" s="1">
        <v>2.109</v>
      </c>
      <c r="D3297" s="1">
        <v>5.5170000000000003</v>
      </c>
      <c r="E3297" s="1">
        <v>11.841799999999999</v>
      </c>
      <c r="F3297" s="1">
        <v>21.089400000000001</v>
      </c>
      <c r="G3297" s="1" t="s">
        <v>38</v>
      </c>
      <c r="H3297" s="1" t="s">
        <v>15</v>
      </c>
      <c r="I3297" s="1" t="s">
        <v>16</v>
      </c>
      <c r="J3297" s="1" t="s">
        <v>17</v>
      </c>
      <c r="K3297" s="1" t="s">
        <v>18</v>
      </c>
      <c r="L3297" s="1" t="s">
        <v>19</v>
      </c>
      <c r="M3297" s="1" t="s">
        <v>20</v>
      </c>
      <c r="N3297" s="3" t="s">
        <v>21</v>
      </c>
    </row>
    <row r="3298" spans="1:14" ht="19.95" customHeight="1" x14ac:dyDescent="0.25">
      <c r="A3298" s="2">
        <v>119823</v>
      </c>
      <c r="B3298" s="1">
        <v>84</v>
      </c>
      <c r="C3298" s="1">
        <v>3.1355</v>
      </c>
      <c r="D3298" s="1">
        <v>6.3474000000000004</v>
      </c>
      <c r="E3298" s="1">
        <v>12.6386</v>
      </c>
      <c r="F3298" s="1">
        <v>25.968800000000002</v>
      </c>
      <c r="G3298" s="1" t="s">
        <v>30</v>
      </c>
      <c r="H3298" s="1" t="s">
        <v>22</v>
      </c>
      <c r="I3298" s="1" t="s">
        <v>23</v>
      </c>
      <c r="J3298" s="1" t="s">
        <v>24</v>
      </c>
      <c r="K3298" s="1" t="s">
        <v>25</v>
      </c>
      <c r="L3298" s="1" t="s">
        <v>26</v>
      </c>
      <c r="M3298" s="1" t="s">
        <v>27</v>
      </c>
      <c r="N3298" s="3" t="s">
        <v>28</v>
      </c>
    </row>
    <row r="3299" spans="1:14" ht="19.95" customHeight="1" x14ac:dyDescent="0.25">
      <c r="A3299" s="2">
        <v>119774</v>
      </c>
      <c r="B3299" s="1">
        <v>64</v>
      </c>
      <c r="C3299" s="1">
        <v>3.6337999999999999</v>
      </c>
      <c r="D3299" s="1">
        <v>6.1801000000000004</v>
      </c>
      <c r="E3299" s="1">
        <v>12.668200000000001</v>
      </c>
      <c r="F3299" s="1">
        <v>27.6127</v>
      </c>
      <c r="G3299" s="1" t="s">
        <v>29</v>
      </c>
      <c r="H3299" s="1" t="s">
        <v>22</v>
      </c>
      <c r="I3299" s="1" t="s">
        <v>23</v>
      </c>
      <c r="J3299" s="1" t="s">
        <v>24</v>
      </c>
      <c r="K3299" s="1" t="s">
        <v>25</v>
      </c>
      <c r="L3299" s="1" t="s">
        <v>26</v>
      </c>
      <c r="M3299" s="1" t="s">
        <v>27</v>
      </c>
      <c r="N3299" s="3" t="s">
        <v>28</v>
      </c>
    </row>
    <row r="3300" spans="1:14" ht="19.95" hidden="1" customHeight="1" x14ac:dyDescent="0.25">
      <c r="A3300" s="2">
        <v>119735</v>
      </c>
      <c r="B3300" s="1">
        <v>43</v>
      </c>
      <c r="C3300" s="1">
        <v>2.9047000000000001</v>
      </c>
      <c r="D3300" s="1">
        <v>5.9382999999999999</v>
      </c>
      <c r="E3300" s="1">
        <v>11.0581</v>
      </c>
      <c r="F3300" s="1">
        <v>20.4864</v>
      </c>
      <c r="G3300" s="1" t="s">
        <v>38</v>
      </c>
      <c r="H3300" s="1" t="s">
        <v>15</v>
      </c>
      <c r="I3300" s="1" t="s">
        <v>16</v>
      </c>
      <c r="J3300" s="1" t="s">
        <v>17</v>
      </c>
      <c r="K3300" s="1" t="s">
        <v>18</v>
      </c>
      <c r="L3300" s="1" t="s">
        <v>19</v>
      </c>
      <c r="M3300" s="1" t="s">
        <v>20</v>
      </c>
      <c r="N3300" s="3" t="s">
        <v>21</v>
      </c>
    </row>
    <row r="3301" spans="1:14" ht="19.95" hidden="1" customHeight="1" x14ac:dyDescent="0.25">
      <c r="A3301" s="2">
        <v>119715</v>
      </c>
      <c r="B3301" s="1">
        <v>45</v>
      </c>
      <c r="C3301" s="1">
        <v>2.8313999999999999</v>
      </c>
      <c r="D3301" s="1">
        <v>5.7858999999999998</v>
      </c>
      <c r="E3301" s="1">
        <v>11.7934</v>
      </c>
      <c r="F3301" s="1">
        <v>22.970500000000001</v>
      </c>
      <c r="G3301" s="1" t="s">
        <v>38</v>
      </c>
      <c r="H3301" s="1" t="s">
        <v>15</v>
      </c>
      <c r="I3301" s="1" t="s">
        <v>16</v>
      </c>
      <c r="J3301" s="1" t="s">
        <v>17</v>
      </c>
      <c r="K3301" s="1" t="s">
        <v>18</v>
      </c>
      <c r="L3301" s="1" t="s">
        <v>19</v>
      </c>
      <c r="M3301" s="1" t="s">
        <v>20</v>
      </c>
      <c r="N3301" s="3" t="s">
        <v>21</v>
      </c>
    </row>
    <row r="3302" spans="1:14" ht="19.95" hidden="1" customHeight="1" x14ac:dyDescent="0.25">
      <c r="A3302" s="2">
        <v>119677</v>
      </c>
      <c r="B3302" s="1">
        <v>56</v>
      </c>
      <c r="C3302" s="1">
        <v>2.6812999999999998</v>
      </c>
      <c r="D3302" s="1">
        <v>5.2462</v>
      </c>
      <c r="E3302" s="1">
        <v>11.1563</v>
      </c>
      <c r="F3302" s="1">
        <v>23.090599999999998</v>
      </c>
      <c r="G3302" s="1" t="s">
        <v>38</v>
      </c>
      <c r="H3302" s="1" t="s">
        <v>15</v>
      </c>
      <c r="I3302" s="1" t="s">
        <v>16</v>
      </c>
      <c r="J3302" s="1" t="s">
        <v>17</v>
      </c>
      <c r="K3302" s="1" t="s">
        <v>18</v>
      </c>
      <c r="L3302" s="1" t="s">
        <v>19</v>
      </c>
      <c r="M3302" s="1" t="s">
        <v>20</v>
      </c>
      <c r="N3302" s="3" t="s">
        <v>21</v>
      </c>
    </row>
    <row r="3303" spans="1:14" ht="19.95" hidden="1" customHeight="1" x14ac:dyDescent="0.25">
      <c r="A3303" s="2">
        <v>119665</v>
      </c>
      <c r="B3303" s="1">
        <v>40</v>
      </c>
      <c r="C3303" s="1">
        <v>2.1320999999999999</v>
      </c>
      <c r="D3303" s="1">
        <v>5.9663000000000004</v>
      </c>
      <c r="E3303" s="1">
        <v>10.7598</v>
      </c>
      <c r="F3303" s="1">
        <v>20.027799999999999</v>
      </c>
      <c r="G3303" s="1" t="s">
        <v>38</v>
      </c>
      <c r="H3303" s="1" t="s">
        <v>15</v>
      </c>
      <c r="I3303" s="1" t="s">
        <v>16</v>
      </c>
      <c r="J3303" s="1" t="s">
        <v>17</v>
      </c>
      <c r="K3303" s="1" t="s">
        <v>18</v>
      </c>
      <c r="L3303" s="1" t="s">
        <v>19</v>
      </c>
      <c r="M3303" s="1" t="s">
        <v>20</v>
      </c>
      <c r="N3303" s="3" t="s">
        <v>21</v>
      </c>
    </row>
    <row r="3304" spans="1:14" ht="19.95" customHeight="1" x14ac:dyDescent="0.25">
      <c r="A3304" s="2">
        <v>119621</v>
      </c>
      <c r="B3304" s="1">
        <v>71</v>
      </c>
      <c r="C3304" s="1">
        <v>3.5234999999999999</v>
      </c>
      <c r="D3304" s="1">
        <v>6.0437000000000003</v>
      </c>
      <c r="E3304" s="1">
        <v>13.307700000000001</v>
      </c>
      <c r="F3304" s="1">
        <v>27.560500000000001</v>
      </c>
      <c r="G3304" s="1" t="s">
        <v>38</v>
      </c>
      <c r="H3304" s="1" t="s">
        <v>22</v>
      </c>
      <c r="I3304" s="1" t="s">
        <v>23</v>
      </c>
      <c r="J3304" s="1" t="s">
        <v>24</v>
      </c>
      <c r="K3304" s="1" t="s">
        <v>25</v>
      </c>
      <c r="L3304" s="1" t="s">
        <v>26</v>
      </c>
      <c r="M3304" s="1" t="s">
        <v>27</v>
      </c>
      <c r="N3304" s="3" t="s">
        <v>28</v>
      </c>
    </row>
    <row r="3305" spans="1:14" ht="19.95" customHeight="1" x14ac:dyDescent="0.25">
      <c r="A3305" s="2">
        <v>119593</v>
      </c>
      <c r="B3305" s="1">
        <v>70</v>
      </c>
      <c r="C3305" s="1">
        <v>3.4011999999999998</v>
      </c>
      <c r="D3305" s="1">
        <v>6.8925999999999998</v>
      </c>
      <c r="E3305" s="1">
        <v>14.278600000000001</v>
      </c>
      <c r="F3305" s="1">
        <v>28.901399999999999</v>
      </c>
      <c r="G3305" s="1" t="s">
        <v>38</v>
      </c>
      <c r="H3305" s="1" t="s">
        <v>22</v>
      </c>
      <c r="I3305" s="1" t="s">
        <v>23</v>
      </c>
      <c r="J3305" s="1" t="s">
        <v>24</v>
      </c>
      <c r="K3305" s="1" t="s">
        <v>25</v>
      </c>
      <c r="L3305" s="1" t="s">
        <v>26</v>
      </c>
      <c r="M3305" s="1" t="s">
        <v>27</v>
      </c>
      <c r="N3305" s="3" t="s">
        <v>28</v>
      </c>
    </row>
    <row r="3306" spans="1:14" ht="19.95" customHeight="1" x14ac:dyDescent="0.25">
      <c r="A3306" s="2">
        <v>119573</v>
      </c>
      <c r="B3306" s="1">
        <v>63</v>
      </c>
      <c r="C3306" s="1">
        <v>3.4174000000000002</v>
      </c>
      <c r="D3306" s="1">
        <v>6.5991999999999997</v>
      </c>
      <c r="E3306" s="1">
        <v>15.523899999999999</v>
      </c>
      <c r="F3306" s="1">
        <v>28.290800000000001</v>
      </c>
      <c r="G3306" s="1" t="s">
        <v>29</v>
      </c>
      <c r="H3306" s="1" t="s">
        <v>22</v>
      </c>
      <c r="I3306" s="1" t="s">
        <v>23</v>
      </c>
      <c r="J3306" s="1" t="s">
        <v>24</v>
      </c>
      <c r="K3306" s="1" t="s">
        <v>25</v>
      </c>
      <c r="L3306" s="1" t="s">
        <v>26</v>
      </c>
      <c r="M3306" s="1" t="s">
        <v>27</v>
      </c>
      <c r="N3306" s="3" t="s">
        <v>28</v>
      </c>
    </row>
    <row r="3307" spans="1:14" ht="19.95" hidden="1" customHeight="1" x14ac:dyDescent="0.25">
      <c r="A3307" s="2">
        <v>119563</v>
      </c>
      <c r="B3307" s="1">
        <v>39</v>
      </c>
      <c r="C3307" s="1">
        <v>2.5186999999999999</v>
      </c>
      <c r="D3307" s="1">
        <v>5.2153</v>
      </c>
      <c r="E3307" s="1">
        <v>10.972799999999999</v>
      </c>
      <c r="F3307" s="1">
        <v>22.459700000000002</v>
      </c>
      <c r="G3307" s="1" t="s">
        <v>30</v>
      </c>
      <c r="H3307" s="1" t="s">
        <v>15</v>
      </c>
      <c r="I3307" s="1" t="s">
        <v>16</v>
      </c>
      <c r="J3307" s="1" t="s">
        <v>17</v>
      </c>
      <c r="K3307" s="1" t="s">
        <v>18</v>
      </c>
      <c r="L3307" s="1" t="s">
        <v>19</v>
      </c>
      <c r="M3307" s="1" t="s">
        <v>20</v>
      </c>
      <c r="N3307" s="3" t="s">
        <v>21</v>
      </c>
    </row>
    <row r="3308" spans="1:14" ht="19.95" customHeight="1" x14ac:dyDescent="0.25">
      <c r="A3308" s="2">
        <v>119505</v>
      </c>
      <c r="B3308" s="1">
        <v>61</v>
      </c>
      <c r="C3308" s="1">
        <v>3.1825999999999999</v>
      </c>
      <c r="D3308" s="1">
        <v>6.0481999999999996</v>
      </c>
      <c r="E3308" s="1">
        <v>12.115399999999999</v>
      </c>
      <c r="F3308" s="1">
        <v>29.058800000000002</v>
      </c>
      <c r="G3308" s="1" t="s">
        <v>29</v>
      </c>
      <c r="H3308" s="1" t="s">
        <v>22</v>
      </c>
      <c r="I3308" s="1" t="s">
        <v>23</v>
      </c>
      <c r="J3308" s="1" t="s">
        <v>24</v>
      </c>
      <c r="K3308" s="1" t="s">
        <v>25</v>
      </c>
      <c r="L3308" s="1" t="s">
        <v>26</v>
      </c>
      <c r="M3308" s="1" t="s">
        <v>27</v>
      </c>
      <c r="N3308" s="3" t="s">
        <v>28</v>
      </c>
    </row>
    <row r="3309" spans="1:14" ht="19.95" hidden="1" customHeight="1" x14ac:dyDescent="0.25">
      <c r="A3309" s="2">
        <v>119492</v>
      </c>
      <c r="B3309" s="1">
        <v>32</v>
      </c>
      <c r="C3309" s="1">
        <v>2.9325999999999999</v>
      </c>
      <c r="D3309" s="1">
        <v>5.4684999999999997</v>
      </c>
      <c r="E3309" s="1">
        <v>11.495799999999999</v>
      </c>
      <c r="F3309" s="1">
        <v>20.4754</v>
      </c>
      <c r="G3309" s="1" t="s">
        <v>29</v>
      </c>
      <c r="H3309" s="1" t="s">
        <v>15</v>
      </c>
      <c r="I3309" s="1" t="s">
        <v>16</v>
      </c>
      <c r="J3309" s="1" t="s">
        <v>17</v>
      </c>
      <c r="K3309" s="1" t="s">
        <v>18</v>
      </c>
      <c r="L3309" s="1" t="s">
        <v>19</v>
      </c>
      <c r="M3309" s="1" t="s">
        <v>20</v>
      </c>
      <c r="N3309" s="3" t="s">
        <v>21</v>
      </c>
    </row>
    <row r="3310" spans="1:14" ht="19.95" hidden="1" customHeight="1" x14ac:dyDescent="0.25">
      <c r="A3310" s="2">
        <v>119477</v>
      </c>
      <c r="B3310" s="1">
        <v>10</v>
      </c>
      <c r="C3310" s="1">
        <v>1.1673</v>
      </c>
      <c r="D3310" s="1">
        <v>4.3189000000000002</v>
      </c>
      <c r="E3310" s="1">
        <v>9.2393999999999998</v>
      </c>
      <c r="F3310" s="1">
        <v>16.6282</v>
      </c>
      <c r="G3310" s="1" t="s">
        <v>38</v>
      </c>
      <c r="H3310" s="1" t="s">
        <v>31</v>
      </c>
      <c r="I3310" s="1" t="s">
        <v>32</v>
      </c>
      <c r="J3310" s="1" t="s">
        <v>33</v>
      </c>
      <c r="K3310" s="1" t="s">
        <v>34</v>
      </c>
      <c r="L3310" s="1" t="s">
        <v>35</v>
      </c>
      <c r="M3310" s="1" t="s">
        <v>36</v>
      </c>
      <c r="N3310" s="3" t="s">
        <v>37</v>
      </c>
    </row>
    <row r="3311" spans="1:14" ht="19.95" hidden="1" customHeight="1" x14ac:dyDescent="0.25">
      <c r="A3311" s="2">
        <v>119468</v>
      </c>
      <c r="B3311" s="1">
        <v>26</v>
      </c>
      <c r="C3311" s="1">
        <v>1.5173000000000001</v>
      </c>
      <c r="D3311" s="1">
        <v>4.9574999999999996</v>
      </c>
      <c r="E3311" s="1">
        <v>8.8445999999999998</v>
      </c>
      <c r="F3311" s="1">
        <v>18.264099999999999</v>
      </c>
      <c r="G3311" s="1" t="s">
        <v>38</v>
      </c>
      <c r="H3311" s="1" t="s">
        <v>31</v>
      </c>
      <c r="I3311" s="1" t="s">
        <v>32</v>
      </c>
      <c r="J3311" s="1" t="s">
        <v>33</v>
      </c>
      <c r="K3311" s="1" t="s">
        <v>34</v>
      </c>
      <c r="L3311" s="1" t="s">
        <v>35</v>
      </c>
      <c r="M3311" s="1" t="s">
        <v>36</v>
      </c>
      <c r="N3311" s="3" t="s">
        <v>37</v>
      </c>
    </row>
    <row r="3312" spans="1:14" ht="19.95" hidden="1" customHeight="1" x14ac:dyDescent="0.25">
      <c r="A3312" s="2">
        <v>119428</v>
      </c>
      <c r="B3312" s="1">
        <v>45</v>
      </c>
      <c r="C3312" s="1">
        <v>2.9864000000000002</v>
      </c>
      <c r="D3312" s="1">
        <v>5.8414000000000001</v>
      </c>
      <c r="E3312" s="1">
        <v>10.4222</v>
      </c>
      <c r="F3312" s="1">
        <v>21.016200000000001</v>
      </c>
      <c r="G3312" s="1" t="s">
        <v>38</v>
      </c>
      <c r="H3312" s="1" t="s">
        <v>15</v>
      </c>
      <c r="I3312" s="1" t="s">
        <v>16</v>
      </c>
      <c r="J3312" s="1" t="s">
        <v>17</v>
      </c>
      <c r="K3312" s="1" t="s">
        <v>18</v>
      </c>
      <c r="L3312" s="1" t="s">
        <v>19</v>
      </c>
      <c r="M3312" s="1" t="s">
        <v>20</v>
      </c>
      <c r="N3312" s="3" t="s">
        <v>37</v>
      </c>
    </row>
    <row r="3313" spans="1:14" ht="19.95" customHeight="1" x14ac:dyDescent="0.25">
      <c r="A3313" s="2">
        <v>119423</v>
      </c>
      <c r="B3313" s="1">
        <v>64</v>
      </c>
      <c r="C3313" s="1">
        <v>3.9838</v>
      </c>
      <c r="D3313" s="1">
        <v>6.3268000000000004</v>
      </c>
      <c r="E3313" s="1">
        <v>14.3369</v>
      </c>
      <c r="F3313" s="1">
        <v>28.23</v>
      </c>
      <c r="G3313" s="1" t="s">
        <v>38</v>
      </c>
      <c r="H3313" s="1" t="s">
        <v>22</v>
      </c>
      <c r="I3313" s="1" t="s">
        <v>23</v>
      </c>
      <c r="J3313" s="1" t="s">
        <v>24</v>
      </c>
      <c r="K3313" s="1" t="s">
        <v>25</v>
      </c>
      <c r="L3313" s="1" t="s">
        <v>26</v>
      </c>
      <c r="M3313" s="1" t="s">
        <v>27</v>
      </c>
      <c r="N3313" s="3" t="s">
        <v>28</v>
      </c>
    </row>
    <row r="3314" spans="1:14" ht="19.95" hidden="1" customHeight="1" x14ac:dyDescent="0.25">
      <c r="A3314" s="2">
        <v>119315</v>
      </c>
      <c r="B3314" s="1">
        <v>25</v>
      </c>
      <c r="C3314" s="1">
        <v>1.0391999999999999</v>
      </c>
      <c r="D3314" s="1">
        <v>4.7801999999999998</v>
      </c>
      <c r="E3314" s="1">
        <v>8.1064000000000007</v>
      </c>
      <c r="F3314" s="1">
        <v>16.766500000000001</v>
      </c>
      <c r="G3314" s="1" t="s">
        <v>38</v>
      </c>
      <c r="H3314" s="1" t="s">
        <v>31</v>
      </c>
      <c r="I3314" s="1" t="s">
        <v>32</v>
      </c>
      <c r="J3314" s="1" t="s">
        <v>33</v>
      </c>
      <c r="K3314" s="1" t="s">
        <v>34</v>
      </c>
      <c r="L3314" s="1" t="s">
        <v>35</v>
      </c>
      <c r="M3314" s="1" t="s">
        <v>36</v>
      </c>
      <c r="N3314" s="3" t="s">
        <v>37</v>
      </c>
    </row>
    <row r="3315" spans="1:14" ht="19.95" customHeight="1" x14ac:dyDescent="0.25">
      <c r="A3315" s="2">
        <v>119205</v>
      </c>
      <c r="B3315" s="1">
        <v>68</v>
      </c>
      <c r="C3315" s="1">
        <v>3.3791000000000002</v>
      </c>
      <c r="D3315" s="1">
        <v>6.3994999999999997</v>
      </c>
      <c r="E3315" s="1">
        <v>12.446300000000001</v>
      </c>
      <c r="F3315" s="1">
        <v>25.303000000000001</v>
      </c>
      <c r="G3315" s="1" t="s">
        <v>38</v>
      </c>
      <c r="H3315" s="1" t="s">
        <v>22</v>
      </c>
      <c r="I3315" s="1" t="s">
        <v>23</v>
      </c>
      <c r="J3315" s="1" t="s">
        <v>24</v>
      </c>
      <c r="K3315" s="1" t="s">
        <v>25</v>
      </c>
      <c r="L3315" s="1" t="s">
        <v>26</v>
      </c>
      <c r="M3315" s="1" t="s">
        <v>27</v>
      </c>
      <c r="N3315" s="3" t="s">
        <v>28</v>
      </c>
    </row>
    <row r="3316" spans="1:14" ht="19.95" customHeight="1" x14ac:dyDescent="0.25">
      <c r="A3316" s="2">
        <v>119169</v>
      </c>
      <c r="B3316" s="1">
        <v>70</v>
      </c>
      <c r="C3316" s="1">
        <v>3.0891000000000002</v>
      </c>
      <c r="D3316" s="1">
        <v>6.0656999999999996</v>
      </c>
      <c r="E3316" s="1">
        <v>15.7607</v>
      </c>
      <c r="F3316" s="1">
        <v>25.8826</v>
      </c>
      <c r="G3316" s="1" t="s">
        <v>14</v>
      </c>
      <c r="H3316" s="1" t="s">
        <v>22</v>
      </c>
      <c r="I3316" s="1" t="s">
        <v>23</v>
      </c>
      <c r="J3316" s="1" t="s">
        <v>24</v>
      </c>
      <c r="K3316" s="1" t="s">
        <v>25</v>
      </c>
      <c r="L3316" s="1" t="s">
        <v>26</v>
      </c>
      <c r="M3316" s="1" t="s">
        <v>27</v>
      </c>
      <c r="N3316" s="3" t="s">
        <v>28</v>
      </c>
    </row>
    <row r="3317" spans="1:14" ht="19.95" hidden="1" customHeight="1" x14ac:dyDescent="0.25">
      <c r="A3317" s="2">
        <v>119147</v>
      </c>
      <c r="B3317" s="1">
        <v>41</v>
      </c>
      <c r="C3317" s="1">
        <v>2.1408999999999998</v>
      </c>
      <c r="D3317" s="1">
        <v>5.8745000000000003</v>
      </c>
      <c r="E3317" s="1">
        <v>10.546799999999999</v>
      </c>
      <c r="F3317" s="1">
        <v>24.359000000000002</v>
      </c>
      <c r="G3317" s="1" t="s">
        <v>38</v>
      </c>
      <c r="H3317" s="1" t="s">
        <v>15</v>
      </c>
      <c r="I3317" s="1" t="s">
        <v>16</v>
      </c>
      <c r="J3317" s="1" t="s">
        <v>17</v>
      </c>
      <c r="K3317" s="1" t="s">
        <v>18</v>
      </c>
      <c r="L3317" s="1" t="s">
        <v>19</v>
      </c>
      <c r="M3317" s="1" t="s">
        <v>20</v>
      </c>
      <c r="N3317" s="3" t="s">
        <v>21</v>
      </c>
    </row>
    <row r="3318" spans="1:14" ht="19.95" customHeight="1" x14ac:dyDescent="0.25">
      <c r="A3318" s="2">
        <v>119122</v>
      </c>
      <c r="B3318" s="1">
        <v>81</v>
      </c>
      <c r="C3318" s="1">
        <v>3.3656000000000001</v>
      </c>
      <c r="D3318" s="1">
        <v>6.3730000000000002</v>
      </c>
      <c r="E3318" s="1">
        <v>14.5487</v>
      </c>
      <c r="F3318" s="1">
        <v>29.130800000000001</v>
      </c>
      <c r="G3318" s="1" t="s">
        <v>29</v>
      </c>
      <c r="H3318" s="1" t="s">
        <v>22</v>
      </c>
      <c r="I3318" s="1" t="s">
        <v>23</v>
      </c>
      <c r="J3318" s="1" t="s">
        <v>24</v>
      </c>
      <c r="K3318" s="1" t="s">
        <v>25</v>
      </c>
      <c r="L3318" s="1" t="s">
        <v>26</v>
      </c>
      <c r="M3318" s="1" t="s">
        <v>27</v>
      </c>
      <c r="N3318" s="3" t="s">
        <v>28</v>
      </c>
    </row>
    <row r="3319" spans="1:14" ht="19.95" customHeight="1" x14ac:dyDescent="0.25">
      <c r="A3319" s="2">
        <v>119098</v>
      </c>
      <c r="B3319" s="1">
        <v>79</v>
      </c>
      <c r="C3319" s="1">
        <v>3.1842999999999999</v>
      </c>
      <c r="D3319" s="1">
        <v>6.1874000000000002</v>
      </c>
      <c r="E3319" s="1">
        <v>12.2166</v>
      </c>
      <c r="F3319" s="1">
        <v>28.110900000000001</v>
      </c>
      <c r="G3319" s="1" t="s">
        <v>30</v>
      </c>
      <c r="H3319" s="1" t="s">
        <v>22</v>
      </c>
      <c r="I3319" s="1" t="s">
        <v>23</v>
      </c>
      <c r="J3319" s="1" t="s">
        <v>24</v>
      </c>
      <c r="K3319" s="1" t="s">
        <v>25</v>
      </c>
      <c r="L3319" s="1" t="s">
        <v>26</v>
      </c>
      <c r="M3319" s="1" t="s">
        <v>27</v>
      </c>
      <c r="N3319" s="3" t="s">
        <v>28</v>
      </c>
    </row>
    <row r="3320" spans="1:14" ht="19.95" customHeight="1" x14ac:dyDescent="0.25">
      <c r="A3320" s="2">
        <v>119097</v>
      </c>
      <c r="B3320" s="1">
        <v>91</v>
      </c>
      <c r="C3320" s="1">
        <v>3.1787999999999998</v>
      </c>
      <c r="D3320" s="1">
        <v>6.2984</v>
      </c>
      <c r="E3320" s="1">
        <v>14.2979</v>
      </c>
      <c r="F3320" s="1">
        <v>29.058900000000001</v>
      </c>
      <c r="G3320" s="1" t="s">
        <v>29</v>
      </c>
      <c r="H3320" s="1" t="s">
        <v>22</v>
      </c>
      <c r="I3320" s="1" t="s">
        <v>23</v>
      </c>
      <c r="J3320" s="1" t="s">
        <v>24</v>
      </c>
      <c r="K3320" s="1" t="s">
        <v>25</v>
      </c>
      <c r="L3320" s="1" t="s">
        <v>26</v>
      </c>
      <c r="M3320" s="1" t="s">
        <v>27</v>
      </c>
      <c r="N3320" s="3" t="s">
        <v>28</v>
      </c>
    </row>
    <row r="3321" spans="1:14" ht="19.95" hidden="1" customHeight="1" x14ac:dyDescent="0.25">
      <c r="A3321" s="2">
        <v>119071</v>
      </c>
      <c r="B3321" s="1">
        <v>53</v>
      </c>
      <c r="C3321" s="1">
        <v>2.1556000000000002</v>
      </c>
      <c r="D3321" s="1">
        <v>5.6562000000000001</v>
      </c>
      <c r="E3321" s="1">
        <v>11.9376</v>
      </c>
      <c r="F3321" s="1">
        <v>23.948799999999999</v>
      </c>
      <c r="G3321" s="1" t="s">
        <v>29</v>
      </c>
      <c r="H3321" s="1" t="s">
        <v>15</v>
      </c>
      <c r="I3321" s="1" t="s">
        <v>16</v>
      </c>
      <c r="J3321" s="1" t="s">
        <v>17</v>
      </c>
      <c r="K3321" s="1" t="s">
        <v>18</v>
      </c>
      <c r="L3321" s="1" t="s">
        <v>19</v>
      </c>
      <c r="M3321" s="1" t="s">
        <v>20</v>
      </c>
      <c r="N3321" s="3" t="s">
        <v>21</v>
      </c>
    </row>
    <row r="3322" spans="1:14" ht="19.95" hidden="1" customHeight="1" x14ac:dyDescent="0.25">
      <c r="A3322" s="2">
        <v>118844</v>
      </c>
      <c r="B3322" s="1">
        <v>28</v>
      </c>
      <c r="C3322" s="1">
        <v>1.9334</v>
      </c>
      <c r="D3322" s="1">
        <v>4.9539999999999997</v>
      </c>
      <c r="E3322" s="1">
        <v>9.1555</v>
      </c>
      <c r="F3322" s="1">
        <v>19.332100000000001</v>
      </c>
      <c r="G3322" s="1" t="s">
        <v>38</v>
      </c>
      <c r="H3322" s="1" t="s">
        <v>31</v>
      </c>
      <c r="I3322" s="1" t="s">
        <v>32</v>
      </c>
      <c r="J3322" s="1" t="s">
        <v>33</v>
      </c>
      <c r="K3322" s="1" t="s">
        <v>34</v>
      </c>
      <c r="L3322" s="1" t="s">
        <v>35</v>
      </c>
      <c r="M3322" s="1" t="s">
        <v>36</v>
      </c>
      <c r="N3322" s="3" t="s">
        <v>37</v>
      </c>
    </row>
    <row r="3323" spans="1:14" ht="19.95" customHeight="1" x14ac:dyDescent="0.25">
      <c r="A3323" s="2">
        <v>118801</v>
      </c>
      <c r="B3323" s="1">
        <v>88</v>
      </c>
      <c r="C3323" s="1">
        <v>3.2839999999999998</v>
      </c>
      <c r="D3323" s="1">
        <v>6.8143000000000002</v>
      </c>
      <c r="E3323" s="1">
        <v>12.089</v>
      </c>
      <c r="F3323" s="1">
        <v>25.638100000000001</v>
      </c>
      <c r="G3323" s="1" t="s">
        <v>38</v>
      </c>
      <c r="H3323" s="1" t="s">
        <v>22</v>
      </c>
      <c r="I3323" s="1" t="s">
        <v>23</v>
      </c>
      <c r="J3323" s="1" t="s">
        <v>24</v>
      </c>
      <c r="K3323" s="1" t="s">
        <v>25</v>
      </c>
      <c r="L3323" s="1" t="s">
        <v>26</v>
      </c>
      <c r="M3323" s="1" t="s">
        <v>27</v>
      </c>
      <c r="N3323" s="3" t="s">
        <v>28</v>
      </c>
    </row>
    <row r="3324" spans="1:14" ht="19.95" hidden="1" customHeight="1" x14ac:dyDescent="0.25">
      <c r="A3324" s="2">
        <v>118789</v>
      </c>
      <c r="B3324" s="1">
        <v>12</v>
      </c>
      <c r="C3324" s="1">
        <v>1.3885000000000001</v>
      </c>
      <c r="D3324" s="1">
        <v>4.0978000000000003</v>
      </c>
      <c r="E3324" s="1">
        <v>9.2835999999999999</v>
      </c>
      <c r="F3324" s="1">
        <v>16.066199999999998</v>
      </c>
      <c r="G3324" s="1" t="s">
        <v>38</v>
      </c>
      <c r="H3324" s="1" t="s">
        <v>31</v>
      </c>
      <c r="I3324" s="1" t="s">
        <v>32</v>
      </c>
      <c r="J3324" s="1" t="s">
        <v>33</v>
      </c>
      <c r="K3324" s="1" t="s">
        <v>34</v>
      </c>
      <c r="L3324" s="1" t="s">
        <v>35</v>
      </c>
      <c r="M3324" s="1" t="s">
        <v>36</v>
      </c>
      <c r="N3324" s="3" t="s">
        <v>37</v>
      </c>
    </row>
    <row r="3325" spans="1:14" ht="19.95" hidden="1" customHeight="1" x14ac:dyDescent="0.25">
      <c r="A3325" s="2">
        <v>118746</v>
      </c>
      <c r="B3325" s="1">
        <v>53</v>
      </c>
      <c r="C3325" s="1">
        <v>2.8445</v>
      </c>
      <c r="D3325" s="1">
        <v>5.4074999999999998</v>
      </c>
      <c r="E3325" s="1">
        <v>10.505800000000001</v>
      </c>
      <c r="F3325" s="1">
        <v>21.620100000000001</v>
      </c>
      <c r="G3325" s="1" t="s">
        <v>38</v>
      </c>
      <c r="H3325" s="1" t="s">
        <v>15</v>
      </c>
      <c r="I3325" s="1" t="s">
        <v>16</v>
      </c>
      <c r="J3325" s="1" t="s">
        <v>17</v>
      </c>
      <c r="K3325" s="1" t="s">
        <v>18</v>
      </c>
      <c r="L3325" s="1" t="s">
        <v>19</v>
      </c>
      <c r="M3325" s="1" t="s">
        <v>20</v>
      </c>
      <c r="N3325" s="3" t="s">
        <v>21</v>
      </c>
    </row>
    <row r="3326" spans="1:14" ht="19.95" hidden="1" customHeight="1" x14ac:dyDescent="0.25">
      <c r="A3326" s="2">
        <v>118725</v>
      </c>
      <c r="B3326" s="1">
        <v>47</v>
      </c>
      <c r="C3326" s="1">
        <v>2.6189</v>
      </c>
      <c r="D3326" s="1">
        <v>5.3997000000000002</v>
      </c>
      <c r="E3326" s="1">
        <v>10.674300000000001</v>
      </c>
      <c r="F3326" s="1">
        <v>21.357800000000001</v>
      </c>
      <c r="G3326" s="1" t="s">
        <v>29</v>
      </c>
      <c r="H3326" s="1" t="s">
        <v>15</v>
      </c>
      <c r="I3326" s="1" t="s">
        <v>16</v>
      </c>
      <c r="J3326" s="1" t="s">
        <v>17</v>
      </c>
      <c r="K3326" s="1" t="s">
        <v>18</v>
      </c>
      <c r="L3326" s="1" t="s">
        <v>19</v>
      </c>
      <c r="M3326" s="1" t="s">
        <v>20</v>
      </c>
      <c r="N3326" s="3" t="s">
        <v>21</v>
      </c>
    </row>
    <row r="3327" spans="1:14" ht="19.95" customHeight="1" x14ac:dyDescent="0.25">
      <c r="A3327" s="2">
        <v>118661</v>
      </c>
      <c r="B3327" s="1">
        <v>72</v>
      </c>
      <c r="C3327" s="1">
        <v>3.5568</v>
      </c>
      <c r="D3327" s="1">
        <v>6.8750999999999998</v>
      </c>
      <c r="E3327" s="1">
        <v>13.2333</v>
      </c>
      <c r="F3327" s="1">
        <v>25.4269</v>
      </c>
      <c r="G3327" s="1" t="s">
        <v>38</v>
      </c>
      <c r="H3327" s="1" t="s">
        <v>22</v>
      </c>
      <c r="I3327" s="1" t="s">
        <v>23</v>
      </c>
      <c r="J3327" s="1" t="s">
        <v>24</v>
      </c>
      <c r="K3327" s="1" t="s">
        <v>25</v>
      </c>
      <c r="L3327" s="1" t="s">
        <v>26</v>
      </c>
      <c r="M3327" s="1" t="s">
        <v>27</v>
      </c>
      <c r="N3327" s="3" t="s">
        <v>28</v>
      </c>
    </row>
    <row r="3328" spans="1:14" ht="19.95" hidden="1" customHeight="1" x14ac:dyDescent="0.25">
      <c r="A3328" s="2">
        <v>118621</v>
      </c>
      <c r="B3328" s="1">
        <v>54</v>
      </c>
      <c r="C3328" s="1">
        <v>2.4096000000000002</v>
      </c>
      <c r="D3328" s="1">
        <v>5.1406999999999998</v>
      </c>
      <c r="E3328" s="1">
        <v>11.763400000000001</v>
      </c>
      <c r="F3328" s="1">
        <v>24.913</v>
      </c>
      <c r="G3328" s="1" t="s">
        <v>29</v>
      </c>
      <c r="H3328" s="1" t="s">
        <v>15</v>
      </c>
      <c r="I3328" s="1" t="s">
        <v>16</v>
      </c>
      <c r="J3328" s="1" t="s">
        <v>17</v>
      </c>
      <c r="K3328" s="1" t="s">
        <v>18</v>
      </c>
      <c r="L3328" s="1" t="s">
        <v>19</v>
      </c>
      <c r="M3328" s="1" t="s">
        <v>20</v>
      </c>
      <c r="N3328" s="3" t="s">
        <v>21</v>
      </c>
    </row>
    <row r="3329" spans="1:14" ht="19.95" customHeight="1" x14ac:dyDescent="0.25">
      <c r="A3329" s="2">
        <v>118599</v>
      </c>
      <c r="B3329" s="1">
        <v>100</v>
      </c>
      <c r="C3329" s="1">
        <v>3.6568000000000001</v>
      </c>
      <c r="D3329" s="1">
        <v>6.2447999999999997</v>
      </c>
      <c r="E3329" s="1">
        <v>15.980700000000001</v>
      </c>
      <c r="F3329" s="1">
        <v>29.601199999999999</v>
      </c>
      <c r="G3329" s="1" t="s">
        <v>30</v>
      </c>
      <c r="H3329" s="1" t="s">
        <v>22</v>
      </c>
      <c r="I3329" s="1" t="s">
        <v>23</v>
      </c>
      <c r="J3329" s="1" t="s">
        <v>24</v>
      </c>
      <c r="K3329" s="1" t="s">
        <v>25</v>
      </c>
      <c r="L3329" s="1" t="s">
        <v>26</v>
      </c>
      <c r="M3329" s="1" t="s">
        <v>27</v>
      </c>
      <c r="N3329" s="3" t="s">
        <v>28</v>
      </c>
    </row>
    <row r="3330" spans="1:14" ht="19.95" hidden="1" customHeight="1" x14ac:dyDescent="0.25">
      <c r="A3330" s="2">
        <v>118589</v>
      </c>
      <c r="B3330" s="1">
        <v>38</v>
      </c>
      <c r="C3330" s="1">
        <v>2.3864999999999998</v>
      </c>
      <c r="D3330" s="1">
        <v>5.9527999999999999</v>
      </c>
      <c r="E3330" s="1">
        <v>10.8842</v>
      </c>
      <c r="F3330" s="1">
        <v>21.9649</v>
      </c>
      <c r="G3330" s="1" t="s">
        <v>30</v>
      </c>
      <c r="H3330" s="1" t="s">
        <v>15</v>
      </c>
      <c r="I3330" s="1" t="s">
        <v>16</v>
      </c>
      <c r="J3330" s="1" t="s">
        <v>17</v>
      </c>
      <c r="K3330" s="1" t="s">
        <v>18</v>
      </c>
      <c r="L3330" s="1" t="s">
        <v>19</v>
      </c>
      <c r="M3330" s="1" t="s">
        <v>20</v>
      </c>
      <c r="N3330" s="3" t="s">
        <v>21</v>
      </c>
    </row>
    <row r="3331" spans="1:14" ht="19.95" customHeight="1" x14ac:dyDescent="0.25">
      <c r="A3331" s="2">
        <v>118520</v>
      </c>
      <c r="B3331" s="1">
        <v>98</v>
      </c>
      <c r="C3331" s="1">
        <v>3.8311000000000002</v>
      </c>
      <c r="D3331" s="1">
        <v>6.9187000000000003</v>
      </c>
      <c r="E3331" s="1">
        <v>12.436299999999999</v>
      </c>
      <c r="F3331" s="1">
        <v>29.5779</v>
      </c>
      <c r="G3331" s="1" t="s">
        <v>30</v>
      </c>
      <c r="H3331" s="1" t="s">
        <v>22</v>
      </c>
      <c r="I3331" s="1" t="s">
        <v>23</v>
      </c>
      <c r="J3331" s="1" t="s">
        <v>24</v>
      </c>
      <c r="K3331" s="1" t="s">
        <v>25</v>
      </c>
      <c r="L3331" s="1" t="s">
        <v>26</v>
      </c>
      <c r="M3331" s="1" t="s">
        <v>27</v>
      </c>
      <c r="N3331" s="3" t="s">
        <v>28</v>
      </c>
    </row>
    <row r="3332" spans="1:14" ht="19.95" hidden="1" customHeight="1" x14ac:dyDescent="0.25">
      <c r="A3332" s="2">
        <v>118515</v>
      </c>
      <c r="B3332" s="1">
        <v>44</v>
      </c>
      <c r="C3332" s="1">
        <v>2.2454999999999998</v>
      </c>
      <c r="D3332" s="1">
        <v>5.2207999999999997</v>
      </c>
      <c r="E3332" s="1">
        <v>11.3691</v>
      </c>
      <c r="F3332" s="1">
        <v>22.1572</v>
      </c>
      <c r="G3332" s="1" t="s">
        <v>14</v>
      </c>
      <c r="H3332" s="1" t="s">
        <v>15</v>
      </c>
      <c r="I3332" s="1" t="s">
        <v>16</v>
      </c>
      <c r="J3332" s="1" t="s">
        <v>17</v>
      </c>
      <c r="K3332" s="1" t="s">
        <v>18</v>
      </c>
      <c r="L3332" s="1" t="s">
        <v>19</v>
      </c>
      <c r="M3332" s="1" t="s">
        <v>20</v>
      </c>
      <c r="N3332" s="3" t="s">
        <v>21</v>
      </c>
    </row>
    <row r="3333" spans="1:14" ht="19.95" hidden="1" customHeight="1" x14ac:dyDescent="0.25">
      <c r="A3333" s="2">
        <v>118480</v>
      </c>
      <c r="B3333" s="1">
        <v>35</v>
      </c>
      <c r="C3333" s="1">
        <v>2.5276999999999998</v>
      </c>
      <c r="D3333" s="1">
        <v>5.7104999999999997</v>
      </c>
      <c r="E3333" s="1">
        <v>11.3805</v>
      </c>
      <c r="F3333" s="1">
        <v>24.802</v>
      </c>
      <c r="G3333" s="1" t="s">
        <v>38</v>
      </c>
      <c r="H3333" s="1" t="s">
        <v>15</v>
      </c>
      <c r="I3333" s="1" t="s">
        <v>16</v>
      </c>
      <c r="J3333" s="1" t="s">
        <v>17</v>
      </c>
      <c r="K3333" s="1" t="s">
        <v>18</v>
      </c>
      <c r="L3333" s="1" t="s">
        <v>19</v>
      </c>
      <c r="M3333" s="1" t="s">
        <v>20</v>
      </c>
      <c r="N3333" s="3" t="s">
        <v>21</v>
      </c>
    </row>
    <row r="3334" spans="1:14" ht="19.95" hidden="1" customHeight="1" x14ac:dyDescent="0.25">
      <c r="A3334" s="2">
        <v>118439</v>
      </c>
      <c r="B3334" s="1">
        <v>36</v>
      </c>
      <c r="C3334" s="1">
        <v>2.9847999999999999</v>
      </c>
      <c r="D3334" s="1">
        <v>5.5282</v>
      </c>
      <c r="E3334" s="1">
        <v>10.9932</v>
      </c>
      <c r="F3334" s="1">
        <v>20.840299999999999</v>
      </c>
      <c r="G3334" s="1" t="s">
        <v>30</v>
      </c>
      <c r="H3334" s="1" t="s">
        <v>15</v>
      </c>
      <c r="I3334" s="1" t="s">
        <v>16</v>
      </c>
      <c r="J3334" s="1" t="s">
        <v>17</v>
      </c>
      <c r="K3334" s="1" t="s">
        <v>18</v>
      </c>
      <c r="L3334" s="1" t="s">
        <v>19</v>
      </c>
      <c r="M3334" s="1" t="s">
        <v>20</v>
      </c>
      <c r="N3334" s="3" t="s">
        <v>21</v>
      </c>
    </row>
    <row r="3335" spans="1:14" ht="19.95" customHeight="1" x14ac:dyDescent="0.25">
      <c r="A3335" s="2">
        <v>118377</v>
      </c>
      <c r="B3335" s="1">
        <v>69</v>
      </c>
      <c r="C3335" s="1">
        <v>3.3241999999999998</v>
      </c>
      <c r="D3335" s="1">
        <v>6.7027000000000001</v>
      </c>
      <c r="E3335" s="1">
        <v>12.507199999999999</v>
      </c>
      <c r="F3335" s="1">
        <v>26.822299999999998</v>
      </c>
      <c r="G3335" s="1" t="s">
        <v>29</v>
      </c>
      <c r="H3335" s="1" t="s">
        <v>22</v>
      </c>
      <c r="I3335" s="1" t="s">
        <v>23</v>
      </c>
      <c r="J3335" s="1" t="s">
        <v>24</v>
      </c>
      <c r="K3335" s="1" t="s">
        <v>25</v>
      </c>
      <c r="L3335" s="1" t="s">
        <v>26</v>
      </c>
      <c r="M3335" s="1" t="s">
        <v>27</v>
      </c>
      <c r="N3335" s="3" t="s">
        <v>28</v>
      </c>
    </row>
    <row r="3336" spans="1:14" ht="19.95" customHeight="1" x14ac:dyDescent="0.25">
      <c r="A3336" s="2">
        <v>118334</v>
      </c>
      <c r="B3336" s="1">
        <v>98</v>
      </c>
      <c r="C3336" s="1">
        <v>3.9182999999999999</v>
      </c>
      <c r="D3336" s="1">
        <v>6.6505999999999998</v>
      </c>
      <c r="E3336" s="1">
        <v>13.0219</v>
      </c>
      <c r="F3336" s="1">
        <v>27.821000000000002</v>
      </c>
      <c r="G3336" s="1" t="s">
        <v>29</v>
      </c>
      <c r="H3336" s="1" t="s">
        <v>22</v>
      </c>
      <c r="I3336" s="1" t="s">
        <v>23</v>
      </c>
      <c r="J3336" s="1" t="s">
        <v>24</v>
      </c>
      <c r="K3336" s="1" t="s">
        <v>25</v>
      </c>
      <c r="L3336" s="1" t="s">
        <v>26</v>
      </c>
      <c r="M3336" s="1" t="s">
        <v>27</v>
      </c>
      <c r="N3336" s="3" t="s">
        <v>28</v>
      </c>
    </row>
    <row r="3337" spans="1:14" ht="19.95" customHeight="1" x14ac:dyDescent="0.25">
      <c r="A3337" s="2">
        <v>118333</v>
      </c>
      <c r="B3337" s="1">
        <v>66</v>
      </c>
      <c r="C3337" s="1">
        <v>3.7397999999999998</v>
      </c>
      <c r="D3337" s="1">
        <v>6.3247</v>
      </c>
      <c r="E3337" s="1">
        <v>14.7906</v>
      </c>
      <c r="F3337" s="1">
        <v>29.729800000000001</v>
      </c>
      <c r="G3337" s="1" t="s">
        <v>38</v>
      </c>
      <c r="H3337" s="1" t="s">
        <v>22</v>
      </c>
      <c r="I3337" s="1" t="s">
        <v>23</v>
      </c>
      <c r="J3337" s="1" t="s">
        <v>24</v>
      </c>
      <c r="K3337" s="1" t="s">
        <v>25</v>
      </c>
      <c r="L3337" s="1" t="s">
        <v>26</v>
      </c>
      <c r="M3337" s="1" t="s">
        <v>27</v>
      </c>
      <c r="N3337" s="3" t="s">
        <v>28</v>
      </c>
    </row>
    <row r="3338" spans="1:14" ht="19.95" hidden="1" customHeight="1" x14ac:dyDescent="0.25">
      <c r="A3338" s="2">
        <v>118326</v>
      </c>
      <c r="B3338" s="1">
        <v>52</v>
      </c>
      <c r="C3338" s="1">
        <v>2.2004000000000001</v>
      </c>
      <c r="D3338" s="1">
        <v>5.1588000000000003</v>
      </c>
      <c r="E3338" s="1">
        <v>11.0235</v>
      </c>
      <c r="F3338" s="1">
        <v>22.289300000000001</v>
      </c>
      <c r="G3338" s="1" t="s">
        <v>38</v>
      </c>
      <c r="H3338" s="1" t="s">
        <v>15</v>
      </c>
      <c r="I3338" s="1" t="s">
        <v>16</v>
      </c>
      <c r="J3338" s="1" t="s">
        <v>17</v>
      </c>
      <c r="K3338" s="1" t="s">
        <v>18</v>
      </c>
      <c r="L3338" s="1" t="s">
        <v>19</v>
      </c>
      <c r="M3338" s="1" t="s">
        <v>20</v>
      </c>
      <c r="N3338" s="3" t="s">
        <v>21</v>
      </c>
    </row>
    <row r="3339" spans="1:14" ht="19.95" customHeight="1" x14ac:dyDescent="0.25">
      <c r="A3339" s="2">
        <v>118286</v>
      </c>
      <c r="B3339" s="1">
        <v>85</v>
      </c>
      <c r="C3339" s="1">
        <v>3.1976</v>
      </c>
      <c r="D3339" s="1">
        <v>6.9405999999999999</v>
      </c>
      <c r="E3339" s="1">
        <v>15.0984</v>
      </c>
      <c r="F3339" s="1">
        <v>28.8918</v>
      </c>
      <c r="G3339" s="1" t="s">
        <v>38</v>
      </c>
      <c r="H3339" s="1" t="s">
        <v>22</v>
      </c>
      <c r="I3339" s="1" t="s">
        <v>23</v>
      </c>
      <c r="J3339" s="1" t="s">
        <v>24</v>
      </c>
      <c r="K3339" s="1" t="s">
        <v>25</v>
      </c>
      <c r="L3339" s="1" t="s">
        <v>26</v>
      </c>
      <c r="M3339" s="1" t="s">
        <v>27</v>
      </c>
      <c r="N3339" s="3" t="s">
        <v>28</v>
      </c>
    </row>
    <row r="3340" spans="1:14" ht="19.95" customHeight="1" x14ac:dyDescent="0.25">
      <c r="A3340" s="2">
        <v>118272</v>
      </c>
      <c r="B3340" s="1">
        <v>88</v>
      </c>
      <c r="C3340" s="1">
        <v>3.7206999999999999</v>
      </c>
      <c r="D3340" s="1">
        <v>6.9229000000000003</v>
      </c>
      <c r="E3340" s="1">
        <v>15.2135</v>
      </c>
      <c r="F3340" s="1">
        <v>25.164899999999999</v>
      </c>
      <c r="G3340" s="1" t="s">
        <v>14</v>
      </c>
      <c r="H3340" s="1" t="s">
        <v>22</v>
      </c>
      <c r="I3340" s="1" t="s">
        <v>23</v>
      </c>
      <c r="J3340" s="1" t="s">
        <v>24</v>
      </c>
      <c r="K3340" s="1" t="s">
        <v>25</v>
      </c>
      <c r="L3340" s="1" t="s">
        <v>26</v>
      </c>
      <c r="M3340" s="1" t="s">
        <v>27</v>
      </c>
      <c r="N3340" s="3" t="s">
        <v>28</v>
      </c>
    </row>
    <row r="3341" spans="1:14" ht="19.95" hidden="1" customHeight="1" x14ac:dyDescent="0.25">
      <c r="A3341" s="2">
        <v>118197</v>
      </c>
      <c r="B3341" s="1">
        <v>23</v>
      </c>
      <c r="C3341" s="1">
        <v>1.0039</v>
      </c>
      <c r="D3341" s="1">
        <v>4.0740999999999996</v>
      </c>
      <c r="E3341" s="1">
        <v>8.5869</v>
      </c>
      <c r="F3341" s="1">
        <v>17.777699999999999</v>
      </c>
      <c r="G3341" s="1" t="s">
        <v>30</v>
      </c>
      <c r="H3341" s="1" t="s">
        <v>31</v>
      </c>
      <c r="I3341" s="1" t="s">
        <v>32</v>
      </c>
      <c r="J3341" s="1" t="s">
        <v>33</v>
      </c>
      <c r="K3341" s="1" t="s">
        <v>34</v>
      </c>
      <c r="L3341" s="1" t="s">
        <v>35</v>
      </c>
      <c r="M3341" s="1" t="s">
        <v>36</v>
      </c>
      <c r="N3341" s="3" t="s">
        <v>37</v>
      </c>
    </row>
    <row r="3342" spans="1:14" ht="19.95" hidden="1" customHeight="1" x14ac:dyDescent="0.25">
      <c r="A3342" s="2">
        <v>118174</v>
      </c>
      <c r="B3342" s="1">
        <v>36</v>
      </c>
      <c r="C3342" s="1">
        <v>2.5154000000000001</v>
      </c>
      <c r="D3342" s="1">
        <v>5.6269999999999998</v>
      </c>
      <c r="E3342" s="1">
        <v>11.5617</v>
      </c>
      <c r="F3342" s="1">
        <v>24.016200000000001</v>
      </c>
      <c r="G3342" s="1" t="s">
        <v>29</v>
      </c>
      <c r="H3342" s="1" t="s">
        <v>15</v>
      </c>
      <c r="I3342" s="1" t="s">
        <v>16</v>
      </c>
      <c r="J3342" s="1" t="s">
        <v>17</v>
      </c>
      <c r="K3342" s="1" t="s">
        <v>18</v>
      </c>
      <c r="L3342" s="1" t="s">
        <v>19</v>
      </c>
      <c r="M3342" s="1" t="s">
        <v>20</v>
      </c>
      <c r="N3342" s="3" t="s">
        <v>21</v>
      </c>
    </row>
    <row r="3343" spans="1:14" ht="19.95" hidden="1" customHeight="1" x14ac:dyDescent="0.25">
      <c r="A3343" s="2">
        <v>118169</v>
      </c>
      <c r="B3343" s="1">
        <v>32</v>
      </c>
      <c r="C3343" s="1">
        <v>2.7816999999999998</v>
      </c>
      <c r="D3343" s="1">
        <v>5.0780000000000003</v>
      </c>
      <c r="E3343" s="1">
        <v>11.846500000000001</v>
      </c>
      <c r="F3343" s="1">
        <v>20.415700000000001</v>
      </c>
      <c r="G3343" s="1" t="s">
        <v>38</v>
      </c>
      <c r="H3343" s="1" t="s">
        <v>15</v>
      </c>
      <c r="I3343" s="1" t="s">
        <v>16</v>
      </c>
      <c r="J3343" s="1" t="s">
        <v>17</v>
      </c>
      <c r="K3343" s="1" t="s">
        <v>18</v>
      </c>
      <c r="L3343" s="1" t="s">
        <v>19</v>
      </c>
      <c r="M3343" s="1" t="s">
        <v>20</v>
      </c>
      <c r="N3343" s="3" t="s">
        <v>21</v>
      </c>
    </row>
    <row r="3344" spans="1:14" ht="19.95" hidden="1" customHeight="1" x14ac:dyDescent="0.25">
      <c r="A3344" s="2">
        <v>118153</v>
      </c>
      <c r="B3344" s="1">
        <v>49</v>
      </c>
      <c r="C3344" s="1">
        <v>2.3109000000000002</v>
      </c>
      <c r="D3344" s="1">
        <v>5.0599999999999996</v>
      </c>
      <c r="E3344" s="1">
        <v>10.715400000000001</v>
      </c>
      <c r="F3344" s="1">
        <v>21.650700000000001</v>
      </c>
      <c r="G3344" s="1" t="s">
        <v>29</v>
      </c>
      <c r="H3344" s="1" t="s">
        <v>15</v>
      </c>
      <c r="I3344" s="1" t="s">
        <v>16</v>
      </c>
      <c r="J3344" s="1" t="s">
        <v>17</v>
      </c>
      <c r="K3344" s="1" t="s">
        <v>18</v>
      </c>
      <c r="L3344" s="1" t="s">
        <v>19</v>
      </c>
      <c r="M3344" s="1" t="s">
        <v>20</v>
      </c>
      <c r="N3344" s="3" t="s">
        <v>21</v>
      </c>
    </row>
    <row r="3345" spans="1:14" ht="19.95" hidden="1" customHeight="1" x14ac:dyDescent="0.25">
      <c r="A3345" s="2">
        <v>118135</v>
      </c>
      <c r="B3345" s="1">
        <v>49</v>
      </c>
      <c r="C3345" s="1">
        <v>2.0724</v>
      </c>
      <c r="D3345" s="1">
        <v>5.3128000000000002</v>
      </c>
      <c r="E3345" s="1">
        <v>10.9307</v>
      </c>
      <c r="F3345" s="1">
        <v>21.797499999999999</v>
      </c>
      <c r="G3345" s="1" t="s">
        <v>29</v>
      </c>
      <c r="H3345" s="1" t="s">
        <v>15</v>
      </c>
      <c r="I3345" s="1" t="s">
        <v>16</v>
      </c>
      <c r="J3345" s="1" t="s">
        <v>17</v>
      </c>
      <c r="K3345" s="1" t="s">
        <v>18</v>
      </c>
      <c r="L3345" s="1" t="s">
        <v>19</v>
      </c>
      <c r="M3345" s="1" t="s">
        <v>20</v>
      </c>
      <c r="N3345" s="3" t="s">
        <v>21</v>
      </c>
    </row>
    <row r="3346" spans="1:14" ht="19.95" customHeight="1" x14ac:dyDescent="0.25">
      <c r="A3346" s="2">
        <v>118098</v>
      </c>
      <c r="B3346" s="1">
        <v>86</v>
      </c>
      <c r="C3346" s="1">
        <v>3.4674999999999998</v>
      </c>
      <c r="D3346" s="1">
        <v>6.6524999999999999</v>
      </c>
      <c r="E3346" s="1">
        <v>13.131</v>
      </c>
      <c r="F3346" s="1">
        <v>28.268999999999998</v>
      </c>
      <c r="G3346" s="1" t="s">
        <v>29</v>
      </c>
      <c r="H3346" s="1" t="s">
        <v>22</v>
      </c>
      <c r="I3346" s="1" t="s">
        <v>23</v>
      </c>
      <c r="J3346" s="1" t="s">
        <v>24</v>
      </c>
      <c r="K3346" s="1" t="s">
        <v>25</v>
      </c>
      <c r="L3346" s="1" t="s">
        <v>26</v>
      </c>
      <c r="M3346" s="1" t="s">
        <v>27</v>
      </c>
      <c r="N3346" s="3" t="s">
        <v>28</v>
      </c>
    </row>
    <row r="3347" spans="1:14" ht="19.95" hidden="1" customHeight="1" x14ac:dyDescent="0.25">
      <c r="A3347" s="2">
        <v>118083</v>
      </c>
      <c r="B3347" s="1">
        <v>20</v>
      </c>
      <c r="C3347" s="1">
        <v>1.6244000000000001</v>
      </c>
      <c r="D3347" s="1">
        <v>4.7908999999999997</v>
      </c>
      <c r="E3347" s="1">
        <v>8.3242999999999991</v>
      </c>
      <c r="F3347" s="1">
        <v>16.502600000000001</v>
      </c>
      <c r="G3347" s="1" t="s">
        <v>38</v>
      </c>
      <c r="H3347" s="1" t="s">
        <v>31</v>
      </c>
      <c r="I3347" s="1" t="s">
        <v>32</v>
      </c>
      <c r="J3347" s="1" t="s">
        <v>33</v>
      </c>
      <c r="K3347" s="1" t="s">
        <v>34</v>
      </c>
      <c r="L3347" s="1" t="s">
        <v>35</v>
      </c>
      <c r="M3347" s="1" t="s">
        <v>36</v>
      </c>
      <c r="N3347" s="3" t="s">
        <v>37</v>
      </c>
    </row>
    <row r="3348" spans="1:14" ht="19.95" hidden="1" customHeight="1" x14ac:dyDescent="0.25">
      <c r="A3348" s="2">
        <v>118031</v>
      </c>
      <c r="B3348" s="1">
        <v>15</v>
      </c>
      <c r="C3348" s="1">
        <v>1.3604000000000001</v>
      </c>
      <c r="D3348" s="1">
        <v>4.6882000000000001</v>
      </c>
      <c r="E3348" s="1">
        <v>8.9285999999999994</v>
      </c>
      <c r="F3348" s="1">
        <v>17.976700000000001</v>
      </c>
      <c r="G3348" s="1" t="s">
        <v>30</v>
      </c>
      <c r="H3348" s="1" t="s">
        <v>31</v>
      </c>
      <c r="I3348" s="1" t="s">
        <v>32</v>
      </c>
      <c r="J3348" s="1" t="s">
        <v>33</v>
      </c>
      <c r="K3348" s="1" t="s">
        <v>34</v>
      </c>
      <c r="L3348" s="1" t="s">
        <v>35</v>
      </c>
      <c r="M3348" s="1" t="s">
        <v>36</v>
      </c>
      <c r="N3348" s="3" t="s">
        <v>37</v>
      </c>
    </row>
    <row r="3349" spans="1:14" ht="19.95" customHeight="1" x14ac:dyDescent="0.25">
      <c r="A3349" s="2">
        <v>118030</v>
      </c>
      <c r="B3349" s="1">
        <v>68</v>
      </c>
      <c r="C3349" s="1">
        <v>3.7164999999999999</v>
      </c>
      <c r="D3349" s="1">
        <v>6.6403999999999996</v>
      </c>
      <c r="E3349" s="1">
        <v>12.575799999999999</v>
      </c>
      <c r="F3349" s="1">
        <v>25.1999</v>
      </c>
      <c r="G3349" s="1" t="s">
        <v>14</v>
      </c>
      <c r="H3349" s="1" t="s">
        <v>22</v>
      </c>
      <c r="I3349" s="1" t="s">
        <v>23</v>
      </c>
      <c r="J3349" s="1" t="s">
        <v>24</v>
      </c>
      <c r="K3349" s="1" t="s">
        <v>25</v>
      </c>
      <c r="L3349" s="1" t="s">
        <v>26</v>
      </c>
      <c r="M3349" s="1" t="s">
        <v>27</v>
      </c>
      <c r="N3349" s="3" t="s">
        <v>28</v>
      </c>
    </row>
    <row r="3350" spans="1:14" ht="19.95" hidden="1" customHeight="1" x14ac:dyDescent="0.25">
      <c r="A3350" s="2">
        <v>118007</v>
      </c>
      <c r="B3350" s="1">
        <v>43</v>
      </c>
      <c r="C3350" s="1">
        <v>2.2052999999999998</v>
      </c>
      <c r="D3350" s="1">
        <v>5.5865999999999998</v>
      </c>
      <c r="E3350" s="1">
        <v>11.5496</v>
      </c>
      <c r="F3350" s="1">
        <v>21.776700000000002</v>
      </c>
      <c r="G3350" s="1" t="s">
        <v>14</v>
      </c>
      <c r="H3350" s="1" t="s">
        <v>15</v>
      </c>
      <c r="I3350" s="1" t="s">
        <v>16</v>
      </c>
      <c r="J3350" s="1" t="s">
        <v>17</v>
      </c>
      <c r="K3350" s="1" t="s">
        <v>18</v>
      </c>
      <c r="L3350" s="1" t="s">
        <v>19</v>
      </c>
      <c r="M3350" s="1" t="s">
        <v>20</v>
      </c>
      <c r="N3350" s="3" t="s">
        <v>21</v>
      </c>
    </row>
    <row r="3351" spans="1:14" ht="19.95" customHeight="1" x14ac:dyDescent="0.25">
      <c r="A3351" s="2">
        <v>117952</v>
      </c>
      <c r="B3351" s="1">
        <v>79</v>
      </c>
      <c r="C3351" s="1">
        <v>3.1120000000000001</v>
      </c>
      <c r="D3351" s="1">
        <v>6.4566999999999997</v>
      </c>
      <c r="E3351" s="1">
        <v>13.4138</v>
      </c>
      <c r="F3351" s="1">
        <v>25.4937</v>
      </c>
      <c r="G3351" s="1" t="s">
        <v>38</v>
      </c>
      <c r="H3351" s="1" t="s">
        <v>22</v>
      </c>
      <c r="I3351" s="1" t="s">
        <v>23</v>
      </c>
      <c r="J3351" s="1" t="s">
        <v>24</v>
      </c>
      <c r="K3351" s="1" t="s">
        <v>25</v>
      </c>
      <c r="L3351" s="1" t="s">
        <v>26</v>
      </c>
      <c r="M3351" s="1" t="s">
        <v>27</v>
      </c>
      <c r="N3351" s="3" t="s">
        <v>28</v>
      </c>
    </row>
    <row r="3352" spans="1:14" ht="19.95" hidden="1" customHeight="1" x14ac:dyDescent="0.25">
      <c r="A3352" s="2">
        <v>117923</v>
      </c>
      <c r="B3352" s="1">
        <v>49</v>
      </c>
      <c r="C3352" s="1">
        <v>2.5590999999999999</v>
      </c>
      <c r="D3352" s="1">
        <v>5.1433</v>
      </c>
      <c r="E3352" s="1">
        <v>10.5303</v>
      </c>
      <c r="F3352" s="1">
        <v>22.277899999999999</v>
      </c>
      <c r="G3352" s="1" t="s">
        <v>29</v>
      </c>
      <c r="H3352" s="1" t="s">
        <v>15</v>
      </c>
      <c r="I3352" s="1" t="s">
        <v>16</v>
      </c>
      <c r="J3352" s="1" t="s">
        <v>17</v>
      </c>
      <c r="K3352" s="1" t="s">
        <v>18</v>
      </c>
      <c r="L3352" s="1" t="s">
        <v>19</v>
      </c>
      <c r="M3352" s="1" t="s">
        <v>20</v>
      </c>
      <c r="N3352" s="3" t="s">
        <v>21</v>
      </c>
    </row>
    <row r="3353" spans="1:14" ht="19.95" customHeight="1" x14ac:dyDescent="0.25">
      <c r="A3353" s="2">
        <v>117906</v>
      </c>
      <c r="B3353" s="1">
        <v>99</v>
      </c>
      <c r="C3353" s="1">
        <v>3.8477999999999999</v>
      </c>
      <c r="D3353" s="1">
        <v>6.1490999999999998</v>
      </c>
      <c r="E3353" s="1">
        <v>13.127700000000001</v>
      </c>
      <c r="F3353" s="1">
        <v>28.636800000000001</v>
      </c>
      <c r="G3353" s="1" t="s">
        <v>29</v>
      </c>
      <c r="H3353" s="1" t="s">
        <v>22</v>
      </c>
      <c r="I3353" s="1" t="s">
        <v>23</v>
      </c>
      <c r="J3353" s="1" t="s">
        <v>24</v>
      </c>
      <c r="K3353" s="1" t="s">
        <v>25</v>
      </c>
      <c r="L3353" s="1" t="s">
        <v>26</v>
      </c>
      <c r="M3353" s="1" t="s">
        <v>27</v>
      </c>
      <c r="N3353" s="3" t="s">
        <v>28</v>
      </c>
    </row>
    <row r="3354" spans="1:14" ht="19.95" hidden="1" customHeight="1" x14ac:dyDescent="0.25">
      <c r="A3354" s="2">
        <v>117904</v>
      </c>
      <c r="B3354" s="1">
        <v>30</v>
      </c>
      <c r="C3354" s="1">
        <v>1.3969</v>
      </c>
      <c r="D3354" s="1">
        <v>4.4252000000000002</v>
      </c>
      <c r="E3354" s="1">
        <v>9.2513000000000005</v>
      </c>
      <c r="F3354" s="1">
        <v>19.883199999999999</v>
      </c>
      <c r="G3354" s="1" t="s">
        <v>14</v>
      </c>
      <c r="H3354" s="1" t="s">
        <v>31</v>
      </c>
      <c r="I3354" s="1" t="s">
        <v>32</v>
      </c>
      <c r="J3354" s="1" t="s">
        <v>33</v>
      </c>
      <c r="K3354" s="1" t="s">
        <v>34</v>
      </c>
      <c r="L3354" s="1" t="s">
        <v>35</v>
      </c>
      <c r="M3354" s="1" t="s">
        <v>36</v>
      </c>
      <c r="N3354" s="3" t="s">
        <v>37</v>
      </c>
    </row>
    <row r="3355" spans="1:14" ht="19.95" hidden="1" customHeight="1" x14ac:dyDescent="0.25">
      <c r="A3355" s="2">
        <v>117882</v>
      </c>
      <c r="B3355" s="1">
        <v>37</v>
      </c>
      <c r="C3355" s="1">
        <v>2.9885999999999999</v>
      </c>
      <c r="D3355" s="1">
        <v>5.5815999999999999</v>
      </c>
      <c r="E3355" s="1">
        <v>11.799200000000001</v>
      </c>
      <c r="F3355" s="1">
        <v>21.3246</v>
      </c>
      <c r="G3355" s="1" t="s">
        <v>30</v>
      </c>
      <c r="H3355" s="1" t="s">
        <v>15</v>
      </c>
      <c r="I3355" s="1" t="s">
        <v>16</v>
      </c>
      <c r="J3355" s="1" t="s">
        <v>17</v>
      </c>
      <c r="K3355" s="1" t="s">
        <v>18</v>
      </c>
      <c r="L3355" s="1" t="s">
        <v>19</v>
      </c>
      <c r="M3355" s="1" t="s">
        <v>20</v>
      </c>
      <c r="N3355" s="3" t="s">
        <v>21</v>
      </c>
    </row>
    <row r="3356" spans="1:14" ht="19.95" hidden="1" customHeight="1" x14ac:dyDescent="0.25">
      <c r="A3356" s="2">
        <v>117813</v>
      </c>
      <c r="B3356" s="1">
        <v>44</v>
      </c>
      <c r="C3356" s="1">
        <v>2.5617999999999999</v>
      </c>
      <c r="D3356" s="1">
        <v>5.2104999999999997</v>
      </c>
      <c r="E3356" s="1">
        <v>10.4899</v>
      </c>
      <c r="F3356" s="1">
        <v>24.672699999999999</v>
      </c>
      <c r="G3356" s="1" t="s">
        <v>30</v>
      </c>
      <c r="H3356" s="1" t="s">
        <v>15</v>
      </c>
      <c r="I3356" s="1" t="s">
        <v>16</v>
      </c>
      <c r="J3356" s="1" t="s">
        <v>17</v>
      </c>
      <c r="K3356" s="1" t="s">
        <v>18</v>
      </c>
      <c r="L3356" s="1" t="s">
        <v>19</v>
      </c>
      <c r="M3356" s="1" t="s">
        <v>20</v>
      </c>
      <c r="N3356" s="3" t="s">
        <v>21</v>
      </c>
    </row>
    <row r="3357" spans="1:14" ht="19.95" customHeight="1" x14ac:dyDescent="0.25">
      <c r="A3357" s="2">
        <v>117783</v>
      </c>
      <c r="B3357" s="1">
        <v>81</v>
      </c>
      <c r="C3357" s="1">
        <v>3.5794000000000001</v>
      </c>
      <c r="D3357" s="1">
        <v>6.8707000000000003</v>
      </c>
      <c r="E3357" s="1">
        <v>14.6043</v>
      </c>
      <c r="F3357" s="1">
        <v>28.846</v>
      </c>
      <c r="G3357" s="1" t="s">
        <v>14</v>
      </c>
      <c r="H3357" s="1" t="s">
        <v>22</v>
      </c>
      <c r="I3357" s="1" t="s">
        <v>23</v>
      </c>
      <c r="J3357" s="1" t="s">
        <v>24</v>
      </c>
      <c r="K3357" s="1" t="s">
        <v>25</v>
      </c>
      <c r="L3357" s="1" t="s">
        <v>26</v>
      </c>
      <c r="M3357" s="1" t="s">
        <v>27</v>
      </c>
      <c r="N3357" s="3" t="s">
        <v>28</v>
      </c>
    </row>
    <row r="3358" spans="1:14" ht="19.95" customHeight="1" x14ac:dyDescent="0.25">
      <c r="A3358" s="2">
        <v>117780</v>
      </c>
      <c r="B3358" s="1">
        <v>97</v>
      </c>
      <c r="C3358" s="1">
        <v>3.2753999999999999</v>
      </c>
      <c r="D3358" s="1">
        <v>6.0080999999999998</v>
      </c>
      <c r="E3358" s="1">
        <v>15.2201</v>
      </c>
      <c r="F3358" s="1">
        <v>28.581700000000001</v>
      </c>
      <c r="G3358" s="1" t="s">
        <v>30</v>
      </c>
      <c r="H3358" s="1" t="s">
        <v>22</v>
      </c>
      <c r="I3358" s="1" t="s">
        <v>23</v>
      </c>
      <c r="J3358" s="1" t="s">
        <v>24</v>
      </c>
      <c r="K3358" s="1" t="s">
        <v>25</v>
      </c>
      <c r="L3358" s="1" t="s">
        <v>26</v>
      </c>
      <c r="M3358" s="1" t="s">
        <v>27</v>
      </c>
      <c r="N3358" s="3" t="s">
        <v>28</v>
      </c>
    </row>
    <row r="3359" spans="1:14" ht="19.95" hidden="1" customHeight="1" x14ac:dyDescent="0.25">
      <c r="A3359" s="2">
        <v>117756</v>
      </c>
      <c r="B3359" s="1">
        <v>51</v>
      </c>
      <c r="C3359" s="1">
        <v>2.6869000000000001</v>
      </c>
      <c r="D3359" s="1">
        <v>5.2980999999999998</v>
      </c>
      <c r="E3359" s="1">
        <v>11.2425</v>
      </c>
      <c r="F3359" s="1">
        <v>21.393999999999998</v>
      </c>
      <c r="G3359" s="1" t="s">
        <v>14</v>
      </c>
      <c r="H3359" s="1" t="s">
        <v>15</v>
      </c>
      <c r="I3359" s="1" t="s">
        <v>16</v>
      </c>
      <c r="J3359" s="1" t="s">
        <v>17</v>
      </c>
      <c r="K3359" s="1" t="s">
        <v>18</v>
      </c>
      <c r="L3359" s="1" t="s">
        <v>19</v>
      </c>
      <c r="M3359" s="1" t="s">
        <v>20</v>
      </c>
      <c r="N3359" s="3" t="s">
        <v>21</v>
      </c>
    </row>
    <row r="3360" spans="1:14" ht="19.95" hidden="1" customHeight="1" x14ac:dyDescent="0.25">
      <c r="A3360" s="2">
        <v>117752</v>
      </c>
      <c r="B3360" s="1">
        <v>49</v>
      </c>
      <c r="C3360" s="1">
        <v>2.7898999999999998</v>
      </c>
      <c r="D3360" s="1">
        <v>5.5399000000000003</v>
      </c>
      <c r="E3360" s="1">
        <v>11.3171</v>
      </c>
      <c r="F3360" s="1">
        <v>24.5334</v>
      </c>
      <c r="G3360" s="1" t="s">
        <v>29</v>
      </c>
      <c r="H3360" s="1" t="s">
        <v>15</v>
      </c>
      <c r="I3360" s="1" t="s">
        <v>16</v>
      </c>
      <c r="J3360" s="1" t="s">
        <v>17</v>
      </c>
      <c r="K3360" s="1" t="s">
        <v>18</v>
      </c>
      <c r="L3360" s="1" t="s">
        <v>19</v>
      </c>
      <c r="M3360" s="1" t="s">
        <v>20</v>
      </c>
      <c r="N3360" s="3" t="s">
        <v>21</v>
      </c>
    </row>
    <row r="3361" spans="1:14" ht="19.95" hidden="1" customHeight="1" x14ac:dyDescent="0.25">
      <c r="A3361" s="2">
        <v>117727</v>
      </c>
      <c r="B3361" s="1">
        <v>31</v>
      </c>
      <c r="C3361" s="1">
        <v>2.9152999999999998</v>
      </c>
      <c r="D3361" s="1">
        <v>5.7652000000000001</v>
      </c>
      <c r="E3361" s="1">
        <v>11.7569</v>
      </c>
      <c r="F3361" s="1">
        <v>24.988800000000001</v>
      </c>
      <c r="G3361" s="1" t="s">
        <v>30</v>
      </c>
      <c r="H3361" s="1" t="s">
        <v>15</v>
      </c>
      <c r="I3361" s="1" t="s">
        <v>16</v>
      </c>
      <c r="J3361" s="1" t="s">
        <v>17</v>
      </c>
      <c r="K3361" s="1" t="s">
        <v>18</v>
      </c>
      <c r="L3361" s="1" t="s">
        <v>19</v>
      </c>
      <c r="M3361" s="1" t="s">
        <v>20</v>
      </c>
      <c r="N3361" s="3" t="s">
        <v>21</v>
      </c>
    </row>
    <row r="3362" spans="1:14" ht="19.95" customHeight="1" x14ac:dyDescent="0.25">
      <c r="A3362" s="2">
        <v>117684</v>
      </c>
      <c r="B3362" s="1">
        <v>74</v>
      </c>
      <c r="C3362" s="1">
        <v>3.9331999999999998</v>
      </c>
      <c r="D3362" s="1">
        <v>6.2298999999999998</v>
      </c>
      <c r="E3362" s="1">
        <v>14.5435</v>
      </c>
      <c r="F3362" s="1">
        <v>25.429500000000001</v>
      </c>
      <c r="G3362" s="1" t="s">
        <v>14</v>
      </c>
      <c r="H3362" s="1" t="s">
        <v>22</v>
      </c>
      <c r="I3362" s="1" t="s">
        <v>23</v>
      </c>
      <c r="J3362" s="1" t="s">
        <v>24</v>
      </c>
      <c r="K3362" s="1" t="s">
        <v>25</v>
      </c>
      <c r="L3362" s="1" t="s">
        <v>26</v>
      </c>
      <c r="M3362" s="1" t="s">
        <v>27</v>
      </c>
      <c r="N3362" s="3" t="s">
        <v>28</v>
      </c>
    </row>
    <row r="3363" spans="1:14" ht="19.95" hidden="1" customHeight="1" x14ac:dyDescent="0.25">
      <c r="A3363" s="2">
        <v>117665</v>
      </c>
      <c r="B3363" s="1">
        <v>22</v>
      </c>
      <c r="C3363" s="1">
        <v>1.3334999999999999</v>
      </c>
      <c r="D3363" s="1">
        <v>4.1642999999999999</v>
      </c>
      <c r="E3363" s="1">
        <v>8.8050999999999995</v>
      </c>
      <c r="F3363" s="1">
        <v>19.275700000000001</v>
      </c>
      <c r="G3363" s="1" t="s">
        <v>14</v>
      </c>
      <c r="H3363" s="1" t="s">
        <v>31</v>
      </c>
      <c r="I3363" s="1" t="s">
        <v>32</v>
      </c>
      <c r="J3363" s="1" t="s">
        <v>33</v>
      </c>
      <c r="K3363" s="1" t="s">
        <v>34</v>
      </c>
      <c r="L3363" s="1" t="s">
        <v>35</v>
      </c>
      <c r="M3363" s="1" t="s">
        <v>36</v>
      </c>
      <c r="N3363" s="3" t="s">
        <v>37</v>
      </c>
    </row>
    <row r="3364" spans="1:14" ht="19.95" hidden="1" customHeight="1" x14ac:dyDescent="0.25">
      <c r="A3364" s="2">
        <v>117659</v>
      </c>
      <c r="B3364" s="1">
        <v>50</v>
      </c>
      <c r="C3364" s="1">
        <v>2.5196999999999998</v>
      </c>
      <c r="D3364" s="1">
        <v>5.9273999999999996</v>
      </c>
      <c r="E3364" s="1">
        <v>10.3367</v>
      </c>
      <c r="F3364" s="1">
        <v>20.078900000000001</v>
      </c>
      <c r="G3364" s="1" t="s">
        <v>29</v>
      </c>
      <c r="H3364" s="1" t="s">
        <v>15</v>
      </c>
      <c r="I3364" s="1" t="s">
        <v>16</v>
      </c>
      <c r="J3364" s="1" t="s">
        <v>17</v>
      </c>
      <c r="K3364" s="1" t="s">
        <v>18</v>
      </c>
      <c r="L3364" s="1" t="s">
        <v>19</v>
      </c>
      <c r="M3364" s="1" t="s">
        <v>20</v>
      </c>
      <c r="N3364" s="3" t="s">
        <v>21</v>
      </c>
    </row>
    <row r="3365" spans="1:14" ht="19.95" hidden="1" customHeight="1" x14ac:dyDescent="0.25">
      <c r="A3365" s="2">
        <v>117642</v>
      </c>
      <c r="B3365" s="1">
        <v>25</v>
      </c>
      <c r="C3365" s="1">
        <v>1.4853000000000001</v>
      </c>
      <c r="D3365" s="1">
        <v>4.4809000000000001</v>
      </c>
      <c r="E3365" s="1">
        <v>9.8892000000000007</v>
      </c>
      <c r="F3365" s="1">
        <v>17.905799999999999</v>
      </c>
      <c r="G3365" s="1" t="s">
        <v>14</v>
      </c>
      <c r="H3365" s="1" t="s">
        <v>31</v>
      </c>
      <c r="I3365" s="1" t="s">
        <v>32</v>
      </c>
      <c r="J3365" s="1" t="s">
        <v>33</v>
      </c>
      <c r="K3365" s="1" t="s">
        <v>34</v>
      </c>
      <c r="L3365" s="1" t="s">
        <v>35</v>
      </c>
      <c r="M3365" s="1" t="s">
        <v>36</v>
      </c>
      <c r="N3365" s="3" t="s">
        <v>37</v>
      </c>
    </row>
    <row r="3366" spans="1:14" ht="19.95" customHeight="1" x14ac:dyDescent="0.25">
      <c r="A3366" s="2">
        <v>117636</v>
      </c>
      <c r="B3366" s="1">
        <v>68</v>
      </c>
      <c r="C3366" s="1">
        <v>3.4893000000000001</v>
      </c>
      <c r="D3366" s="1">
        <v>6.3167999999999997</v>
      </c>
      <c r="E3366" s="1">
        <v>14.887700000000001</v>
      </c>
      <c r="F3366" s="1">
        <v>25.054600000000001</v>
      </c>
      <c r="G3366" s="1" t="s">
        <v>29</v>
      </c>
      <c r="H3366" s="1" t="s">
        <v>22</v>
      </c>
      <c r="I3366" s="1" t="s">
        <v>23</v>
      </c>
      <c r="J3366" s="1" t="s">
        <v>24</v>
      </c>
      <c r="K3366" s="1" t="s">
        <v>25</v>
      </c>
      <c r="L3366" s="1" t="s">
        <v>26</v>
      </c>
      <c r="M3366" s="1" t="s">
        <v>27</v>
      </c>
      <c r="N3366" s="3" t="s">
        <v>28</v>
      </c>
    </row>
    <row r="3367" spans="1:14" ht="19.95" customHeight="1" x14ac:dyDescent="0.25">
      <c r="A3367" s="2">
        <v>117586</v>
      </c>
      <c r="B3367" s="1">
        <v>78</v>
      </c>
      <c r="C3367" s="1">
        <v>3.5396999999999998</v>
      </c>
      <c r="D3367" s="1">
        <v>6.2363999999999997</v>
      </c>
      <c r="E3367" s="1">
        <v>12.2034</v>
      </c>
      <c r="F3367" s="1">
        <v>29.516300000000001</v>
      </c>
      <c r="G3367" s="1" t="s">
        <v>14</v>
      </c>
      <c r="H3367" s="1" t="s">
        <v>22</v>
      </c>
      <c r="I3367" s="1" t="s">
        <v>23</v>
      </c>
      <c r="J3367" s="1" t="s">
        <v>24</v>
      </c>
      <c r="K3367" s="1" t="s">
        <v>25</v>
      </c>
      <c r="L3367" s="1" t="s">
        <v>26</v>
      </c>
      <c r="M3367" s="1" t="s">
        <v>27</v>
      </c>
      <c r="N3367" s="3" t="s">
        <v>28</v>
      </c>
    </row>
    <row r="3368" spans="1:14" ht="19.95" hidden="1" customHeight="1" x14ac:dyDescent="0.25">
      <c r="A3368" s="2">
        <v>117583</v>
      </c>
      <c r="B3368" s="1">
        <v>60</v>
      </c>
      <c r="C3368" s="1">
        <v>2.0440999999999998</v>
      </c>
      <c r="D3368" s="1">
        <v>5.8541999999999996</v>
      </c>
      <c r="E3368" s="1">
        <v>11.808400000000001</v>
      </c>
      <c r="F3368" s="1">
        <v>22.413499999999999</v>
      </c>
      <c r="G3368" s="1" t="s">
        <v>29</v>
      </c>
      <c r="H3368" s="1" t="s">
        <v>15</v>
      </c>
      <c r="I3368" s="1" t="s">
        <v>16</v>
      </c>
      <c r="J3368" s="1" t="s">
        <v>17</v>
      </c>
      <c r="K3368" s="1" t="s">
        <v>18</v>
      </c>
      <c r="L3368" s="1" t="s">
        <v>19</v>
      </c>
      <c r="M3368" s="1" t="s">
        <v>20</v>
      </c>
      <c r="N3368" s="3" t="s">
        <v>21</v>
      </c>
    </row>
    <row r="3369" spans="1:14" ht="19.95" hidden="1" customHeight="1" x14ac:dyDescent="0.25">
      <c r="A3369" s="2">
        <v>117577</v>
      </c>
      <c r="B3369" s="1">
        <v>58</v>
      </c>
      <c r="C3369" s="1">
        <v>2.4205000000000001</v>
      </c>
      <c r="D3369" s="1">
        <v>5.6599000000000004</v>
      </c>
      <c r="E3369" s="1">
        <v>10.897</v>
      </c>
      <c r="F3369" s="1">
        <v>24.6555</v>
      </c>
      <c r="G3369" s="1" t="s">
        <v>29</v>
      </c>
      <c r="H3369" s="1" t="s">
        <v>15</v>
      </c>
      <c r="I3369" s="1" t="s">
        <v>16</v>
      </c>
      <c r="J3369" s="1" t="s">
        <v>17</v>
      </c>
      <c r="K3369" s="1" t="s">
        <v>18</v>
      </c>
      <c r="L3369" s="1" t="s">
        <v>19</v>
      </c>
      <c r="M3369" s="1" t="s">
        <v>20</v>
      </c>
      <c r="N3369" s="3" t="s">
        <v>21</v>
      </c>
    </row>
    <row r="3370" spans="1:14" ht="19.95" customHeight="1" x14ac:dyDescent="0.25">
      <c r="A3370" s="2">
        <v>117554</v>
      </c>
      <c r="B3370" s="1">
        <v>84</v>
      </c>
      <c r="C3370" s="1">
        <v>3.6648000000000001</v>
      </c>
      <c r="D3370" s="1">
        <v>6.3804999999999996</v>
      </c>
      <c r="E3370" s="1">
        <v>15.505599999999999</v>
      </c>
      <c r="F3370" s="1">
        <v>26.0899</v>
      </c>
      <c r="G3370" s="1" t="s">
        <v>14</v>
      </c>
      <c r="H3370" s="1" t="s">
        <v>22</v>
      </c>
      <c r="I3370" s="1" t="s">
        <v>23</v>
      </c>
      <c r="J3370" s="1" t="s">
        <v>24</v>
      </c>
      <c r="K3370" s="1" t="s">
        <v>25</v>
      </c>
      <c r="L3370" s="1" t="s">
        <v>26</v>
      </c>
      <c r="M3370" s="1" t="s">
        <v>27</v>
      </c>
      <c r="N3370" s="3" t="s">
        <v>28</v>
      </c>
    </row>
    <row r="3371" spans="1:14" ht="19.95" customHeight="1" x14ac:dyDescent="0.25">
      <c r="A3371" s="2">
        <v>117552</v>
      </c>
      <c r="B3371" s="1">
        <v>73</v>
      </c>
      <c r="C3371" s="1">
        <v>3.2465999999999999</v>
      </c>
      <c r="D3371" s="1">
        <v>6.5461</v>
      </c>
      <c r="E3371" s="1">
        <v>15.907</v>
      </c>
      <c r="F3371" s="1">
        <v>29.957100000000001</v>
      </c>
      <c r="G3371" s="1" t="s">
        <v>38</v>
      </c>
      <c r="H3371" s="1" t="s">
        <v>22</v>
      </c>
      <c r="I3371" s="1" t="s">
        <v>23</v>
      </c>
      <c r="J3371" s="1" t="s">
        <v>24</v>
      </c>
      <c r="K3371" s="1" t="s">
        <v>25</v>
      </c>
      <c r="L3371" s="1" t="s">
        <v>26</v>
      </c>
      <c r="M3371" s="1" t="s">
        <v>27</v>
      </c>
      <c r="N3371" s="3" t="s">
        <v>28</v>
      </c>
    </row>
    <row r="3372" spans="1:14" ht="19.95" hidden="1" customHeight="1" x14ac:dyDescent="0.25">
      <c r="A3372" s="2">
        <v>117513</v>
      </c>
      <c r="B3372" s="1">
        <v>42</v>
      </c>
      <c r="C3372" s="1">
        <v>2.5876000000000001</v>
      </c>
      <c r="D3372" s="1">
        <v>5.8335999999999997</v>
      </c>
      <c r="E3372" s="1">
        <v>10.280900000000001</v>
      </c>
      <c r="F3372" s="1">
        <v>22.3963</v>
      </c>
      <c r="G3372" s="1" t="s">
        <v>30</v>
      </c>
      <c r="H3372" s="1" t="s">
        <v>15</v>
      </c>
      <c r="I3372" s="1" t="s">
        <v>16</v>
      </c>
      <c r="J3372" s="1" t="s">
        <v>17</v>
      </c>
      <c r="K3372" s="1" t="s">
        <v>18</v>
      </c>
      <c r="L3372" s="1" t="s">
        <v>19</v>
      </c>
      <c r="M3372" s="1" t="s">
        <v>20</v>
      </c>
      <c r="N3372" s="3" t="s">
        <v>21</v>
      </c>
    </row>
    <row r="3373" spans="1:14" ht="19.95" hidden="1" customHeight="1" x14ac:dyDescent="0.25">
      <c r="A3373" s="2">
        <v>117508</v>
      </c>
      <c r="B3373" s="1">
        <v>36</v>
      </c>
      <c r="C3373" s="1">
        <v>2.1381999999999999</v>
      </c>
      <c r="D3373" s="1">
        <v>5.1246</v>
      </c>
      <c r="E3373" s="1">
        <v>10.5977</v>
      </c>
      <c r="F3373" s="1">
        <v>24.6433</v>
      </c>
      <c r="G3373" s="1" t="s">
        <v>38</v>
      </c>
      <c r="H3373" s="1" t="s">
        <v>15</v>
      </c>
      <c r="I3373" s="1" t="s">
        <v>16</v>
      </c>
      <c r="J3373" s="1" t="s">
        <v>17</v>
      </c>
      <c r="K3373" s="1" t="s">
        <v>18</v>
      </c>
      <c r="L3373" s="1" t="s">
        <v>19</v>
      </c>
      <c r="M3373" s="1" t="s">
        <v>20</v>
      </c>
      <c r="N3373" s="3" t="s">
        <v>21</v>
      </c>
    </row>
    <row r="3374" spans="1:14" ht="19.95" hidden="1" customHeight="1" x14ac:dyDescent="0.25">
      <c r="A3374" s="2">
        <v>117470</v>
      </c>
      <c r="B3374" s="1">
        <v>16</v>
      </c>
      <c r="C3374" s="1">
        <v>1.2213000000000001</v>
      </c>
      <c r="D3374" s="1">
        <v>4.2876000000000003</v>
      </c>
      <c r="E3374" s="1">
        <v>9.5167000000000002</v>
      </c>
      <c r="F3374" s="1">
        <v>17.223400000000002</v>
      </c>
      <c r="G3374" s="1" t="s">
        <v>14</v>
      </c>
      <c r="H3374" s="1" t="s">
        <v>31</v>
      </c>
      <c r="I3374" s="1" t="s">
        <v>32</v>
      </c>
      <c r="J3374" s="1" t="s">
        <v>33</v>
      </c>
      <c r="K3374" s="1" t="s">
        <v>34</v>
      </c>
      <c r="L3374" s="1" t="s">
        <v>35</v>
      </c>
      <c r="M3374" s="1" t="s">
        <v>36</v>
      </c>
      <c r="N3374" s="3" t="s">
        <v>37</v>
      </c>
    </row>
    <row r="3375" spans="1:14" ht="19.95" customHeight="1" x14ac:dyDescent="0.25">
      <c r="A3375" s="2">
        <v>117469</v>
      </c>
      <c r="B3375" s="1">
        <v>69</v>
      </c>
      <c r="C3375" s="1">
        <v>3.2606000000000002</v>
      </c>
      <c r="D3375" s="1">
        <v>6.1984000000000004</v>
      </c>
      <c r="E3375" s="1">
        <v>12.313700000000001</v>
      </c>
      <c r="F3375" s="1">
        <v>27.8584</v>
      </c>
      <c r="G3375" s="1" t="s">
        <v>30</v>
      </c>
      <c r="H3375" s="1" t="s">
        <v>22</v>
      </c>
      <c r="I3375" s="1" t="s">
        <v>23</v>
      </c>
      <c r="J3375" s="1" t="s">
        <v>24</v>
      </c>
      <c r="K3375" s="1" t="s">
        <v>25</v>
      </c>
      <c r="L3375" s="1" t="s">
        <v>26</v>
      </c>
      <c r="M3375" s="1" t="s">
        <v>27</v>
      </c>
      <c r="N3375" s="3" t="s">
        <v>28</v>
      </c>
    </row>
    <row r="3376" spans="1:14" ht="19.95" hidden="1" customHeight="1" x14ac:dyDescent="0.25">
      <c r="A3376" s="2">
        <v>117448</v>
      </c>
      <c r="B3376" s="1">
        <v>16</v>
      </c>
      <c r="C3376" s="1">
        <v>1.2777000000000001</v>
      </c>
      <c r="D3376" s="1">
        <v>4.2043999999999997</v>
      </c>
      <c r="E3376" s="1">
        <v>9.1951000000000001</v>
      </c>
      <c r="F3376" s="1">
        <v>17.941800000000001</v>
      </c>
      <c r="G3376" s="1" t="s">
        <v>30</v>
      </c>
      <c r="H3376" s="1" t="s">
        <v>31</v>
      </c>
      <c r="I3376" s="1" t="s">
        <v>32</v>
      </c>
      <c r="J3376" s="1" t="s">
        <v>33</v>
      </c>
      <c r="K3376" s="1" t="s">
        <v>34</v>
      </c>
      <c r="L3376" s="1" t="s">
        <v>35</v>
      </c>
      <c r="M3376" s="1" t="s">
        <v>36</v>
      </c>
      <c r="N3376" s="3" t="s">
        <v>37</v>
      </c>
    </row>
    <row r="3377" spans="1:14" ht="19.95" hidden="1" customHeight="1" x14ac:dyDescent="0.25">
      <c r="A3377" s="2">
        <v>117445</v>
      </c>
      <c r="B3377" s="1">
        <v>34</v>
      </c>
      <c r="C3377" s="1">
        <v>2.4836</v>
      </c>
      <c r="D3377" s="1">
        <v>5.9912999999999998</v>
      </c>
      <c r="E3377" s="1">
        <v>10.2872</v>
      </c>
      <c r="F3377" s="1">
        <v>21.896699999999999</v>
      </c>
      <c r="G3377" s="1" t="s">
        <v>29</v>
      </c>
      <c r="H3377" s="1" t="s">
        <v>15</v>
      </c>
      <c r="I3377" s="1" t="s">
        <v>16</v>
      </c>
      <c r="J3377" s="1" t="s">
        <v>17</v>
      </c>
      <c r="K3377" s="1" t="s">
        <v>18</v>
      </c>
      <c r="L3377" s="1" t="s">
        <v>19</v>
      </c>
      <c r="M3377" s="1" t="s">
        <v>20</v>
      </c>
      <c r="N3377" s="3" t="s">
        <v>21</v>
      </c>
    </row>
    <row r="3378" spans="1:14" ht="19.95" hidden="1" customHeight="1" x14ac:dyDescent="0.25">
      <c r="A3378" s="2">
        <v>117434</v>
      </c>
      <c r="B3378" s="1">
        <v>22</v>
      </c>
      <c r="C3378" s="1">
        <v>1.952</v>
      </c>
      <c r="D3378" s="1">
        <v>4.3205999999999998</v>
      </c>
      <c r="E3378" s="1">
        <v>8.4810999999999996</v>
      </c>
      <c r="F3378" s="1">
        <v>16.4621</v>
      </c>
      <c r="G3378" s="1" t="s">
        <v>30</v>
      </c>
      <c r="H3378" s="1" t="s">
        <v>31</v>
      </c>
      <c r="I3378" s="1" t="s">
        <v>32</v>
      </c>
      <c r="J3378" s="1" t="s">
        <v>33</v>
      </c>
      <c r="K3378" s="1" t="s">
        <v>34</v>
      </c>
      <c r="L3378" s="1" t="s">
        <v>35</v>
      </c>
      <c r="M3378" s="1" t="s">
        <v>36</v>
      </c>
      <c r="N3378" s="3" t="s">
        <v>37</v>
      </c>
    </row>
    <row r="3379" spans="1:14" ht="19.95" hidden="1" customHeight="1" x14ac:dyDescent="0.25">
      <c r="A3379" s="2">
        <v>117405</v>
      </c>
      <c r="B3379" s="1">
        <v>40</v>
      </c>
      <c r="C3379" s="1">
        <v>2.2414999999999998</v>
      </c>
      <c r="D3379" s="1">
        <v>5.6063000000000001</v>
      </c>
      <c r="E3379" s="1">
        <v>10.1937</v>
      </c>
      <c r="F3379" s="1">
        <v>20.148599999999998</v>
      </c>
      <c r="G3379" s="1" t="s">
        <v>29</v>
      </c>
      <c r="H3379" s="1" t="s">
        <v>15</v>
      </c>
      <c r="I3379" s="1" t="s">
        <v>16</v>
      </c>
      <c r="J3379" s="1" t="s">
        <v>17</v>
      </c>
      <c r="K3379" s="1" t="s">
        <v>18</v>
      </c>
      <c r="L3379" s="1" t="s">
        <v>19</v>
      </c>
      <c r="M3379" s="1" t="s">
        <v>20</v>
      </c>
      <c r="N3379" s="3" t="s">
        <v>21</v>
      </c>
    </row>
    <row r="3380" spans="1:14" ht="19.95" customHeight="1" x14ac:dyDescent="0.25">
      <c r="A3380" s="2">
        <v>117359</v>
      </c>
      <c r="B3380" s="1">
        <v>88</v>
      </c>
      <c r="C3380" s="1">
        <v>3.6696</v>
      </c>
      <c r="D3380" s="1">
        <v>6.9587000000000003</v>
      </c>
      <c r="E3380" s="1">
        <v>15.7425</v>
      </c>
      <c r="F3380" s="1">
        <v>27.423500000000001</v>
      </c>
      <c r="G3380" s="1" t="s">
        <v>30</v>
      </c>
      <c r="H3380" s="1" t="s">
        <v>22</v>
      </c>
      <c r="I3380" s="1" t="s">
        <v>23</v>
      </c>
      <c r="J3380" s="1" t="s">
        <v>24</v>
      </c>
      <c r="K3380" s="1" t="s">
        <v>25</v>
      </c>
      <c r="L3380" s="1" t="s">
        <v>26</v>
      </c>
      <c r="M3380" s="1" t="s">
        <v>27</v>
      </c>
      <c r="N3380" s="3" t="s">
        <v>28</v>
      </c>
    </row>
    <row r="3381" spans="1:14" ht="19.95" customHeight="1" x14ac:dyDescent="0.25">
      <c r="A3381" s="2">
        <v>117293</v>
      </c>
      <c r="B3381" s="1">
        <v>79</v>
      </c>
      <c r="C3381" s="1">
        <v>3.7707999999999999</v>
      </c>
      <c r="D3381" s="1">
        <v>6.0228999999999999</v>
      </c>
      <c r="E3381" s="1">
        <v>15.0626</v>
      </c>
      <c r="F3381" s="1">
        <v>29.433700000000002</v>
      </c>
      <c r="G3381" s="1" t="s">
        <v>30</v>
      </c>
      <c r="H3381" s="1" t="s">
        <v>22</v>
      </c>
      <c r="I3381" s="1" t="s">
        <v>23</v>
      </c>
      <c r="J3381" s="1" t="s">
        <v>24</v>
      </c>
      <c r="K3381" s="1" t="s">
        <v>25</v>
      </c>
      <c r="L3381" s="1" t="s">
        <v>26</v>
      </c>
      <c r="M3381" s="1" t="s">
        <v>27</v>
      </c>
      <c r="N3381" s="3" t="s">
        <v>28</v>
      </c>
    </row>
    <row r="3382" spans="1:14" ht="19.95" customHeight="1" x14ac:dyDescent="0.25">
      <c r="A3382" s="2">
        <v>117278</v>
      </c>
      <c r="B3382" s="1">
        <v>96</v>
      </c>
      <c r="C3382" s="1">
        <v>3.2021999999999999</v>
      </c>
      <c r="D3382" s="1">
        <v>6.0282999999999998</v>
      </c>
      <c r="E3382" s="1">
        <v>13.215199999999999</v>
      </c>
      <c r="F3382" s="1">
        <v>25.898</v>
      </c>
      <c r="G3382" s="1" t="s">
        <v>29</v>
      </c>
      <c r="H3382" s="1" t="s">
        <v>22</v>
      </c>
      <c r="I3382" s="1" t="s">
        <v>23</v>
      </c>
      <c r="J3382" s="1" t="s">
        <v>24</v>
      </c>
      <c r="K3382" s="1" t="s">
        <v>25</v>
      </c>
      <c r="L3382" s="1" t="s">
        <v>26</v>
      </c>
      <c r="M3382" s="1" t="s">
        <v>27</v>
      </c>
      <c r="N3382" s="3" t="s">
        <v>28</v>
      </c>
    </row>
    <row r="3383" spans="1:14" ht="19.95" hidden="1" customHeight="1" x14ac:dyDescent="0.25">
      <c r="A3383" s="2">
        <v>117265</v>
      </c>
      <c r="B3383" s="1">
        <v>35</v>
      </c>
      <c r="C3383" s="1">
        <v>2.0059999999999998</v>
      </c>
      <c r="D3383" s="1">
        <v>5.2816999999999998</v>
      </c>
      <c r="E3383" s="1">
        <v>11.155799999999999</v>
      </c>
      <c r="F3383" s="1">
        <v>22.052299999999999</v>
      </c>
      <c r="G3383" s="1" t="s">
        <v>29</v>
      </c>
      <c r="H3383" s="1" t="s">
        <v>15</v>
      </c>
      <c r="I3383" s="1" t="s">
        <v>16</v>
      </c>
      <c r="J3383" s="1" t="s">
        <v>17</v>
      </c>
      <c r="K3383" s="1" t="s">
        <v>18</v>
      </c>
      <c r="L3383" s="1" t="s">
        <v>19</v>
      </c>
      <c r="M3383" s="1" t="s">
        <v>20</v>
      </c>
      <c r="N3383" s="3" t="s">
        <v>21</v>
      </c>
    </row>
    <row r="3384" spans="1:14" ht="19.95" hidden="1" customHeight="1" x14ac:dyDescent="0.25">
      <c r="A3384" s="2">
        <v>117248</v>
      </c>
      <c r="B3384" s="1">
        <v>54</v>
      </c>
      <c r="C3384" s="1">
        <v>2.8153999999999999</v>
      </c>
      <c r="D3384" s="1">
        <v>5.4177</v>
      </c>
      <c r="E3384" s="1">
        <v>10.018800000000001</v>
      </c>
      <c r="F3384" s="1">
        <v>21.511900000000001</v>
      </c>
      <c r="G3384" s="1" t="s">
        <v>29</v>
      </c>
      <c r="H3384" s="1" t="s">
        <v>15</v>
      </c>
      <c r="I3384" s="1" t="s">
        <v>16</v>
      </c>
      <c r="J3384" s="1" t="s">
        <v>17</v>
      </c>
      <c r="K3384" s="1" t="s">
        <v>18</v>
      </c>
      <c r="L3384" s="1" t="s">
        <v>19</v>
      </c>
      <c r="M3384" s="1" t="s">
        <v>20</v>
      </c>
      <c r="N3384" s="3" t="s">
        <v>21</v>
      </c>
    </row>
    <row r="3385" spans="1:14" ht="19.95" customHeight="1" x14ac:dyDescent="0.25">
      <c r="A3385" s="2">
        <v>117220</v>
      </c>
      <c r="B3385" s="1">
        <v>71</v>
      </c>
      <c r="C3385" s="1">
        <v>3.3531</v>
      </c>
      <c r="D3385" s="1">
        <v>6.9581999999999997</v>
      </c>
      <c r="E3385" s="1">
        <v>14.9451</v>
      </c>
      <c r="F3385" s="1">
        <v>27.702500000000001</v>
      </c>
      <c r="G3385" s="1" t="s">
        <v>29</v>
      </c>
      <c r="H3385" s="1" t="s">
        <v>22</v>
      </c>
      <c r="I3385" s="1" t="s">
        <v>23</v>
      </c>
      <c r="J3385" s="1" t="s">
        <v>24</v>
      </c>
      <c r="K3385" s="1" t="s">
        <v>25</v>
      </c>
      <c r="L3385" s="1" t="s">
        <v>26</v>
      </c>
      <c r="M3385" s="1" t="s">
        <v>27</v>
      </c>
      <c r="N3385" s="3" t="s">
        <v>28</v>
      </c>
    </row>
    <row r="3386" spans="1:14" ht="19.95" hidden="1" customHeight="1" x14ac:dyDescent="0.25">
      <c r="A3386" s="2">
        <v>117185</v>
      </c>
      <c r="B3386" s="1">
        <v>11</v>
      </c>
      <c r="C3386" s="1">
        <v>1.278</v>
      </c>
      <c r="D3386" s="1">
        <v>4.2496</v>
      </c>
      <c r="E3386" s="1">
        <v>9.9507999999999992</v>
      </c>
      <c r="F3386" s="1">
        <v>18.524899999999999</v>
      </c>
      <c r="G3386" s="1" t="s">
        <v>38</v>
      </c>
      <c r="H3386" s="1" t="s">
        <v>31</v>
      </c>
      <c r="I3386" s="1" t="s">
        <v>32</v>
      </c>
      <c r="J3386" s="1" t="s">
        <v>33</v>
      </c>
      <c r="K3386" s="1" t="s">
        <v>34</v>
      </c>
      <c r="L3386" s="1" t="s">
        <v>35</v>
      </c>
      <c r="M3386" s="1" t="s">
        <v>36</v>
      </c>
      <c r="N3386" s="3" t="s">
        <v>37</v>
      </c>
    </row>
    <row r="3387" spans="1:14" ht="19.95" hidden="1" customHeight="1" x14ac:dyDescent="0.25">
      <c r="A3387" s="2">
        <v>117184</v>
      </c>
      <c r="B3387" s="1">
        <v>17</v>
      </c>
      <c r="C3387" s="1">
        <v>1.7299</v>
      </c>
      <c r="D3387" s="1">
        <v>4.8979999999999997</v>
      </c>
      <c r="E3387" s="1">
        <v>8.3604000000000003</v>
      </c>
      <c r="F3387" s="1">
        <v>19.686800000000002</v>
      </c>
      <c r="G3387" s="1" t="s">
        <v>38</v>
      </c>
      <c r="H3387" s="1" t="s">
        <v>31</v>
      </c>
      <c r="I3387" s="1" t="s">
        <v>32</v>
      </c>
      <c r="J3387" s="1" t="s">
        <v>33</v>
      </c>
      <c r="K3387" s="1" t="s">
        <v>34</v>
      </c>
      <c r="L3387" s="1" t="s">
        <v>35</v>
      </c>
      <c r="M3387" s="1" t="s">
        <v>36</v>
      </c>
      <c r="N3387" s="3" t="s">
        <v>37</v>
      </c>
    </row>
    <row r="3388" spans="1:14" ht="19.95" customHeight="1" x14ac:dyDescent="0.25">
      <c r="A3388" s="2">
        <v>117155</v>
      </c>
      <c r="B3388" s="1">
        <v>69</v>
      </c>
      <c r="C3388" s="1">
        <v>3.1873999999999998</v>
      </c>
      <c r="D3388" s="1">
        <v>6.0260999999999996</v>
      </c>
      <c r="E3388" s="1">
        <v>13.7386</v>
      </c>
      <c r="F3388" s="1">
        <v>28.8125</v>
      </c>
      <c r="G3388" s="1" t="s">
        <v>14</v>
      </c>
      <c r="H3388" s="1" t="s">
        <v>22</v>
      </c>
      <c r="I3388" s="1" t="s">
        <v>23</v>
      </c>
      <c r="J3388" s="1" t="s">
        <v>24</v>
      </c>
      <c r="K3388" s="1" t="s">
        <v>25</v>
      </c>
      <c r="L3388" s="1" t="s">
        <v>26</v>
      </c>
      <c r="M3388" s="1" t="s">
        <v>27</v>
      </c>
      <c r="N3388" s="3" t="s">
        <v>28</v>
      </c>
    </row>
    <row r="3389" spans="1:14" ht="19.95" customHeight="1" x14ac:dyDescent="0.25">
      <c r="A3389" s="2">
        <v>117143</v>
      </c>
      <c r="B3389" s="1">
        <v>84</v>
      </c>
      <c r="C3389" s="1">
        <v>3.3113999999999999</v>
      </c>
      <c r="D3389" s="1">
        <v>6.4621000000000004</v>
      </c>
      <c r="E3389" s="1">
        <v>15.0831</v>
      </c>
      <c r="F3389" s="1">
        <v>28.2654</v>
      </c>
      <c r="G3389" s="1" t="s">
        <v>30</v>
      </c>
      <c r="H3389" s="1" t="s">
        <v>22</v>
      </c>
      <c r="I3389" s="1" t="s">
        <v>23</v>
      </c>
      <c r="J3389" s="1" t="s">
        <v>24</v>
      </c>
      <c r="K3389" s="1" t="s">
        <v>25</v>
      </c>
      <c r="L3389" s="1" t="s">
        <v>26</v>
      </c>
      <c r="M3389" s="1" t="s">
        <v>27</v>
      </c>
      <c r="N3389" s="3" t="s">
        <v>28</v>
      </c>
    </row>
    <row r="3390" spans="1:14" ht="19.95" hidden="1" customHeight="1" x14ac:dyDescent="0.25">
      <c r="A3390" s="2">
        <v>117125</v>
      </c>
      <c r="B3390" s="1">
        <v>43</v>
      </c>
      <c r="C3390" s="1">
        <v>2.8330000000000002</v>
      </c>
      <c r="D3390" s="1">
        <v>5.7321999999999997</v>
      </c>
      <c r="E3390" s="1">
        <v>11.647600000000001</v>
      </c>
      <c r="F3390" s="1">
        <v>22.6997</v>
      </c>
      <c r="G3390" s="1" t="s">
        <v>38</v>
      </c>
      <c r="H3390" s="1" t="s">
        <v>15</v>
      </c>
      <c r="I3390" s="1" t="s">
        <v>16</v>
      </c>
      <c r="J3390" s="1" t="s">
        <v>17</v>
      </c>
      <c r="K3390" s="1" t="s">
        <v>18</v>
      </c>
      <c r="L3390" s="1" t="s">
        <v>19</v>
      </c>
      <c r="M3390" s="1" t="s">
        <v>20</v>
      </c>
      <c r="N3390" s="3" t="s">
        <v>21</v>
      </c>
    </row>
    <row r="3391" spans="1:14" ht="19.95" hidden="1" customHeight="1" x14ac:dyDescent="0.25">
      <c r="A3391" s="2">
        <v>117116</v>
      </c>
      <c r="B3391" s="1">
        <v>48</v>
      </c>
      <c r="C3391" s="1">
        <v>2.2423000000000002</v>
      </c>
      <c r="D3391" s="1">
        <v>5.0537000000000001</v>
      </c>
      <c r="E3391" s="1">
        <v>11.83</v>
      </c>
      <c r="F3391" s="1">
        <v>20.891999999999999</v>
      </c>
      <c r="G3391" s="1" t="s">
        <v>29</v>
      </c>
      <c r="H3391" s="1" t="s">
        <v>15</v>
      </c>
      <c r="I3391" s="1" t="s">
        <v>16</v>
      </c>
      <c r="J3391" s="1" t="s">
        <v>17</v>
      </c>
      <c r="K3391" s="1" t="s">
        <v>18</v>
      </c>
      <c r="L3391" s="1" t="s">
        <v>19</v>
      </c>
      <c r="M3391" s="1" t="s">
        <v>20</v>
      </c>
      <c r="N3391" s="3" t="s">
        <v>21</v>
      </c>
    </row>
    <row r="3392" spans="1:14" ht="19.95" hidden="1" customHeight="1" x14ac:dyDescent="0.25">
      <c r="A3392" s="2">
        <v>117108</v>
      </c>
      <c r="B3392" s="1">
        <v>26</v>
      </c>
      <c r="C3392" s="1">
        <v>1.74</v>
      </c>
      <c r="D3392" s="1">
        <v>4.6986999999999997</v>
      </c>
      <c r="E3392" s="1">
        <v>8.6785999999999994</v>
      </c>
      <c r="F3392" s="1">
        <v>17.493500000000001</v>
      </c>
      <c r="G3392" s="1" t="s">
        <v>38</v>
      </c>
      <c r="H3392" s="1" t="s">
        <v>31</v>
      </c>
      <c r="I3392" s="1" t="s">
        <v>32</v>
      </c>
      <c r="J3392" s="1" t="s">
        <v>33</v>
      </c>
      <c r="K3392" s="1" t="s">
        <v>34</v>
      </c>
      <c r="L3392" s="1" t="s">
        <v>35</v>
      </c>
      <c r="M3392" s="1" t="s">
        <v>36</v>
      </c>
      <c r="N3392" s="3" t="s">
        <v>37</v>
      </c>
    </row>
    <row r="3393" spans="1:14" ht="19.95" customHeight="1" x14ac:dyDescent="0.25">
      <c r="A3393" s="2">
        <v>117075</v>
      </c>
      <c r="B3393" s="1">
        <v>88</v>
      </c>
      <c r="C3393" s="1">
        <v>3.5301</v>
      </c>
      <c r="D3393" s="1">
        <v>6.6090999999999998</v>
      </c>
      <c r="E3393" s="1">
        <v>14.491099999999999</v>
      </c>
      <c r="F3393" s="1">
        <v>29.6526</v>
      </c>
      <c r="G3393" s="1" t="s">
        <v>14</v>
      </c>
      <c r="H3393" s="1" t="s">
        <v>22</v>
      </c>
      <c r="I3393" s="1" t="s">
        <v>23</v>
      </c>
      <c r="J3393" s="1" t="s">
        <v>24</v>
      </c>
      <c r="K3393" s="1" t="s">
        <v>25</v>
      </c>
      <c r="L3393" s="1" t="s">
        <v>26</v>
      </c>
      <c r="M3393" s="1" t="s">
        <v>27</v>
      </c>
      <c r="N3393" s="3" t="s">
        <v>28</v>
      </c>
    </row>
    <row r="3394" spans="1:14" ht="19.95" customHeight="1" x14ac:dyDescent="0.25">
      <c r="A3394" s="2">
        <v>117028</v>
      </c>
      <c r="B3394" s="1">
        <v>99</v>
      </c>
      <c r="C3394" s="1">
        <v>3.4462000000000002</v>
      </c>
      <c r="D3394" s="1">
        <v>6.5762999999999998</v>
      </c>
      <c r="E3394" s="1">
        <v>13.1081</v>
      </c>
      <c r="F3394" s="1">
        <v>27.235299999999999</v>
      </c>
      <c r="G3394" s="1" t="s">
        <v>14</v>
      </c>
      <c r="H3394" s="1" t="s">
        <v>22</v>
      </c>
      <c r="I3394" s="1" t="s">
        <v>23</v>
      </c>
      <c r="J3394" s="1" t="s">
        <v>24</v>
      </c>
      <c r="K3394" s="1" t="s">
        <v>25</v>
      </c>
      <c r="L3394" s="1" t="s">
        <v>26</v>
      </c>
      <c r="M3394" s="1" t="s">
        <v>27</v>
      </c>
      <c r="N3394" s="3" t="s">
        <v>28</v>
      </c>
    </row>
    <row r="3395" spans="1:14" ht="19.95" hidden="1" customHeight="1" x14ac:dyDescent="0.25">
      <c r="A3395" s="2">
        <v>117023</v>
      </c>
      <c r="B3395" s="1">
        <v>48</v>
      </c>
      <c r="C3395" s="1">
        <v>2.746</v>
      </c>
      <c r="D3395" s="1">
        <v>5.9105999999999996</v>
      </c>
      <c r="E3395" s="1">
        <v>10.235900000000001</v>
      </c>
      <c r="F3395" s="1">
        <v>20.831</v>
      </c>
      <c r="G3395" s="1" t="s">
        <v>38</v>
      </c>
      <c r="H3395" s="1" t="s">
        <v>15</v>
      </c>
      <c r="I3395" s="1" t="s">
        <v>16</v>
      </c>
      <c r="J3395" s="1" t="s">
        <v>17</v>
      </c>
      <c r="K3395" s="1" t="s">
        <v>18</v>
      </c>
      <c r="L3395" s="1" t="s">
        <v>19</v>
      </c>
      <c r="M3395" s="1" t="s">
        <v>20</v>
      </c>
      <c r="N3395" s="3" t="s">
        <v>21</v>
      </c>
    </row>
    <row r="3396" spans="1:14" ht="19.95" customHeight="1" x14ac:dyDescent="0.25">
      <c r="A3396" s="2">
        <v>117016</v>
      </c>
      <c r="B3396" s="1">
        <v>61</v>
      </c>
      <c r="C3396" s="1">
        <v>3.4418000000000002</v>
      </c>
      <c r="D3396" s="1">
        <v>6.0636999999999999</v>
      </c>
      <c r="E3396" s="1">
        <v>12.607900000000001</v>
      </c>
      <c r="F3396" s="1">
        <v>26.503599999999999</v>
      </c>
      <c r="G3396" s="1" t="s">
        <v>38</v>
      </c>
      <c r="H3396" s="1" t="s">
        <v>22</v>
      </c>
      <c r="I3396" s="1" t="s">
        <v>23</v>
      </c>
      <c r="J3396" s="1" t="s">
        <v>24</v>
      </c>
      <c r="K3396" s="1" t="s">
        <v>25</v>
      </c>
      <c r="L3396" s="1" t="s">
        <v>26</v>
      </c>
      <c r="M3396" s="1" t="s">
        <v>27</v>
      </c>
      <c r="N3396" s="3" t="s">
        <v>28</v>
      </c>
    </row>
    <row r="3397" spans="1:14" ht="19.95" hidden="1" customHeight="1" x14ac:dyDescent="0.25">
      <c r="A3397" s="2">
        <v>117010</v>
      </c>
      <c r="B3397" s="1">
        <v>12</v>
      </c>
      <c r="C3397" s="1">
        <v>1.6822999999999999</v>
      </c>
      <c r="D3397" s="1">
        <v>4.3017000000000003</v>
      </c>
      <c r="E3397" s="1">
        <v>9.1668000000000003</v>
      </c>
      <c r="F3397" s="1">
        <v>17.302700000000002</v>
      </c>
      <c r="G3397" s="1" t="s">
        <v>29</v>
      </c>
      <c r="H3397" s="1" t="s">
        <v>31</v>
      </c>
      <c r="I3397" s="1" t="s">
        <v>32</v>
      </c>
      <c r="J3397" s="1" t="s">
        <v>33</v>
      </c>
      <c r="K3397" s="1" t="s">
        <v>34</v>
      </c>
      <c r="L3397" s="1" t="s">
        <v>35</v>
      </c>
      <c r="M3397" s="1" t="s">
        <v>36</v>
      </c>
      <c r="N3397" s="3" t="s">
        <v>37</v>
      </c>
    </row>
    <row r="3398" spans="1:14" ht="19.95" customHeight="1" x14ac:dyDescent="0.25">
      <c r="A3398" s="2">
        <v>116963</v>
      </c>
      <c r="B3398" s="1">
        <v>62</v>
      </c>
      <c r="C3398" s="1">
        <v>3.2149000000000001</v>
      </c>
      <c r="D3398" s="1">
        <v>6.9705000000000004</v>
      </c>
      <c r="E3398" s="1">
        <v>15.0564</v>
      </c>
      <c r="F3398" s="1">
        <v>26.227699999999999</v>
      </c>
      <c r="G3398" s="1" t="s">
        <v>14</v>
      </c>
      <c r="H3398" s="1" t="s">
        <v>22</v>
      </c>
      <c r="I3398" s="1" t="s">
        <v>23</v>
      </c>
      <c r="J3398" s="1" t="s">
        <v>24</v>
      </c>
      <c r="K3398" s="1" t="s">
        <v>25</v>
      </c>
      <c r="L3398" s="1" t="s">
        <v>26</v>
      </c>
      <c r="M3398" s="1" t="s">
        <v>27</v>
      </c>
      <c r="N3398" s="3" t="s">
        <v>28</v>
      </c>
    </row>
    <row r="3399" spans="1:14" ht="19.95" customHeight="1" x14ac:dyDescent="0.25">
      <c r="A3399" s="2">
        <v>116961</v>
      </c>
      <c r="B3399" s="1">
        <v>74</v>
      </c>
      <c r="C3399" s="1">
        <v>3.7551999999999999</v>
      </c>
      <c r="D3399" s="1">
        <v>6.0839999999999996</v>
      </c>
      <c r="E3399" s="1">
        <v>15.952400000000001</v>
      </c>
      <c r="F3399" s="1">
        <v>25.304400000000001</v>
      </c>
      <c r="G3399" s="1" t="s">
        <v>29</v>
      </c>
      <c r="H3399" s="1" t="s">
        <v>22</v>
      </c>
      <c r="I3399" s="1" t="s">
        <v>23</v>
      </c>
      <c r="J3399" s="1" t="s">
        <v>24</v>
      </c>
      <c r="K3399" s="1" t="s">
        <v>25</v>
      </c>
      <c r="L3399" s="1" t="s">
        <v>26</v>
      </c>
      <c r="M3399" s="1" t="s">
        <v>27</v>
      </c>
      <c r="N3399" s="3" t="s">
        <v>28</v>
      </c>
    </row>
    <row r="3400" spans="1:14" ht="19.95" customHeight="1" x14ac:dyDescent="0.25">
      <c r="A3400" s="2">
        <v>116954</v>
      </c>
      <c r="B3400" s="1">
        <v>62</v>
      </c>
      <c r="C3400" s="1">
        <v>3.9028</v>
      </c>
      <c r="D3400" s="1">
        <v>6.4333</v>
      </c>
      <c r="E3400" s="1">
        <v>15.793900000000001</v>
      </c>
      <c r="F3400" s="1">
        <v>25.900300000000001</v>
      </c>
      <c r="G3400" s="1" t="s">
        <v>30</v>
      </c>
      <c r="H3400" s="1" t="s">
        <v>22</v>
      </c>
      <c r="I3400" s="1" t="s">
        <v>23</v>
      </c>
      <c r="J3400" s="1" t="s">
        <v>24</v>
      </c>
      <c r="K3400" s="1" t="s">
        <v>25</v>
      </c>
      <c r="L3400" s="1" t="s">
        <v>26</v>
      </c>
      <c r="M3400" s="1" t="s">
        <v>27</v>
      </c>
      <c r="N3400" s="3" t="s">
        <v>28</v>
      </c>
    </row>
    <row r="3401" spans="1:14" ht="19.95" hidden="1" customHeight="1" x14ac:dyDescent="0.25">
      <c r="A3401" s="2">
        <v>116944</v>
      </c>
      <c r="B3401" s="1">
        <v>22</v>
      </c>
      <c r="C3401" s="1">
        <v>1.2543</v>
      </c>
      <c r="D3401" s="1">
        <v>4.0982000000000003</v>
      </c>
      <c r="E3401" s="1">
        <v>8.1766000000000005</v>
      </c>
      <c r="F3401" s="1">
        <v>16.9588</v>
      </c>
      <c r="G3401" s="1" t="s">
        <v>30</v>
      </c>
      <c r="H3401" s="1" t="s">
        <v>31</v>
      </c>
      <c r="I3401" s="1" t="s">
        <v>32</v>
      </c>
      <c r="J3401" s="1" t="s">
        <v>33</v>
      </c>
      <c r="K3401" s="1" t="s">
        <v>34</v>
      </c>
      <c r="L3401" s="1" t="s">
        <v>35</v>
      </c>
      <c r="M3401" s="1" t="s">
        <v>36</v>
      </c>
      <c r="N3401" s="3" t="s">
        <v>37</v>
      </c>
    </row>
    <row r="3402" spans="1:14" ht="19.95" hidden="1" customHeight="1" x14ac:dyDescent="0.25">
      <c r="A3402" s="2">
        <v>116897</v>
      </c>
      <c r="B3402" s="1">
        <v>49</v>
      </c>
      <c r="C3402" s="1">
        <v>2.5066999999999999</v>
      </c>
      <c r="D3402" s="1">
        <v>5.8570000000000002</v>
      </c>
      <c r="E3402" s="1">
        <v>11.6852</v>
      </c>
      <c r="F3402" s="1">
        <v>24.184999999999999</v>
      </c>
      <c r="G3402" s="1" t="s">
        <v>29</v>
      </c>
      <c r="H3402" s="1" t="s">
        <v>15</v>
      </c>
      <c r="I3402" s="1" t="s">
        <v>16</v>
      </c>
      <c r="J3402" s="1" t="s">
        <v>17</v>
      </c>
      <c r="K3402" s="1" t="s">
        <v>18</v>
      </c>
      <c r="L3402" s="1" t="s">
        <v>19</v>
      </c>
      <c r="M3402" s="1" t="s">
        <v>20</v>
      </c>
      <c r="N3402" s="3" t="s">
        <v>21</v>
      </c>
    </row>
    <row r="3403" spans="1:14" ht="19.95" hidden="1" customHeight="1" x14ac:dyDescent="0.25">
      <c r="A3403" s="2">
        <v>116884</v>
      </c>
      <c r="B3403" s="1">
        <v>23</v>
      </c>
      <c r="C3403" s="1">
        <v>1.738</v>
      </c>
      <c r="D3403" s="1">
        <v>4.6802999999999999</v>
      </c>
      <c r="E3403" s="1">
        <v>8.0004000000000008</v>
      </c>
      <c r="F3403" s="1">
        <v>17.016100000000002</v>
      </c>
      <c r="G3403" s="1" t="s">
        <v>30</v>
      </c>
      <c r="H3403" s="1" t="s">
        <v>31</v>
      </c>
      <c r="I3403" s="1" t="s">
        <v>32</v>
      </c>
      <c r="J3403" s="1" t="s">
        <v>33</v>
      </c>
      <c r="K3403" s="1" t="s">
        <v>34</v>
      </c>
      <c r="L3403" s="1" t="s">
        <v>35</v>
      </c>
      <c r="M3403" s="1" t="s">
        <v>36</v>
      </c>
      <c r="N3403" s="3" t="s">
        <v>37</v>
      </c>
    </row>
    <row r="3404" spans="1:14" ht="19.95" customHeight="1" x14ac:dyDescent="0.25">
      <c r="A3404" s="2">
        <v>116873</v>
      </c>
      <c r="B3404" s="1">
        <v>63</v>
      </c>
      <c r="C3404" s="1">
        <v>3.4853000000000001</v>
      </c>
      <c r="D3404" s="1">
        <v>6.5758000000000001</v>
      </c>
      <c r="E3404" s="1">
        <v>12.224600000000001</v>
      </c>
      <c r="F3404" s="1">
        <v>28.4678</v>
      </c>
      <c r="G3404" s="1" t="s">
        <v>29</v>
      </c>
      <c r="H3404" s="1" t="s">
        <v>22</v>
      </c>
      <c r="I3404" s="1" t="s">
        <v>23</v>
      </c>
      <c r="J3404" s="1" t="s">
        <v>24</v>
      </c>
      <c r="K3404" s="1" t="s">
        <v>25</v>
      </c>
      <c r="L3404" s="1" t="s">
        <v>26</v>
      </c>
      <c r="M3404" s="1" t="s">
        <v>27</v>
      </c>
      <c r="N3404" s="3" t="s">
        <v>28</v>
      </c>
    </row>
    <row r="3405" spans="1:14" ht="19.95" hidden="1" customHeight="1" x14ac:dyDescent="0.25">
      <c r="A3405" s="2">
        <v>116858</v>
      </c>
      <c r="B3405" s="1">
        <v>51</v>
      </c>
      <c r="C3405" s="1">
        <v>2.7185000000000001</v>
      </c>
      <c r="D3405" s="1">
        <v>5.5746000000000002</v>
      </c>
      <c r="E3405" s="1">
        <v>10.8856</v>
      </c>
      <c r="F3405" s="1">
        <v>21.260200000000001</v>
      </c>
      <c r="G3405" s="1" t="s">
        <v>14</v>
      </c>
      <c r="H3405" s="1" t="s">
        <v>15</v>
      </c>
      <c r="I3405" s="1" t="s">
        <v>16</v>
      </c>
      <c r="J3405" s="1" t="s">
        <v>17</v>
      </c>
      <c r="K3405" s="1" t="s">
        <v>18</v>
      </c>
      <c r="L3405" s="1" t="s">
        <v>19</v>
      </c>
      <c r="M3405" s="1" t="s">
        <v>20</v>
      </c>
      <c r="N3405" s="3" t="s">
        <v>21</v>
      </c>
    </row>
    <row r="3406" spans="1:14" ht="19.95" hidden="1" customHeight="1" x14ac:dyDescent="0.25">
      <c r="A3406" s="2">
        <v>116818</v>
      </c>
      <c r="B3406" s="1">
        <v>38</v>
      </c>
      <c r="C3406" s="1">
        <v>2.5108000000000001</v>
      </c>
      <c r="D3406" s="1">
        <v>5.6288</v>
      </c>
      <c r="E3406" s="1">
        <v>10.459099999999999</v>
      </c>
      <c r="F3406" s="1">
        <v>20.754799999999999</v>
      </c>
      <c r="G3406" s="1" t="s">
        <v>30</v>
      </c>
      <c r="H3406" s="1" t="s">
        <v>15</v>
      </c>
      <c r="I3406" s="1" t="s">
        <v>16</v>
      </c>
      <c r="J3406" s="1" t="s">
        <v>17</v>
      </c>
      <c r="K3406" s="1" t="s">
        <v>18</v>
      </c>
      <c r="L3406" s="1" t="s">
        <v>19</v>
      </c>
      <c r="M3406" s="1" t="s">
        <v>20</v>
      </c>
      <c r="N3406" s="3" t="s">
        <v>21</v>
      </c>
    </row>
    <row r="3407" spans="1:14" ht="19.95" hidden="1" customHeight="1" x14ac:dyDescent="0.25">
      <c r="A3407" s="2">
        <v>116818</v>
      </c>
      <c r="B3407" s="1">
        <v>13</v>
      </c>
      <c r="C3407" s="1">
        <v>1.026</v>
      </c>
      <c r="D3407" s="1">
        <v>4.4375999999999998</v>
      </c>
      <c r="E3407" s="1">
        <v>9.0643999999999991</v>
      </c>
      <c r="F3407" s="1">
        <v>17.172799999999999</v>
      </c>
      <c r="G3407" s="1" t="s">
        <v>14</v>
      </c>
      <c r="H3407" s="1" t="s">
        <v>31</v>
      </c>
      <c r="I3407" s="1" t="s">
        <v>32</v>
      </c>
      <c r="J3407" s="1" t="s">
        <v>33</v>
      </c>
      <c r="K3407" s="1" t="s">
        <v>34</v>
      </c>
      <c r="L3407" s="1" t="s">
        <v>35</v>
      </c>
      <c r="M3407" s="1" t="s">
        <v>36</v>
      </c>
      <c r="N3407" s="3" t="s">
        <v>37</v>
      </c>
    </row>
    <row r="3408" spans="1:14" ht="19.95" customHeight="1" x14ac:dyDescent="0.25">
      <c r="A3408" s="2">
        <v>116809</v>
      </c>
      <c r="B3408" s="1">
        <v>73</v>
      </c>
      <c r="C3408" s="1">
        <v>3.2412000000000001</v>
      </c>
      <c r="D3408" s="1">
        <v>6.5568999999999997</v>
      </c>
      <c r="E3408" s="1">
        <v>14.3066</v>
      </c>
      <c r="F3408" s="1">
        <v>26.057099999999998</v>
      </c>
      <c r="G3408" s="1" t="s">
        <v>14</v>
      </c>
      <c r="H3408" s="1" t="s">
        <v>22</v>
      </c>
      <c r="I3408" s="1" t="s">
        <v>23</v>
      </c>
      <c r="J3408" s="1" t="s">
        <v>24</v>
      </c>
      <c r="K3408" s="1" t="s">
        <v>25</v>
      </c>
      <c r="L3408" s="1" t="s">
        <v>26</v>
      </c>
      <c r="M3408" s="1" t="s">
        <v>27</v>
      </c>
      <c r="N3408" s="3" t="s">
        <v>28</v>
      </c>
    </row>
    <row r="3409" spans="1:14" ht="19.95" hidden="1" customHeight="1" x14ac:dyDescent="0.25">
      <c r="A3409" s="2">
        <v>116795</v>
      </c>
      <c r="B3409" s="1">
        <v>42</v>
      </c>
      <c r="C3409" s="1">
        <v>2.4470000000000001</v>
      </c>
      <c r="D3409" s="1">
        <v>5.5422000000000002</v>
      </c>
      <c r="E3409" s="1">
        <v>11.448</v>
      </c>
      <c r="F3409" s="1">
        <v>20.909800000000001</v>
      </c>
      <c r="G3409" s="1" t="s">
        <v>38</v>
      </c>
      <c r="H3409" s="1" t="s">
        <v>15</v>
      </c>
      <c r="I3409" s="1" t="s">
        <v>16</v>
      </c>
      <c r="J3409" s="1" t="s">
        <v>17</v>
      </c>
      <c r="K3409" s="1" t="s">
        <v>18</v>
      </c>
      <c r="L3409" s="1" t="s">
        <v>19</v>
      </c>
      <c r="M3409" s="1" t="s">
        <v>20</v>
      </c>
      <c r="N3409" s="3" t="s">
        <v>21</v>
      </c>
    </row>
    <row r="3410" spans="1:14" ht="19.95" hidden="1" customHeight="1" x14ac:dyDescent="0.25">
      <c r="A3410" s="2">
        <v>116794</v>
      </c>
      <c r="B3410" s="1">
        <v>16</v>
      </c>
      <c r="C3410" s="1">
        <v>1.377</v>
      </c>
      <c r="D3410" s="1">
        <v>4.75</v>
      </c>
      <c r="E3410" s="1">
        <v>9.8407</v>
      </c>
      <c r="F3410" s="1">
        <v>17.282</v>
      </c>
      <c r="G3410" s="1" t="s">
        <v>29</v>
      </c>
      <c r="H3410" s="1" t="s">
        <v>31</v>
      </c>
      <c r="I3410" s="1" t="s">
        <v>32</v>
      </c>
      <c r="J3410" s="1" t="s">
        <v>33</v>
      </c>
      <c r="K3410" s="1" t="s">
        <v>34</v>
      </c>
      <c r="L3410" s="1" t="s">
        <v>35</v>
      </c>
      <c r="M3410" s="1" t="s">
        <v>36</v>
      </c>
      <c r="N3410" s="3" t="s">
        <v>37</v>
      </c>
    </row>
    <row r="3411" spans="1:14" ht="19.95" customHeight="1" x14ac:dyDescent="0.25">
      <c r="A3411" s="2">
        <v>116787</v>
      </c>
      <c r="B3411" s="1">
        <v>64</v>
      </c>
      <c r="C3411" s="1">
        <v>3.9291</v>
      </c>
      <c r="D3411" s="1">
        <v>6.3655999999999997</v>
      </c>
      <c r="E3411" s="1">
        <v>15.305300000000001</v>
      </c>
      <c r="F3411" s="1">
        <v>27.619199999999999</v>
      </c>
      <c r="G3411" s="1" t="s">
        <v>30</v>
      </c>
      <c r="H3411" s="1" t="s">
        <v>22</v>
      </c>
      <c r="I3411" s="1" t="s">
        <v>23</v>
      </c>
      <c r="J3411" s="1" t="s">
        <v>24</v>
      </c>
      <c r="K3411" s="1" t="s">
        <v>25</v>
      </c>
      <c r="L3411" s="1" t="s">
        <v>26</v>
      </c>
      <c r="M3411" s="1" t="s">
        <v>27</v>
      </c>
      <c r="N3411" s="3" t="s">
        <v>28</v>
      </c>
    </row>
    <row r="3412" spans="1:14" ht="19.95" hidden="1" customHeight="1" x14ac:dyDescent="0.25">
      <c r="A3412" s="2">
        <v>116771</v>
      </c>
      <c r="B3412" s="1">
        <v>10</v>
      </c>
      <c r="C3412" s="1">
        <v>1.9249000000000001</v>
      </c>
      <c r="D3412" s="1">
        <v>4.4196</v>
      </c>
      <c r="E3412" s="1">
        <v>8.3018000000000001</v>
      </c>
      <c r="F3412" s="1">
        <v>17.360700000000001</v>
      </c>
      <c r="G3412" s="1" t="s">
        <v>30</v>
      </c>
      <c r="H3412" s="1" t="s">
        <v>31</v>
      </c>
      <c r="I3412" s="1" t="s">
        <v>32</v>
      </c>
      <c r="J3412" s="1" t="s">
        <v>33</v>
      </c>
      <c r="K3412" s="1" t="s">
        <v>34</v>
      </c>
      <c r="L3412" s="1" t="s">
        <v>35</v>
      </c>
      <c r="M3412" s="1" t="s">
        <v>36</v>
      </c>
      <c r="N3412" s="3" t="s">
        <v>37</v>
      </c>
    </row>
    <row r="3413" spans="1:14" ht="19.95" hidden="1" customHeight="1" x14ac:dyDescent="0.25">
      <c r="A3413" s="2">
        <v>116749</v>
      </c>
      <c r="B3413" s="1">
        <v>45</v>
      </c>
      <c r="C3413" s="1">
        <v>2.6737000000000002</v>
      </c>
      <c r="D3413" s="1">
        <v>5.8244999999999996</v>
      </c>
      <c r="E3413" s="1">
        <v>10.4635</v>
      </c>
      <c r="F3413" s="1">
        <v>20.0243</v>
      </c>
      <c r="G3413" s="1" t="s">
        <v>29</v>
      </c>
      <c r="H3413" s="1" t="s">
        <v>15</v>
      </c>
      <c r="I3413" s="1" t="s">
        <v>16</v>
      </c>
      <c r="J3413" s="1" t="s">
        <v>17</v>
      </c>
      <c r="K3413" s="1" t="s">
        <v>18</v>
      </c>
      <c r="L3413" s="1" t="s">
        <v>19</v>
      </c>
      <c r="M3413" s="1" t="s">
        <v>20</v>
      </c>
      <c r="N3413" s="3" t="s">
        <v>21</v>
      </c>
    </row>
    <row r="3414" spans="1:14" ht="19.95" customHeight="1" x14ac:dyDescent="0.25">
      <c r="A3414" s="2">
        <v>116746</v>
      </c>
      <c r="B3414" s="1">
        <v>82</v>
      </c>
      <c r="C3414" s="1">
        <v>3.8542000000000001</v>
      </c>
      <c r="D3414" s="1">
        <v>6.2881999999999998</v>
      </c>
      <c r="E3414" s="1">
        <v>13.0387</v>
      </c>
      <c r="F3414" s="1">
        <v>27.546199999999999</v>
      </c>
      <c r="G3414" s="1" t="s">
        <v>29</v>
      </c>
      <c r="H3414" s="1" t="s">
        <v>22</v>
      </c>
      <c r="I3414" s="1" t="s">
        <v>23</v>
      </c>
      <c r="J3414" s="1" t="s">
        <v>24</v>
      </c>
      <c r="K3414" s="1" t="s">
        <v>25</v>
      </c>
      <c r="L3414" s="1" t="s">
        <v>26</v>
      </c>
      <c r="M3414" s="1" t="s">
        <v>27</v>
      </c>
      <c r="N3414" s="3" t="s">
        <v>28</v>
      </c>
    </row>
    <row r="3415" spans="1:14" ht="19.95" hidden="1" customHeight="1" x14ac:dyDescent="0.25">
      <c r="A3415" s="2">
        <v>116688</v>
      </c>
      <c r="B3415" s="1">
        <v>32</v>
      </c>
      <c r="C3415" s="1">
        <v>2.0800999999999998</v>
      </c>
      <c r="D3415" s="1">
        <v>5.3438999999999997</v>
      </c>
      <c r="E3415" s="1">
        <v>10.3881</v>
      </c>
      <c r="F3415" s="1">
        <v>21.066700000000001</v>
      </c>
      <c r="G3415" s="1" t="s">
        <v>30</v>
      </c>
      <c r="H3415" s="1" t="s">
        <v>15</v>
      </c>
      <c r="I3415" s="1" t="s">
        <v>16</v>
      </c>
      <c r="J3415" s="1" t="s">
        <v>17</v>
      </c>
      <c r="K3415" s="1" t="s">
        <v>18</v>
      </c>
      <c r="L3415" s="1" t="s">
        <v>19</v>
      </c>
      <c r="M3415" s="1" t="s">
        <v>20</v>
      </c>
      <c r="N3415" s="3" t="s">
        <v>21</v>
      </c>
    </row>
    <row r="3416" spans="1:14" ht="19.95" hidden="1" customHeight="1" x14ac:dyDescent="0.25">
      <c r="A3416" s="2">
        <v>116628</v>
      </c>
      <c r="B3416" s="1">
        <v>25</v>
      </c>
      <c r="C3416" s="1">
        <v>1.1554</v>
      </c>
      <c r="D3416" s="1">
        <v>4.2504999999999997</v>
      </c>
      <c r="E3416" s="1">
        <v>9.9105000000000008</v>
      </c>
      <c r="F3416" s="1">
        <v>19.847300000000001</v>
      </c>
      <c r="G3416" s="1" t="s">
        <v>29</v>
      </c>
      <c r="H3416" s="1" t="s">
        <v>31</v>
      </c>
      <c r="I3416" s="1" t="s">
        <v>32</v>
      </c>
      <c r="J3416" s="1" t="s">
        <v>33</v>
      </c>
      <c r="K3416" s="1" t="s">
        <v>34</v>
      </c>
      <c r="L3416" s="1" t="s">
        <v>35</v>
      </c>
      <c r="M3416" s="1" t="s">
        <v>36</v>
      </c>
      <c r="N3416" s="3" t="s">
        <v>37</v>
      </c>
    </row>
    <row r="3417" spans="1:14" ht="19.95" hidden="1" customHeight="1" x14ac:dyDescent="0.25">
      <c r="A3417" s="2">
        <v>116617</v>
      </c>
      <c r="B3417" s="1">
        <v>18</v>
      </c>
      <c r="C3417" s="1">
        <v>1.5832999999999999</v>
      </c>
      <c r="D3417" s="1">
        <v>4.8682999999999996</v>
      </c>
      <c r="E3417" s="1">
        <v>9.3536000000000001</v>
      </c>
      <c r="F3417" s="1">
        <v>18.8476</v>
      </c>
      <c r="G3417" s="1" t="s">
        <v>30</v>
      </c>
      <c r="H3417" s="1" t="s">
        <v>31</v>
      </c>
      <c r="I3417" s="1" t="s">
        <v>32</v>
      </c>
      <c r="J3417" s="1" t="s">
        <v>33</v>
      </c>
      <c r="K3417" s="1" t="s">
        <v>34</v>
      </c>
      <c r="L3417" s="1" t="s">
        <v>35</v>
      </c>
      <c r="M3417" s="1" t="s">
        <v>36</v>
      </c>
      <c r="N3417" s="3" t="s">
        <v>37</v>
      </c>
    </row>
    <row r="3418" spans="1:14" ht="19.95" hidden="1" customHeight="1" x14ac:dyDescent="0.25">
      <c r="A3418" s="2">
        <v>116535</v>
      </c>
      <c r="B3418" s="1">
        <v>12</v>
      </c>
      <c r="C3418" s="1">
        <v>1.4661999999999999</v>
      </c>
      <c r="D3418" s="1">
        <v>4.9707999999999997</v>
      </c>
      <c r="E3418" s="1">
        <v>9.0437999999999992</v>
      </c>
      <c r="F3418" s="1">
        <v>16.348299999999998</v>
      </c>
      <c r="G3418" s="1" t="s">
        <v>38</v>
      </c>
      <c r="H3418" s="1" t="s">
        <v>31</v>
      </c>
      <c r="I3418" s="1" t="s">
        <v>32</v>
      </c>
      <c r="J3418" s="1" t="s">
        <v>33</v>
      </c>
      <c r="K3418" s="1" t="s">
        <v>34</v>
      </c>
      <c r="L3418" s="1" t="s">
        <v>35</v>
      </c>
      <c r="M3418" s="1" t="s">
        <v>36</v>
      </c>
      <c r="N3418" s="3" t="s">
        <v>37</v>
      </c>
    </row>
    <row r="3419" spans="1:14" ht="19.95" hidden="1" customHeight="1" x14ac:dyDescent="0.25">
      <c r="A3419" s="2">
        <v>116473</v>
      </c>
      <c r="B3419" s="1">
        <v>18</v>
      </c>
      <c r="C3419" s="1">
        <v>1.4919</v>
      </c>
      <c r="D3419" s="1">
        <v>4.7146999999999997</v>
      </c>
      <c r="E3419" s="1">
        <v>9.1061999999999994</v>
      </c>
      <c r="F3419" s="1">
        <v>17.635000000000002</v>
      </c>
      <c r="G3419" s="1" t="s">
        <v>30</v>
      </c>
      <c r="H3419" s="1" t="s">
        <v>31</v>
      </c>
      <c r="I3419" s="1" t="s">
        <v>32</v>
      </c>
      <c r="J3419" s="1" t="s">
        <v>33</v>
      </c>
      <c r="K3419" s="1" t="s">
        <v>34</v>
      </c>
      <c r="L3419" s="1" t="s">
        <v>35</v>
      </c>
      <c r="M3419" s="1" t="s">
        <v>36</v>
      </c>
      <c r="N3419" s="3" t="s">
        <v>37</v>
      </c>
    </row>
    <row r="3420" spans="1:14" ht="19.95" customHeight="1" x14ac:dyDescent="0.25">
      <c r="A3420" s="2">
        <v>116423</v>
      </c>
      <c r="B3420" s="1">
        <v>83</v>
      </c>
      <c r="C3420" s="1">
        <v>3.9218999999999999</v>
      </c>
      <c r="D3420" s="1">
        <v>6.0674000000000001</v>
      </c>
      <c r="E3420" s="1">
        <v>15.250999999999999</v>
      </c>
      <c r="F3420" s="1">
        <v>28.878399999999999</v>
      </c>
      <c r="G3420" s="1" t="s">
        <v>29</v>
      </c>
      <c r="H3420" s="1" t="s">
        <v>22</v>
      </c>
      <c r="I3420" s="1" t="s">
        <v>23</v>
      </c>
      <c r="J3420" s="1" t="s">
        <v>24</v>
      </c>
      <c r="K3420" s="1" t="s">
        <v>25</v>
      </c>
      <c r="L3420" s="1" t="s">
        <v>26</v>
      </c>
      <c r="M3420" s="1" t="s">
        <v>27</v>
      </c>
      <c r="N3420" s="3" t="s">
        <v>28</v>
      </c>
    </row>
    <row r="3421" spans="1:14" ht="19.95" hidden="1" customHeight="1" x14ac:dyDescent="0.25">
      <c r="A3421" s="2">
        <v>116418</v>
      </c>
      <c r="B3421" s="1">
        <v>31</v>
      </c>
      <c r="C3421" s="1">
        <v>2.4321000000000002</v>
      </c>
      <c r="D3421" s="1">
        <v>5.1986999999999997</v>
      </c>
      <c r="E3421" s="1">
        <v>10.0555</v>
      </c>
      <c r="F3421" s="1">
        <v>20.5093</v>
      </c>
      <c r="G3421" s="1" t="s">
        <v>14</v>
      </c>
      <c r="H3421" s="1" t="s">
        <v>15</v>
      </c>
      <c r="I3421" s="1" t="s">
        <v>16</v>
      </c>
      <c r="J3421" s="1" t="s">
        <v>17</v>
      </c>
      <c r="K3421" s="1" t="s">
        <v>18</v>
      </c>
      <c r="L3421" s="1" t="s">
        <v>19</v>
      </c>
      <c r="M3421" s="1" t="s">
        <v>20</v>
      </c>
      <c r="N3421" s="3" t="s">
        <v>21</v>
      </c>
    </row>
    <row r="3422" spans="1:14" ht="19.95" customHeight="1" x14ac:dyDescent="0.25">
      <c r="A3422" s="2">
        <v>116371</v>
      </c>
      <c r="B3422" s="1">
        <v>61</v>
      </c>
      <c r="C3422" s="1">
        <v>3.7814000000000001</v>
      </c>
      <c r="D3422" s="1">
        <v>6.7832999999999997</v>
      </c>
      <c r="E3422" s="1">
        <v>15.085800000000001</v>
      </c>
      <c r="F3422" s="1">
        <v>29.2165</v>
      </c>
      <c r="G3422" s="1" t="s">
        <v>14</v>
      </c>
      <c r="H3422" s="1" t="s">
        <v>22</v>
      </c>
      <c r="I3422" s="1" t="s">
        <v>23</v>
      </c>
      <c r="J3422" s="1" t="s">
        <v>24</v>
      </c>
      <c r="K3422" s="1" t="s">
        <v>25</v>
      </c>
      <c r="L3422" s="1" t="s">
        <v>26</v>
      </c>
      <c r="M3422" s="1" t="s">
        <v>27</v>
      </c>
      <c r="N3422" s="3" t="s">
        <v>28</v>
      </c>
    </row>
    <row r="3423" spans="1:14" ht="19.95" hidden="1" customHeight="1" x14ac:dyDescent="0.25">
      <c r="A3423" s="2">
        <v>116363</v>
      </c>
      <c r="B3423" s="1">
        <v>52</v>
      </c>
      <c r="C3423" s="1">
        <v>2.8599000000000001</v>
      </c>
      <c r="D3423" s="1">
        <v>5.9402999999999997</v>
      </c>
      <c r="E3423" s="1">
        <v>10.4598</v>
      </c>
      <c r="F3423" s="1">
        <v>23.720700000000001</v>
      </c>
      <c r="G3423" s="1" t="s">
        <v>29</v>
      </c>
      <c r="H3423" s="1" t="s">
        <v>15</v>
      </c>
      <c r="I3423" s="1" t="s">
        <v>16</v>
      </c>
      <c r="J3423" s="1" t="s">
        <v>17</v>
      </c>
      <c r="K3423" s="1" t="s">
        <v>18</v>
      </c>
      <c r="L3423" s="1" t="s">
        <v>19</v>
      </c>
      <c r="M3423" s="1" t="s">
        <v>20</v>
      </c>
      <c r="N3423" s="3" t="s">
        <v>21</v>
      </c>
    </row>
    <row r="3424" spans="1:14" ht="19.95" customHeight="1" x14ac:dyDescent="0.25">
      <c r="A3424" s="2">
        <v>116362</v>
      </c>
      <c r="B3424" s="1">
        <v>75</v>
      </c>
      <c r="C3424" s="1">
        <v>3.5038999999999998</v>
      </c>
      <c r="D3424" s="1">
        <v>6.7462999999999997</v>
      </c>
      <c r="E3424" s="1">
        <v>13.119300000000001</v>
      </c>
      <c r="F3424" s="1">
        <v>26.805599999999998</v>
      </c>
      <c r="G3424" s="1" t="s">
        <v>14</v>
      </c>
      <c r="H3424" s="1" t="s">
        <v>22</v>
      </c>
      <c r="I3424" s="1" t="s">
        <v>23</v>
      </c>
      <c r="J3424" s="1" t="s">
        <v>24</v>
      </c>
      <c r="K3424" s="1" t="s">
        <v>25</v>
      </c>
      <c r="L3424" s="1" t="s">
        <v>26</v>
      </c>
      <c r="M3424" s="1" t="s">
        <v>27</v>
      </c>
      <c r="N3424" s="3" t="s">
        <v>28</v>
      </c>
    </row>
    <row r="3425" spans="1:14" ht="19.95" customHeight="1" x14ac:dyDescent="0.25">
      <c r="A3425" s="2">
        <v>116258</v>
      </c>
      <c r="B3425" s="1">
        <v>77</v>
      </c>
      <c r="C3425" s="1">
        <v>3.8405999999999998</v>
      </c>
      <c r="D3425" s="1">
        <v>6.8487999999999998</v>
      </c>
      <c r="E3425" s="1">
        <v>13.197699999999999</v>
      </c>
      <c r="F3425" s="1">
        <v>25.07</v>
      </c>
      <c r="G3425" s="1" t="s">
        <v>30</v>
      </c>
      <c r="H3425" s="1" t="s">
        <v>22</v>
      </c>
      <c r="I3425" s="1" t="s">
        <v>23</v>
      </c>
      <c r="J3425" s="1" t="s">
        <v>24</v>
      </c>
      <c r="K3425" s="1" t="s">
        <v>25</v>
      </c>
      <c r="L3425" s="1" t="s">
        <v>26</v>
      </c>
      <c r="M3425" s="1" t="s">
        <v>27</v>
      </c>
      <c r="N3425" s="3" t="s">
        <v>28</v>
      </c>
    </row>
    <row r="3426" spans="1:14" ht="19.95" customHeight="1" x14ac:dyDescent="0.25">
      <c r="A3426" s="2">
        <v>116230</v>
      </c>
      <c r="B3426" s="1">
        <v>99</v>
      </c>
      <c r="C3426" s="1">
        <v>3.4180000000000001</v>
      </c>
      <c r="D3426" s="1">
        <v>6.5187999999999997</v>
      </c>
      <c r="E3426" s="1">
        <v>13.2623</v>
      </c>
      <c r="F3426" s="1">
        <v>26.191500000000001</v>
      </c>
      <c r="G3426" s="1" t="s">
        <v>29</v>
      </c>
      <c r="H3426" s="1" t="s">
        <v>22</v>
      </c>
      <c r="I3426" s="1" t="s">
        <v>23</v>
      </c>
      <c r="J3426" s="1" t="s">
        <v>24</v>
      </c>
      <c r="K3426" s="1" t="s">
        <v>25</v>
      </c>
      <c r="L3426" s="1" t="s">
        <v>26</v>
      </c>
      <c r="M3426" s="1" t="s">
        <v>27</v>
      </c>
      <c r="N3426" s="3" t="s">
        <v>28</v>
      </c>
    </row>
    <row r="3427" spans="1:14" ht="19.95" hidden="1" customHeight="1" x14ac:dyDescent="0.25">
      <c r="A3427" s="2">
        <v>116198</v>
      </c>
      <c r="B3427" s="1">
        <v>39</v>
      </c>
      <c r="C3427" s="1">
        <v>2.3332999999999999</v>
      </c>
      <c r="D3427" s="1">
        <v>5.6012000000000004</v>
      </c>
      <c r="E3427" s="1">
        <v>10.267200000000001</v>
      </c>
      <c r="F3427" s="1">
        <v>22.668199999999999</v>
      </c>
      <c r="G3427" s="1" t="s">
        <v>29</v>
      </c>
      <c r="H3427" s="1" t="s">
        <v>15</v>
      </c>
      <c r="I3427" s="1" t="s">
        <v>16</v>
      </c>
      <c r="J3427" s="1" t="s">
        <v>17</v>
      </c>
      <c r="K3427" s="1" t="s">
        <v>18</v>
      </c>
      <c r="L3427" s="1" t="s">
        <v>19</v>
      </c>
      <c r="M3427" s="1" t="s">
        <v>20</v>
      </c>
      <c r="N3427" s="3" t="s">
        <v>21</v>
      </c>
    </row>
    <row r="3428" spans="1:14" ht="19.95" hidden="1" customHeight="1" x14ac:dyDescent="0.25">
      <c r="A3428" s="2">
        <v>116190</v>
      </c>
      <c r="B3428" s="1">
        <v>39</v>
      </c>
      <c r="C3428" s="1">
        <v>2.5632000000000001</v>
      </c>
      <c r="D3428" s="1">
        <v>5.1896000000000004</v>
      </c>
      <c r="E3428" s="1">
        <v>10.4398</v>
      </c>
      <c r="F3428" s="1">
        <v>23.655899999999999</v>
      </c>
      <c r="G3428" s="1" t="s">
        <v>29</v>
      </c>
      <c r="H3428" s="1" t="s">
        <v>15</v>
      </c>
      <c r="I3428" s="1" t="s">
        <v>16</v>
      </c>
      <c r="J3428" s="1" t="s">
        <v>17</v>
      </c>
      <c r="K3428" s="1" t="s">
        <v>18</v>
      </c>
      <c r="L3428" s="1" t="s">
        <v>19</v>
      </c>
      <c r="M3428" s="1" t="s">
        <v>20</v>
      </c>
      <c r="N3428" s="3" t="s">
        <v>21</v>
      </c>
    </row>
    <row r="3429" spans="1:14" ht="19.95" hidden="1" customHeight="1" x14ac:dyDescent="0.25">
      <c r="A3429" s="2">
        <v>116163</v>
      </c>
      <c r="B3429" s="1">
        <v>57</v>
      </c>
      <c r="C3429" s="1">
        <v>2.0905999999999998</v>
      </c>
      <c r="D3429" s="1">
        <v>5.7160000000000002</v>
      </c>
      <c r="E3429" s="1">
        <v>10.3782</v>
      </c>
      <c r="F3429" s="1">
        <v>20.639700000000001</v>
      </c>
      <c r="G3429" s="1" t="s">
        <v>30</v>
      </c>
      <c r="H3429" s="1" t="s">
        <v>15</v>
      </c>
      <c r="I3429" s="1" t="s">
        <v>16</v>
      </c>
      <c r="J3429" s="1" t="s">
        <v>17</v>
      </c>
      <c r="K3429" s="1" t="s">
        <v>18</v>
      </c>
      <c r="L3429" s="1" t="s">
        <v>19</v>
      </c>
      <c r="M3429" s="1" t="s">
        <v>20</v>
      </c>
      <c r="N3429" s="3" t="s">
        <v>21</v>
      </c>
    </row>
    <row r="3430" spans="1:14" ht="19.95" hidden="1" customHeight="1" x14ac:dyDescent="0.25">
      <c r="A3430" s="2">
        <v>116160</v>
      </c>
      <c r="B3430" s="1">
        <v>10</v>
      </c>
      <c r="C3430" s="1">
        <v>1.5093000000000001</v>
      </c>
      <c r="D3430" s="1">
        <v>4.5494000000000003</v>
      </c>
      <c r="E3430" s="1">
        <v>8.8263999999999996</v>
      </c>
      <c r="F3430" s="1">
        <v>16.886199999999999</v>
      </c>
      <c r="G3430" s="1" t="s">
        <v>38</v>
      </c>
      <c r="H3430" s="1" t="s">
        <v>31</v>
      </c>
      <c r="I3430" s="1" t="s">
        <v>32</v>
      </c>
      <c r="J3430" s="1" t="s">
        <v>33</v>
      </c>
      <c r="K3430" s="1" t="s">
        <v>34</v>
      </c>
      <c r="L3430" s="1" t="s">
        <v>35</v>
      </c>
      <c r="M3430" s="1" t="s">
        <v>36</v>
      </c>
      <c r="N3430" s="3" t="s">
        <v>37</v>
      </c>
    </row>
    <row r="3431" spans="1:14" ht="19.95" hidden="1" customHeight="1" x14ac:dyDescent="0.25">
      <c r="A3431" s="2">
        <v>116135</v>
      </c>
      <c r="B3431" s="1">
        <v>45</v>
      </c>
      <c r="C3431" s="1">
        <v>2.9260999999999999</v>
      </c>
      <c r="D3431" s="1">
        <v>5.2854000000000001</v>
      </c>
      <c r="E3431" s="1">
        <v>10.3749</v>
      </c>
      <c r="F3431" s="1">
        <v>20.623799999999999</v>
      </c>
      <c r="G3431" s="1" t="s">
        <v>38</v>
      </c>
      <c r="H3431" s="1" t="s">
        <v>15</v>
      </c>
      <c r="I3431" s="1" t="s">
        <v>16</v>
      </c>
      <c r="J3431" s="1" t="s">
        <v>17</v>
      </c>
      <c r="K3431" s="1" t="s">
        <v>18</v>
      </c>
      <c r="L3431" s="1" t="s">
        <v>19</v>
      </c>
      <c r="M3431" s="1" t="s">
        <v>20</v>
      </c>
      <c r="N3431" s="3" t="s">
        <v>21</v>
      </c>
    </row>
    <row r="3432" spans="1:14" ht="19.95" hidden="1" customHeight="1" x14ac:dyDescent="0.25">
      <c r="A3432" s="2">
        <v>116121</v>
      </c>
      <c r="B3432" s="1">
        <v>58</v>
      </c>
      <c r="C3432" s="1">
        <v>2.7824</v>
      </c>
      <c r="D3432" s="1">
        <v>5.5035999999999996</v>
      </c>
      <c r="E3432" s="1">
        <v>11.628</v>
      </c>
      <c r="F3432" s="1">
        <v>23.234400000000001</v>
      </c>
      <c r="G3432" s="1" t="s">
        <v>30</v>
      </c>
      <c r="H3432" s="1" t="s">
        <v>15</v>
      </c>
      <c r="I3432" s="1" t="s">
        <v>16</v>
      </c>
      <c r="J3432" s="1" t="s">
        <v>17</v>
      </c>
      <c r="K3432" s="1" t="s">
        <v>18</v>
      </c>
      <c r="L3432" s="1" t="s">
        <v>19</v>
      </c>
      <c r="M3432" s="1" t="s">
        <v>20</v>
      </c>
      <c r="N3432" s="3" t="s">
        <v>21</v>
      </c>
    </row>
    <row r="3433" spans="1:14" ht="19.95" hidden="1" customHeight="1" x14ac:dyDescent="0.25">
      <c r="A3433" s="2">
        <v>116112</v>
      </c>
      <c r="B3433" s="1">
        <v>25</v>
      </c>
      <c r="C3433" s="1">
        <v>1.2778</v>
      </c>
      <c r="D3433" s="1">
        <v>4.1003999999999996</v>
      </c>
      <c r="E3433" s="1">
        <v>8.2685999999999993</v>
      </c>
      <c r="F3433" s="1">
        <v>16.899799999999999</v>
      </c>
      <c r="G3433" s="1" t="s">
        <v>29</v>
      </c>
      <c r="H3433" s="1" t="s">
        <v>31</v>
      </c>
      <c r="I3433" s="1" t="s">
        <v>32</v>
      </c>
      <c r="J3433" s="1" t="s">
        <v>33</v>
      </c>
      <c r="K3433" s="1" t="s">
        <v>34</v>
      </c>
      <c r="L3433" s="1" t="s">
        <v>35</v>
      </c>
      <c r="M3433" s="1" t="s">
        <v>36</v>
      </c>
      <c r="N3433" s="3" t="s">
        <v>37</v>
      </c>
    </row>
    <row r="3434" spans="1:14" ht="19.95" hidden="1" customHeight="1" x14ac:dyDescent="0.25">
      <c r="A3434" s="2">
        <v>116096</v>
      </c>
      <c r="B3434" s="1">
        <v>59</v>
      </c>
      <c r="C3434" s="1">
        <v>2.8546</v>
      </c>
      <c r="D3434" s="1">
        <v>5.8807</v>
      </c>
      <c r="E3434" s="1">
        <v>11.4274</v>
      </c>
      <c r="F3434" s="1">
        <v>20.954999999999998</v>
      </c>
      <c r="G3434" s="1" t="s">
        <v>14</v>
      </c>
      <c r="H3434" s="1" t="s">
        <v>15</v>
      </c>
      <c r="I3434" s="1" t="s">
        <v>16</v>
      </c>
      <c r="J3434" s="1" t="s">
        <v>17</v>
      </c>
      <c r="K3434" s="1" t="s">
        <v>18</v>
      </c>
      <c r="L3434" s="1" t="s">
        <v>19</v>
      </c>
      <c r="M3434" s="1" t="s">
        <v>20</v>
      </c>
      <c r="N3434" s="3" t="s">
        <v>21</v>
      </c>
    </row>
    <row r="3435" spans="1:14" ht="19.95" customHeight="1" x14ac:dyDescent="0.25">
      <c r="A3435" s="2">
        <v>116001</v>
      </c>
      <c r="B3435" s="1">
        <v>91</v>
      </c>
      <c r="C3435" s="1">
        <v>3.6452</v>
      </c>
      <c r="D3435" s="1">
        <v>6.7946999999999997</v>
      </c>
      <c r="E3435" s="1">
        <v>13.803100000000001</v>
      </c>
      <c r="F3435" s="1">
        <v>28.027100000000001</v>
      </c>
      <c r="G3435" s="1" t="s">
        <v>14</v>
      </c>
      <c r="H3435" s="1" t="s">
        <v>22</v>
      </c>
      <c r="I3435" s="1" t="s">
        <v>23</v>
      </c>
      <c r="J3435" s="1" t="s">
        <v>24</v>
      </c>
      <c r="K3435" s="1" t="s">
        <v>25</v>
      </c>
      <c r="L3435" s="1" t="s">
        <v>26</v>
      </c>
      <c r="M3435" s="1" t="s">
        <v>27</v>
      </c>
      <c r="N3435" s="3" t="s">
        <v>28</v>
      </c>
    </row>
    <row r="3436" spans="1:14" ht="19.95" hidden="1" customHeight="1" x14ac:dyDescent="0.25">
      <c r="A3436" s="2">
        <v>115961</v>
      </c>
      <c r="B3436" s="1">
        <v>42</v>
      </c>
      <c r="C3436" s="1">
        <v>2.6116000000000001</v>
      </c>
      <c r="D3436" s="1">
        <v>5.2203999999999997</v>
      </c>
      <c r="E3436" s="1">
        <v>10.511699999999999</v>
      </c>
      <c r="F3436" s="1">
        <v>24.439499999999999</v>
      </c>
      <c r="G3436" s="1" t="s">
        <v>38</v>
      </c>
      <c r="H3436" s="1" t="s">
        <v>15</v>
      </c>
      <c r="I3436" s="1" t="s">
        <v>16</v>
      </c>
      <c r="J3436" s="1" t="s">
        <v>17</v>
      </c>
      <c r="K3436" s="1" t="s">
        <v>18</v>
      </c>
      <c r="L3436" s="1" t="s">
        <v>19</v>
      </c>
      <c r="M3436" s="1" t="s">
        <v>20</v>
      </c>
      <c r="N3436" s="3" t="s">
        <v>21</v>
      </c>
    </row>
    <row r="3437" spans="1:14" ht="19.95" hidden="1" customHeight="1" x14ac:dyDescent="0.25">
      <c r="A3437" s="2">
        <v>115938</v>
      </c>
      <c r="B3437" s="1">
        <v>20</v>
      </c>
      <c r="C3437" s="1">
        <v>1.6495</v>
      </c>
      <c r="D3437" s="1">
        <v>4.1829999999999998</v>
      </c>
      <c r="E3437" s="1">
        <v>9.5955999999999992</v>
      </c>
      <c r="F3437" s="1">
        <v>19.4023</v>
      </c>
      <c r="G3437" s="1" t="s">
        <v>29</v>
      </c>
      <c r="H3437" s="1" t="s">
        <v>31</v>
      </c>
      <c r="I3437" s="1" t="s">
        <v>32</v>
      </c>
      <c r="J3437" s="1" t="s">
        <v>33</v>
      </c>
      <c r="K3437" s="1" t="s">
        <v>34</v>
      </c>
      <c r="L3437" s="1" t="s">
        <v>35</v>
      </c>
      <c r="M3437" s="1" t="s">
        <v>36</v>
      </c>
      <c r="N3437" s="3" t="s">
        <v>37</v>
      </c>
    </row>
    <row r="3438" spans="1:14" ht="19.95" hidden="1" customHeight="1" x14ac:dyDescent="0.25">
      <c r="A3438" s="2">
        <v>115769</v>
      </c>
      <c r="B3438" s="1">
        <v>40</v>
      </c>
      <c r="C3438" s="1">
        <v>2.6680000000000001</v>
      </c>
      <c r="D3438" s="1">
        <v>5.2092000000000001</v>
      </c>
      <c r="E3438" s="1">
        <v>11.796099999999999</v>
      </c>
      <c r="F3438" s="1">
        <v>20.360299999999999</v>
      </c>
      <c r="G3438" s="1" t="s">
        <v>38</v>
      </c>
      <c r="H3438" s="1" t="s">
        <v>15</v>
      </c>
      <c r="I3438" s="1" t="s">
        <v>16</v>
      </c>
      <c r="J3438" s="1" t="s">
        <v>17</v>
      </c>
      <c r="K3438" s="1" t="s">
        <v>18</v>
      </c>
      <c r="L3438" s="1" t="s">
        <v>19</v>
      </c>
      <c r="M3438" s="1" t="s">
        <v>20</v>
      </c>
      <c r="N3438" s="3" t="s">
        <v>21</v>
      </c>
    </row>
    <row r="3439" spans="1:14" ht="19.95" hidden="1" customHeight="1" x14ac:dyDescent="0.25">
      <c r="A3439" s="2">
        <v>115704</v>
      </c>
      <c r="B3439" s="1">
        <v>18</v>
      </c>
      <c r="C3439" s="1">
        <v>1.0418000000000001</v>
      </c>
      <c r="D3439" s="1">
        <v>4.7027999999999999</v>
      </c>
      <c r="E3439" s="1">
        <v>8.1748999999999992</v>
      </c>
      <c r="F3439" s="1">
        <v>17.0748</v>
      </c>
      <c r="G3439" s="1" t="s">
        <v>14</v>
      </c>
      <c r="H3439" s="1" t="s">
        <v>31</v>
      </c>
      <c r="I3439" s="1" t="s">
        <v>32</v>
      </c>
      <c r="J3439" s="1" t="s">
        <v>33</v>
      </c>
      <c r="K3439" s="1" t="s">
        <v>34</v>
      </c>
      <c r="L3439" s="1" t="s">
        <v>35</v>
      </c>
      <c r="M3439" s="1" t="s">
        <v>36</v>
      </c>
      <c r="N3439" s="3" t="s">
        <v>37</v>
      </c>
    </row>
    <row r="3440" spans="1:14" ht="19.95" customHeight="1" x14ac:dyDescent="0.25">
      <c r="A3440" s="2">
        <v>115669</v>
      </c>
      <c r="B3440" s="1">
        <v>78</v>
      </c>
      <c r="C3440" s="1">
        <v>3.0749</v>
      </c>
      <c r="D3440" s="1">
        <v>6.4640000000000004</v>
      </c>
      <c r="E3440" s="1">
        <v>12.1906</v>
      </c>
      <c r="F3440" s="1">
        <v>29.572700000000001</v>
      </c>
      <c r="G3440" s="1" t="s">
        <v>29</v>
      </c>
      <c r="H3440" s="1" t="s">
        <v>22</v>
      </c>
      <c r="I3440" s="1" t="s">
        <v>23</v>
      </c>
      <c r="J3440" s="1" t="s">
        <v>24</v>
      </c>
      <c r="K3440" s="1" t="s">
        <v>25</v>
      </c>
      <c r="L3440" s="1" t="s">
        <v>26</v>
      </c>
      <c r="M3440" s="1" t="s">
        <v>27</v>
      </c>
      <c r="N3440" s="3" t="s">
        <v>28</v>
      </c>
    </row>
    <row r="3441" spans="1:14" ht="19.95" hidden="1" customHeight="1" x14ac:dyDescent="0.25">
      <c r="A3441" s="2">
        <v>115661</v>
      </c>
      <c r="B3441" s="1">
        <v>16</v>
      </c>
      <c r="C3441" s="1">
        <v>1.8677999999999999</v>
      </c>
      <c r="D3441" s="1">
        <v>4.7720000000000002</v>
      </c>
      <c r="E3441" s="1">
        <v>9.5556000000000001</v>
      </c>
      <c r="F3441" s="1">
        <v>17.007100000000001</v>
      </c>
      <c r="G3441" s="1" t="s">
        <v>14</v>
      </c>
      <c r="H3441" s="1" t="s">
        <v>31</v>
      </c>
      <c r="I3441" s="1" t="s">
        <v>32</v>
      </c>
      <c r="J3441" s="1" t="s">
        <v>33</v>
      </c>
      <c r="K3441" s="1" t="s">
        <v>34</v>
      </c>
      <c r="L3441" s="1" t="s">
        <v>35</v>
      </c>
      <c r="M3441" s="1" t="s">
        <v>36</v>
      </c>
      <c r="N3441" s="3" t="s">
        <v>37</v>
      </c>
    </row>
    <row r="3442" spans="1:14" ht="19.95" hidden="1" customHeight="1" x14ac:dyDescent="0.25">
      <c r="A3442" s="2">
        <v>115659</v>
      </c>
      <c r="B3442" s="1">
        <v>21</v>
      </c>
      <c r="C3442" s="1">
        <v>1.9115</v>
      </c>
      <c r="D3442" s="1">
        <v>4.6692</v>
      </c>
      <c r="E3442" s="1">
        <v>9.1057000000000006</v>
      </c>
      <c r="F3442" s="1">
        <v>19.122699999999998</v>
      </c>
      <c r="G3442" s="1" t="s">
        <v>14</v>
      </c>
      <c r="H3442" s="1" t="s">
        <v>31</v>
      </c>
      <c r="I3442" s="1" t="s">
        <v>32</v>
      </c>
      <c r="J3442" s="1" t="s">
        <v>33</v>
      </c>
      <c r="K3442" s="1" t="s">
        <v>34</v>
      </c>
      <c r="L3442" s="1" t="s">
        <v>35</v>
      </c>
      <c r="M3442" s="1" t="s">
        <v>36</v>
      </c>
      <c r="N3442" s="3" t="s">
        <v>37</v>
      </c>
    </row>
    <row r="3443" spans="1:14" ht="19.95" customHeight="1" x14ac:dyDescent="0.25">
      <c r="A3443" s="2">
        <v>115630</v>
      </c>
      <c r="B3443" s="1">
        <v>76</v>
      </c>
      <c r="C3443" s="1">
        <v>3.6032000000000002</v>
      </c>
      <c r="D3443" s="1">
        <v>6.8745000000000003</v>
      </c>
      <c r="E3443" s="1">
        <v>15.8141</v>
      </c>
      <c r="F3443" s="1">
        <v>27.0002</v>
      </c>
      <c r="G3443" s="1" t="s">
        <v>38</v>
      </c>
      <c r="H3443" s="1" t="s">
        <v>22</v>
      </c>
      <c r="I3443" s="1" t="s">
        <v>23</v>
      </c>
      <c r="J3443" s="1" t="s">
        <v>24</v>
      </c>
      <c r="K3443" s="1" t="s">
        <v>25</v>
      </c>
      <c r="L3443" s="1" t="s">
        <v>26</v>
      </c>
      <c r="M3443" s="1" t="s">
        <v>27</v>
      </c>
      <c r="N3443" s="3" t="s">
        <v>28</v>
      </c>
    </row>
    <row r="3444" spans="1:14" ht="19.95" hidden="1" customHeight="1" x14ac:dyDescent="0.25">
      <c r="A3444" s="2">
        <v>115629</v>
      </c>
      <c r="B3444" s="1">
        <v>43</v>
      </c>
      <c r="C3444" s="1">
        <v>2.3542999999999998</v>
      </c>
      <c r="D3444" s="1">
        <v>5.9821999999999997</v>
      </c>
      <c r="E3444" s="1">
        <v>10.481</v>
      </c>
      <c r="F3444" s="1">
        <v>20.043800000000001</v>
      </c>
      <c r="G3444" s="1" t="s">
        <v>14</v>
      </c>
      <c r="H3444" s="1" t="s">
        <v>15</v>
      </c>
      <c r="I3444" s="1" t="s">
        <v>16</v>
      </c>
      <c r="J3444" s="1" t="s">
        <v>17</v>
      </c>
      <c r="K3444" s="1" t="s">
        <v>18</v>
      </c>
      <c r="L3444" s="1" t="s">
        <v>19</v>
      </c>
      <c r="M3444" s="1" t="s">
        <v>20</v>
      </c>
      <c r="N3444" s="3" t="s">
        <v>21</v>
      </c>
    </row>
    <row r="3445" spans="1:14" ht="19.95" hidden="1" customHeight="1" x14ac:dyDescent="0.25">
      <c r="A3445" s="2">
        <v>115604</v>
      </c>
      <c r="B3445" s="1">
        <v>26</v>
      </c>
      <c r="C3445" s="1">
        <v>1.6608000000000001</v>
      </c>
      <c r="D3445" s="1">
        <v>4.9096000000000002</v>
      </c>
      <c r="E3445" s="1">
        <v>9.4979999999999993</v>
      </c>
      <c r="F3445" s="1">
        <v>18.845700000000001</v>
      </c>
      <c r="G3445" s="1" t="s">
        <v>14</v>
      </c>
      <c r="H3445" s="1" t="s">
        <v>31</v>
      </c>
      <c r="I3445" s="1" t="s">
        <v>32</v>
      </c>
      <c r="J3445" s="1" t="s">
        <v>33</v>
      </c>
      <c r="K3445" s="1" t="s">
        <v>34</v>
      </c>
      <c r="L3445" s="1" t="s">
        <v>35</v>
      </c>
      <c r="M3445" s="1" t="s">
        <v>36</v>
      </c>
      <c r="N3445" s="3" t="s">
        <v>37</v>
      </c>
    </row>
    <row r="3446" spans="1:14" ht="19.95" hidden="1" customHeight="1" x14ac:dyDescent="0.25">
      <c r="A3446" s="2">
        <v>115576</v>
      </c>
      <c r="B3446" s="1">
        <v>31</v>
      </c>
      <c r="C3446" s="1">
        <v>2.9651000000000001</v>
      </c>
      <c r="D3446" s="1">
        <v>5.6519000000000004</v>
      </c>
      <c r="E3446" s="1">
        <v>10.354100000000001</v>
      </c>
      <c r="F3446" s="1">
        <v>22.219799999999999</v>
      </c>
      <c r="G3446" s="1" t="s">
        <v>14</v>
      </c>
      <c r="H3446" s="1" t="s">
        <v>15</v>
      </c>
      <c r="I3446" s="1" t="s">
        <v>16</v>
      </c>
      <c r="J3446" s="1" t="s">
        <v>17</v>
      </c>
      <c r="K3446" s="1" t="s">
        <v>18</v>
      </c>
      <c r="L3446" s="1" t="s">
        <v>19</v>
      </c>
      <c r="M3446" s="1" t="s">
        <v>20</v>
      </c>
      <c r="N3446" s="3" t="s">
        <v>21</v>
      </c>
    </row>
    <row r="3447" spans="1:14" ht="19.95" customHeight="1" x14ac:dyDescent="0.25">
      <c r="A3447" s="2">
        <v>115564</v>
      </c>
      <c r="B3447" s="1">
        <v>91</v>
      </c>
      <c r="C3447" s="1">
        <v>3.37</v>
      </c>
      <c r="D3447" s="1">
        <v>6.5289999999999999</v>
      </c>
      <c r="E3447" s="1">
        <v>12.655799999999999</v>
      </c>
      <c r="F3447" s="1">
        <v>25.034300000000002</v>
      </c>
      <c r="G3447" s="1" t="s">
        <v>29</v>
      </c>
      <c r="H3447" s="1" t="s">
        <v>22</v>
      </c>
      <c r="I3447" s="1" t="s">
        <v>23</v>
      </c>
      <c r="J3447" s="1" t="s">
        <v>24</v>
      </c>
      <c r="K3447" s="1" t="s">
        <v>25</v>
      </c>
      <c r="L3447" s="1" t="s">
        <v>26</v>
      </c>
      <c r="M3447" s="1" t="s">
        <v>27</v>
      </c>
      <c r="N3447" s="3" t="s">
        <v>28</v>
      </c>
    </row>
    <row r="3448" spans="1:14" ht="19.95" hidden="1" customHeight="1" x14ac:dyDescent="0.25">
      <c r="A3448" s="2">
        <v>115504</v>
      </c>
      <c r="B3448" s="1">
        <v>54</v>
      </c>
      <c r="C3448" s="1">
        <v>2.9708000000000001</v>
      </c>
      <c r="D3448" s="1">
        <v>5.1172000000000004</v>
      </c>
      <c r="E3448" s="1">
        <v>10.8756</v>
      </c>
      <c r="F3448" s="1">
        <v>20.213000000000001</v>
      </c>
      <c r="G3448" s="1" t="s">
        <v>29</v>
      </c>
      <c r="H3448" s="1" t="s">
        <v>15</v>
      </c>
      <c r="I3448" s="1" t="s">
        <v>16</v>
      </c>
      <c r="J3448" s="1" t="s">
        <v>17</v>
      </c>
      <c r="K3448" s="1" t="s">
        <v>18</v>
      </c>
      <c r="L3448" s="1" t="s">
        <v>19</v>
      </c>
      <c r="M3448" s="1" t="s">
        <v>20</v>
      </c>
      <c r="N3448" s="3" t="s">
        <v>21</v>
      </c>
    </row>
    <row r="3449" spans="1:14" ht="19.95" hidden="1" customHeight="1" x14ac:dyDescent="0.25">
      <c r="A3449" s="2">
        <v>115501</v>
      </c>
      <c r="B3449" s="1">
        <v>14</v>
      </c>
      <c r="C3449" s="1">
        <v>1.4641999999999999</v>
      </c>
      <c r="D3449" s="1">
        <v>4.5789</v>
      </c>
      <c r="E3449" s="1">
        <v>9.0866000000000007</v>
      </c>
      <c r="F3449" s="1">
        <v>19.2334</v>
      </c>
      <c r="G3449" s="1" t="s">
        <v>30</v>
      </c>
      <c r="H3449" s="1" t="s">
        <v>31</v>
      </c>
      <c r="I3449" s="1" t="s">
        <v>32</v>
      </c>
      <c r="J3449" s="1" t="s">
        <v>33</v>
      </c>
      <c r="K3449" s="1" t="s">
        <v>34</v>
      </c>
      <c r="L3449" s="1" t="s">
        <v>35</v>
      </c>
      <c r="M3449" s="1" t="s">
        <v>36</v>
      </c>
      <c r="N3449" s="3" t="s">
        <v>37</v>
      </c>
    </row>
    <row r="3450" spans="1:14" ht="19.95" hidden="1" customHeight="1" x14ac:dyDescent="0.25">
      <c r="A3450" s="2">
        <v>115410</v>
      </c>
      <c r="B3450" s="1">
        <v>59</v>
      </c>
      <c r="C3450" s="1">
        <v>2.0232000000000001</v>
      </c>
      <c r="D3450" s="1">
        <v>5.9132999999999996</v>
      </c>
      <c r="E3450" s="1">
        <v>10.226100000000001</v>
      </c>
      <c r="F3450" s="1">
        <v>22.302700000000002</v>
      </c>
      <c r="G3450" s="1" t="s">
        <v>14</v>
      </c>
      <c r="H3450" s="1" t="s">
        <v>15</v>
      </c>
      <c r="I3450" s="1" t="s">
        <v>16</v>
      </c>
      <c r="J3450" s="1" t="s">
        <v>17</v>
      </c>
      <c r="K3450" s="1" t="s">
        <v>18</v>
      </c>
      <c r="L3450" s="1" t="s">
        <v>19</v>
      </c>
      <c r="M3450" s="1" t="s">
        <v>20</v>
      </c>
      <c r="N3450" s="3" t="s">
        <v>21</v>
      </c>
    </row>
    <row r="3451" spans="1:14" ht="19.95" customHeight="1" x14ac:dyDescent="0.25">
      <c r="A3451" s="2">
        <v>115374</v>
      </c>
      <c r="B3451" s="1">
        <v>68</v>
      </c>
      <c r="C3451" s="1">
        <v>3.5476000000000001</v>
      </c>
      <c r="D3451" s="1">
        <v>6.2897999999999996</v>
      </c>
      <c r="E3451" s="1">
        <v>12.391999999999999</v>
      </c>
      <c r="F3451" s="1">
        <v>29.087499999999999</v>
      </c>
      <c r="G3451" s="1" t="s">
        <v>30</v>
      </c>
      <c r="H3451" s="1" t="s">
        <v>22</v>
      </c>
      <c r="I3451" s="1" t="s">
        <v>23</v>
      </c>
      <c r="J3451" s="1" t="s">
        <v>24</v>
      </c>
      <c r="K3451" s="1" t="s">
        <v>25</v>
      </c>
      <c r="L3451" s="1" t="s">
        <v>26</v>
      </c>
      <c r="M3451" s="1" t="s">
        <v>27</v>
      </c>
      <c r="N3451" s="3" t="s">
        <v>28</v>
      </c>
    </row>
    <row r="3452" spans="1:14" ht="19.95" hidden="1" customHeight="1" x14ac:dyDescent="0.25">
      <c r="A3452" s="2">
        <v>115361</v>
      </c>
      <c r="B3452" s="1">
        <v>45</v>
      </c>
      <c r="C3452" s="1">
        <v>2.5078</v>
      </c>
      <c r="D3452" s="1">
        <v>5.7931999999999997</v>
      </c>
      <c r="E3452" s="1">
        <v>10.410399999999999</v>
      </c>
      <c r="F3452" s="1">
        <v>23.795300000000001</v>
      </c>
      <c r="G3452" s="1" t="s">
        <v>29</v>
      </c>
      <c r="H3452" s="1" t="s">
        <v>15</v>
      </c>
      <c r="I3452" s="1" t="s">
        <v>16</v>
      </c>
      <c r="J3452" s="1" t="s">
        <v>17</v>
      </c>
      <c r="K3452" s="1" t="s">
        <v>18</v>
      </c>
      <c r="L3452" s="1" t="s">
        <v>19</v>
      </c>
      <c r="M3452" s="1" t="s">
        <v>20</v>
      </c>
      <c r="N3452" s="3" t="s">
        <v>21</v>
      </c>
    </row>
    <row r="3453" spans="1:14" ht="19.95" customHeight="1" x14ac:dyDescent="0.25">
      <c r="A3453" s="2">
        <v>115335</v>
      </c>
      <c r="B3453" s="1">
        <v>99</v>
      </c>
      <c r="C3453" s="1">
        <v>3.9434</v>
      </c>
      <c r="D3453" s="1">
        <v>6.6776</v>
      </c>
      <c r="E3453" s="1">
        <v>15.3225</v>
      </c>
      <c r="F3453" s="1">
        <v>26.5398</v>
      </c>
      <c r="G3453" s="1" t="s">
        <v>38</v>
      </c>
      <c r="H3453" s="1" t="s">
        <v>22</v>
      </c>
      <c r="I3453" s="1" t="s">
        <v>23</v>
      </c>
      <c r="J3453" s="1" t="s">
        <v>24</v>
      </c>
      <c r="K3453" s="1" t="s">
        <v>25</v>
      </c>
      <c r="L3453" s="1" t="s">
        <v>26</v>
      </c>
      <c r="M3453" s="1" t="s">
        <v>27</v>
      </c>
      <c r="N3453" s="3" t="s">
        <v>28</v>
      </c>
    </row>
    <row r="3454" spans="1:14" ht="19.95" hidden="1" customHeight="1" x14ac:dyDescent="0.25">
      <c r="A3454" s="2">
        <v>115305</v>
      </c>
      <c r="B3454" s="1">
        <v>21</v>
      </c>
      <c r="C3454" s="1">
        <v>1.5290999999999999</v>
      </c>
      <c r="D3454" s="1">
        <v>4.1550000000000002</v>
      </c>
      <c r="E3454" s="1">
        <v>9.8607999999999993</v>
      </c>
      <c r="F3454" s="1">
        <v>16.5425</v>
      </c>
      <c r="G3454" s="1" t="s">
        <v>14</v>
      </c>
      <c r="H3454" s="1" t="s">
        <v>31</v>
      </c>
      <c r="I3454" s="1" t="s">
        <v>32</v>
      </c>
      <c r="J3454" s="1" t="s">
        <v>33</v>
      </c>
      <c r="K3454" s="1" t="s">
        <v>34</v>
      </c>
      <c r="L3454" s="1" t="s">
        <v>35</v>
      </c>
      <c r="M3454" s="1" t="s">
        <v>36</v>
      </c>
      <c r="N3454" s="3" t="s">
        <v>37</v>
      </c>
    </row>
    <row r="3455" spans="1:14" ht="19.95" customHeight="1" x14ac:dyDescent="0.25">
      <c r="A3455" s="2">
        <v>115271</v>
      </c>
      <c r="B3455" s="1">
        <v>92</v>
      </c>
      <c r="C3455" s="1">
        <v>3.4335</v>
      </c>
      <c r="D3455" s="1">
        <v>6.7906000000000004</v>
      </c>
      <c r="E3455" s="1">
        <v>14.6972</v>
      </c>
      <c r="F3455" s="1">
        <v>26.439299999999999</v>
      </c>
      <c r="G3455" s="1" t="s">
        <v>30</v>
      </c>
      <c r="H3455" s="1" t="s">
        <v>22</v>
      </c>
      <c r="I3455" s="1" t="s">
        <v>23</v>
      </c>
      <c r="J3455" s="1" t="s">
        <v>24</v>
      </c>
      <c r="K3455" s="1" t="s">
        <v>25</v>
      </c>
      <c r="L3455" s="1" t="s">
        <v>26</v>
      </c>
      <c r="M3455" s="1" t="s">
        <v>27</v>
      </c>
      <c r="N3455" s="3" t="s">
        <v>28</v>
      </c>
    </row>
    <row r="3456" spans="1:14" ht="19.95" hidden="1" customHeight="1" x14ac:dyDescent="0.25">
      <c r="A3456" s="2">
        <v>115198</v>
      </c>
      <c r="B3456" s="1">
        <v>37</v>
      </c>
      <c r="C3456" s="1">
        <v>2.3395999999999999</v>
      </c>
      <c r="D3456" s="1">
        <v>5.2686999999999999</v>
      </c>
      <c r="E3456" s="1">
        <v>11.0968</v>
      </c>
      <c r="F3456" s="1">
        <v>21.321400000000001</v>
      </c>
      <c r="G3456" s="1" t="s">
        <v>38</v>
      </c>
      <c r="H3456" s="1" t="s">
        <v>15</v>
      </c>
      <c r="I3456" s="1" t="s">
        <v>16</v>
      </c>
      <c r="J3456" s="1" t="s">
        <v>17</v>
      </c>
      <c r="K3456" s="1" t="s">
        <v>18</v>
      </c>
      <c r="L3456" s="1" t="s">
        <v>19</v>
      </c>
      <c r="M3456" s="1" t="s">
        <v>20</v>
      </c>
      <c r="N3456" s="3" t="s">
        <v>21</v>
      </c>
    </row>
    <row r="3457" spans="1:14" ht="19.95" hidden="1" customHeight="1" x14ac:dyDescent="0.25">
      <c r="A3457" s="2">
        <v>115191</v>
      </c>
      <c r="B3457" s="1">
        <v>48</v>
      </c>
      <c r="C3457" s="1">
        <v>2.2214</v>
      </c>
      <c r="D3457" s="1">
        <v>5.2643000000000004</v>
      </c>
      <c r="E3457" s="1">
        <v>11.1868</v>
      </c>
      <c r="F3457" s="1">
        <v>21.278500000000001</v>
      </c>
      <c r="G3457" s="1" t="s">
        <v>30</v>
      </c>
      <c r="H3457" s="1" t="s">
        <v>15</v>
      </c>
      <c r="I3457" s="1" t="s">
        <v>16</v>
      </c>
      <c r="J3457" s="1" t="s">
        <v>17</v>
      </c>
      <c r="K3457" s="1" t="s">
        <v>18</v>
      </c>
      <c r="L3457" s="1" t="s">
        <v>19</v>
      </c>
      <c r="M3457" s="1" t="s">
        <v>20</v>
      </c>
      <c r="N3457" s="3" t="s">
        <v>21</v>
      </c>
    </row>
    <row r="3458" spans="1:14" ht="19.95" customHeight="1" x14ac:dyDescent="0.25">
      <c r="A3458" s="2">
        <v>115151</v>
      </c>
      <c r="B3458" s="1">
        <v>62</v>
      </c>
      <c r="C3458" s="1">
        <v>3.1114999999999999</v>
      </c>
      <c r="D3458" s="1">
        <v>6.6761999999999997</v>
      </c>
      <c r="E3458" s="1">
        <v>13.4794</v>
      </c>
      <c r="F3458" s="1">
        <v>28.1919</v>
      </c>
      <c r="G3458" s="1" t="s">
        <v>30</v>
      </c>
      <c r="H3458" s="1" t="s">
        <v>22</v>
      </c>
      <c r="I3458" s="1" t="s">
        <v>23</v>
      </c>
      <c r="J3458" s="1" t="s">
        <v>24</v>
      </c>
      <c r="K3458" s="1" t="s">
        <v>25</v>
      </c>
      <c r="L3458" s="1" t="s">
        <v>26</v>
      </c>
      <c r="M3458" s="1" t="s">
        <v>27</v>
      </c>
      <c r="N3458" s="3" t="s">
        <v>28</v>
      </c>
    </row>
    <row r="3459" spans="1:14" ht="19.95" hidden="1" customHeight="1" x14ac:dyDescent="0.25">
      <c r="A3459" s="2">
        <v>115099</v>
      </c>
      <c r="B3459" s="1">
        <v>29</v>
      </c>
      <c r="C3459" s="1">
        <v>1.5041</v>
      </c>
      <c r="D3459" s="1">
        <v>4.6120999999999999</v>
      </c>
      <c r="E3459" s="1">
        <v>8.3155999999999999</v>
      </c>
      <c r="F3459" s="1">
        <v>16.0611</v>
      </c>
      <c r="G3459" s="1" t="s">
        <v>29</v>
      </c>
      <c r="H3459" s="1" t="s">
        <v>31</v>
      </c>
      <c r="I3459" s="1" t="s">
        <v>32</v>
      </c>
      <c r="J3459" s="1" t="s">
        <v>33</v>
      </c>
      <c r="K3459" s="1" t="s">
        <v>34</v>
      </c>
      <c r="L3459" s="1" t="s">
        <v>35</v>
      </c>
      <c r="M3459" s="1" t="s">
        <v>36</v>
      </c>
      <c r="N3459" s="3" t="s">
        <v>37</v>
      </c>
    </row>
    <row r="3460" spans="1:14" ht="19.95" hidden="1" customHeight="1" x14ac:dyDescent="0.25">
      <c r="A3460" s="2">
        <v>115071</v>
      </c>
      <c r="B3460" s="1">
        <v>26</v>
      </c>
      <c r="C3460" s="1">
        <v>1.9196</v>
      </c>
      <c r="D3460" s="1">
        <v>4.2638999999999996</v>
      </c>
      <c r="E3460" s="1">
        <v>9.0434000000000001</v>
      </c>
      <c r="F3460" s="1">
        <v>16.465599999999998</v>
      </c>
      <c r="G3460" s="1" t="s">
        <v>29</v>
      </c>
      <c r="H3460" s="1" t="s">
        <v>31</v>
      </c>
      <c r="I3460" s="1" t="s">
        <v>32</v>
      </c>
      <c r="J3460" s="1" t="s">
        <v>33</v>
      </c>
      <c r="K3460" s="1" t="s">
        <v>34</v>
      </c>
      <c r="L3460" s="1" t="s">
        <v>35</v>
      </c>
      <c r="M3460" s="1" t="s">
        <v>36</v>
      </c>
      <c r="N3460" s="3" t="s">
        <v>37</v>
      </c>
    </row>
    <row r="3461" spans="1:14" ht="19.95" hidden="1" customHeight="1" x14ac:dyDescent="0.25">
      <c r="A3461" s="2">
        <v>115003</v>
      </c>
      <c r="B3461" s="1">
        <v>53</v>
      </c>
      <c r="C3461" s="1">
        <v>2.4276</v>
      </c>
      <c r="D3461" s="1">
        <v>5.0030999999999999</v>
      </c>
      <c r="E3461" s="1">
        <v>10.526999999999999</v>
      </c>
      <c r="F3461" s="1">
        <v>20.857199999999999</v>
      </c>
      <c r="G3461" s="1" t="s">
        <v>30</v>
      </c>
      <c r="H3461" s="1" t="s">
        <v>15</v>
      </c>
      <c r="I3461" s="1" t="s">
        <v>16</v>
      </c>
      <c r="J3461" s="1" t="s">
        <v>17</v>
      </c>
      <c r="K3461" s="1" t="s">
        <v>18</v>
      </c>
      <c r="L3461" s="1" t="s">
        <v>19</v>
      </c>
      <c r="M3461" s="1" t="s">
        <v>20</v>
      </c>
      <c r="N3461" s="3" t="s">
        <v>21</v>
      </c>
    </row>
    <row r="3462" spans="1:14" ht="19.95" hidden="1" customHeight="1" x14ac:dyDescent="0.25">
      <c r="A3462" s="2">
        <v>114986</v>
      </c>
      <c r="B3462" s="1">
        <v>28</v>
      </c>
      <c r="C3462" s="1">
        <v>1.8090999999999999</v>
      </c>
      <c r="D3462" s="1">
        <v>4.0500999999999996</v>
      </c>
      <c r="E3462" s="1">
        <v>9.7334999999999994</v>
      </c>
      <c r="F3462" s="1">
        <v>17.338100000000001</v>
      </c>
      <c r="G3462" s="1" t="s">
        <v>14</v>
      </c>
      <c r="H3462" s="1" t="s">
        <v>31</v>
      </c>
      <c r="I3462" s="1" t="s">
        <v>32</v>
      </c>
      <c r="J3462" s="1" t="s">
        <v>33</v>
      </c>
      <c r="K3462" s="1" t="s">
        <v>34</v>
      </c>
      <c r="L3462" s="1" t="s">
        <v>35</v>
      </c>
      <c r="M3462" s="1" t="s">
        <v>36</v>
      </c>
      <c r="N3462" s="3" t="s">
        <v>37</v>
      </c>
    </row>
    <row r="3463" spans="1:14" ht="19.95" hidden="1" customHeight="1" x14ac:dyDescent="0.25">
      <c r="A3463" s="2">
        <v>114938</v>
      </c>
      <c r="B3463" s="1">
        <v>59</v>
      </c>
      <c r="C3463" s="1">
        <v>2.8325999999999998</v>
      </c>
      <c r="D3463" s="1">
        <v>5.4829999999999997</v>
      </c>
      <c r="E3463" s="1">
        <v>11.930300000000001</v>
      </c>
      <c r="F3463" s="1">
        <v>22.805599999999998</v>
      </c>
      <c r="G3463" s="1" t="s">
        <v>29</v>
      </c>
      <c r="H3463" s="1" t="s">
        <v>15</v>
      </c>
      <c r="I3463" s="1" t="s">
        <v>16</v>
      </c>
      <c r="J3463" s="1" t="s">
        <v>17</v>
      </c>
      <c r="K3463" s="1" t="s">
        <v>18</v>
      </c>
      <c r="L3463" s="1" t="s">
        <v>19</v>
      </c>
      <c r="M3463" s="1" t="s">
        <v>20</v>
      </c>
      <c r="N3463" s="3" t="s">
        <v>21</v>
      </c>
    </row>
    <row r="3464" spans="1:14" ht="19.95" hidden="1" customHeight="1" x14ac:dyDescent="0.25">
      <c r="A3464" s="2">
        <v>114938</v>
      </c>
      <c r="B3464" s="1">
        <v>50</v>
      </c>
      <c r="C3464" s="1">
        <v>2.2246999999999999</v>
      </c>
      <c r="D3464" s="1">
        <v>5.8710000000000004</v>
      </c>
      <c r="E3464" s="1">
        <v>11.9482</v>
      </c>
      <c r="F3464" s="1">
        <v>23.087499999999999</v>
      </c>
      <c r="G3464" s="1" t="s">
        <v>14</v>
      </c>
      <c r="H3464" s="1" t="s">
        <v>15</v>
      </c>
      <c r="I3464" s="1" t="s">
        <v>16</v>
      </c>
      <c r="J3464" s="1" t="s">
        <v>17</v>
      </c>
      <c r="K3464" s="1" t="s">
        <v>18</v>
      </c>
      <c r="L3464" s="1" t="s">
        <v>19</v>
      </c>
      <c r="M3464" s="1" t="s">
        <v>20</v>
      </c>
      <c r="N3464" s="3" t="s">
        <v>21</v>
      </c>
    </row>
    <row r="3465" spans="1:14" ht="19.95" hidden="1" customHeight="1" x14ac:dyDescent="0.25">
      <c r="A3465" s="2">
        <v>114891</v>
      </c>
      <c r="B3465" s="1">
        <v>41</v>
      </c>
      <c r="C3465" s="1">
        <v>2.6194999999999999</v>
      </c>
      <c r="D3465" s="1">
        <v>5.7628000000000004</v>
      </c>
      <c r="E3465" s="1">
        <v>10.020099999999999</v>
      </c>
      <c r="F3465" s="1">
        <v>23.0931</v>
      </c>
      <c r="G3465" s="1" t="s">
        <v>14</v>
      </c>
      <c r="H3465" s="1" t="s">
        <v>15</v>
      </c>
      <c r="I3465" s="1" t="s">
        <v>16</v>
      </c>
      <c r="J3465" s="1" t="s">
        <v>17</v>
      </c>
      <c r="K3465" s="1" t="s">
        <v>18</v>
      </c>
      <c r="L3465" s="1" t="s">
        <v>19</v>
      </c>
      <c r="M3465" s="1" t="s">
        <v>20</v>
      </c>
      <c r="N3465" s="3" t="s">
        <v>21</v>
      </c>
    </row>
    <row r="3466" spans="1:14" ht="19.95" customHeight="1" x14ac:dyDescent="0.25">
      <c r="A3466" s="2">
        <v>114838</v>
      </c>
      <c r="B3466" s="1">
        <v>95</v>
      </c>
      <c r="C3466" s="1">
        <v>3.5558999999999998</v>
      </c>
      <c r="D3466" s="1">
        <v>6.0292000000000003</v>
      </c>
      <c r="E3466" s="1">
        <v>14.619899999999999</v>
      </c>
      <c r="F3466" s="1">
        <v>27.259899999999998</v>
      </c>
      <c r="G3466" s="1" t="s">
        <v>29</v>
      </c>
      <c r="H3466" s="1" t="s">
        <v>22</v>
      </c>
      <c r="I3466" s="1" t="s">
        <v>23</v>
      </c>
      <c r="J3466" s="1" t="s">
        <v>24</v>
      </c>
      <c r="K3466" s="1" t="s">
        <v>25</v>
      </c>
      <c r="L3466" s="1" t="s">
        <v>26</v>
      </c>
      <c r="M3466" s="1" t="s">
        <v>27</v>
      </c>
      <c r="N3466" s="3" t="s">
        <v>28</v>
      </c>
    </row>
    <row r="3467" spans="1:14" ht="19.95" customHeight="1" x14ac:dyDescent="0.25">
      <c r="A3467" s="2">
        <v>114776</v>
      </c>
      <c r="B3467" s="1">
        <v>70</v>
      </c>
      <c r="C3467" s="1">
        <v>3.8506</v>
      </c>
      <c r="D3467" s="1">
        <v>6.3773</v>
      </c>
      <c r="E3467" s="1">
        <v>15.819000000000001</v>
      </c>
      <c r="F3467" s="1">
        <v>29.188400000000001</v>
      </c>
      <c r="G3467" s="1" t="s">
        <v>30</v>
      </c>
      <c r="H3467" s="1" t="s">
        <v>22</v>
      </c>
      <c r="I3467" s="1" t="s">
        <v>23</v>
      </c>
      <c r="J3467" s="1" t="s">
        <v>24</v>
      </c>
      <c r="K3467" s="1" t="s">
        <v>25</v>
      </c>
      <c r="L3467" s="1" t="s">
        <v>26</v>
      </c>
      <c r="M3467" s="1" t="s">
        <v>27</v>
      </c>
      <c r="N3467" s="3" t="s">
        <v>28</v>
      </c>
    </row>
    <row r="3468" spans="1:14" ht="19.95" hidden="1" customHeight="1" x14ac:dyDescent="0.25">
      <c r="A3468" s="2">
        <v>114770</v>
      </c>
      <c r="B3468" s="1">
        <v>18</v>
      </c>
      <c r="C3468" s="1">
        <v>1.595</v>
      </c>
      <c r="D3468" s="1">
        <v>4.1315</v>
      </c>
      <c r="E3468" s="1">
        <v>8.6811000000000007</v>
      </c>
      <c r="F3468" s="1">
        <v>19.280899999999999</v>
      </c>
      <c r="G3468" s="1" t="s">
        <v>30</v>
      </c>
      <c r="H3468" s="1" t="s">
        <v>31</v>
      </c>
      <c r="I3468" s="1" t="s">
        <v>32</v>
      </c>
      <c r="J3468" s="1" t="s">
        <v>33</v>
      </c>
      <c r="K3468" s="1" t="s">
        <v>34</v>
      </c>
      <c r="L3468" s="1" t="s">
        <v>35</v>
      </c>
      <c r="M3468" s="1" t="s">
        <v>36</v>
      </c>
      <c r="N3468" s="3" t="s">
        <v>37</v>
      </c>
    </row>
    <row r="3469" spans="1:14" ht="19.95" hidden="1" customHeight="1" x14ac:dyDescent="0.25">
      <c r="A3469" s="2">
        <v>114766</v>
      </c>
      <c r="B3469" s="1">
        <v>14</v>
      </c>
      <c r="C3469" s="1">
        <v>1.5438000000000001</v>
      </c>
      <c r="D3469" s="1">
        <v>4.8338999999999999</v>
      </c>
      <c r="E3469" s="1">
        <v>9.2726000000000006</v>
      </c>
      <c r="F3469" s="1">
        <v>18.996600000000001</v>
      </c>
      <c r="G3469" s="1" t="s">
        <v>29</v>
      </c>
      <c r="H3469" s="1" t="s">
        <v>31</v>
      </c>
      <c r="I3469" s="1" t="s">
        <v>32</v>
      </c>
      <c r="J3469" s="1" t="s">
        <v>33</v>
      </c>
      <c r="K3469" s="1" t="s">
        <v>34</v>
      </c>
      <c r="L3469" s="1" t="s">
        <v>35</v>
      </c>
      <c r="M3469" s="1" t="s">
        <v>36</v>
      </c>
      <c r="N3469" s="3" t="s">
        <v>37</v>
      </c>
    </row>
    <row r="3470" spans="1:14" ht="19.95" hidden="1" customHeight="1" x14ac:dyDescent="0.25">
      <c r="A3470" s="2">
        <v>114756</v>
      </c>
      <c r="B3470" s="1">
        <v>22</v>
      </c>
      <c r="C3470" s="1">
        <v>1.3418000000000001</v>
      </c>
      <c r="D3470" s="1">
        <v>4.5415000000000001</v>
      </c>
      <c r="E3470" s="1">
        <v>8.2586999999999993</v>
      </c>
      <c r="F3470" s="1">
        <v>16.308499999999999</v>
      </c>
      <c r="G3470" s="1" t="s">
        <v>30</v>
      </c>
      <c r="H3470" s="1" t="s">
        <v>31</v>
      </c>
      <c r="I3470" s="1" t="s">
        <v>32</v>
      </c>
      <c r="J3470" s="1" t="s">
        <v>33</v>
      </c>
      <c r="K3470" s="1" t="s">
        <v>34</v>
      </c>
      <c r="L3470" s="1" t="s">
        <v>35</v>
      </c>
      <c r="M3470" s="1" t="s">
        <v>36</v>
      </c>
      <c r="N3470" s="3" t="s">
        <v>37</v>
      </c>
    </row>
    <row r="3471" spans="1:14" ht="19.95" hidden="1" customHeight="1" x14ac:dyDescent="0.25">
      <c r="A3471" s="2">
        <v>114749</v>
      </c>
      <c r="B3471" s="1">
        <v>33</v>
      </c>
      <c r="C3471" s="1">
        <v>2.2469999999999999</v>
      </c>
      <c r="D3471" s="1">
        <v>5.6391999999999998</v>
      </c>
      <c r="E3471" s="1">
        <v>10.9695</v>
      </c>
      <c r="F3471" s="1">
        <v>23.3581</v>
      </c>
      <c r="G3471" s="1" t="s">
        <v>29</v>
      </c>
      <c r="H3471" s="1" t="s">
        <v>15</v>
      </c>
      <c r="I3471" s="1" t="s">
        <v>16</v>
      </c>
      <c r="J3471" s="1" t="s">
        <v>17</v>
      </c>
      <c r="K3471" s="1" t="s">
        <v>18</v>
      </c>
      <c r="L3471" s="1" t="s">
        <v>19</v>
      </c>
      <c r="M3471" s="1" t="s">
        <v>20</v>
      </c>
      <c r="N3471" s="3" t="s">
        <v>21</v>
      </c>
    </row>
    <row r="3472" spans="1:14" ht="19.95" hidden="1" customHeight="1" x14ac:dyDescent="0.25">
      <c r="A3472" s="2">
        <v>114677</v>
      </c>
      <c r="B3472" s="1">
        <v>22</v>
      </c>
      <c r="C3472" s="1">
        <v>1.4127000000000001</v>
      </c>
      <c r="D3472" s="1">
        <v>4.8874000000000004</v>
      </c>
      <c r="E3472" s="1">
        <v>9.4926999999999992</v>
      </c>
      <c r="F3472" s="1">
        <v>19.5642</v>
      </c>
      <c r="G3472" s="1" t="s">
        <v>14</v>
      </c>
      <c r="H3472" s="1" t="s">
        <v>31</v>
      </c>
      <c r="I3472" s="1" t="s">
        <v>32</v>
      </c>
      <c r="J3472" s="1" t="s">
        <v>33</v>
      </c>
      <c r="K3472" s="1" t="s">
        <v>34</v>
      </c>
      <c r="L3472" s="1" t="s">
        <v>35</v>
      </c>
      <c r="M3472" s="1" t="s">
        <v>36</v>
      </c>
      <c r="N3472" s="3" t="s">
        <v>37</v>
      </c>
    </row>
    <row r="3473" spans="1:14" ht="19.95" hidden="1" customHeight="1" x14ac:dyDescent="0.25">
      <c r="A3473" s="2">
        <v>114586</v>
      </c>
      <c r="B3473" s="1">
        <v>31</v>
      </c>
      <c r="C3473" s="1">
        <v>2.3955000000000002</v>
      </c>
      <c r="D3473" s="1">
        <v>5.5315000000000003</v>
      </c>
      <c r="E3473" s="1">
        <v>10.129200000000001</v>
      </c>
      <c r="F3473" s="1">
        <v>23.162299999999998</v>
      </c>
      <c r="G3473" s="1" t="s">
        <v>38</v>
      </c>
      <c r="H3473" s="1" t="s">
        <v>15</v>
      </c>
      <c r="I3473" s="1" t="s">
        <v>16</v>
      </c>
      <c r="J3473" s="1" t="s">
        <v>17</v>
      </c>
      <c r="K3473" s="1" t="s">
        <v>18</v>
      </c>
      <c r="L3473" s="1" t="s">
        <v>19</v>
      </c>
      <c r="M3473" s="1" t="s">
        <v>20</v>
      </c>
      <c r="N3473" s="3" t="s">
        <v>21</v>
      </c>
    </row>
    <row r="3474" spans="1:14" ht="19.95" customHeight="1" x14ac:dyDescent="0.25">
      <c r="A3474" s="2">
        <v>114539</v>
      </c>
      <c r="B3474" s="1">
        <v>80</v>
      </c>
      <c r="C3474" s="1">
        <v>3.0729000000000002</v>
      </c>
      <c r="D3474" s="1">
        <v>6.1978</v>
      </c>
      <c r="E3474" s="1">
        <v>12.498699999999999</v>
      </c>
      <c r="F3474" s="1">
        <v>26.383199999999999</v>
      </c>
      <c r="G3474" s="1" t="s">
        <v>29</v>
      </c>
      <c r="H3474" s="1" t="s">
        <v>22</v>
      </c>
      <c r="I3474" s="1" t="s">
        <v>23</v>
      </c>
      <c r="J3474" s="1" t="s">
        <v>24</v>
      </c>
      <c r="K3474" s="1" t="s">
        <v>25</v>
      </c>
      <c r="L3474" s="1" t="s">
        <v>26</v>
      </c>
      <c r="M3474" s="1" t="s">
        <v>27</v>
      </c>
      <c r="N3474" s="3" t="s">
        <v>28</v>
      </c>
    </row>
    <row r="3475" spans="1:14" ht="19.95" customHeight="1" x14ac:dyDescent="0.25">
      <c r="A3475" s="2">
        <v>114523</v>
      </c>
      <c r="B3475" s="1">
        <v>94</v>
      </c>
      <c r="C3475" s="1">
        <v>3.2574000000000001</v>
      </c>
      <c r="D3475" s="1">
        <v>6.33</v>
      </c>
      <c r="E3475" s="1">
        <v>13.864800000000001</v>
      </c>
      <c r="F3475" s="1">
        <v>27.188300000000002</v>
      </c>
      <c r="G3475" s="1" t="s">
        <v>38</v>
      </c>
      <c r="H3475" s="1" t="s">
        <v>22</v>
      </c>
      <c r="I3475" s="1" t="s">
        <v>23</v>
      </c>
      <c r="J3475" s="1" t="s">
        <v>24</v>
      </c>
      <c r="K3475" s="1" t="s">
        <v>25</v>
      </c>
      <c r="L3475" s="1" t="s">
        <v>26</v>
      </c>
      <c r="M3475" s="1" t="s">
        <v>27</v>
      </c>
      <c r="N3475" s="3" t="s">
        <v>28</v>
      </c>
    </row>
    <row r="3476" spans="1:14" ht="19.95" customHeight="1" x14ac:dyDescent="0.25">
      <c r="A3476" s="2">
        <v>114521</v>
      </c>
      <c r="B3476" s="1">
        <v>72</v>
      </c>
      <c r="C3476" s="1">
        <v>3.5183</v>
      </c>
      <c r="D3476" s="1">
        <v>6.8933</v>
      </c>
      <c r="E3476" s="1">
        <v>15.143700000000001</v>
      </c>
      <c r="F3476" s="1">
        <v>28.7864</v>
      </c>
      <c r="G3476" s="1" t="s">
        <v>38</v>
      </c>
      <c r="H3476" s="1" t="s">
        <v>22</v>
      </c>
      <c r="I3476" s="1" t="s">
        <v>23</v>
      </c>
      <c r="J3476" s="1" t="s">
        <v>24</v>
      </c>
      <c r="K3476" s="1" t="s">
        <v>25</v>
      </c>
      <c r="L3476" s="1" t="s">
        <v>26</v>
      </c>
      <c r="M3476" s="1" t="s">
        <v>27</v>
      </c>
      <c r="N3476" s="3" t="s">
        <v>28</v>
      </c>
    </row>
    <row r="3477" spans="1:14" ht="19.95" hidden="1" customHeight="1" x14ac:dyDescent="0.25">
      <c r="A3477" s="2">
        <v>114504</v>
      </c>
      <c r="B3477" s="1">
        <v>11</v>
      </c>
      <c r="C3477" s="1">
        <v>1.6659999999999999</v>
      </c>
      <c r="D3477" s="1">
        <v>4.1216999999999997</v>
      </c>
      <c r="E3477" s="1">
        <v>8.4945000000000004</v>
      </c>
      <c r="F3477" s="1">
        <v>17.548300000000001</v>
      </c>
      <c r="G3477" s="1" t="s">
        <v>38</v>
      </c>
      <c r="H3477" s="1" t="s">
        <v>31</v>
      </c>
      <c r="I3477" s="1" t="s">
        <v>32</v>
      </c>
      <c r="J3477" s="1" t="s">
        <v>33</v>
      </c>
      <c r="K3477" s="1" t="s">
        <v>34</v>
      </c>
      <c r="L3477" s="1" t="s">
        <v>35</v>
      </c>
      <c r="M3477" s="1" t="s">
        <v>36</v>
      </c>
      <c r="N3477" s="3" t="s">
        <v>37</v>
      </c>
    </row>
    <row r="3478" spans="1:14" ht="19.95" customHeight="1" x14ac:dyDescent="0.25">
      <c r="A3478" s="2">
        <v>114491</v>
      </c>
      <c r="B3478" s="1">
        <v>94</v>
      </c>
      <c r="C3478" s="1">
        <v>3.8077000000000001</v>
      </c>
      <c r="D3478" s="1">
        <v>6.8780000000000001</v>
      </c>
      <c r="E3478" s="1">
        <v>12.285299999999999</v>
      </c>
      <c r="F3478" s="1">
        <v>25.436900000000001</v>
      </c>
      <c r="G3478" s="1" t="s">
        <v>30</v>
      </c>
      <c r="H3478" s="1" t="s">
        <v>22</v>
      </c>
      <c r="I3478" s="1" t="s">
        <v>23</v>
      </c>
      <c r="J3478" s="1" t="s">
        <v>24</v>
      </c>
      <c r="K3478" s="1" t="s">
        <v>25</v>
      </c>
      <c r="L3478" s="1" t="s">
        <v>26</v>
      </c>
      <c r="M3478" s="1" t="s">
        <v>27</v>
      </c>
      <c r="N3478" s="3" t="s">
        <v>28</v>
      </c>
    </row>
    <row r="3479" spans="1:14" ht="19.95" hidden="1" customHeight="1" x14ac:dyDescent="0.25">
      <c r="A3479" s="2">
        <v>114410</v>
      </c>
      <c r="B3479" s="1">
        <v>24</v>
      </c>
      <c r="C3479" s="1">
        <v>1.2746999999999999</v>
      </c>
      <c r="D3479" s="1">
        <v>4.9744000000000002</v>
      </c>
      <c r="E3479" s="1">
        <v>8.8483000000000001</v>
      </c>
      <c r="F3479" s="1">
        <v>16.889500000000002</v>
      </c>
      <c r="G3479" s="1" t="s">
        <v>38</v>
      </c>
      <c r="H3479" s="1" t="s">
        <v>31</v>
      </c>
      <c r="I3479" s="1" t="s">
        <v>32</v>
      </c>
      <c r="J3479" s="1" t="s">
        <v>33</v>
      </c>
      <c r="K3479" s="1" t="s">
        <v>34</v>
      </c>
      <c r="L3479" s="1" t="s">
        <v>35</v>
      </c>
      <c r="M3479" s="1" t="s">
        <v>36</v>
      </c>
      <c r="N3479" s="3" t="s">
        <v>37</v>
      </c>
    </row>
    <row r="3480" spans="1:14" ht="19.95" customHeight="1" x14ac:dyDescent="0.25">
      <c r="A3480" s="2">
        <v>114394</v>
      </c>
      <c r="B3480" s="1">
        <v>82</v>
      </c>
      <c r="C3480" s="1">
        <v>3.1233</v>
      </c>
      <c r="D3480" s="1">
        <v>6.7507999999999999</v>
      </c>
      <c r="E3480" s="1">
        <v>12.851699999999999</v>
      </c>
      <c r="F3480" s="1">
        <v>27.265599999999999</v>
      </c>
      <c r="G3480" s="1" t="s">
        <v>30</v>
      </c>
      <c r="H3480" s="1" t="s">
        <v>22</v>
      </c>
      <c r="I3480" s="1" t="s">
        <v>23</v>
      </c>
      <c r="J3480" s="1" t="s">
        <v>24</v>
      </c>
      <c r="K3480" s="1" t="s">
        <v>25</v>
      </c>
      <c r="L3480" s="1" t="s">
        <v>26</v>
      </c>
      <c r="M3480" s="1" t="s">
        <v>27</v>
      </c>
      <c r="N3480" s="3" t="s">
        <v>28</v>
      </c>
    </row>
    <row r="3481" spans="1:14" ht="19.95" hidden="1" customHeight="1" x14ac:dyDescent="0.25">
      <c r="A3481" s="2">
        <v>114388</v>
      </c>
      <c r="B3481" s="1">
        <v>55</v>
      </c>
      <c r="C3481" s="1">
        <v>2.5266000000000002</v>
      </c>
      <c r="D3481" s="1">
        <v>5.1614000000000004</v>
      </c>
      <c r="E3481" s="1">
        <v>10.7607</v>
      </c>
      <c r="F3481" s="1">
        <v>20.051300000000001</v>
      </c>
      <c r="G3481" s="1" t="s">
        <v>30</v>
      </c>
      <c r="H3481" s="1" t="s">
        <v>15</v>
      </c>
      <c r="I3481" s="1" t="s">
        <v>16</v>
      </c>
      <c r="J3481" s="1" t="s">
        <v>17</v>
      </c>
      <c r="K3481" s="1" t="s">
        <v>18</v>
      </c>
      <c r="L3481" s="1" t="s">
        <v>19</v>
      </c>
      <c r="M3481" s="1" t="s">
        <v>20</v>
      </c>
      <c r="N3481" s="3" t="s">
        <v>21</v>
      </c>
    </row>
    <row r="3482" spans="1:14" ht="19.95" hidden="1" customHeight="1" x14ac:dyDescent="0.25">
      <c r="A3482" s="2">
        <v>114333</v>
      </c>
      <c r="B3482" s="1">
        <v>47</v>
      </c>
      <c r="C3482" s="1">
        <v>2.4839000000000002</v>
      </c>
      <c r="D3482" s="1">
        <v>5.1626000000000003</v>
      </c>
      <c r="E3482" s="1">
        <v>11.4473</v>
      </c>
      <c r="F3482" s="1">
        <v>21.9255</v>
      </c>
      <c r="G3482" s="1" t="s">
        <v>14</v>
      </c>
      <c r="H3482" s="1" t="s">
        <v>15</v>
      </c>
      <c r="I3482" s="1" t="s">
        <v>16</v>
      </c>
      <c r="J3482" s="1" t="s">
        <v>17</v>
      </c>
      <c r="K3482" s="1" t="s">
        <v>18</v>
      </c>
      <c r="L3482" s="1" t="s">
        <v>19</v>
      </c>
      <c r="M3482" s="1" t="s">
        <v>20</v>
      </c>
      <c r="N3482" s="3" t="s">
        <v>21</v>
      </c>
    </row>
    <row r="3483" spans="1:14" ht="19.95" hidden="1" customHeight="1" x14ac:dyDescent="0.25">
      <c r="A3483" s="2">
        <v>114290</v>
      </c>
      <c r="B3483" s="1">
        <v>37</v>
      </c>
      <c r="C3483" s="1">
        <v>2.6871999999999998</v>
      </c>
      <c r="D3483" s="1">
        <v>5.0972</v>
      </c>
      <c r="E3483" s="1">
        <v>10.165900000000001</v>
      </c>
      <c r="F3483" s="1">
        <v>21.474399999999999</v>
      </c>
      <c r="G3483" s="1" t="s">
        <v>30</v>
      </c>
      <c r="H3483" s="1" t="s">
        <v>15</v>
      </c>
      <c r="I3483" s="1" t="s">
        <v>16</v>
      </c>
      <c r="J3483" s="1" t="s">
        <v>17</v>
      </c>
      <c r="K3483" s="1" t="s">
        <v>18</v>
      </c>
      <c r="L3483" s="1" t="s">
        <v>19</v>
      </c>
      <c r="M3483" s="1" t="s">
        <v>20</v>
      </c>
      <c r="N3483" s="3" t="s">
        <v>21</v>
      </c>
    </row>
    <row r="3484" spans="1:14" ht="19.95" hidden="1" customHeight="1" x14ac:dyDescent="0.25">
      <c r="A3484" s="2">
        <v>114216</v>
      </c>
      <c r="B3484" s="1">
        <v>31</v>
      </c>
      <c r="C3484" s="1">
        <v>2.4198</v>
      </c>
      <c r="D3484" s="1">
        <v>5.133</v>
      </c>
      <c r="E3484" s="1">
        <v>11.8773</v>
      </c>
      <c r="F3484" s="1">
        <v>20.2517</v>
      </c>
      <c r="G3484" s="1" t="s">
        <v>30</v>
      </c>
      <c r="H3484" s="1" t="s">
        <v>15</v>
      </c>
      <c r="I3484" s="1" t="s">
        <v>16</v>
      </c>
      <c r="J3484" s="1" t="s">
        <v>17</v>
      </c>
      <c r="K3484" s="1" t="s">
        <v>18</v>
      </c>
      <c r="L3484" s="1" t="s">
        <v>19</v>
      </c>
      <c r="M3484" s="1" t="s">
        <v>20</v>
      </c>
      <c r="N3484" s="3" t="s">
        <v>21</v>
      </c>
    </row>
    <row r="3485" spans="1:14" ht="19.95" hidden="1" customHeight="1" x14ac:dyDescent="0.25">
      <c r="A3485" s="2">
        <v>114178</v>
      </c>
      <c r="B3485" s="1">
        <v>27</v>
      </c>
      <c r="C3485" s="1">
        <v>1.2083999999999999</v>
      </c>
      <c r="D3485" s="1">
        <v>4.7519</v>
      </c>
      <c r="E3485" s="1">
        <v>8.7978000000000005</v>
      </c>
      <c r="F3485" s="1">
        <v>19.290099999999999</v>
      </c>
      <c r="G3485" s="1" t="s">
        <v>29</v>
      </c>
      <c r="H3485" s="1" t="s">
        <v>31</v>
      </c>
      <c r="I3485" s="1" t="s">
        <v>32</v>
      </c>
      <c r="J3485" s="1" t="s">
        <v>33</v>
      </c>
      <c r="K3485" s="1" t="s">
        <v>34</v>
      </c>
      <c r="L3485" s="1" t="s">
        <v>35</v>
      </c>
      <c r="M3485" s="1" t="s">
        <v>36</v>
      </c>
      <c r="N3485" s="3" t="s">
        <v>37</v>
      </c>
    </row>
    <row r="3486" spans="1:14" ht="19.95" customHeight="1" x14ac:dyDescent="0.25">
      <c r="A3486" s="2">
        <v>114115</v>
      </c>
      <c r="B3486" s="1">
        <v>85</v>
      </c>
      <c r="C3486" s="1">
        <v>3.1212</v>
      </c>
      <c r="D3486" s="1">
        <v>6.7206999999999999</v>
      </c>
      <c r="E3486" s="1">
        <v>14.0097</v>
      </c>
      <c r="F3486" s="1">
        <v>26.6434</v>
      </c>
      <c r="G3486" s="1" t="s">
        <v>38</v>
      </c>
      <c r="H3486" s="1" t="s">
        <v>22</v>
      </c>
      <c r="I3486" s="1" t="s">
        <v>23</v>
      </c>
      <c r="J3486" s="1" t="s">
        <v>24</v>
      </c>
      <c r="K3486" s="1" t="s">
        <v>25</v>
      </c>
      <c r="L3486" s="1" t="s">
        <v>26</v>
      </c>
      <c r="M3486" s="1" t="s">
        <v>27</v>
      </c>
      <c r="N3486" s="3" t="s">
        <v>28</v>
      </c>
    </row>
    <row r="3487" spans="1:14" ht="19.95" hidden="1" customHeight="1" x14ac:dyDescent="0.25">
      <c r="A3487" s="2">
        <v>114069</v>
      </c>
      <c r="B3487" s="1">
        <v>23</v>
      </c>
      <c r="C3487" s="1">
        <v>1.9938</v>
      </c>
      <c r="D3487" s="1">
        <v>4.6048</v>
      </c>
      <c r="E3487" s="1">
        <v>8.9419000000000004</v>
      </c>
      <c r="F3487" s="1">
        <v>16.669699999999999</v>
      </c>
      <c r="G3487" s="1" t="s">
        <v>14</v>
      </c>
      <c r="H3487" s="1" t="s">
        <v>31</v>
      </c>
      <c r="I3487" s="1" t="s">
        <v>32</v>
      </c>
      <c r="J3487" s="1" t="s">
        <v>33</v>
      </c>
      <c r="K3487" s="1" t="s">
        <v>34</v>
      </c>
      <c r="L3487" s="1" t="s">
        <v>35</v>
      </c>
      <c r="M3487" s="1" t="s">
        <v>36</v>
      </c>
      <c r="N3487" s="3" t="s">
        <v>37</v>
      </c>
    </row>
    <row r="3488" spans="1:14" ht="19.95" hidden="1" customHeight="1" x14ac:dyDescent="0.25">
      <c r="A3488" s="2">
        <v>114065</v>
      </c>
      <c r="B3488" s="1">
        <v>26</v>
      </c>
      <c r="C3488" s="1">
        <v>1.6163000000000001</v>
      </c>
      <c r="D3488" s="1">
        <v>4.0143000000000004</v>
      </c>
      <c r="E3488" s="1">
        <v>9.7152999999999992</v>
      </c>
      <c r="F3488" s="1">
        <v>17.3904</v>
      </c>
      <c r="G3488" s="1" t="s">
        <v>14</v>
      </c>
      <c r="H3488" s="1" t="s">
        <v>31</v>
      </c>
      <c r="I3488" s="1" t="s">
        <v>32</v>
      </c>
      <c r="J3488" s="1" t="s">
        <v>33</v>
      </c>
      <c r="K3488" s="1" t="s">
        <v>34</v>
      </c>
      <c r="L3488" s="1" t="s">
        <v>35</v>
      </c>
      <c r="M3488" s="1" t="s">
        <v>36</v>
      </c>
      <c r="N3488" s="3" t="s">
        <v>37</v>
      </c>
    </row>
    <row r="3489" spans="1:14" ht="19.95" hidden="1" customHeight="1" x14ac:dyDescent="0.25">
      <c r="A3489" s="2">
        <v>114051</v>
      </c>
      <c r="B3489" s="1">
        <v>14</v>
      </c>
      <c r="C3489" s="1">
        <v>1.0914999999999999</v>
      </c>
      <c r="D3489" s="1">
        <v>4.9885999999999999</v>
      </c>
      <c r="E3489" s="1">
        <v>8.2165999999999997</v>
      </c>
      <c r="F3489" s="1">
        <v>17.723199999999999</v>
      </c>
      <c r="G3489" s="1" t="s">
        <v>29</v>
      </c>
      <c r="H3489" s="1" t="s">
        <v>31</v>
      </c>
      <c r="I3489" s="1" t="s">
        <v>32</v>
      </c>
      <c r="J3489" s="1" t="s">
        <v>33</v>
      </c>
      <c r="K3489" s="1" t="s">
        <v>34</v>
      </c>
      <c r="L3489" s="1" t="s">
        <v>35</v>
      </c>
      <c r="M3489" s="1" t="s">
        <v>36</v>
      </c>
      <c r="N3489" s="3" t="s">
        <v>37</v>
      </c>
    </row>
    <row r="3490" spans="1:14" ht="19.95" hidden="1" customHeight="1" x14ac:dyDescent="0.25">
      <c r="A3490" s="2">
        <v>114046</v>
      </c>
      <c r="B3490" s="1">
        <v>30</v>
      </c>
      <c r="C3490" s="1">
        <v>1.0069999999999999</v>
      </c>
      <c r="D3490" s="1">
        <v>4.3305999999999996</v>
      </c>
      <c r="E3490" s="1">
        <v>8.2433999999999994</v>
      </c>
      <c r="F3490" s="1">
        <v>16.5288</v>
      </c>
      <c r="G3490" s="1" t="s">
        <v>38</v>
      </c>
      <c r="H3490" s="1" t="s">
        <v>31</v>
      </c>
      <c r="I3490" s="1" t="s">
        <v>32</v>
      </c>
      <c r="J3490" s="1" t="s">
        <v>33</v>
      </c>
      <c r="K3490" s="1" t="s">
        <v>34</v>
      </c>
      <c r="L3490" s="1" t="s">
        <v>35</v>
      </c>
      <c r="M3490" s="1" t="s">
        <v>36</v>
      </c>
      <c r="N3490" s="3" t="s">
        <v>37</v>
      </c>
    </row>
    <row r="3491" spans="1:14" ht="19.95" customHeight="1" x14ac:dyDescent="0.25">
      <c r="A3491" s="2">
        <v>114042</v>
      </c>
      <c r="B3491" s="1">
        <v>65</v>
      </c>
      <c r="C3491" s="1">
        <v>3.1534</v>
      </c>
      <c r="D3491" s="1">
        <v>6.4173999999999998</v>
      </c>
      <c r="E3491" s="1">
        <v>14.581099999999999</v>
      </c>
      <c r="F3491" s="1">
        <v>29.501300000000001</v>
      </c>
      <c r="G3491" s="1" t="s">
        <v>38</v>
      </c>
      <c r="H3491" s="1" t="s">
        <v>22</v>
      </c>
      <c r="I3491" s="1" t="s">
        <v>23</v>
      </c>
      <c r="J3491" s="1" t="s">
        <v>24</v>
      </c>
      <c r="K3491" s="1" t="s">
        <v>25</v>
      </c>
      <c r="L3491" s="1" t="s">
        <v>26</v>
      </c>
      <c r="M3491" s="1" t="s">
        <v>27</v>
      </c>
      <c r="N3491" s="3" t="s">
        <v>28</v>
      </c>
    </row>
    <row r="3492" spans="1:14" ht="19.95" hidden="1" customHeight="1" x14ac:dyDescent="0.25">
      <c r="A3492" s="2">
        <v>114016</v>
      </c>
      <c r="B3492" s="1">
        <v>54</v>
      </c>
      <c r="C3492" s="1">
        <v>2.6753999999999998</v>
      </c>
      <c r="D3492" s="1">
        <v>5.5270999999999999</v>
      </c>
      <c r="E3492" s="1">
        <v>11.1997</v>
      </c>
      <c r="F3492" s="1">
        <v>21.249400000000001</v>
      </c>
      <c r="G3492" s="1" t="s">
        <v>38</v>
      </c>
      <c r="H3492" s="1" t="s">
        <v>15</v>
      </c>
      <c r="I3492" s="1" t="s">
        <v>16</v>
      </c>
      <c r="J3492" s="1" t="s">
        <v>17</v>
      </c>
      <c r="K3492" s="1" t="s">
        <v>18</v>
      </c>
      <c r="L3492" s="1" t="s">
        <v>19</v>
      </c>
      <c r="M3492" s="1" t="s">
        <v>20</v>
      </c>
      <c r="N3492" s="3" t="s">
        <v>21</v>
      </c>
    </row>
    <row r="3493" spans="1:14" ht="19.95" customHeight="1" x14ac:dyDescent="0.25">
      <c r="A3493" s="2">
        <v>113990</v>
      </c>
      <c r="B3493" s="1">
        <v>97</v>
      </c>
      <c r="C3493" s="1">
        <v>3.9498000000000002</v>
      </c>
      <c r="D3493" s="1">
        <v>6.5056000000000003</v>
      </c>
      <c r="E3493" s="1">
        <v>13.2674</v>
      </c>
      <c r="F3493" s="1">
        <v>25.0716</v>
      </c>
      <c r="G3493" s="1" t="s">
        <v>14</v>
      </c>
      <c r="H3493" s="1" t="s">
        <v>22</v>
      </c>
      <c r="I3493" s="1" t="s">
        <v>23</v>
      </c>
      <c r="J3493" s="1" t="s">
        <v>24</v>
      </c>
      <c r="K3493" s="1" t="s">
        <v>25</v>
      </c>
      <c r="L3493" s="1" t="s">
        <v>26</v>
      </c>
      <c r="M3493" s="1" t="s">
        <v>27</v>
      </c>
      <c r="N3493" s="3" t="s">
        <v>28</v>
      </c>
    </row>
    <row r="3494" spans="1:14" ht="19.95" hidden="1" customHeight="1" x14ac:dyDescent="0.25">
      <c r="A3494" s="2">
        <v>113975</v>
      </c>
      <c r="B3494" s="1">
        <v>46</v>
      </c>
      <c r="C3494" s="1">
        <v>2.5219999999999998</v>
      </c>
      <c r="D3494" s="1">
        <v>5.4455999999999998</v>
      </c>
      <c r="E3494" s="1">
        <v>10.305199999999999</v>
      </c>
      <c r="F3494" s="1">
        <v>21.267700000000001</v>
      </c>
      <c r="G3494" s="1" t="s">
        <v>14</v>
      </c>
      <c r="H3494" s="1" t="s">
        <v>15</v>
      </c>
      <c r="I3494" s="1" t="s">
        <v>16</v>
      </c>
      <c r="J3494" s="1" t="s">
        <v>17</v>
      </c>
      <c r="K3494" s="1" t="s">
        <v>18</v>
      </c>
      <c r="L3494" s="1" t="s">
        <v>19</v>
      </c>
      <c r="M3494" s="1" t="s">
        <v>20</v>
      </c>
      <c r="N3494" s="3" t="s">
        <v>21</v>
      </c>
    </row>
    <row r="3495" spans="1:14" ht="19.95" hidden="1" customHeight="1" x14ac:dyDescent="0.25">
      <c r="A3495" s="2">
        <v>113960</v>
      </c>
      <c r="B3495" s="1">
        <v>56</v>
      </c>
      <c r="C3495" s="1">
        <v>2.1120999999999999</v>
      </c>
      <c r="D3495" s="1">
        <v>5.8902000000000001</v>
      </c>
      <c r="E3495" s="1">
        <v>10.2624</v>
      </c>
      <c r="F3495" s="1">
        <v>23.5962</v>
      </c>
      <c r="G3495" s="1" t="s">
        <v>14</v>
      </c>
      <c r="H3495" s="1" t="s">
        <v>15</v>
      </c>
      <c r="I3495" s="1" t="s">
        <v>16</v>
      </c>
      <c r="J3495" s="1" t="s">
        <v>17</v>
      </c>
      <c r="K3495" s="1" t="s">
        <v>18</v>
      </c>
      <c r="L3495" s="1" t="s">
        <v>19</v>
      </c>
      <c r="M3495" s="1" t="s">
        <v>20</v>
      </c>
      <c r="N3495" s="3" t="s">
        <v>21</v>
      </c>
    </row>
    <row r="3496" spans="1:14" ht="19.95" hidden="1" customHeight="1" x14ac:dyDescent="0.25">
      <c r="A3496" s="2">
        <v>113953</v>
      </c>
      <c r="B3496" s="1">
        <v>16</v>
      </c>
      <c r="C3496" s="1">
        <v>1.5993999999999999</v>
      </c>
      <c r="D3496" s="1">
        <v>4.6349999999999998</v>
      </c>
      <c r="E3496" s="1">
        <v>9.8468</v>
      </c>
      <c r="F3496" s="1">
        <v>16.818000000000001</v>
      </c>
      <c r="G3496" s="1" t="s">
        <v>29</v>
      </c>
      <c r="H3496" s="1" t="s">
        <v>31</v>
      </c>
      <c r="I3496" s="1" t="s">
        <v>32</v>
      </c>
      <c r="J3496" s="1" t="s">
        <v>33</v>
      </c>
      <c r="K3496" s="1" t="s">
        <v>34</v>
      </c>
      <c r="L3496" s="1" t="s">
        <v>35</v>
      </c>
      <c r="M3496" s="1" t="s">
        <v>36</v>
      </c>
      <c r="N3496" s="3" t="s">
        <v>37</v>
      </c>
    </row>
    <row r="3497" spans="1:14" ht="19.95" customHeight="1" x14ac:dyDescent="0.25">
      <c r="A3497" s="2">
        <v>113949</v>
      </c>
      <c r="B3497" s="1">
        <v>98</v>
      </c>
      <c r="C3497" s="1">
        <v>3.3628999999999998</v>
      </c>
      <c r="D3497" s="1">
        <v>6.2483000000000004</v>
      </c>
      <c r="E3497" s="1">
        <v>14.720700000000001</v>
      </c>
      <c r="F3497" s="1">
        <v>27.720400000000001</v>
      </c>
      <c r="G3497" s="1" t="s">
        <v>30</v>
      </c>
      <c r="H3497" s="1" t="s">
        <v>22</v>
      </c>
      <c r="I3497" s="1" t="s">
        <v>23</v>
      </c>
      <c r="J3497" s="1" t="s">
        <v>24</v>
      </c>
      <c r="K3497" s="1" t="s">
        <v>25</v>
      </c>
      <c r="L3497" s="1" t="s">
        <v>26</v>
      </c>
      <c r="M3497" s="1" t="s">
        <v>27</v>
      </c>
      <c r="N3497" s="3" t="s">
        <v>28</v>
      </c>
    </row>
    <row r="3498" spans="1:14" ht="19.95" hidden="1" customHeight="1" x14ac:dyDescent="0.25">
      <c r="A3498" s="2">
        <v>113881</v>
      </c>
      <c r="B3498" s="1">
        <v>47</v>
      </c>
      <c r="C3498" s="1">
        <v>2.1669999999999998</v>
      </c>
      <c r="D3498" s="1">
        <v>5.8318000000000003</v>
      </c>
      <c r="E3498" s="1">
        <v>10.714700000000001</v>
      </c>
      <c r="F3498" s="1">
        <v>20.317599999999999</v>
      </c>
      <c r="G3498" s="1" t="s">
        <v>29</v>
      </c>
      <c r="H3498" s="1" t="s">
        <v>15</v>
      </c>
      <c r="I3498" s="1" t="s">
        <v>16</v>
      </c>
      <c r="J3498" s="1" t="s">
        <v>17</v>
      </c>
      <c r="K3498" s="1" t="s">
        <v>18</v>
      </c>
      <c r="L3498" s="1" t="s">
        <v>19</v>
      </c>
      <c r="M3498" s="1" t="s">
        <v>20</v>
      </c>
      <c r="N3498" s="3" t="s">
        <v>21</v>
      </c>
    </row>
    <row r="3499" spans="1:14" ht="19.95" hidden="1" customHeight="1" x14ac:dyDescent="0.25">
      <c r="A3499" s="2">
        <v>113792</v>
      </c>
      <c r="B3499" s="1">
        <v>11</v>
      </c>
      <c r="C3499" s="1">
        <v>1.9762999999999999</v>
      </c>
      <c r="D3499" s="1">
        <v>4.2352999999999996</v>
      </c>
      <c r="E3499" s="1">
        <v>8.6654</v>
      </c>
      <c r="F3499" s="1">
        <v>19.628299999999999</v>
      </c>
      <c r="G3499" s="1" t="s">
        <v>29</v>
      </c>
      <c r="H3499" s="1" t="s">
        <v>31</v>
      </c>
      <c r="I3499" s="1" t="s">
        <v>32</v>
      </c>
      <c r="J3499" s="1" t="s">
        <v>33</v>
      </c>
      <c r="K3499" s="1" t="s">
        <v>34</v>
      </c>
      <c r="L3499" s="1" t="s">
        <v>35</v>
      </c>
      <c r="M3499" s="1" t="s">
        <v>36</v>
      </c>
      <c r="N3499" s="3" t="s">
        <v>37</v>
      </c>
    </row>
    <row r="3500" spans="1:14" ht="19.95" hidden="1" customHeight="1" x14ac:dyDescent="0.25">
      <c r="A3500" s="2">
        <v>113760</v>
      </c>
      <c r="B3500" s="1">
        <v>55</v>
      </c>
      <c r="C3500" s="1">
        <v>2.2967</v>
      </c>
      <c r="D3500" s="1">
        <v>5.7587000000000002</v>
      </c>
      <c r="E3500" s="1">
        <v>10.9183</v>
      </c>
      <c r="F3500" s="1">
        <v>22.173400000000001</v>
      </c>
      <c r="G3500" s="1" t="s">
        <v>14</v>
      </c>
      <c r="H3500" s="1" t="s">
        <v>15</v>
      </c>
      <c r="I3500" s="1" t="s">
        <v>16</v>
      </c>
      <c r="J3500" s="1" t="s">
        <v>17</v>
      </c>
      <c r="K3500" s="1" t="s">
        <v>18</v>
      </c>
      <c r="L3500" s="1" t="s">
        <v>19</v>
      </c>
      <c r="M3500" s="1" t="s">
        <v>20</v>
      </c>
      <c r="N3500" s="3" t="s">
        <v>21</v>
      </c>
    </row>
    <row r="3501" spans="1:14" ht="19.95" hidden="1" customHeight="1" x14ac:dyDescent="0.25">
      <c r="A3501" s="2">
        <v>113754</v>
      </c>
      <c r="B3501" s="1">
        <v>32</v>
      </c>
      <c r="C3501" s="1">
        <v>2.5901000000000001</v>
      </c>
      <c r="D3501" s="1">
        <v>5.0095000000000001</v>
      </c>
      <c r="E3501" s="1">
        <v>11.819599999999999</v>
      </c>
      <c r="F3501" s="1">
        <v>20.968900000000001</v>
      </c>
      <c r="G3501" s="1" t="s">
        <v>38</v>
      </c>
      <c r="H3501" s="1" t="s">
        <v>15</v>
      </c>
      <c r="I3501" s="1" t="s">
        <v>16</v>
      </c>
      <c r="J3501" s="1" t="s">
        <v>17</v>
      </c>
      <c r="K3501" s="1" t="s">
        <v>18</v>
      </c>
      <c r="L3501" s="1" t="s">
        <v>19</v>
      </c>
      <c r="M3501" s="1" t="s">
        <v>20</v>
      </c>
      <c r="N3501" s="3" t="s">
        <v>21</v>
      </c>
    </row>
    <row r="3502" spans="1:14" ht="19.95" customHeight="1" x14ac:dyDescent="0.25">
      <c r="A3502" s="2">
        <v>113719</v>
      </c>
      <c r="B3502" s="1">
        <v>84</v>
      </c>
      <c r="C3502" s="1">
        <v>3.5001000000000002</v>
      </c>
      <c r="D3502" s="1">
        <v>6.2382999999999997</v>
      </c>
      <c r="E3502" s="1">
        <v>14.4048</v>
      </c>
      <c r="F3502" s="1">
        <v>27.951599999999999</v>
      </c>
      <c r="G3502" s="1" t="s">
        <v>30</v>
      </c>
      <c r="H3502" s="1" t="s">
        <v>22</v>
      </c>
      <c r="I3502" s="1" t="s">
        <v>23</v>
      </c>
      <c r="J3502" s="1" t="s">
        <v>24</v>
      </c>
      <c r="K3502" s="1" t="s">
        <v>25</v>
      </c>
      <c r="L3502" s="1" t="s">
        <v>26</v>
      </c>
      <c r="M3502" s="1" t="s">
        <v>27</v>
      </c>
      <c r="N3502" s="3" t="s">
        <v>28</v>
      </c>
    </row>
    <row r="3503" spans="1:14" ht="19.95" hidden="1" customHeight="1" x14ac:dyDescent="0.25">
      <c r="A3503" s="2">
        <v>113688</v>
      </c>
      <c r="B3503" s="1">
        <v>30</v>
      </c>
      <c r="C3503" s="1">
        <v>1.0009999999999999</v>
      </c>
      <c r="D3503" s="1">
        <v>4.2385999999999999</v>
      </c>
      <c r="E3503" s="1">
        <v>9.8643000000000001</v>
      </c>
      <c r="F3503" s="1">
        <v>19.964600000000001</v>
      </c>
      <c r="G3503" s="1" t="s">
        <v>14</v>
      </c>
      <c r="H3503" s="1" t="s">
        <v>31</v>
      </c>
      <c r="I3503" s="1" t="s">
        <v>32</v>
      </c>
      <c r="J3503" s="1" t="s">
        <v>33</v>
      </c>
      <c r="K3503" s="1" t="s">
        <v>34</v>
      </c>
      <c r="L3503" s="1" t="s">
        <v>35</v>
      </c>
      <c r="M3503" s="1" t="s">
        <v>36</v>
      </c>
      <c r="N3503" s="3" t="s">
        <v>37</v>
      </c>
    </row>
    <row r="3504" spans="1:14" ht="19.95" hidden="1" customHeight="1" x14ac:dyDescent="0.25">
      <c r="A3504" s="2">
        <v>113645</v>
      </c>
      <c r="B3504" s="1">
        <v>30</v>
      </c>
      <c r="C3504" s="1">
        <v>1.4739</v>
      </c>
      <c r="D3504" s="1">
        <v>4.2876000000000003</v>
      </c>
      <c r="E3504" s="1">
        <v>9.0448000000000004</v>
      </c>
      <c r="F3504" s="1">
        <v>17.627500000000001</v>
      </c>
      <c r="G3504" s="1" t="s">
        <v>30</v>
      </c>
      <c r="H3504" s="1" t="s">
        <v>31</v>
      </c>
      <c r="I3504" s="1" t="s">
        <v>32</v>
      </c>
      <c r="J3504" s="1" t="s">
        <v>33</v>
      </c>
      <c r="K3504" s="1" t="s">
        <v>34</v>
      </c>
      <c r="L3504" s="1" t="s">
        <v>35</v>
      </c>
      <c r="M3504" s="1" t="s">
        <v>36</v>
      </c>
      <c r="N3504" s="3" t="s">
        <v>37</v>
      </c>
    </row>
    <row r="3505" spans="1:14" ht="19.95" hidden="1" customHeight="1" x14ac:dyDescent="0.25">
      <c r="A3505" s="2">
        <v>113644</v>
      </c>
      <c r="B3505" s="1">
        <v>25</v>
      </c>
      <c r="C3505" s="1">
        <v>1.9937</v>
      </c>
      <c r="D3505" s="1">
        <v>4.1551999999999998</v>
      </c>
      <c r="E3505" s="1">
        <v>9.9803999999999995</v>
      </c>
      <c r="F3505" s="1">
        <v>19.726099999999999</v>
      </c>
      <c r="G3505" s="1" t="s">
        <v>30</v>
      </c>
      <c r="H3505" s="1" t="s">
        <v>31</v>
      </c>
      <c r="I3505" s="1" t="s">
        <v>32</v>
      </c>
      <c r="J3505" s="1" t="s">
        <v>33</v>
      </c>
      <c r="K3505" s="1" t="s">
        <v>34</v>
      </c>
      <c r="L3505" s="1" t="s">
        <v>35</v>
      </c>
      <c r="M3505" s="1" t="s">
        <v>36</v>
      </c>
      <c r="N3505" s="3" t="s">
        <v>37</v>
      </c>
    </row>
    <row r="3506" spans="1:14" ht="19.95" hidden="1" customHeight="1" x14ac:dyDescent="0.25">
      <c r="A3506" s="2">
        <v>113594</v>
      </c>
      <c r="B3506" s="1">
        <v>40</v>
      </c>
      <c r="C3506" s="1">
        <v>2.8569</v>
      </c>
      <c r="D3506" s="1">
        <v>5.0195999999999996</v>
      </c>
      <c r="E3506" s="1">
        <v>10.698</v>
      </c>
      <c r="F3506" s="1">
        <v>24.366900000000001</v>
      </c>
      <c r="G3506" s="1" t="s">
        <v>30</v>
      </c>
      <c r="H3506" s="1" t="s">
        <v>15</v>
      </c>
      <c r="I3506" s="1" t="s">
        <v>16</v>
      </c>
      <c r="J3506" s="1" t="s">
        <v>17</v>
      </c>
      <c r="K3506" s="1" t="s">
        <v>18</v>
      </c>
      <c r="L3506" s="1" t="s">
        <v>19</v>
      </c>
      <c r="M3506" s="1" t="s">
        <v>20</v>
      </c>
      <c r="N3506" s="3" t="s">
        <v>21</v>
      </c>
    </row>
    <row r="3507" spans="1:14" ht="19.95" customHeight="1" x14ac:dyDescent="0.25">
      <c r="A3507" s="2">
        <v>113562</v>
      </c>
      <c r="B3507" s="1">
        <v>74</v>
      </c>
      <c r="C3507" s="1">
        <v>3.4784000000000002</v>
      </c>
      <c r="D3507" s="1">
        <v>6.0570000000000004</v>
      </c>
      <c r="E3507" s="1">
        <v>15.690799999999999</v>
      </c>
      <c r="F3507" s="1">
        <v>29.887</v>
      </c>
      <c r="G3507" s="1" t="s">
        <v>14</v>
      </c>
      <c r="H3507" s="1" t="s">
        <v>22</v>
      </c>
      <c r="I3507" s="1" t="s">
        <v>23</v>
      </c>
      <c r="J3507" s="1" t="s">
        <v>24</v>
      </c>
      <c r="K3507" s="1" t="s">
        <v>25</v>
      </c>
      <c r="L3507" s="1" t="s">
        <v>26</v>
      </c>
      <c r="M3507" s="1" t="s">
        <v>27</v>
      </c>
      <c r="N3507" s="3" t="s">
        <v>28</v>
      </c>
    </row>
    <row r="3508" spans="1:14" ht="19.95" hidden="1" customHeight="1" x14ac:dyDescent="0.25">
      <c r="A3508" s="2">
        <v>113526</v>
      </c>
      <c r="B3508" s="1">
        <v>33</v>
      </c>
      <c r="C3508" s="1">
        <v>2.1465000000000001</v>
      </c>
      <c r="D3508" s="1">
        <v>5.2281000000000004</v>
      </c>
      <c r="E3508" s="1">
        <v>10.897399999999999</v>
      </c>
      <c r="F3508" s="1">
        <v>24.760300000000001</v>
      </c>
      <c r="G3508" s="1" t="s">
        <v>14</v>
      </c>
      <c r="H3508" s="1" t="s">
        <v>15</v>
      </c>
      <c r="I3508" s="1" t="s">
        <v>16</v>
      </c>
      <c r="J3508" s="1" t="s">
        <v>17</v>
      </c>
      <c r="K3508" s="1" t="s">
        <v>18</v>
      </c>
      <c r="L3508" s="1" t="s">
        <v>19</v>
      </c>
      <c r="M3508" s="1" t="s">
        <v>20</v>
      </c>
      <c r="N3508" s="3" t="s">
        <v>21</v>
      </c>
    </row>
    <row r="3509" spans="1:14" ht="19.95" customHeight="1" x14ac:dyDescent="0.25">
      <c r="A3509" s="2">
        <v>113469</v>
      </c>
      <c r="B3509" s="1">
        <v>63</v>
      </c>
      <c r="C3509" s="1">
        <v>3.7844000000000002</v>
      </c>
      <c r="D3509" s="1">
        <v>6.8882000000000003</v>
      </c>
      <c r="E3509" s="1">
        <v>12.1629</v>
      </c>
      <c r="F3509" s="1">
        <v>29.802199999999999</v>
      </c>
      <c r="G3509" s="1" t="s">
        <v>14</v>
      </c>
      <c r="H3509" s="1" t="s">
        <v>22</v>
      </c>
      <c r="I3509" s="1" t="s">
        <v>23</v>
      </c>
      <c r="J3509" s="1" t="s">
        <v>24</v>
      </c>
      <c r="K3509" s="1" t="s">
        <v>25</v>
      </c>
      <c r="L3509" s="1" t="s">
        <v>26</v>
      </c>
      <c r="M3509" s="1" t="s">
        <v>27</v>
      </c>
      <c r="N3509" s="3" t="s">
        <v>28</v>
      </c>
    </row>
    <row r="3510" spans="1:14" ht="19.95" customHeight="1" x14ac:dyDescent="0.25">
      <c r="A3510" s="2">
        <v>113441</v>
      </c>
      <c r="B3510" s="1">
        <v>84</v>
      </c>
      <c r="C3510" s="1">
        <v>3.1070000000000002</v>
      </c>
      <c r="D3510" s="1">
        <v>6.6040999999999999</v>
      </c>
      <c r="E3510" s="1">
        <v>13.377599999999999</v>
      </c>
      <c r="F3510" s="1">
        <v>29.158000000000001</v>
      </c>
      <c r="G3510" s="1" t="s">
        <v>14</v>
      </c>
      <c r="H3510" s="1" t="s">
        <v>22</v>
      </c>
      <c r="I3510" s="1" t="s">
        <v>23</v>
      </c>
      <c r="J3510" s="1" t="s">
        <v>24</v>
      </c>
      <c r="K3510" s="1" t="s">
        <v>25</v>
      </c>
      <c r="L3510" s="1" t="s">
        <v>26</v>
      </c>
      <c r="M3510" s="1" t="s">
        <v>27</v>
      </c>
      <c r="N3510" s="3" t="s">
        <v>28</v>
      </c>
    </row>
    <row r="3511" spans="1:14" ht="19.95" hidden="1" customHeight="1" x14ac:dyDescent="0.25">
      <c r="A3511" s="2">
        <v>113430</v>
      </c>
      <c r="B3511" s="1">
        <v>26</v>
      </c>
      <c r="C3511" s="1">
        <v>1.7159</v>
      </c>
      <c r="D3511" s="1">
        <v>4.8022</v>
      </c>
      <c r="E3511" s="1">
        <v>8.0607000000000006</v>
      </c>
      <c r="F3511" s="1">
        <v>17.616299999999999</v>
      </c>
      <c r="G3511" s="1" t="s">
        <v>38</v>
      </c>
      <c r="H3511" s="1" t="s">
        <v>31</v>
      </c>
      <c r="I3511" s="1" t="s">
        <v>32</v>
      </c>
      <c r="J3511" s="1" t="s">
        <v>33</v>
      </c>
      <c r="K3511" s="1" t="s">
        <v>34</v>
      </c>
      <c r="L3511" s="1" t="s">
        <v>35</v>
      </c>
      <c r="M3511" s="1" t="s">
        <v>36</v>
      </c>
      <c r="N3511" s="3" t="s">
        <v>37</v>
      </c>
    </row>
    <row r="3512" spans="1:14" ht="19.95" customHeight="1" x14ac:dyDescent="0.25">
      <c r="A3512" s="2">
        <v>113421</v>
      </c>
      <c r="B3512" s="1">
        <v>76</v>
      </c>
      <c r="C3512" s="1">
        <v>3.1594000000000002</v>
      </c>
      <c r="D3512" s="1">
        <v>6.0827</v>
      </c>
      <c r="E3512" s="1">
        <v>14.326700000000001</v>
      </c>
      <c r="F3512" s="1">
        <v>28.096299999999999</v>
      </c>
      <c r="G3512" s="1" t="s">
        <v>14</v>
      </c>
      <c r="H3512" s="1" t="s">
        <v>22</v>
      </c>
      <c r="I3512" s="1" t="s">
        <v>23</v>
      </c>
      <c r="J3512" s="1" t="s">
        <v>24</v>
      </c>
      <c r="K3512" s="1" t="s">
        <v>25</v>
      </c>
      <c r="L3512" s="1" t="s">
        <v>26</v>
      </c>
      <c r="M3512" s="1" t="s">
        <v>27</v>
      </c>
      <c r="N3512" s="3" t="s">
        <v>28</v>
      </c>
    </row>
    <row r="3513" spans="1:14" ht="19.95" hidden="1" customHeight="1" x14ac:dyDescent="0.25">
      <c r="A3513" s="2">
        <v>113351</v>
      </c>
      <c r="B3513" s="1">
        <v>15</v>
      </c>
      <c r="C3513" s="1">
        <v>1.2685</v>
      </c>
      <c r="D3513" s="1">
        <v>4.5175999999999998</v>
      </c>
      <c r="E3513" s="1">
        <v>8.7609999999999992</v>
      </c>
      <c r="F3513" s="1">
        <v>17.471499999999999</v>
      </c>
      <c r="G3513" s="1" t="s">
        <v>14</v>
      </c>
      <c r="H3513" s="1" t="s">
        <v>31</v>
      </c>
      <c r="I3513" s="1" t="s">
        <v>32</v>
      </c>
      <c r="J3513" s="1" t="s">
        <v>33</v>
      </c>
      <c r="K3513" s="1" t="s">
        <v>34</v>
      </c>
      <c r="L3513" s="1" t="s">
        <v>35</v>
      </c>
      <c r="M3513" s="1" t="s">
        <v>36</v>
      </c>
      <c r="N3513" s="3" t="s">
        <v>37</v>
      </c>
    </row>
    <row r="3514" spans="1:14" ht="19.95" customHeight="1" x14ac:dyDescent="0.25">
      <c r="A3514" s="2">
        <v>113306</v>
      </c>
      <c r="B3514" s="1">
        <v>65</v>
      </c>
      <c r="C3514" s="1">
        <v>3.2991999999999999</v>
      </c>
      <c r="D3514" s="1">
        <v>6.4328000000000003</v>
      </c>
      <c r="E3514" s="1">
        <v>14.6822</v>
      </c>
      <c r="F3514" s="1">
        <v>26.9954</v>
      </c>
      <c r="G3514" s="1" t="s">
        <v>30</v>
      </c>
      <c r="H3514" s="1" t="s">
        <v>22</v>
      </c>
      <c r="I3514" s="1" t="s">
        <v>23</v>
      </c>
      <c r="J3514" s="1" t="s">
        <v>24</v>
      </c>
      <c r="K3514" s="1" t="s">
        <v>25</v>
      </c>
      <c r="L3514" s="1" t="s">
        <v>26</v>
      </c>
      <c r="M3514" s="1" t="s">
        <v>27</v>
      </c>
      <c r="N3514" s="3" t="s">
        <v>28</v>
      </c>
    </row>
    <row r="3515" spans="1:14" ht="19.95" customHeight="1" x14ac:dyDescent="0.25">
      <c r="A3515" s="2">
        <v>113303</v>
      </c>
      <c r="B3515" s="1">
        <v>66</v>
      </c>
      <c r="C3515" s="1">
        <v>3.9131</v>
      </c>
      <c r="D3515" s="1">
        <v>6.5438999999999998</v>
      </c>
      <c r="E3515" s="1">
        <v>12.1341</v>
      </c>
      <c r="F3515" s="1">
        <v>26.337</v>
      </c>
      <c r="G3515" s="1" t="s">
        <v>30</v>
      </c>
      <c r="H3515" s="1" t="s">
        <v>22</v>
      </c>
      <c r="I3515" s="1" t="s">
        <v>23</v>
      </c>
      <c r="J3515" s="1" t="s">
        <v>24</v>
      </c>
      <c r="K3515" s="1" t="s">
        <v>25</v>
      </c>
      <c r="L3515" s="1" t="s">
        <v>26</v>
      </c>
      <c r="M3515" s="1" t="s">
        <v>27</v>
      </c>
      <c r="N3515" s="3" t="s">
        <v>28</v>
      </c>
    </row>
    <row r="3516" spans="1:14" ht="19.95" customHeight="1" x14ac:dyDescent="0.25">
      <c r="A3516" s="2">
        <v>113300</v>
      </c>
      <c r="B3516" s="1">
        <v>97</v>
      </c>
      <c r="C3516" s="1">
        <v>3.4982000000000002</v>
      </c>
      <c r="D3516" s="1">
        <v>6.5814000000000004</v>
      </c>
      <c r="E3516" s="1">
        <v>13.731</v>
      </c>
      <c r="F3516" s="1">
        <v>26.737500000000001</v>
      </c>
      <c r="G3516" s="1" t="s">
        <v>38</v>
      </c>
      <c r="H3516" s="1" t="s">
        <v>22</v>
      </c>
      <c r="I3516" s="1" t="s">
        <v>23</v>
      </c>
      <c r="J3516" s="1" t="s">
        <v>24</v>
      </c>
      <c r="K3516" s="1" t="s">
        <v>25</v>
      </c>
      <c r="L3516" s="1" t="s">
        <v>26</v>
      </c>
      <c r="M3516" s="1" t="s">
        <v>27</v>
      </c>
      <c r="N3516" s="3" t="s">
        <v>28</v>
      </c>
    </row>
    <row r="3517" spans="1:14" ht="19.95" hidden="1" customHeight="1" x14ac:dyDescent="0.25">
      <c r="A3517" s="2">
        <v>113257</v>
      </c>
      <c r="B3517" s="1">
        <v>11</v>
      </c>
      <c r="C3517" s="1">
        <v>1.7193000000000001</v>
      </c>
      <c r="D3517" s="1">
        <v>4.3010000000000002</v>
      </c>
      <c r="E3517" s="1">
        <v>9.8754000000000008</v>
      </c>
      <c r="F3517" s="1">
        <v>16.635300000000001</v>
      </c>
      <c r="G3517" s="1" t="s">
        <v>14</v>
      </c>
      <c r="H3517" s="1" t="s">
        <v>31</v>
      </c>
      <c r="I3517" s="1" t="s">
        <v>32</v>
      </c>
      <c r="J3517" s="1" t="s">
        <v>33</v>
      </c>
      <c r="K3517" s="1" t="s">
        <v>34</v>
      </c>
      <c r="L3517" s="1" t="s">
        <v>35</v>
      </c>
      <c r="M3517" s="1" t="s">
        <v>36</v>
      </c>
      <c r="N3517" s="3" t="s">
        <v>37</v>
      </c>
    </row>
    <row r="3518" spans="1:14" ht="19.95" customHeight="1" x14ac:dyDescent="0.25">
      <c r="A3518" s="2">
        <v>113245</v>
      </c>
      <c r="B3518" s="1">
        <v>88</v>
      </c>
      <c r="C3518" s="1">
        <v>3.03</v>
      </c>
      <c r="D3518" s="1">
        <v>6.0659999999999998</v>
      </c>
      <c r="E3518" s="1">
        <v>13.1172</v>
      </c>
      <c r="F3518" s="1">
        <v>25.459199999999999</v>
      </c>
      <c r="G3518" s="1" t="s">
        <v>38</v>
      </c>
      <c r="H3518" s="1" t="s">
        <v>22</v>
      </c>
      <c r="I3518" s="1" t="s">
        <v>23</v>
      </c>
      <c r="J3518" s="1" t="s">
        <v>24</v>
      </c>
      <c r="K3518" s="1" t="s">
        <v>25</v>
      </c>
      <c r="L3518" s="1" t="s">
        <v>26</v>
      </c>
      <c r="M3518" s="1" t="s">
        <v>27</v>
      </c>
      <c r="N3518" s="3" t="s">
        <v>28</v>
      </c>
    </row>
    <row r="3519" spans="1:14" ht="19.95" customHeight="1" x14ac:dyDescent="0.25">
      <c r="A3519" s="2">
        <v>113234</v>
      </c>
      <c r="B3519" s="1">
        <v>84</v>
      </c>
      <c r="C3519" s="1">
        <v>3.6368</v>
      </c>
      <c r="D3519" s="1">
        <v>6.4539999999999997</v>
      </c>
      <c r="E3519" s="1">
        <v>15.704800000000001</v>
      </c>
      <c r="F3519" s="1">
        <v>28.1249</v>
      </c>
      <c r="G3519" s="1" t="s">
        <v>14</v>
      </c>
      <c r="H3519" s="1" t="s">
        <v>22</v>
      </c>
      <c r="I3519" s="1" t="s">
        <v>23</v>
      </c>
      <c r="J3519" s="1" t="s">
        <v>24</v>
      </c>
      <c r="K3519" s="1" t="s">
        <v>25</v>
      </c>
      <c r="L3519" s="1" t="s">
        <v>26</v>
      </c>
      <c r="M3519" s="1" t="s">
        <v>27</v>
      </c>
      <c r="N3519" s="3" t="s">
        <v>28</v>
      </c>
    </row>
    <row r="3520" spans="1:14" ht="19.95" hidden="1" customHeight="1" x14ac:dyDescent="0.25">
      <c r="A3520" s="2">
        <v>113223</v>
      </c>
      <c r="B3520" s="1">
        <v>52</v>
      </c>
      <c r="C3520" s="1">
        <v>2.5055999999999998</v>
      </c>
      <c r="D3520" s="1">
        <v>5.3381999999999996</v>
      </c>
      <c r="E3520" s="1">
        <v>11.0128</v>
      </c>
      <c r="F3520" s="1">
        <v>20.145199999999999</v>
      </c>
      <c r="G3520" s="1" t="s">
        <v>38</v>
      </c>
      <c r="H3520" s="1" t="s">
        <v>15</v>
      </c>
      <c r="I3520" s="1" t="s">
        <v>16</v>
      </c>
      <c r="J3520" s="1" t="s">
        <v>17</v>
      </c>
      <c r="K3520" s="1" t="s">
        <v>18</v>
      </c>
      <c r="L3520" s="1" t="s">
        <v>19</v>
      </c>
      <c r="M3520" s="1" t="s">
        <v>20</v>
      </c>
      <c r="N3520" s="3" t="s">
        <v>21</v>
      </c>
    </row>
    <row r="3521" spans="1:14" ht="19.95" hidden="1" customHeight="1" x14ac:dyDescent="0.25">
      <c r="A3521" s="2">
        <v>113215</v>
      </c>
      <c r="B3521" s="1">
        <v>33</v>
      </c>
      <c r="C3521" s="1">
        <v>2.9569000000000001</v>
      </c>
      <c r="D3521" s="1">
        <v>5.9832999999999998</v>
      </c>
      <c r="E3521" s="1">
        <v>10.33</v>
      </c>
      <c r="F3521" s="1">
        <v>23.1374</v>
      </c>
      <c r="G3521" s="1" t="s">
        <v>29</v>
      </c>
      <c r="H3521" s="1" t="s">
        <v>15</v>
      </c>
      <c r="I3521" s="1" t="s">
        <v>16</v>
      </c>
      <c r="J3521" s="1" t="s">
        <v>17</v>
      </c>
      <c r="K3521" s="1" t="s">
        <v>18</v>
      </c>
      <c r="L3521" s="1" t="s">
        <v>19</v>
      </c>
      <c r="M3521" s="1" t="s">
        <v>20</v>
      </c>
      <c r="N3521" s="3" t="s">
        <v>21</v>
      </c>
    </row>
    <row r="3522" spans="1:14" ht="19.95" hidden="1" customHeight="1" x14ac:dyDescent="0.25">
      <c r="A3522" s="2">
        <v>113194</v>
      </c>
      <c r="B3522" s="1">
        <v>20</v>
      </c>
      <c r="C3522" s="1">
        <v>1.6395999999999999</v>
      </c>
      <c r="D3522" s="1">
        <v>4.2656999999999998</v>
      </c>
      <c r="E3522" s="1">
        <v>9.3811</v>
      </c>
      <c r="F3522" s="1">
        <v>18.3064</v>
      </c>
      <c r="G3522" s="1" t="s">
        <v>30</v>
      </c>
      <c r="H3522" s="1" t="s">
        <v>31</v>
      </c>
      <c r="I3522" s="1" t="s">
        <v>32</v>
      </c>
      <c r="J3522" s="1" t="s">
        <v>33</v>
      </c>
      <c r="K3522" s="1" t="s">
        <v>34</v>
      </c>
      <c r="L3522" s="1" t="s">
        <v>35</v>
      </c>
      <c r="M3522" s="1" t="s">
        <v>36</v>
      </c>
      <c r="N3522" s="3" t="s">
        <v>37</v>
      </c>
    </row>
    <row r="3523" spans="1:14" ht="19.95" hidden="1" customHeight="1" x14ac:dyDescent="0.25">
      <c r="A3523" s="2">
        <v>113159</v>
      </c>
      <c r="B3523" s="1">
        <v>29</v>
      </c>
      <c r="C3523" s="1">
        <v>1.1364000000000001</v>
      </c>
      <c r="D3523" s="1">
        <v>4.8860999999999999</v>
      </c>
      <c r="E3523" s="1">
        <v>8.2388999999999992</v>
      </c>
      <c r="F3523" s="1">
        <v>17.6663</v>
      </c>
      <c r="G3523" s="1" t="s">
        <v>14</v>
      </c>
      <c r="H3523" s="1" t="s">
        <v>31</v>
      </c>
      <c r="I3523" s="1" t="s">
        <v>32</v>
      </c>
      <c r="J3523" s="1" t="s">
        <v>33</v>
      </c>
      <c r="K3523" s="1" t="s">
        <v>34</v>
      </c>
      <c r="L3523" s="1" t="s">
        <v>35</v>
      </c>
      <c r="M3523" s="1" t="s">
        <v>36</v>
      </c>
      <c r="N3523" s="3" t="s">
        <v>37</v>
      </c>
    </row>
    <row r="3524" spans="1:14" ht="19.95" customHeight="1" x14ac:dyDescent="0.25">
      <c r="A3524" s="2">
        <v>113148</v>
      </c>
      <c r="B3524" s="1">
        <v>69</v>
      </c>
      <c r="C3524" s="1">
        <v>3.4668999999999999</v>
      </c>
      <c r="D3524" s="1">
        <v>6.0606999999999998</v>
      </c>
      <c r="E3524" s="1">
        <v>13.6645</v>
      </c>
      <c r="F3524" s="1">
        <v>28.1675</v>
      </c>
      <c r="G3524" s="1" t="s">
        <v>29</v>
      </c>
      <c r="H3524" s="1" t="s">
        <v>22</v>
      </c>
      <c r="I3524" s="1" t="s">
        <v>23</v>
      </c>
      <c r="J3524" s="1" t="s">
        <v>24</v>
      </c>
      <c r="K3524" s="1" t="s">
        <v>25</v>
      </c>
      <c r="L3524" s="1" t="s">
        <v>26</v>
      </c>
      <c r="M3524" s="1" t="s">
        <v>27</v>
      </c>
      <c r="N3524" s="3" t="s">
        <v>28</v>
      </c>
    </row>
    <row r="3525" spans="1:14" ht="19.95" hidden="1" customHeight="1" x14ac:dyDescent="0.25">
      <c r="A3525" s="2">
        <v>113102</v>
      </c>
      <c r="B3525" s="1">
        <v>11</v>
      </c>
      <c r="C3525" s="1">
        <v>1.3237000000000001</v>
      </c>
      <c r="D3525" s="1">
        <v>4.2187000000000001</v>
      </c>
      <c r="E3525" s="1">
        <v>9.1979000000000006</v>
      </c>
      <c r="F3525" s="1">
        <v>18.087700000000002</v>
      </c>
      <c r="G3525" s="1" t="s">
        <v>29</v>
      </c>
      <c r="H3525" s="1" t="s">
        <v>31</v>
      </c>
      <c r="I3525" s="1" t="s">
        <v>32</v>
      </c>
      <c r="J3525" s="1" t="s">
        <v>33</v>
      </c>
      <c r="K3525" s="1" t="s">
        <v>34</v>
      </c>
      <c r="L3525" s="1" t="s">
        <v>35</v>
      </c>
      <c r="M3525" s="1" t="s">
        <v>36</v>
      </c>
      <c r="N3525" s="3" t="s">
        <v>37</v>
      </c>
    </row>
    <row r="3526" spans="1:14" ht="19.95" hidden="1" customHeight="1" x14ac:dyDescent="0.25">
      <c r="A3526" s="2">
        <v>113097</v>
      </c>
      <c r="B3526" s="1">
        <v>39</v>
      </c>
      <c r="C3526" s="1">
        <v>2.7837999999999998</v>
      </c>
      <c r="D3526" s="1">
        <v>5.6852999999999998</v>
      </c>
      <c r="E3526" s="1">
        <v>10.338100000000001</v>
      </c>
      <c r="F3526" s="1">
        <v>24.564</v>
      </c>
      <c r="G3526" s="1" t="s">
        <v>38</v>
      </c>
      <c r="H3526" s="1" t="s">
        <v>15</v>
      </c>
      <c r="I3526" s="1" t="s">
        <v>16</v>
      </c>
      <c r="J3526" s="1" t="s">
        <v>17</v>
      </c>
      <c r="K3526" s="1" t="s">
        <v>18</v>
      </c>
      <c r="L3526" s="1" t="s">
        <v>19</v>
      </c>
      <c r="M3526" s="1" t="s">
        <v>20</v>
      </c>
      <c r="N3526" s="3" t="s">
        <v>21</v>
      </c>
    </row>
    <row r="3527" spans="1:14" ht="19.95" customHeight="1" x14ac:dyDescent="0.25">
      <c r="A3527" s="2">
        <v>113062</v>
      </c>
      <c r="B3527" s="1">
        <v>72</v>
      </c>
      <c r="C3527" s="1">
        <v>3.1484999999999999</v>
      </c>
      <c r="D3527" s="1">
        <v>6.17</v>
      </c>
      <c r="E3527" s="1">
        <v>12.747199999999999</v>
      </c>
      <c r="F3527" s="1">
        <v>29.480599999999999</v>
      </c>
      <c r="G3527" s="1" t="s">
        <v>29</v>
      </c>
      <c r="H3527" s="1" t="s">
        <v>22</v>
      </c>
      <c r="I3527" s="1" t="s">
        <v>23</v>
      </c>
      <c r="J3527" s="1" t="s">
        <v>24</v>
      </c>
      <c r="K3527" s="1" t="s">
        <v>25</v>
      </c>
      <c r="L3527" s="1" t="s">
        <v>26</v>
      </c>
      <c r="M3527" s="1" t="s">
        <v>27</v>
      </c>
      <c r="N3527" s="3" t="s">
        <v>28</v>
      </c>
    </row>
    <row r="3528" spans="1:14" ht="19.95" hidden="1" customHeight="1" x14ac:dyDescent="0.25">
      <c r="A3528" s="2">
        <v>113054</v>
      </c>
      <c r="B3528" s="1">
        <v>41</v>
      </c>
      <c r="C3528" s="1">
        <v>2.5303</v>
      </c>
      <c r="D3528" s="1">
        <v>5.4118000000000004</v>
      </c>
      <c r="E3528" s="1">
        <v>10.8545</v>
      </c>
      <c r="F3528" s="1">
        <v>20.180900000000001</v>
      </c>
      <c r="G3528" s="1" t="s">
        <v>30</v>
      </c>
      <c r="H3528" s="1" t="s">
        <v>15</v>
      </c>
      <c r="I3528" s="1" t="s">
        <v>16</v>
      </c>
      <c r="J3528" s="1" t="s">
        <v>17</v>
      </c>
      <c r="K3528" s="1" t="s">
        <v>18</v>
      </c>
      <c r="L3528" s="1" t="s">
        <v>19</v>
      </c>
      <c r="M3528" s="1" t="s">
        <v>20</v>
      </c>
      <c r="N3528" s="3" t="s">
        <v>21</v>
      </c>
    </row>
    <row r="3529" spans="1:14" ht="19.95" customHeight="1" x14ac:dyDescent="0.25">
      <c r="A3529" s="2">
        <v>113043</v>
      </c>
      <c r="B3529" s="1">
        <v>70</v>
      </c>
      <c r="C3529" s="1">
        <v>3.6585999999999999</v>
      </c>
      <c r="D3529" s="1">
        <v>6.8178999999999998</v>
      </c>
      <c r="E3529" s="1">
        <v>14.361000000000001</v>
      </c>
      <c r="F3529" s="1">
        <v>28.7288</v>
      </c>
      <c r="G3529" s="1" t="s">
        <v>14</v>
      </c>
      <c r="H3529" s="1" t="s">
        <v>22</v>
      </c>
      <c r="I3529" s="1" t="s">
        <v>23</v>
      </c>
      <c r="J3529" s="1" t="s">
        <v>24</v>
      </c>
      <c r="K3529" s="1" t="s">
        <v>25</v>
      </c>
      <c r="L3529" s="1" t="s">
        <v>26</v>
      </c>
      <c r="M3529" s="1" t="s">
        <v>27</v>
      </c>
      <c r="N3529" s="3" t="s">
        <v>28</v>
      </c>
    </row>
    <row r="3530" spans="1:14" ht="19.95" hidden="1" customHeight="1" x14ac:dyDescent="0.25">
      <c r="A3530" s="2">
        <v>113019</v>
      </c>
      <c r="B3530" s="1">
        <v>31</v>
      </c>
      <c r="C3530" s="1">
        <v>2.3887999999999998</v>
      </c>
      <c r="D3530" s="1">
        <v>5.9881000000000002</v>
      </c>
      <c r="E3530" s="1">
        <v>11.694800000000001</v>
      </c>
      <c r="F3530" s="1">
        <v>20.005500000000001</v>
      </c>
      <c r="G3530" s="1" t="s">
        <v>29</v>
      </c>
      <c r="H3530" s="1" t="s">
        <v>15</v>
      </c>
      <c r="I3530" s="1" t="s">
        <v>16</v>
      </c>
      <c r="J3530" s="1" t="s">
        <v>17</v>
      </c>
      <c r="K3530" s="1" t="s">
        <v>18</v>
      </c>
      <c r="L3530" s="1" t="s">
        <v>19</v>
      </c>
      <c r="M3530" s="1" t="s">
        <v>20</v>
      </c>
      <c r="N3530" s="3" t="s">
        <v>21</v>
      </c>
    </row>
    <row r="3531" spans="1:14" ht="19.95" hidden="1" customHeight="1" x14ac:dyDescent="0.25">
      <c r="A3531" s="2">
        <v>113003</v>
      </c>
      <c r="B3531" s="1">
        <v>37</v>
      </c>
      <c r="C3531" s="1">
        <v>2.5097</v>
      </c>
      <c r="D3531" s="1">
        <v>5.5991</v>
      </c>
      <c r="E3531" s="1">
        <v>11.1214</v>
      </c>
      <c r="F3531" s="1">
        <v>22.847300000000001</v>
      </c>
      <c r="G3531" s="1" t="s">
        <v>30</v>
      </c>
      <c r="H3531" s="1" t="s">
        <v>15</v>
      </c>
      <c r="I3531" s="1" t="s">
        <v>16</v>
      </c>
      <c r="J3531" s="1" t="s">
        <v>17</v>
      </c>
      <c r="K3531" s="1" t="s">
        <v>18</v>
      </c>
      <c r="L3531" s="1" t="s">
        <v>19</v>
      </c>
      <c r="M3531" s="1" t="s">
        <v>20</v>
      </c>
      <c r="N3531" s="3" t="s">
        <v>21</v>
      </c>
    </row>
    <row r="3532" spans="1:14" ht="19.95" hidden="1" customHeight="1" x14ac:dyDescent="0.25">
      <c r="A3532" s="2">
        <v>112949</v>
      </c>
      <c r="B3532" s="1">
        <v>33</v>
      </c>
      <c r="C3532" s="1">
        <v>2.1698</v>
      </c>
      <c r="D3532" s="1">
        <v>5.1017000000000001</v>
      </c>
      <c r="E3532" s="1">
        <v>11.1767</v>
      </c>
      <c r="F3532" s="1">
        <v>23.177900000000001</v>
      </c>
      <c r="G3532" s="1" t="s">
        <v>30</v>
      </c>
      <c r="H3532" s="1" t="s">
        <v>15</v>
      </c>
      <c r="I3532" s="1" t="s">
        <v>16</v>
      </c>
      <c r="J3532" s="1" t="s">
        <v>17</v>
      </c>
      <c r="K3532" s="1" t="s">
        <v>18</v>
      </c>
      <c r="L3532" s="1" t="s">
        <v>19</v>
      </c>
      <c r="M3532" s="1" t="s">
        <v>20</v>
      </c>
      <c r="N3532" s="3" t="s">
        <v>21</v>
      </c>
    </row>
    <row r="3533" spans="1:14" ht="19.95" hidden="1" customHeight="1" x14ac:dyDescent="0.25">
      <c r="A3533" s="2">
        <v>112915</v>
      </c>
      <c r="B3533" s="1">
        <v>48</v>
      </c>
      <c r="C3533" s="1">
        <v>2.0655000000000001</v>
      </c>
      <c r="D3533" s="1">
        <v>5.6519000000000004</v>
      </c>
      <c r="E3533" s="1">
        <v>10.7201</v>
      </c>
      <c r="F3533" s="1">
        <v>24.470199999999998</v>
      </c>
      <c r="G3533" s="1" t="s">
        <v>14</v>
      </c>
      <c r="H3533" s="1" t="s">
        <v>15</v>
      </c>
      <c r="I3533" s="1" t="s">
        <v>16</v>
      </c>
      <c r="J3533" s="1" t="s">
        <v>17</v>
      </c>
      <c r="K3533" s="1" t="s">
        <v>18</v>
      </c>
      <c r="L3533" s="1" t="s">
        <v>19</v>
      </c>
      <c r="M3533" s="1" t="s">
        <v>20</v>
      </c>
      <c r="N3533" s="3" t="s">
        <v>21</v>
      </c>
    </row>
    <row r="3534" spans="1:14" ht="19.95" hidden="1" customHeight="1" x14ac:dyDescent="0.25">
      <c r="A3534" s="2">
        <v>112894</v>
      </c>
      <c r="B3534" s="1">
        <v>45</v>
      </c>
      <c r="C3534" s="1">
        <v>2.6215999999999999</v>
      </c>
      <c r="D3534" s="1">
        <v>5.7878999999999996</v>
      </c>
      <c r="E3534" s="1">
        <v>10.308400000000001</v>
      </c>
      <c r="F3534" s="1">
        <v>24.6707</v>
      </c>
      <c r="G3534" s="1" t="s">
        <v>30</v>
      </c>
      <c r="H3534" s="1" t="s">
        <v>15</v>
      </c>
      <c r="I3534" s="1" t="s">
        <v>16</v>
      </c>
      <c r="J3534" s="1" t="s">
        <v>17</v>
      </c>
      <c r="K3534" s="1" t="s">
        <v>18</v>
      </c>
      <c r="L3534" s="1" t="s">
        <v>19</v>
      </c>
      <c r="M3534" s="1" t="s">
        <v>20</v>
      </c>
      <c r="N3534" s="3" t="s">
        <v>21</v>
      </c>
    </row>
    <row r="3535" spans="1:14" ht="19.95" customHeight="1" x14ac:dyDescent="0.25">
      <c r="A3535" s="2">
        <v>112886</v>
      </c>
      <c r="B3535" s="1">
        <v>70</v>
      </c>
      <c r="C3535" s="1">
        <v>3.4506999999999999</v>
      </c>
      <c r="D3535" s="1">
        <v>6.6600999999999999</v>
      </c>
      <c r="E3535" s="1">
        <v>14.699199999999999</v>
      </c>
      <c r="F3535" s="1">
        <v>28.052900000000001</v>
      </c>
      <c r="G3535" s="1" t="s">
        <v>30</v>
      </c>
      <c r="H3535" s="1" t="s">
        <v>22</v>
      </c>
      <c r="I3535" s="1" t="s">
        <v>23</v>
      </c>
      <c r="J3535" s="1" t="s">
        <v>24</v>
      </c>
      <c r="K3535" s="1" t="s">
        <v>25</v>
      </c>
      <c r="L3535" s="1" t="s">
        <v>26</v>
      </c>
      <c r="M3535" s="1" t="s">
        <v>27</v>
      </c>
      <c r="N3535" s="3" t="s">
        <v>28</v>
      </c>
    </row>
    <row r="3536" spans="1:14" ht="19.95" hidden="1" customHeight="1" x14ac:dyDescent="0.25">
      <c r="A3536" s="2">
        <v>112861</v>
      </c>
      <c r="B3536" s="1">
        <v>54</v>
      </c>
      <c r="C3536" s="1">
        <v>2.0228000000000002</v>
      </c>
      <c r="D3536" s="1">
        <v>5.8974000000000002</v>
      </c>
      <c r="E3536" s="1">
        <v>11.128</v>
      </c>
      <c r="F3536" s="1">
        <v>20.9634</v>
      </c>
      <c r="G3536" s="1" t="s">
        <v>29</v>
      </c>
      <c r="H3536" s="1" t="s">
        <v>15</v>
      </c>
      <c r="I3536" s="1" t="s">
        <v>16</v>
      </c>
      <c r="J3536" s="1" t="s">
        <v>17</v>
      </c>
      <c r="K3536" s="1" t="s">
        <v>18</v>
      </c>
      <c r="L3536" s="1" t="s">
        <v>19</v>
      </c>
      <c r="M3536" s="1" t="s">
        <v>20</v>
      </c>
      <c r="N3536" s="3" t="s">
        <v>21</v>
      </c>
    </row>
    <row r="3537" spans="1:14" ht="19.95" hidden="1" customHeight="1" x14ac:dyDescent="0.25">
      <c r="A3537" s="2">
        <v>112738</v>
      </c>
      <c r="B3537" s="1">
        <v>20</v>
      </c>
      <c r="C3537" s="1">
        <v>1.0306</v>
      </c>
      <c r="D3537" s="1">
        <v>4.8417000000000003</v>
      </c>
      <c r="E3537" s="1">
        <v>8.6315000000000008</v>
      </c>
      <c r="F3537" s="1">
        <v>18.737500000000001</v>
      </c>
      <c r="G3537" s="1" t="s">
        <v>29</v>
      </c>
      <c r="H3537" s="1" t="s">
        <v>31</v>
      </c>
      <c r="I3537" s="1" t="s">
        <v>32</v>
      </c>
      <c r="J3537" s="1" t="s">
        <v>33</v>
      </c>
      <c r="K3537" s="1" t="s">
        <v>34</v>
      </c>
      <c r="L3537" s="1" t="s">
        <v>35</v>
      </c>
      <c r="M3537" s="1" t="s">
        <v>36</v>
      </c>
      <c r="N3537" s="3" t="s">
        <v>37</v>
      </c>
    </row>
    <row r="3538" spans="1:14" ht="19.95" customHeight="1" x14ac:dyDescent="0.25">
      <c r="A3538" s="2">
        <v>112726</v>
      </c>
      <c r="B3538" s="1">
        <v>72</v>
      </c>
      <c r="C3538" s="1">
        <v>3.2883</v>
      </c>
      <c r="D3538" s="1">
        <v>6.7251000000000003</v>
      </c>
      <c r="E3538" s="1">
        <v>12.3774</v>
      </c>
      <c r="F3538" s="1">
        <v>27.895199999999999</v>
      </c>
      <c r="G3538" s="1" t="s">
        <v>29</v>
      </c>
      <c r="H3538" s="1" t="s">
        <v>22</v>
      </c>
      <c r="I3538" s="1" t="s">
        <v>23</v>
      </c>
      <c r="J3538" s="1" t="s">
        <v>24</v>
      </c>
      <c r="K3538" s="1" t="s">
        <v>25</v>
      </c>
      <c r="L3538" s="1" t="s">
        <v>26</v>
      </c>
      <c r="M3538" s="1" t="s">
        <v>27</v>
      </c>
      <c r="N3538" s="3" t="s">
        <v>28</v>
      </c>
    </row>
    <row r="3539" spans="1:14" ht="19.95" hidden="1" customHeight="1" x14ac:dyDescent="0.25">
      <c r="A3539" s="2">
        <v>112719</v>
      </c>
      <c r="B3539" s="1">
        <v>23</v>
      </c>
      <c r="C3539" s="1">
        <v>1.1496999999999999</v>
      </c>
      <c r="D3539" s="1">
        <v>4.8178999999999998</v>
      </c>
      <c r="E3539" s="1">
        <v>9.3361999999999998</v>
      </c>
      <c r="F3539" s="1">
        <v>17.994599999999998</v>
      </c>
      <c r="G3539" s="1" t="s">
        <v>30</v>
      </c>
      <c r="H3539" s="1" t="s">
        <v>31</v>
      </c>
      <c r="I3539" s="1" t="s">
        <v>32</v>
      </c>
      <c r="J3539" s="1" t="s">
        <v>33</v>
      </c>
      <c r="K3539" s="1" t="s">
        <v>34</v>
      </c>
      <c r="L3539" s="1" t="s">
        <v>35</v>
      </c>
      <c r="M3539" s="1" t="s">
        <v>36</v>
      </c>
      <c r="N3539" s="3" t="s">
        <v>37</v>
      </c>
    </row>
    <row r="3540" spans="1:14" ht="19.95" hidden="1" customHeight="1" x14ac:dyDescent="0.25">
      <c r="A3540" s="2">
        <v>112710</v>
      </c>
      <c r="B3540" s="1">
        <v>52</v>
      </c>
      <c r="C3540" s="1">
        <v>2.6029</v>
      </c>
      <c r="D3540" s="1">
        <v>5.6215000000000002</v>
      </c>
      <c r="E3540" s="1">
        <v>10.8947</v>
      </c>
      <c r="F3540" s="1">
        <v>23.1707</v>
      </c>
      <c r="G3540" s="1" t="s">
        <v>38</v>
      </c>
      <c r="H3540" s="1" t="s">
        <v>15</v>
      </c>
      <c r="I3540" s="1" t="s">
        <v>16</v>
      </c>
      <c r="J3540" s="1" t="s">
        <v>17</v>
      </c>
      <c r="K3540" s="1" t="s">
        <v>18</v>
      </c>
      <c r="L3540" s="1" t="s">
        <v>19</v>
      </c>
      <c r="M3540" s="1" t="s">
        <v>20</v>
      </c>
      <c r="N3540" s="3" t="s">
        <v>21</v>
      </c>
    </row>
    <row r="3541" spans="1:14" ht="19.95" hidden="1" customHeight="1" x14ac:dyDescent="0.25">
      <c r="A3541" s="2">
        <v>112661</v>
      </c>
      <c r="B3541" s="1">
        <v>48</v>
      </c>
      <c r="C3541" s="1">
        <v>2.3586</v>
      </c>
      <c r="D3541" s="1">
        <v>5.6322000000000001</v>
      </c>
      <c r="E3541" s="1">
        <v>11.153700000000001</v>
      </c>
      <c r="F3541" s="1">
        <v>22.4359</v>
      </c>
      <c r="G3541" s="1" t="s">
        <v>14</v>
      </c>
      <c r="H3541" s="1" t="s">
        <v>15</v>
      </c>
      <c r="I3541" s="1" t="s">
        <v>16</v>
      </c>
      <c r="J3541" s="1" t="s">
        <v>17</v>
      </c>
      <c r="K3541" s="1" t="s">
        <v>18</v>
      </c>
      <c r="L3541" s="1" t="s">
        <v>19</v>
      </c>
      <c r="M3541" s="1" t="s">
        <v>20</v>
      </c>
      <c r="N3541" s="3" t="s">
        <v>21</v>
      </c>
    </row>
    <row r="3542" spans="1:14" ht="19.95" customHeight="1" x14ac:dyDescent="0.25">
      <c r="A3542" s="2">
        <v>112630</v>
      </c>
      <c r="B3542" s="1">
        <v>97</v>
      </c>
      <c r="C3542" s="1">
        <v>3.3662999999999998</v>
      </c>
      <c r="D3542" s="1">
        <v>6.5347999999999997</v>
      </c>
      <c r="E3542" s="1">
        <v>14.2049</v>
      </c>
      <c r="F3542" s="1">
        <v>25.654299999999999</v>
      </c>
      <c r="G3542" s="1" t="s">
        <v>30</v>
      </c>
      <c r="H3542" s="1" t="s">
        <v>22</v>
      </c>
      <c r="I3542" s="1" t="s">
        <v>23</v>
      </c>
      <c r="J3542" s="1" t="s">
        <v>24</v>
      </c>
      <c r="K3542" s="1" t="s">
        <v>25</v>
      </c>
      <c r="L3542" s="1" t="s">
        <v>26</v>
      </c>
      <c r="M3542" s="1" t="s">
        <v>27</v>
      </c>
      <c r="N3542" s="3" t="s">
        <v>28</v>
      </c>
    </row>
    <row r="3543" spans="1:14" ht="19.95" hidden="1" customHeight="1" x14ac:dyDescent="0.25">
      <c r="A3543" s="2">
        <v>112629</v>
      </c>
      <c r="B3543" s="1">
        <v>14</v>
      </c>
      <c r="C3543" s="1">
        <v>1.0486</v>
      </c>
      <c r="D3543" s="1">
        <v>4.7504</v>
      </c>
      <c r="E3543" s="1">
        <v>8.4189000000000007</v>
      </c>
      <c r="F3543" s="1">
        <v>19.779199999999999</v>
      </c>
      <c r="G3543" s="1" t="s">
        <v>29</v>
      </c>
      <c r="H3543" s="1" t="s">
        <v>31</v>
      </c>
      <c r="I3543" s="1" t="s">
        <v>32</v>
      </c>
      <c r="J3543" s="1" t="s">
        <v>33</v>
      </c>
      <c r="K3543" s="1" t="s">
        <v>34</v>
      </c>
      <c r="L3543" s="1" t="s">
        <v>35</v>
      </c>
      <c r="M3543" s="1" t="s">
        <v>36</v>
      </c>
      <c r="N3543" s="3" t="s">
        <v>37</v>
      </c>
    </row>
    <row r="3544" spans="1:14" ht="19.95" customHeight="1" x14ac:dyDescent="0.25">
      <c r="A3544" s="2">
        <v>112568</v>
      </c>
      <c r="B3544" s="1">
        <v>87</v>
      </c>
      <c r="C3544" s="1">
        <v>3.8323999999999998</v>
      </c>
      <c r="D3544" s="1">
        <v>6.5861999999999998</v>
      </c>
      <c r="E3544" s="1">
        <v>15.4377</v>
      </c>
      <c r="F3544" s="1">
        <v>29.1585</v>
      </c>
      <c r="G3544" s="1" t="s">
        <v>30</v>
      </c>
      <c r="H3544" s="1" t="s">
        <v>22</v>
      </c>
      <c r="I3544" s="1" t="s">
        <v>23</v>
      </c>
      <c r="J3544" s="1" t="s">
        <v>24</v>
      </c>
      <c r="K3544" s="1" t="s">
        <v>25</v>
      </c>
      <c r="L3544" s="1" t="s">
        <v>26</v>
      </c>
      <c r="M3544" s="1" t="s">
        <v>27</v>
      </c>
      <c r="N3544" s="3" t="s">
        <v>28</v>
      </c>
    </row>
    <row r="3545" spans="1:14" ht="19.95" hidden="1" customHeight="1" x14ac:dyDescent="0.25">
      <c r="A3545" s="2">
        <v>112564</v>
      </c>
      <c r="B3545" s="1">
        <v>55</v>
      </c>
      <c r="C3545" s="1">
        <v>2.3433000000000002</v>
      </c>
      <c r="D3545" s="1">
        <v>5.6595000000000004</v>
      </c>
      <c r="E3545" s="1">
        <v>10.8445</v>
      </c>
      <c r="F3545" s="1">
        <v>21.81</v>
      </c>
      <c r="G3545" s="1" t="s">
        <v>29</v>
      </c>
      <c r="H3545" s="1" t="s">
        <v>15</v>
      </c>
      <c r="I3545" s="1" t="s">
        <v>16</v>
      </c>
      <c r="J3545" s="1" t="s">
        <v>17</v>
      </c>
      <c r="K3545" s="1" t="s">
        <v>18</v>
      </c>
      <c r="L3545" s="1" t="s">
        <v>19</v>
      </c>
      <c r="M3545" s="1" t="s">
        <v>20</v>
      </c>
      <c r="N3545" s="3" t="s">
        <v>21</v>
      </c>
    </row>
    <row r="3546" spans="1:14" ht="19.95" customHeight="1" x14ac:dyDescent="0.25">
      <c r="A3546" s="2">
        <v>112552</v>
      </c>
      <c r="B3546" s="1">
        <v>61</v>
      </c>
      <c r="C3546" s="1">
        <v>3.9575</v>
      </c>
      <c r="D3546" s="1">
        <v>6.4634999999999998</v>
      </c>
      <c r="E3546" s="1">
        <v>12.048400000000001</v>
      </c>
      <c r="F3546" s="1">
        <v>25.575099999999999</v>
      </c>
      <c r="G3546" s="1" t="s">
        <v>38</v>
      </c>
      <c r="H3546" s="1" t="s">
        <v>22</v>
      </c>
      <c r="I3546" s="1" t="s">
        <v>23</v>
      </c>
      <c r="J3546" s="1" t="s">
        <v>24</v>
      </c>
      <c r="K3546" s="1" t="s">
        <v>25</v>
      </c>
      <c r="L3546" s="1" t="s">
        <v>26</v>
      </c>
      <c r="M3546" s="1" t="s">
        <v>27</v>
      </c>
      <c r="N3546" s="3" t="s">
        <v>28</v>
      </c>
    </row>
    <row r="3547" spans="1:14" ht="19.95" customHeight="1" x14ac:dyDescent="0.25">
      <c r="A3547" s="2">
        <v>112514</v>
      </c>
      <c r="B3547" s="1">
        <v>95</v>
      </c>
      <c r="C3547" s="1">
        <v>3.1120999999999999</v>
      </c>
      <c r="D3547" s="1">
        <v>6.8826999999999998</v>
      </c>
      <c r="E3547" s="1">
        <v>15.717599999999999</v>
      </c>
      <c r="F3547" s="1">
        <v>26.378399999999999</v>
      </c>
      <c r="G3547" s="1" t="s">
        <v>30</v>
      </c>
      <c r="H3547" s="1" t="s">
        <v>22</v>
      </c>
      <c r="I3547" s="1" t="s">
        <v>23</v>
      </c>
      <c r="J3547" s="1" t="s">
        <v>24</v>
      </c>
      <c r="K3547" s="1" t="s">
        <v>25</v>
      </c>
      <c r="L3547" s="1" t="s">
        <v>26</v>
      </c>
      <c r="M3547" s="1" t="s">
        <v>27</v>
      </c>
      <c r="N3547" s="3" t="s">
        <v>28</v>
      </c>
    </row>
    <row r="3548" spans="1:14" ht="19.95" hidden="1" customHeight="1" x14ac:dyDescent="0.25">
      <c r="A3548" s="2">
        <v>112489</v>
      </c>
      <c r="B3548" s="1">
        <v>18</v>
      </c>
      <c r="C3548" s="1">
        <v>1.5707</v>
      </c>
      <c r="D3548" s="1">
        <v>4.5898000000000003</v>
      </c>
      <c r="E3548" s="1">
        <v>8.3192000000000004</v>
      </c>
      <c r="F3548" s="1">
        <v>17.689599999999999</v>
      </c>
      <c r="G3548" s="1" t="s">
        <v>14</v>
      </c>
      <c r="H3548" s="1" t="s">
        <v>31</v>
      </c>
      <c r="I3548" s="1" t="s">
        <v>32</v>
      </c>
      <c r="J3548" s="1" t="s">
        <v>33</v>
      </c>
      <c r="K3548" s="1" t="s">
        <v>34</v>
      </c>
      <c r="L3548" s="1" t="s">
        <v>35</v>
      </c>
      <c r="M3548" s="1" t="s">
        <v>36</v>
      </c>
      <c r="N3548" s="3" t="s">
        <v>37</v>
      </c>
    </row>
    <row r="3549" spans="1:14" ht="19.95" hidden="1" customHeight="1" x14ac:dyDescent="0.25">
      <c r="A3549" s="2">
        <v>112453</v>
      </c>
      <c r="B3549" s="1">
        <v>21</v>
      </c>
      <c r="C3549" s="1">
        <v>1.7901</v>
      </c>
      <c r="D3549" s="1">
        <v>4.2424999999999997</v>
      </c>
      <c r="E3549" s="1">
        <v>9.5663</v>
      </c>
      <c r="F3549" s="1">
        <v>19.952200000000001</v>
      </c>
      <c r="G3549" s="1" t="s">
        <v>29</v>
      </c>
      <c r="H3549" s="1" t="s">
        <v>31</v>
      </c>
      <c r="I3549" s="1" t="s">
        <v>32</v>
      </c>
      <c r="J3549" s="1" t="s">
        <v>33</v>
      </c>
      <c r="K3549" s="1" t="s">
        <v>34</v>
      </c>
      <c r="L3549" s="1" t="s">
        <v>35</v>
      </c>
      <c r="M3549" s="1" t="s">
        <v>36</v>
      </c>
      <c r="N3549" s="3" t="s">
        <v>37</v>
      </c>
    </row>
    <row r="3550" spans="1:14" ht="19.95" hidden="1" customHeight="1" x14ac:dyDescent="0.25">
      <c r="A3550" s="2">
        <v>112443</v>
      </c>
      <c r="B3550" s="1">
        <v>57</v>
      </c>
      <c r="C3550" s="1">
        <v>2.0867</v>
      </c>
      <c r="D3550" s="1">
        <v>5.0978000000000003</v>
      </c>
      <c r="E3550" s="1">
        <v>11.4864</v>
      </c>
      <c r="F3550" s="1">
        <v>21.447600000000001</v>
      </c>
      <c r="G3550" s="1" t="s">
        <v>38</v>
      </c>
      <c r="H3550" s="1" t="s">
        <v>15</v>
      </c>
      <c r="I3550" s="1" t="s">
        <v>16</v>
      </c>
      <c r="J3550" s="1" t="s">
        <v>17</v>
      </c>
      <c r="K3550" s="1" t="s">
        <v>18</v>
      </c>
      <c r="L3550" s="1" t="s">
        <v>19</v>
      </c>
      <c r="M3550" s="1" t="s">
        <v>20</v>
      </c>
      <c r="N3550" s="3" t="s">
        <v>21</v>
      </c>
    </row>
    <row r="3551" spans="1:14" ht="19.95" hidden="1" customHeight="1" x14ac:dyDescent="0.25">
      <c r="A3551" s="2">
        <v>112361</v>
      </c>
      <c r="B3551" s="1">
        <v>48</v>
      </c>
      <c r="C3551" s="1">
        <v>2.9316</v>
      </c>
      <c r="D3551" s="1">
        <v>5.9972000000000003</v>
      </c>
      <c r="E3551" s="1">
        <v>10.323</v>
      </c>
      <c r="F3551" s="1">
        <v>24.502199999999998</v>
      </c>
      <c r="G3551" s="1" t="s">
        <v>14</v>
      </c>
      <c r="H3551" s="1" t="s">
        <v>15</v>
      </c>
      <c r="I3551" s="1" t="s">
        <v>16</v>
      </c>
      <c r="J3551" s="1" t="s">
        <v>17</v>
      </c>
      <c r="K3551" s="1" t="s">
        <v>18</v>
      </c>
      <c r="L3551" s="1" t="s">
        <v>19</v>
      </c>
      <c r="M3551" s="1" t="s">
        <v>20</v>
      </c>
      <c r="N3551" s="3" t="s">
        <v>21</v>
      </c>
    </row>
    <row r="3552" spans="1:14" ht="19.95" hidden="1" customHeight="1" x14ac:dyDescent="0.25">
      <c r="A3552" s="2">
        <v>112360</v>
      </c>
      <c r="B3552" s="1">
        <v>46</v>
      </c>
      <c r="C3552" s="1">
        <v>2.0931000000000002</v>
      </c>
      <c r="D3552" s="1">
        <v>5.3563000000000001</v>
      </c>
      <c r="E3552" s="1">
        <v>11.643800000000001</v>
      </c>
      <c r="F3552" s="1">
        <v>24.6966</v>
      </c>
      <c r="G3552" s="1" t="s">
        <v>29</v>
      </c>
      <c r="H3552" s="1" t="s">
        <v>15</v>
      </c>
      <c r="I3552" s="1" t="s">
        <v>16</v>
      </c>
      <c r="J3552" s="1" t="s">
        <v>17</v>
      </c>
      <c r="K3552" s="1" t="s">
        <v>18</v>
      </c>
      <c r="L3552" s="1" t="s">
        <v>19</v>
      </c>
      <c r="M3552" s="1" t="s">
        <v>20</v>
      </c>
      <c r="N3552" s="3" t="s">
        <v>21</v>
      </c>
    </row>
    <row r="3553" spans="1:14" ht="19.95" hidden="1" customHeight="1" x14ac:dyDescent="0.25">
      <c r="A3553" s="2">
        <v>112330</v>
      </c>
      <c r="B3553" s="1">
        <v>19</v>
      </c>
      <c r="C3553" s="1">
        <v>1.0758000000000001</v>
      </c>
      <c r="D3553" s="1">
        <v>4.8989000000000003</v>
      </c>
      <c r="E3553" s="1">
        <v>9.3179999999999996</v>
      </c>
      <c r="F3553" s="1">
        <v>17.569600000000001</v>
      </c>
      <c r="G3553" s="1" t="s">
        <v>38</v>
      </c>
      <c r="H3553" s="1" t="s">
        <v>31</v>
      </c>
      <c r="I3553" s="1" t="s">
        <v>32</v>
      </c>
      <c r="J3553" s="1" t="s">
        <v>33</v>
      </c>
      <c r="K3553" s="1" t="s">
        <v>34</v>
      </c>
      <c r="L3553" s="1" t="s">
        <v>35</v>
      </c>
      <c r="M3553" s="1" t="s">
        <v>36</v>
      </c>
      <c r="N3553" s="3" t="s">
        <v>37</v>
      </c>
    </row>
    <row r="3554" spans="1:14" ht="19.95" hidden="1" customHeight="1" x14ac:dyDescent="0.25">
      <c r="A3554" s="2">
        <v>112304</v>
      </c>
      <c r="B3554" s="1">
        <v>58</v>
      </c>
      <c r="C3554" s="1">
        <v>2.1076999999999999</v>
      </c>
      <c r="D3554" s="1">
        <v>5.1817000000000002</v>
      </c>
      <c r="E3554" s="1">
        <v>10.9998</v>
      </c>
      <c r="F3554" s="1">
        <v>22.976900000000001</v>
      </c>
      <c r="G3554" s="1" t="s">
        <v>14</v>
      </c>
      <c r="H3554" s="1" t="s">
        <v>15</v>
      </c>
      <c r="I3554" s="1" t="s">
        <v>16</v>
      </c>
      <c r="J3554" s="1" t="s">
        <v>17</v>
      </c>
      <c r="K3554" s="1" t="s">
        <v>18</v>
      </c>
      <c r="L3554" s="1" t="s">
        <v>19</v>
      </c>
      <c r="M3554" s="1" t="s">
        <v>20</v>
      </c>
      <c r="N3554" s="3" t="s">
        <v>21</v>
      </c>
    </row>
    <row r="3555" spans="1:14" ht="19.95" customHeight="1" x14ac:dyDescent="0.25">
      <c r="A3555" s="2">
        <v>112301</v>
      </c>
      <c r="B3555" s="1">
        <v>80</v>
      </c>
      <c r="C3555" s="1">
        <v>3.3020999999999998</v>
      </c>
      <c r="D3555" s="1">
        <v>6.0804</v>
      </c>
      <c r="E3555" s="1">
        <v>13.273199999999999</v>
      </c>
      <c r="F3555" s="1">
        <v>25.035799999999998</v>
      </c>
      <c r="G3555" s="1" t="s">
        <v>14</v>
      </c>
      <c r="H3555" s="1" t="s">
        <v>22</v>
      </c>
      <c r="I3555" s="1" t="s">
        <v>23</v>
      </c>
      <c r="J3555" s="1" t="s">
        <v>24</v>
      </c>
      <c r="K3555" s="1" t="s">
        <v>25</v>
      </c>
      <c r="L3555" s="1" t="s">
        <v>26</v>
      </c>
      <c r="M3555" s="1" t="s">
        <v>27</v>
      </c>
      <c r="N3555" s="3" t="s">
        <v>28</v>
      </c>
    </row>
    <row r="3556" spans="1:14" ht="19.95" hidden="1" customHeight="1" x14ac:dyDescent="0.25">
      <c r="A3556" s="2">
        <v>112292</v>
      </c>
      <c r="B3556" s="1">
        <v>53</v>
      </c>
      <c r="C3556" s="1">
        <v>2.7225999999999999</v>
      </c>
      <c r="D3556" s="1">
        <v>5.9991000000000003</v>
      </c>
      <c r="E3556" s="1">
        <v>10.5222</v>
      </c>
      <c r="F3556" s="1">
        <v>24.709499999999998</v>
      </c>
      <c r="G3556" s="1" t="s">
        <v>38</v>
      </c>
      <c r="H3556" s="1" t="s">
        <v>15</v>
      </c>
      <c r="I3556" s="1" t="s">
        <v>16</v>
      </c>
      <c r="J3556" s="1" t="s">
        <v>17</v>
      </c>
      <c r="K3556" s="1" t="s">
        <v>18</v>
      </c>
      <c r="L3556" s="1" t="s">
        <v>19</v>
      </c>
      <c r="M3556" s="1" t="s">
        <v>20</v>
      </c>
      <c r="N3556" s="3" t="s">
        <v>21</v>
      </c>
    </row>
    <row r="3557" spans="1:14" ht="19.95" customHeight="1" x14ac:dyDescent="0.25">
      <c r="A3557" s="2">
        <v>112271</v>
      </c>
      <c r="B3557" s="1">
        <v>70</v>
      </c>
      <c r="C3557" s="1">
        <v>3.5059</v>
      </c>
      <c r="D3557" s="1">
        <v>6.0193000000000003</v>
      </c>
      <c r="E3557" s="1">
        <v>12.559699999999999</v>
      </c>
      <c r="F3557" s="1">
        <v>29.953299999999999</v>
      </c>
      <c r="G3557" s="1" t="s">
        <v>14</v>
      </c>
      <c r="H3557" s="1" t="s">
        <v>22</v>
      </c>
      <c r="I3557" s="1" t="s">
        <v>23</v>
      </c>
      <c r="J3557" s="1" t="s">
        <v>24</v>
      </c>
      <c r="K3557" s="1" t="s">
        <v>25</v>
      </c>
      <c r="L3557" s="1" t="s">
        <v>26</v>
      </c>
      <c r="M3557" s="1" t="s">
        <v>27</v>
      </c>
      <c r="N3557" s="3" t="s">
        <v>28</v>
      </c>
    </row>
    <row r="3558" spans="1:14" ht="19.95" hidden="1" customHeight="1" x14ac:dyDescent="0.25">
      <c r="A3558" s="2">
        <v>112257</v>
      </c>
      <c r="B3558" s="1">
        <v>31</v>
      </c>
      <c r="C3558" s="1">
        <v>2.4980000000000002</v>
      </c>
      <c r="D3558" s="1">
        <v>5.7838000000000003</v>
      </c>
      <c r="E3558" s="1">
        <v>10.628</v>
      </c>
      <c r="F3558" s="1">
        <v>24.119299999999999</v>
      </c>
      <c r="G3558" s="1" t="s">
        <v>14</v>
      </c>
      <c r="H3558" s="1" t="s">
        <v>15</v>
      </c>
      <c r="I3558" s="1" t="s">
        <v>16</v>
      </c>
      <c r="J3558" s="1" t="s">
        <v>17</v>
      </c>
      <c r="K3558" s="1" t="s">
        <v>18</v>
      </c>
      <c r="L3558" s="1" t="s">
        <v>19</v>
      </c>
      <c r="M3558" s="1" t="s">
        <v>20</v>
      </c>
      <c r="N3558" s="3" t="s">
        <v>21</v>
      </c>
    </row>
    <row r="3559" spans="1:14" ht="19.95" hidden="1" customHeight="1" x14ac:dyDescent="0.25">
      <c r="A3559" s="2">
        <v>112253</v>
      </c>
      <c r="B3559" s="1">
        <v>38</v>
      </c>
      <c r="C3559" s="1">
        <v>2.3967000000000001</v>
      </c>
      <c r="D3559" s="1">
        <v>5.2279999999999998</v>
      </c>
      <c r="E3559" s="1">
        <v>11.282999999999999</v>
      </c>
      <c r="F3559" s="1">
        <v>23.830200000000001</v>
      </c>
      <c r="G3559" s="1" t="s">
        <v>30</v>
      </c>
      <c r="H3559" s="1" t="s">
        <v>15</v>
      </c>
      <c r="I3559" s="1" t="s">
        <v>16</v>
      </c>
      <c r="J3559" s="1" t="s">
        <v>17</v>
      </c>
      <c r="K3559" s="1" t="s">
        <v>18</v>
      </c>
      <c r="L3559" s="1" t="s">
        <v>19</v>
      </c>
      <c r="M3559" s="1" t="s">
        <v>20</v>
      </c>
      <c r="N3559" s="3" t="s">
        <v>21</v>
      </c>
    </row>
    <row r="3560" spans="1:14" ht="19.95" hidden="1" customHeight="1" x14ac:dyDescent="0.25">
      <c r="A3560" s="2">
        <v>112235</v>
      </c>
      <c r="B3560" s="1">
        <v>22</v>
      </c>
      <c r="C3560" s="1">
        <v>1.5146999999999999</v>
      </c>
      <c r="D3560" s="1">
        <v>4.4006999999999996</v>
      </c>
      <c r="E3560" s="1">
        <v>8.0760000000000005</v>
      </c>
      <c r="F3560" s="1">
        <v>18.7255</v>
      </c>
      <c r="G3560" s="1" t="s">
        <v>29</v>
      </c>
      <c r="H3560" s="1" t="s">
        <v>31</v>
      </c>
      <c r="I3560" s="1" t="s">
        <v>32</v>
      </c>
      <c r="J3560" s="1" t="s">
        <v>33</v>
      </c>
      <c r="K3560" s="1" t="s">
        <v>34</v>
      </c>
      <c r="L3560" s="1" t="s">
        <v>35</v>
      </c>
      <c r="M3560" s="1" t="s">
        <v>36</v>
      </c>
      <c r="N3560" s="3" t="s">
        <v>37</v>
      </c>
    </row>
    <row r="3561" spans="1:14" ht="19.95" customHeight="1" x14ac:dyDescent="0.25">
      <c r="A3561" s="2">
        <v>112191</v>
      </c>
      <c r="B3561" s="1">
        <v>100</v>
      </c>
      <c r="C3561" s="1">
        <v>3.0947</v>
      </c>
      <c r="D3561" s="1">
        <v>6.3274999999999997</v>
      </c>
      <c r="E3561" s="1">
        <v>14.551500000000001</v>
      </c>
      <c r="F3561" s="1">
        <v>27.594899999999999</v>
      </c>
      <c r="G3561" s="1" t="s">
        <v>30</v>
      </c>
      <c r="H3561" s="1" t="s">
        <v>22</v>
      </c>
      <c r="I3561" s="1" t="s">
        <v>23</v>
      </c>
      <c r="J3561" s="1" t="s">
        <v>24</v>
      </c>
      <c r="K3561" s="1" t="s">
        <v>25</v>
      </c>
      <c r="L3561" s="1" t="s">
        <v>26</v>
      </c>
      <c r="M3561" s="1" t="s">
        <v>27</v>
      </c>
      <c r="N3561" s="3" t="s">
        <v>28</v>
      </c>
    </row>
    <row r="3562" spans="1:14" ht="19.95" customHeight="1" x14ac:dyDescent="0.25">
      <c r="A3562" s="2">
        <v>112185</v>
      </c>
      <c r="B3562" s="1">
        <v>63</v>
      </c>
      <c r="C3562" s="1">
        <v>3.7484000000000002</v>
      </c>
      <c r="D3562" s="1">
        <v>6.3295000000000003</v>
      </c>
      <c r="E3562" s="1">
        <v>12.6045</v>
      </c>
      <c r="F3562" s="1">
        <v>28.724299999999999</v>
      </c>
      <c r="G3562" s="1" t="s">
        <v>29</v>
      </c>
      <c r="H3562" s="1" t="s">
        <v>22</v>
      </c>
      <c r="I3562" s="1" t="s">
        <v>23</v>
      </c>
      <c r="J3562" s="1" t="s">
        <v>24</v>
      </c>
      <c r="K3562" s="1" t="s">
        <v>25</v>
      </c>
      <c r="L3562" s="1" t="s">
        <v>26</v>
      </c>
      <c r="M3562" s="1" t="s">
        <v>27</v>
      </c>
      <c r="N3562" s="3" t="s">
        <v>28</v>
      </c>
    </row>
    <row r="3563" spans="1:14" ht="19.95" hidden="1" customHeight="1" x14ac:dyDescent="0.25">
      <c r="A3563" s="2">
        <v>112171</v>
      </c>
      <c r="B3563" s="1">
        <v>24</v>
      </c>
      <c r="C3563" s="1">
        <v>1.6551</v>
      </c>
      <c r="D3563" s="1">
        <v>4.6261000000000001</v>
      </c>
      <c r="E3563" s="1">
        <v>8.3477999999999994</v>
      </c>
      <c r="F3563" s="1">
        <v>19.501899999999999</v>
      </c>
      <c r="G3563" s="1" t="s">
        <v>30</v>
      </c>
      <c r="H3563" s="1" t="s">
        <v>31</v>
      </c>
      <c r="I3563" s="1" t="s">
        <v>32</v>
      </c>
      <c r="J3563" s="1" t="s">
        <v>33</v>
      </c>
      <c r="K3563" s="1" t="s">
        <v>34</v>
      </c>
      <c r="L3563" s="1" t="s">
        <v>35</v>
      </c>
      <c r="M3563" s="1" t="s">
        <v>36</v>
      </c>
      <c r="N3563" s="3" t="s">
        <v>37</v>
      </c>
    </row>
    <row r="3564" spans="1:14" ht="19.95" customHeight="1" x14ac:dyDescent="0.25">
      <c r="A3564" s="2">
        <v>112170</v>
      </c>
      <c r="B3564" s="1">
        <v>90</v>
      </c>
      <c r="C3564" s="1">
        <v>3.3087</v>
      </c>
      <c r="D3564" s="1">
        <v>6.9547999999999996</v>
      </c>
      <c r="E3564" s="1">
        <v>15.843400000000001</v>
      </c>
      <c r="F3564" s="1">
        <v>28.304500000000001</v>
      </c>
      <c r="G3564" s="1" t="s">
        <v>30</v>
      </c>
      <c r="H3564" s="1" t="s">
        <v>22</v>
      </c>
      <c r="I3564" s="1" t="s">
        <v>23</v>
      </c>
      <c r="J3564" s="1" t="s">
        <v>24</v>
      </c>
      <c r="K3564" s="1" t="s">
        <v>25</v>
      </c>
      <c r="L3564" s="1" t="s">
        <v>26</v>
      </c>
      <c r="M3564" s="1" t="s">
        <v>27</v>
      </c>
      <c r="N3564" s="3" t="s">
        <v>28</v>
      </c>
    </row>
    <row r="3565" spans="1:14" ht="19.95" hidden="1" customHeight="1" x14ac:dyDescent="0.25">
      <c r="A3565" s="2">
        <v>112103</v>
      </c>
      <c r="B3565" s="1">
        <v>31</v>
      </c>
      <c r="C3565" s="1">
        <v>2.1583000000000001</v>
      </c>
      <c r="D3565" s="1">
        <v>5.1421999999999999</v>
      </c>
      <c r="E3565" s="1">
        <v>10.190899999999999</v>
      </c>
      <c r="F3565" s="1">
        <v>21.134599999999999</v>
      </c>
      <c r="G3565" s="1" t="s">
        <v>29</v>
      </c>
      <c r="H3565" s="1" t="s">
        <v>15</v>
      </c>
      <c r="I3565" s="1" t="s">
        <v>16</v>
      </c>
      <c r="J3565" s="1" t="s">
        <v>17</v>
      </c>
      <c r="K3565" s="1" t="s">
        <v>18</v>
      </c>
      <c r="L3565" s="1" t="s">
        <v>19</v>
      </c>
      <c r="M3565" s="1" t="s">
        <v>20</v>
      </c>
      <c r="N3565" s="3" t="s">
        <v>21</v>
      </c>
    </row>
    <row r="3566" spans="1:14" ht="19.95" hidden="1" customHeight="1" x14ac:dyDescent="0.25">
      <c r="A3566" s="2">
        <v>112100</v>
      </c>
      <c r="B3566" s="1">
        <v>25</v>
      </c>
      <c r="C3566" s="1">
        <v>1.9486000000000001</v>
      </c>
      <c r="D3566" s="1">
        <v>4.0065999999999997</v>
      </c>
      <c r="E3566" s="1">
        <v>9.0108999999999995</v>
      </c>
      <c r="F3566" s="1">
        <v>17.697800000000001</v>
      </c>
      <c r="G3566" s="1" t="s">
        <v>29</v>
      </c>
      <c r="H3566" s="1" t="s">
        <v>31</v>
      </c>
      <c r="I3566" s="1" t="s">
        <v>32</v>
      </c>
      <c r="J3566" s="1" t="s">
        <v>33</v>
      </c>
      <c r="K3566" s="1" t="s">
        <v>34</v>
      </c>
      <c r="L3566" s="1" t="s">
        <v>35</v>
      </c>
      <c r="M3566" s="1" t="s">
        <v>36</v>
      </c>
      <c r="N3566" s="3" t="s">
        <v>37</v>
      </c>
    </row>
    <row r="3567" spans="1:14" ht="19.95" hidden="1" customHeight="1" x14ac:dyDescent="0.25">
      <c r="A3567" s="2">
        <v>112039</v>
      </c>
      <c r="B3567" s="1">
        <v>53</v>
      </c>
      <c r="C3567" s="1">
        <v>2.3576000000000001</v>
      </c>
      <c r="D3567" s="1">
        <v>5.4683000000000002</v>
      </c>
      <c r="E3567" s="1">
        <v>10.8308</v>
      </c>
      <c r="F3567" s="1">
        <v>22.0015</v>
      </c>
      <c r="G3567" s="1" t="s">
        <v>14</v>
      </c>
      <c r="H3567" s="1" t="s">
        <v>15</v>
      </c>
      <c r="I3567" s="1" t="s">
        <v>16</v>
      </c>
      <c r="J3567" s="1" t="s">
        <v>17</v>
      </c>
      <c r="K3567" s="1" t="s">
        <v>18</v>
      </c>
      <c r="L3567" s="1" t="s">
        <v>19</v>
      </c>
      <c r="M3567" s="1" t="s">
        <v>20</v>
      </c>
      <c r="N3567" s="3" t="s">
        <v>21</v>
      </c>
    </row>
    <row r="3568" spans="1:14" ht="19.95" customHeight="1" x14ac:dyDescent="0.25">
      <c r="A3568" s="2">
        <v>111998</v>
      </c>
      <c r="B3568" s="1">
        <v>96</v>
      </c>
      <c r="C3568" s="1">
        <v>3.9264000000000001</v>
      </c>
      <c r="D3568" s="1">
        <v>6.569</v>
      </c>
      <c r="E3568" s="1">
        <v>13.916700000000001</v>
      </c>
      <c r="F3568" s="1">
        <v>26.8705</v>
      </c>
      <c r="G3568" s="1" t="s">
        <v>29</v>
      </c>
      <c r="H3568" s="1" t="s">
        <v>22</v>
      </c>
      <c r="I3568" s="1" t="s">
        <v>23</v>
      </c>
      <c r="J3568" s="1" t="s">
        <v>24</v>
      </c>
      <c r="K3568" s="1" t="s">
        <v>25</v>
      </c>
      <c r="L3568" s="1" t="s">
        <v>26</v>
      </c>
      <c r="M3568" s="1" t="s">
        <v>27</v>
      </c>
      <c r="N3568" s="3" t="s">
        <v>28</v>
      </c>
    </row>
    <row r="3569" spans="1:14" ht="19.95" hidden="1" customHeight="1" x14ac:dyDescent="0.25">
      <c r="A3569" s="2">
        <v>111992</v>
      </c>
      <c r="B3569" s="1">
        <v>14</v>
      </c>
      <c r="C3569" s="1">
        <v>1.9156</v>
      </c>
      <c r="D3569" s="1">
        <v>4.9904999999999999</v>
      </c>
      <c r="E3569" s="1">
        <v>9.7879000000000005</v>
      </c>
      <c r="F3569" s="1">
        <v>17.304300000000001</v>
      </c>
      <c r="G3569" s="1" t="s">
        <v>14</v>
      </c>
      <c r="H3569" s="1" t="s">
        <v>31</v>
      </c>
      <c r="I3569" s="1" t="s">
        <v>32</v>
      </c>
      <c r="J3569" s="1" t="s">
        <v>33</v>
      </c>
      <c r="K3569" s="1" t="s">
        <v>34</v>
      </c>
      <c r="L3569" s="1" t="s">
        <v>35</v>
      </c>
      <c r="M3569" s="1" t="s">
        <v>36</v>
      </c>
      <c r="N3569" s="3" t="s">
        <v>37</v>
      </c>
    </row>
    <row r="3570" spans="1:14" ht="19.95" hidden="1" customHeight="1" x14ac:dyDescent="0.25">
      <c r="A3570" s="2">
        <v>111963</v>
      </c>
      <c r="B3570" s="1">
        <v>14</v>
      </c>
      <c r="C3570" s="1">
        <v>1.1816</v>
      </c>
      <c r="D3570" s="1">
        <v>4.4199000000000002</v>
      </c>
      <c r="E3570" s="1">
        <v>8.3409999999999993</v>
      </c>
      <c r="F3570" s="1">
        <v>18.267600000000002</v>
      </c>
      <c r="G3570" s="1" t="s">
        <v>14</v>
      </c>
      <c r="H3570" s="1" t="s">
        <v>31</v>
      </c>
      <c r="I3570" s="1" t="s">
        <v>32</v>
      </c>
      <c r="J3570" s="1" t="s">
        <v>33</v>
      </c>
      <c r="K3570" s="1" t="s">
        <v>34</v>
      </c>
      <c r="L3570" s="1" t="s">
        <v>35</v>
      </c>
      <c r="M3570" s="1" t="s">
        <v>36</v>
      </c>
      <c r="N3570" s="3" t="s">
        <v>37</v>
      </c>
    </row>
    <row r="3571" spans="1:14" ht="19.95" customHeight="1" x14ac:dyDescent="0.25">
      <c r="A3571" s="2">
        <v>111883</v>
      </c>
      <c r="B3571" s="1">
        <v>81</v>
      </c>
      <c r="C3571" s="1">
        <v>3.2044000000000001</v>
      </c>
      <c r="D3571" s="1">
        <v>6.5125999999999999</v>
      </c>
      <c r="E3571" s="1">
        <v>15.2423</v>
      </c>
      <c r="F3571" s="1">
        <v>27.088000000000001</v>
      </c>
      <c r="G3571" s="1" t="s">
        <v>14</v>
      </c>
      <c r="H3571" s="1" t="s">
        <v>22</v>
      </c>
      <c r="I3571" s="1" t="s">
        <v>23</v>
      </c>
      <c r="J3571" s="1" t="s">
        <v>24</v>
      </c>
      <c r="K3571" s="1" t="s">
        <v>25</v>
      </c>
      <c r="L3571" s="1" t="s">
        <v>26</v>
      </c>
      <c r="M3571" s="1" t="s">
        <v>27</v>
      </c>
      <c r="N3571" s="3" t="s">
        <v>28</v>
      </c>
    </row>
    <row r="3572" spans="1:14" ht="19.95" hidden="1" customHeight="1" x14ac:dyDescent="0.25">
      <c r="A3572" s="2">
        <v>111874</v>
      </c>
      <c r="B3572" s="1">
        <v>37</v>
      </c>
      <c r="C3572" s="1">
        <v>2.6459999999999999</v>
      </c>
      <c r="D3572" s="1">
        <v>5.9234</v>
      </c>
      <c r="E3572" s="1">
        <v>10.720700000000001</v>
      </c>
      <c r="F3572" s="1">
        <v>23.665099999999999</v>
      </c>
      <c r="G3572" s="1" t="s">
        <v>29</v>
      </c>
      <c r="H3572" s="1" t="s">
        <v>15</v>
      </c>
      <c r="I3572" s="1" t="s">
        <v>16</v>
      </c>
      <c r="J3572" s="1" t="s">
        <v>17</v>
      </c>
      <c r="K3572" s="1" t="s">
        <v>18</v>
      </c>
      <c r="L3572" s="1" t="s">
        <v>19</v>
      </c>
      <c r="M3572" s="1" t="s">
        <v>20</v>
      </c>
      <c r="N3572" s="3" t="s">
        <v>21</v>
      </c>
    </row>
    <row r="3573" spans="1:14" ht="19.95" hidden="1" customHeight="1" x14ac:dyDescent="0.25">
      <c r="A3573" s="2">
        <v>111858</v>
      </c>
      <c r="B3573" s="1">
        <v>22</v>
      </c>
      <c r="C3573" s="1">
        <v>1.8942000000000001</v>
      </c>
      <c r="D3573" s="1">
        <v>4.4935999999999998</v>
      </c>
      <c r="E3573" s="1">
        <v>8.7545000000000002</v>
      </c>
      <c r="F3573" s="1">
        <v>16.194700000000001</v>
      </c>
      <c r="G3573" s="1" t="s">
        <v>30</v>
      </c>
      <c r="H3573" s="1" t="s">
        <v>31</v>
      </c>
      <c r="I3573" s="1" t="s">
        <v>32</v>
      </c>
      <c r="J3573" s="1" t="s">
        <v>33</v>
      </c>
      <c r="K3573" s="1" t="s">
        <v>34</v>
      </c>
      <c r="L3573" s="1" t="s">
        <v>35</v>
      </c>
      <c r="M3573" s="1" t="s">
        <v>36</v>
      </c>
      <c r="N3573" s="3" t="s">
        <v>37</v>
      </c>
    </row>
    <row r="3574" spans="1:14" ht="19.95" hidden="1" customHeight="1" x14ac:dyDescent="0.25">
      <c r="A3574" s="2">
        <v>111843</v>
      </c>
      <c r="B3574" s="1">
        <v>50</v>
      </c>
      <c r="C3574" s="1">
        <v>2.0815999999999999</v>
      </c>
      <c r="D3574" s="1">
        <v>5.5555000000000003</v>
      </c>
      <c r="E3574" s="1">
        <v>10.7516</v>
      </c>
      <c r="F3574" s="1">
        <v>24.940100000000001</v>
      </c>
      <c r="G3574" s="1" t="s">
        <v>14</v>
      </c>
      <c r="H3574" s="1" t="s">
        <v>15</v>
      </c>
      <c r="I3574" s="1" t="s">
        <v>16</v>
      </c>
      <c r="J3574" s="1" t="s">
        <v>17</v>
      </c>
      <c r="K3574" s="1" t="s">
        <v>18</v>
      </c>
      <c r="L3574" s="1" t="s">
        <v>19</v>
      </c>
      <c r="M3574" s="1" t="s">
        <v>20</v>
      </c>
      <c r="N3574" s="3" t="s">
        <v>21</v>
      </c>
    </row>
    <row r="3575" spans="1:14" ht="19.95" hidden="1" customHeight="1" x14ac:dyDescent="0.25">
      <c r="A3575" s="2">
        <v>111826</v>
      </c>
      <c r="B3575" s="1">
        <v>15</v>
      </c>
      <c r="C3575" s="1">
        <v>1.0125</v>
      </c>
      <c r="D3575" s="1">
        <v>4.4054000000000002</v>
      </c>
      <c r="E3575" s="1">
        <v>8.9650999999999996</v>
      </c>
      <c r="F3575" s="1">
        <v>19.591200000000001</v>
      </c>
      <c r="G3575" s="1" t="s">
        <v>30</v>
      </c>
      <c r="H3575" s="1" t="s">
        <v>31</v>
      </c>
      <c r="I3575" s="1" t="s">
        <v>32</v>
      </c>
      <c r="J3575" s="1" t="s">
        <v>33</v>
      </c>
      <c r="K3575" s="1" t="s">
        <v>34</v>
      </c>
      <c r="L3575" s="1" t="s">
        <v>35</v>
      </c>
      <c r="M3575" s="1" t="s">
        <v>36</v>
      </c>
      <c r="N3575" s="3" t="s">
        <v>37</v>
      </c>
    </row>
    <row r="3576" spans="1:14" ht="19.95" customHeight="1" x14ac:dyDescent="0.25">
      <c r="A3576" s="2">
        <v>111797</v>
      </c>
      <c r="B3576" s="1">
        <v>100</v>
      </c>
      <c r="C3576" s="1">
        <v>3.1040999999999999</v>
      </c>
      <c r="D3576" s="1">
        <v>6.3815999999999997</v>
      </c>
      <c r="E3576" s="1">
        <v>15.297700000000001</v>
      </c>
      <c r="F3576" s="1">
        <v>27.318300000000001</v>
      </c>
      <c r="G3576" s="1" t="s">
        <v>30</v>
      </c>
      <c r="H3576" s="1" t="s">
        <v>22</v>
      </c>
      <c r="I3576" s="1" t="s">
        <v>23</v>
      </c>
      <c r="J3576" s="1" t="s">
        <v>24</v>
      </c>
      <c r="K3576" s="1" t="s">
        <v>25</v>
      </c>
      <c r="L3576" s="1" t="s">
        <v>26</v>
      </c>
      <c r="M3576" s="1" t="s">
        <v>27</v>
      </c>
      <c r="N3576" s="3" t="s">
        <v>28</v>
      </c>
    </row>
    <row r="3577" spans="1:14" ht="19.95" hidden="1" customHeight="1" x14ac:dyDescent="0.25">
      <c r="A3577" s="2">
        <v>111792</v>
      </c>
      <c r="B3577" s="1">
        <v>20</v>
      </c>
      <c r="C3577" s="1">
        <v>1.2796000000000001</v>
      </c>
      <c r="D3577" s="1">
        <v>4.6142000000000003</v>
      </c>
      <c r="E3577" s="1">
        <v>8.1791</v>
      </c>
      <c r="F3577" s="1">
        <v>19.108000000000001</v>
      </c>
      <c r="G3577" s="1" t="s">
        <v>38</v>
      </c>
      <c r="H3577" s="1" t="s">
        <v>31</v>
      </c>
      <c r="I3577" s="1" t="s">
        <v>32</v>
      </c>
      <c r="J3577" s="1" t="s">
        <v>33</v>
      </c>
      <c r="K3577" s="1" t="s">
        <v>34</v>
      </c>
      <c r="L3577" s="1" t="s">
        <v>35</v>
      </c>
      <c r="M3577" s="1" t="s">
        <v>36</v>
      </c>
      <c r="N3577" s="3" t="s">
        <v>37</v>
      </c>
    </row>
    <row r="3578" spans="1:14" ht="19.95" hidden="1" customHeight="1" x14ac:dyDescent="0.25">
      <c r="A3578" s="2">
        <v>111758</v>
      </c>
      <c r="B3578" s="1">
        <v>39</v>
      </c>
      <c r="C3578" s="1">
        <v>2.6579999999999999</v>
      </c>
      <c r="D3578" s="1">
        <v>5.9132999999999996</v>
      </c>
      <c r="E3578" s="1">
        <v>11.580399999999999</v>
      </c>
      <c r="F3578" s="1">
        <v>20.2226</v>
      </c>
      <c r="G3578" s="1" t="s">
        <v>38</v>
      </c>
      <c r="H3578" s="1" t="s">
        <v>15</v>
      </c>
      <c r="I3578" s="1" t="s">
        <v>16</v>
      </c>
      <c r="J3578" s="1" t="s">
        <v>17</v>
      </c>
      <c r="K3578" s="1" t="s">
        <v>18</v>
      </c>
      <c r="L3578" s="1" t="s">
        <v>19</v>
      </c>
      <c r="M3578" s="1" t="s">
        <v>20</v>
      </c>
      <c r="N3578" s="3" t="s">
        <v>21</v>
      </c>
    </row>
    <row r="3579" spans="1:14" ht="19.95" hidden="1" customHeight="1" x14ac:dyDescent="0.25">
      <c r="A3579" s="2">
        <v>111757</v>
      </c>
      <c r="B3579" s="1">
        <v>47</v>
      </c>
      <c r="C3579" s="1">
        <v>2.9152</v>
      </c>
      <c r="D3579" s="1">
        <v>5.0936000000000003</v>
      </c>
      <c r="E3579" s="1">
        <v>11.750400000000001</v>
      </c>
      <c r="F3579" s="1">
        <v>21.810300000000002</v>
      </c>
      <c r="G3579" s="1" t="s">
        <v>30</v>
      </c>
      <c r="H3579" s="1" t="s">
        <v>15</v>
      </c>
      <c r="I3579" s="1" t="s">
        <v>16</v>
      </c>
      <c r="J3579" s="1" t="s">
        <v>17</v>
      </c>
      <c r="K3579" s="1" t="s">
        <v>18</v>
      </c>
      <c r="L3579" s="1" t="s">
        <v>19</v>
      </c>
      <c r="M3579" s="1" t="s">
        <v>20</v>
      </c>
      <c r="N3579" s="3" t="s">
        <v>21</v>
      </c>
    </row>
    <row r="3580" spans="1:14" ht="19.95" customHeight="1" x14ac:dyDescent="0.25">
      <c r="A3580" s="2">
        <v>111704</v>
      </c>
      <c r="B3580" s="1">
        <v>81</v>
      </c>
      <c r="C3580" s="1">
        <v>3.5044</v>
      </c>
      <c r="D3580" s="1">
        <v>6.9583000000000004</v>
      </c>
      <c r="E3580" s="1">
        <v>14.3309</v>
      </c>
      <c r="F3580" s="1">
        <v>25.302</v>
      </c>
      <c r="G3580" s="1" t="s">
        <v>30</v>
      </c>
      <c r="H3580" s="1" t="s">
        <v>22</v>
      </c>
      <c r="I3580" s="1" t="s">
        <v>23</v>
      </c>
      <c r="J3580" s="1" t="s">
        <v>24</v>
      </c>
      <c r="K3580" s="1" t="s">
        <v>25</v>
      </c>
      <c r="L3580" s="1" t="s">
        <v>26</v>
      </c>
      <c r="M3580" s="1" t="s">
        <v>27</v>
      </c>
      <c r="N3580" s="3" t="s">
        <v>28</v>
      </c>
    </row>
    <row r="3581" spans="1:14" ht="19.95" hidden="1" customHeight="1" x14ac:dyDescent="0.25">
      <c r="A3581" s="2">
        <v>111686</v>
      </c>
      <c r="B3581" s="1">
        <v>17</v>
      </c>
      <c r="C3581" s="1">
        <v>1.3838999999999999</v>
      </c>
      <c r="D3581" s="1">
        <v>4.1576000000000004</v>
      </c>
      <c r="E3581" s="1">
        <v>9.3429000000000002</v>
      </c>
      <c r="F3581" s="1">
        <v>16.6296</v>
      </c>
      <c r="G3581" s="1" t="s">
        <v>38</v>
      </c>
      <c r="H3581" s="1" t="s">
        <v>31</v>
      </c>
      <c r="I3581" s="1" t="s">
        <v>32</v>
      </c>
      <c r="J3581" s="1" t="s">
        <v>33</v>
      </c>
      <c r="K3581" s="1" t="s">
        <v>34</v>
      </c>
      <c r="L3581" s="1" t="s">
        <v>35</v>
      </c>
      <c r="M3581" s="1" t="s">
        <v>36</v>
      </c>
      <c r="N3581" s="3" t="s">
        <v>37</v>
      </c>
    </row>
    <row r="3582" spans="1:14" ht="19.95" hidden="1" customHeight="1" x14ac:dyDescent="0.25">
      <c r="A3582" s="2">
        <v>111635</v>
      </c>
      <c r="B3582" s="1">
        <v>11</v>
      </c>
      <c r="C3582" s="1">
        <v>1.4376</v>
      </c>
      <c r="D3582" s="1">
        <v>4.8560999999999996</v>
      </c>
      <c r="E3582" s="1">
        <v>8.6450999999999993</v>
      </c>
      <c r="F3582" s="1">
        <v>19.148099999999999</v>
      </c>
      <c r="G3582" s="1" t="s">
        <v>38</v>
      </c>
      <c r="H3582" s="1" t="s">
        <v>31</v>
      </c>
      <c r="I3582" s="1" t="s">
        <v>32</v>
      </c>
      <c r="J3582" s="1" t="s">
        <v>33</v>
      </c>
      <c r="K3582" s="1" t="s">
        <v>34</v>
      </c>
      <c r="L3582" s="1" t="s">
        <v>35</v>
      </c>
      <c r="M3582" s="1" t="s">
        <v>36</v>
      </c>
      <c r="N3582" s="3" t="s">
        <v>37</v>
      </c>
    </row>
    <row r="3583" spans="1:14" ht="19.95" hidden="1" customHeight="1" x14ac:dyDescent="0.25">
      <c r="A3583" s="2">
        <v>111633</v>
      </c>
      <c r="B3583" s="1">
        <v>10</v>
      </c>
      <c r="C3583" s="1">
        <v>1.3391</v>
      </c>
      <c r="D3583" s="1">
        <v>4.0869</v>
      </c>
      <c r="E3583" s="1">
        <v>8.7216000000000005</v>
      </c>
      <c r="F3583" s="1">
        <v>16.049800000000001</v>
      </c>
      <c r="G3583" s="1" t="s">
        <v>30</v>
      </c>
      <c r="H3583" s="1" t="s">
        <v>31</v>
      </c>
      <c r="I3583" s="1" t="s">
        <v>32</v>
      </c>
      <c r="J3583" s="1" t="s">
        <v>33</v>
      </c>
      <c r="K3583" s="1" t="s">
        <v>34</v>
      </c>
      <c r="L3583" s="1" t="s">
        <v>35</v>
      </c>
      <c r="M3583" s="1" t="s">
        <v>36</v>
      </c>
      <c r="N3583" s="3" t="s">
        <v>37</v>
      </c>
    </row>
    <row r="3584" spans="1:14" ht="19.95" hidden="1" customHeight="1" x14ac:dyDescent="0.25">
      <c r="A3584" s="2">
        <v>111627</v>
      </c>
      <c r="B3584" s="1">
        <v>54</v>
      </c>
      <c r="C3584" s="1">
        <v>2.1621999999999999</v>
      </c>
      <c r="D3584" s="1">
        <v>5.9916999999999998</v>
      </c>
      <c r="E3584" s="1">
        <v>10.2745</v>
      </c>
      <c r="F3584" s="1">
        <v>23.028500000000001</v>
      </c>
      <c r="G3584" s="1" t="s">
        <v>38</v>
      </c>
      <c r="H3584" s="1" t="s">
        <v>15</v>
      </c>
      <c r="I3584" s="1" t="s">
        <v>16</v>
      </c>
      <c r="J3584" s="1" t="s">
        <v>17</v>
      </c>
      <c r="K3584" s="1" t="s">
        <v>18</v>
      </c>
      <c r="L3584" s="1" t="s">
        <v>19</v>
      </c>
      <c r="M3584" s="1" t="s">
        <v>20</v>
      </c>
      <c r="N3584" s="3" t="s">
        <v>21</v>
      </c>
    </row>
    <row r="3585" spans="1:14" ht="19.95" customHeight="1" x14ac:dyDescent="0.25">
      <c r="A3585" s="2">
        <v>111597</v>
      </c>
      <c r="B3585" s="1">
        <v>84</v>
      </c>
      <c r="C3585" s="1">
        <v>3.9483000000000001</v>
      </c>
      <c r="D3585" s="1">
        <v>6.3630000000000004</v>
      </c>
      <c r="E3585" s="1">
        <v>13.2658</v>
      </c>
      <c r="F3585" s="1">
        <v>25.864699999999999</v>
      </c>
      <c r="G3585" s="1" t="s">
        <v>29</v>
      </c>
      <c r="H3585" s="1" t="s">
        <v>22</v>
      </c>
      <c r="I3585" s="1" t="s">
        <v>23</v>
      </c>
      <c r="J3585" s="1" t="s">
        <v>24</v>
      </c>
      <c r="K3585" s="1" t="s">
        <v>25</v>
      </c>
      <c r="L3585" s="1" t="s">
        <v>26</v>
      </c>
      <c r="M3585" s="1" t="s">
        <v>27</v>
      </c>
      <c r="N3585" s="3" t="s">
        <v>28</v>
      </c>
    </row>
    <row r="3586" spans="1:14" ht="19.95" hidden="1" customHeight="1" x14ac:dyDescent="0.25">
      <c r="A3586" s="2">
        <v>111520</v>
      </c>
      <c r="B3586" s="1">
        <v>32</v>
      </c>
      <c r="C3586" s="1">
        <v>2.4033000000000002</v>
      </c>
      <c r="D3586" s="1">
        <v>5.9709000000000003</v>
      </c>
      <c r="E3586" s="1">
        <v>11.1371</v>
      </c>
      <c r="F3586" s="1">
        <v>24.316199999999998</v>
      </c>
      <c r="G3586" s="1" t="s">
        <v>30</v>
      </c>
      <c r="H3586" s="1" t="s">
        <v>15</v>
      </c>
      <c r="I3586" s="1" t="s">
        <v>16</v>
      </c>
      <c r="J3586" s="1" t="s">
        <v>17</v>
      </c>
      <c r="K3586" s="1" t="s">
        <v>18</v>
      </c>
      <c r="L3586" s="1" t="s">
        <v>19</v>
      </c>
      <c r="M3586" s="1" t="s">
        <v>20</v>
      </c>
      <c r="N3586" s="3" t="s">
        <v>21</v>
      </c>
    </row>
    <row r="3587" spans="1:14" ht="19.95" hidden="1" customHeight="1" x14ac:dyDescent="0.25">
      <c r="A3587" s="2">
        <v>111508</v>
      </c>
      <c r="B3587" s="1">
        <v>19</v>
      </c>
      <c r="C3587" s="1">
        <v>1.0149999999999999</v>
      </c>
      <c r="D3587" s="1">
        <v>4.8822000000000001</v>
      </c>
      <c r="E3587" s="1">
        <v>9.0822000000000003</v>
      </c>
      <c r="F3587" s="1">
        <v>16.4544</v>
      </c>
      <c r="G3587" s="1" t="s">
        <v>29</v>
      </c>
      <c r="H3587" s="1" t="s">
        <v>31</v>
      </c>
      <c r="I3587" s="1" t="s">
        <v>32</v>
      </c>
      <c r="J3587" s="1" t="s">
        <v>33</v>
      </c>
      <c r="K3587" s="1" t="s">
        <v>34</v>
      </c>
      <c r="L3587" s="1" t="s">
        <v>35</v>
      </c>
      <c r="M3587" s="1" t="s">
        <v>36</v>
      </c>
      <c r="N3587" s="3" t="s">
        <v>37</v>
      </c>
    </row>
    <row r="3588" spans="1:14" ht="19.95" hidden="1" customHeight="1" x14ac:dyDescent="0.25">
      <c r="A3588" s="2">
        <v>111485</v>
      </c>
      <c r="B3588" s="1">
        <v>50</v>
      </c>
      <c r="C3588" s="1">
        <v>2.1231</v>
      </c>
      <c r="D3588" s="1">
        <v>5.8544</v>
      </c>
      <c r="E3588" s="1">
        <v>10.4681</v>
      </c>
      <c r="F3588" s="1">
        <v>20.1874</v>
      </c>
      <c r="G3588" s="1" t="s">
        <v>38</v>
      </c>
      <c r="H3588" s="1" t="s">
        <v>15</v>
      </c>
      <c r="I3588" s="1" t="s">
        <v>16</v>
      </c>
      <c r="J3588" s="1" t="s">
        <v>17</v>
      </c>
      <c r="K3588" s="1" t="s">
        <v>18</v>
      </c>
      <c r="L3588" s="1" t="s">
        <v>19</v>
      </c>
      <c r="M3588" s="1" t="s">
        <v>20</v>
      </c>
      <c r="N3588" s="3" t="s">
        <v>21</v>
      </c>
    </row>
    <row r="3589" spans="1:14" ht="19.95" customHeight="1" x14ac:dyDescent="0.25">
      <c r="A3589" s="2">
        <v>111445</v>
      </c>
      <c r="B3589" s="1">
        <v>86</v>
      </c>
      <c r="C3589" s="1">
        <v>3.847</v>
      </c>
      <c r="D3589" s="1">
        <v>6.7954999999999997</v>
      </c>
      <c r="E3589" s="1">
        <v>15.9575</v>
      </c>
      <c r="F3589" s="1">
        <v>25.305599999999998</v>
      </c>
      <c r="G3589" s="1" t="s">
        <v>30</v>
      </c>
      <c r="H3589" s="1" t="s">
        <v>22</v>
      </c>
      <c r="I3589" s="1" t="s">
        <v>23</v>
      </c>
      <c r="J3589" s="1" t="s">
        <v>24</v>
      </c>
      <c r="K3589" s="1" t="s">
        <v>25</v>
      </c>
      <c r="L3589" s="1" t="s">
        <v>26</v>
      </c>
      <c r="M3589" s="1" t="s">
        <v>27</v>
      </c>
      <c r="N3589" s="3" t="s">
        <v>28</v>
      </c>
    </row>
    <row r="3590" spans="1:14" ht="19.95" hidden="1" customHeight="1" x14ac:dyDescent="0.25">
      <c r="A3590" s="2">
        <v>111390</v>
      </c>
      <c r="B3590" s="1">
        <v>45</v>
      </c>
      <c r="C3590" s="1">
        <v>2.5272999999999999</v>
      </c>
      <c r="D3590" s="1">
        <v>5.7270000000000003</v>
      </c>
      <c r="E3590" s="1">
        <v>10.689399999999999</v>
      </c>
      <c r="F3590" s="1">
        <v>23.5016</v>
      </c>
      <c r="G3590" s="1" t="s">
        <v>29</v>
      </c>
      <c r="H3590" s="1" t="s">
        <v>15</v>
      </c>
      <c r="I3590" s="1" t="s">
        <v>16</v>
      </c>
      <c r="J3590" s="1" t="s">
        <v>17</v>
      </c>
      <c r="K3590" s="1" t="s">
        <v>18</v>
      </c>
      <c r="L3590" s="1" t="s">
        <v>19</v>
      </c>
      <c r="M3590" s="1" t="s">
        <v>20</v>
      </c>
      <c r="N3590" s="3" t="s">
        <v>21</v>
      </c>
    </row>
    <row r="3591" spans="1:14" ht="19.95" hidden="1" customHeight="1" x14ac:dyDescent="0.25">
      <c r="A3591" s="2">
        <v>111368</v>
      </c>
      <c r="B3591" s="1">
        <v>39</v>
      </c>
      <c r="C3591" s="1">
        <v>2.7856999999999998</v>
      </c>
      <c r="D3591" s="1">
        <v>5.1348000000000003</v>
      </c>
      <c r="E3591" s="1">
        <v>11.3346</v>
      </c>
      <c r="F3591" s="1">
        <v>21.160699999999999</v>
      </c>
      <c r="G3591" s="1" t="s">
        <v>29</v>
      </c>
      <c r="H3591" s="1" t="s">
        <v>15</v>
      </c>
      <c r="I3591" s="1" t="s">
        <v>16</v>
      </c>
      <c r="J3591" s="1" t="s">
        <v>17</v>
      </c>
      <c r="K3591" s="1" t="s">
        <v>18</v>
      </c>
      <c r="L3591" s="1" t="s">
        <v>19</v>
      </c>
      <c r="M3591" s="1" t="s">
        <v>20</v>
      </c>
      <c r="N3591" s="3" t="s">
        <v>21</v>
      </c>
    </row>
    <row r="3592" spans="1:14" ht="19.95" hidden="1" customHeight="1" x14ac:dyDescent="0.25">
      <c r="A3592" s="2">
        <v>111330</v>
      </c>
      <c r="B3592" s="1">
        <v>23</v>
      </c>
      <c r="C3592" s="1">
        <v>1.6362000000000001</v>
      </c>
      <c r="D3592" s="1">
        <v>4.3223000000000003</v>
      </c>
      <c r="E3592" s="1">
        <v>9.3297000000000008</v>
      </c>
      <c r="F3592" s="1">
        <v>17.526299999999999</v>
      </c>
      <c r="G3592" s="1" t="s">
        <v>14</v>
      </c>
      <c r="H3592" s="1" t="s">
        <v>31</v>
      </c>
      <c r="I3592" s="1" t="s">
        <v>32</v>
      </c>
      <c r="J3592" s="1" t="s">
        <v>33</v>
      </c>
      <c r="K3592" s="1" t="s">
        <v>34</v>
      </c>
      <c r="L3592" s="1" t="s">
        <v>35</v>
      </c>
      <c r="M3592" s="1" t="s">
        <v>36</v>
      </c>
      <c r="N3592" s="3" t="s">
        <v>37</v>
      </c>
    </row>
    <row r="3593" spans="1:14" ht="19.95" customHeight="1" x14ac:dyDescent="0.25">
      <c r="A3593" s="2">
        <v>111299</v>
      </c>
      <c r="B3593" s="1">
        <v>75</v>
      </c>
      <c r="C3593" s="1">
        <v>3.8934000000000002</v>
      </c>
      <c r="D3593" s="1">
        <v>6.9290000000000003</v>
      </c>
      <c r="E3593" s="1">
        <v>12.261200000000001</v>
      </c>
      <c r="F3593" s="1">
        <v>29.037800000000001</v>
      </c>
      <c r="G3593" s="1" t="s">
        <v>38</v>
      </c>
      <c r="H3593" s="1" t="s">
        <v>22</v>
      </c>
      <c r="I3593" s="1" t="s">
        <v>23</v>
      </c>
      <c r="J3593" s="1" t="s">
        <v>24</v>
      </c>
      <c r="K3593" s="1" t="s">
        <v>25</v>
      </c>
      <c r="L3593" s="1" t="s">
        <v>26</v>
      </c>
      <c r="M3593" s="1" t="s">
        <v>27</v>
      </c>
      <c r="N3593" s="3" t="s">
        <v>28</v>
      </c>
    </row>
    <row r="3594" spans="1:14" ht="19.95" hidden="1" customHeight="1" x14ac:dyDescent="0.25">
      <c r="A3594" s="2">
        <v>111249</v>
      </c>
      <c r="B3594" s="1">
        <v>34</v>
      </c>
      <c r="C3594" s="1">
        <v>2.6661000000000001</v>
      </c>
      <c r="D3594" s="1">
        <v>5.0377999999999998</v>
      </c>
      <c r="E3594" s="1">
        <v>11.3574</v>
      </c>
      <c r="F3594" s="1">
        <v>24.169899999999998</v>
      </c>
      <c r="G3594" s="1" t="s">
        <v>38</v>
      </c>
      <c r="H3594" s="1" t="s">
        <v>15</v>
      </c>
      <c r="I3594" s="1" t="s">
        <v>16</v>
      </c>
      <c r="J3594" s="1" t="s">
        <v>17</v>
      </c>
      <c r="K3594" s="1" t="s">
        <v>18</v>
      </c>
      <c r="L3594" s="1" t="s">
        <v>19</v>
      </c>
      <c r="M3594" s="1" t="s">
        <v>20</v>
      </c>
      <c r="N3594" s="3" t="s">
        <v>21</v>
      </c>
    </row>
    <row r="3595" spans="1:14" ht="19.95" hidden="1" customHeight="1" x14ac:dyDescent="0.25">
      <c r="A3595" s="2">
        <v>111187</v>
      </c>
      <c r="B3595" s="1">
        <v>47</v>
      </c>
      <c r="C3595" s="1">
        <v>2.3797999999999999</v>
      </c>
      <c r="D3595" s="1">
        <v>5.7153999999999998</v>
      </c>
      <c r="E3595" s="1">
        <v>10.7935</v>
      </c>
      <c r="F3595" s="1">
        <v>23.9025</v>
      </c>
      <c r="G3595" s="1" t="s">
        <v>14</v>
      </c>
      <c r="H3595" s="1" t="s">
        <v>15</v>
      </c>
      <c r="I3595" s="1" t="s">
        <v>16</v>
      </c>
      <c r="J3595" s="1" t="s">
        <v>17</v>
      </c>
      <c r="K3595" s="1" t="s">
        <v>18</v>
      </c>
      <c r="L3595" s="1" t="s">
        <v>19</v>
      </c>
      <c r="M3595" s="1" t="s">
        <v>20</v>
      </c>
      <c r="N3595" s="3" t="s">
        <v>21</v>
      </c>
    </row>
    <row r="3596" spans="1:14" ht="19.95" customHeight="1" x14ac:dyDescent="0.25">
      <c r="A3596" s="2">
        <v>111180</v>
      </c>
      <c r="B3596" s="1">
        <v>74</v>
      </c>
      <c r="C3596" s="1">
        <v>3.0044</v>
      </c>
      <c r="D3596" s="1">
        <v>6.8631000000000002</v>
      </c>
      <c r="E3596" s="1">
        <v>13.6759</v>
      </c>
      <c r="F3596" s="1">
        <v>25.854500000000002</v>
      </c>
      <c r="G3596" s="1" t="s">
        <v>30</v>
      </c>
      <c r="H3596" s="1" t="s">
        <v>22</v>
      </c>
      <c r="I3596" s="1" t="s">
        <v>23</v>
      </c>
      <c r="J3596" s="1" t="s">
        <v>24</v>
      </c>
      <c r="K3596" s="1" t="s">
        <v>25</v>
      </c>
      <c r="L3596" s="1" t="s">
        <v>26</v>
      </c>
      <c r="M3596" s="1" t="s">
        <v>27</v>
      </c>
      <c r="N3596" s="3" t="s">
        <v>28</v>
      </c>
    </row>
    <row r="3597" spans="1:14" ht="19.95" hidden="1" customHeight="1" x14ac:dyDescent="0.25">
      <c r="A3597" s="2">
        <v>111176</v>
      </c>
      <c r="B3597" s="1">
        <v>60</v>
      </c>
      <c r="C3597" s="1">
        <v>2.5956000000000001</v>
      </c>
      <c r="D3597" s="1">
        <v>5.8887999999999998</v>
      </c>
      <c r="E3597" s="1">
        <v>10.628</v>
      </c>
      <c r="F3597" s="1">
        <v>21.483499999999999</v>
      </c>
      <c r="G3597" s="1" t="s">
        <v>29</v>
      </c>
      <c r="H3597" s="1" t="s">
        <v>15</v>
      </c>
      <c r="I3597" s="1" t="s">
        <v>16</v>
      </c>
      <c r="J3597" s="1" t="s">
        <v>17</v>
      </c>
      <c r="K3597" s="1" t="s">
        <v>18</v>
      </c>
      <c r="L3597" s="1" t="s">
        <v>19</v>
      </c>
      <c r="M3597" s="1" t="s">
        <v>20</v>
      </c>
      <c r="N3597" s="3" t="s">
        <v>21</v>
      </c>
    </row>
    <row r="3598" spans="1:14" ht="19.95" customHeight="1" x14ac:dyDescent="0.25">
      <c r="A3598" s="2">
        <v>111145</v>
      </c>
      <c r="B3598" s="1">
        <v>21</v>
      </c>
      <c r="C3598" s="1">
        <v>1.3632</v>
      </c>
      <c r="D3598" s="1">
        <v>4.5301999999999998</v>
      </c>
      <c r="E3598" s="1">
        <v>8.2239000000000004</v>
      </c>
      <c r="F3598" s="1">
        <v>16.234400000000001</v>
      </c>
      <c r="G3598" s="1" t="s">
        <v>14</v>
      </c>
      <c r="H3598" s="1" t="s">
        <v>31</v>
      </c>
      <c r="I3598" s="1" t="s">
        <v>32</v>
      </c>
      <c r="J3598" s="1" t="s">
        <v>33</v>
      </c>
      <c r="K3598" s="1" t="s">
        <v>34</v>
      </c>
      <c r="L3598" s="1" t="s">
        <v>35</v>
      </c>
      <c r="M3598" s="1" t="s">
        <v>36</v>
      </c>
      <c r="N3598" s="3" t="s">
        <v>28</v>
      </c>
    </row>
    <row r="3599" spans="1:14" ht="19.95" hidden="1" customHeight="1" x14ac:dyDescent="0.25">
      <c r="A3599" s="2">
        <v>111143</v>
      </c>
      <c r="B3599" s="1">
        <v>26</v>
      </c>
      <c r="C3599" s="1">
        <v>1.6987000000000001</v>
      </c>
      <c r="D3599" s="1">
        <v>4.6696</v>
      </c>
      <c r="E3599" s="1">
        <v>9.1372999999999998</v>
      </c>
      <c r="F3599" s="1">
        <v>19.981300000000001</v>
      </c>
      <c r="G3599" s="1" t="s">
        <v>30</v>
      </c>
      <c r="H3599" s="1" t="s">
        <v>31</v>
      </c>
      <c r="I3599" s="1" t="s">
        <v>32</v>
      </c>
      <c r="J3599" s="1" t="s">
        <v>33</v>
      </c>
      <c r="K3599" s="1" t="s">
        <v>34</v>
      </c>
      <c r="L3599" s="1" t="s">
        <v>35</v>
      </c>
      <c r="M3599" s="1" t="s">
        <v>36</v>
      </c>
      <c r="N3599" s="3" t="s">
        <v>37</v>
      </c>
    </row>
    <row r="3600" spans="1:14" ht="19.95" customHeight="1" x14ac:dyDescent="0.25">
      <c r="A3600" s="7">
        <v>111139</v>
      </c>
      <c r="B3600" s="8">
        <v>96</v>
      </c>
      <c r="C3600" s="8">
        <v>3.6314000000000002</v>
      </c>
      <c r="D3600" s="8">
        <v>6.1546000000000003</v>
      </c>
      <c r="E3600" s="8">
        <v>14.2967</v>
      </c>
      <c r="F3600" s="8">
        <v>25.398900000000001</v>
      </c>
      <c r="G3600" s="8" t="s">
        <v>38</v>
      </c>
      <c r="H3600" s="8" t="s">
        <v>22</v>
      </c>
      <c r="I3600" s="8" t="s">
        <v>23</v>
      </c>
      <c r="J3600" s="8" t="s">
        <v>24</v>
      </c>
      <c r="K3600" s="8" t="s">
        <v>25</v>
      </c>
      <c r="L3600" s="8" t="s">
        <v>26</v>
      </c>
      <c r="M3600" s="8" t="s">
        <v>27</v>
      </c>
      <c r="N3600" s="9" t="s">
        <v>28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8F266C0D-58DD-41FE-96D8-015B8C7B8E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data!A2:N2</xm:f>
              <xm:sqref>O2</xm:sqref>
            </x14:sparkline>
            <x14:sparkline>
              <xm:f>data!A3:N3</xm:f>
              <xm:sqref>O3</xm:sqref>
            </x14:sparkline>
            <x14:sparkline>
              <xm:f>data!A4:N4</xm:f>
              <xm:sqref>O4</xm:sqref>
            </x14:sparkline>
            <x14:sparkline>
              <xm:f>data!A5:N5</xm:f>
              <xm:sqref>O5</xm:sqref>
            </x14:sparkline>
            <x14:sparkline>
              <xm:f>data!A6:N6</xm:f>
              <xm:sqref>O6</xm:sqref>
            </x14:sparkline>
            <x14:sparkline>
              <xm:f>data!A7:N7</xm:f>
              <xm:sqref>O7</xm:sqref>
            </x14:sparkline>
            <x14:sparkline>
              <xm:f>data!A8:N8</xm:f>
              <xm:sqref>O8</xm:sqref>
            </x14:sparkline>
            <x14:sparkline>
              <xm:f>data!A9:N9</xm:f>
              <xm:sqref>O9</xm:sqref>
            </x14:sparkline>
            <x14:sparkline>
              <xm:f>data!A10:N10</xm:f>
              <xm:sqref>O10</xm:sqref>
            </x14:sparkline>
            <x14:sparkline>
              <xm:f>data!A11:N11</xm:f>
              <xm:sqref>O11</xm:sqref>
            </x14:sparkline>
            <x14:sparkline>
              <xm:f>data!A12:N12</xm:f>
              <xm:sqref>O12</xm:sqref>
            </x14:sparkline>
            <x14:sparkline>
              <xm:f>data!A13:N13</xm:f>
              <xm:sqref>O13</xm:sqref>
            </x14:sparkline>
            <x14:sparkline>
              <xm:f>data!A14:N14</xm:f>
              <xm:sqref>O14</xm:sqref>
            </x14:sparkline>
            <x14:sparkline>
              <xm:f>data!A15:N15</xm:f>
              <xm:sqref>O15</xm:sqref>
            </x14:sparkline>
            <x14:sparkline>
              <xm:f>data!A16:N16</xm:f>
              <xm:sqref>O16</xm:sqref>
            </x14:sparkline>
            <x14:sparkline>
              <xm:f>data!A17:N17</xm:f>
              <xm:sqref>O17</xm:sqref>
            </x14:sparkline>
            <x14:sparkline>
              <xm:f>data!A18:N18</xm:f>
              <xm:sqref>O18</xm:sqref>
            </x14:sparkline>
            <x14:sparkline>
              <xm:f>data!A19:N19</xm:f>
              <xm:sqref>O19</xm:sqref>
            </x14:sparkline>
            <x14:sparkline>
              <xm:f>data!A20:N20</xm:f>
              <xm:sqref>O20</xm:sqref>
            </x14:sparkline>
            <x14:sparkline>
              <xm:f>data!A21:N21</xm:f>
              <xm:sqref>O21</xm:sqref>
            </x14:sparkline>
            <x14:sparkline>
              <xm:f>data!A22:N22</xm:f>
              <xm:sqref>O22</xm:sqref>
            </x14:sparkline>
            <x14:sparkline>
              <xm:f>data!A23:N23</xm:f>
              <xm:sqref>O23</xm:sqref>
            </x14:sparkline>
            <x14:sparkline>
              <xm:f>data!A24:N24</xm:f>
              <xm:sqref>O24</xm:sqref>
            </x14:sparkline>
            <x14:sparkline>
              <xm:f>data!A25:N25</xm:f>
              <xm:sqref>O25</xm:sqref>
            </x14:sparkline>
            <x14:sparkline>
              <xm:f>data!A26:N26</xm:f>
              <xm:sqref>O26</xm:sqref>
            </x14:sparkline>
            <x14:sparkline>
              <xm:f>data!A27:N27</xm:f>
              <xm:sqref>O27</xm:sqref>
            </x14:sparkline>
            <x14:sparkline>
              <xm:f>data!A28:N28</xm:f>
              <xm:sqref>O28</xm:sqref>
            </x14:sparkline>
            <x14:sparkline>
              <xm:f>data!A29:N29</xm:f>
              <xm:sqref>O29</xm:sqref>
            </x14:sparkline>
            <x14:sparkline>
              <xm:f>data!A30:N30</xm:f>
              <xm:sqref>O30</xm:sqref>
            </x14:sparkline>
            <x14:sparkline>
              <xm:f>data!A31:N31</xm:f>
              <xm:sqref>O31</xm:sqref>
            </x14:sparkline>
            <x14:sparkline>
              <xm:f>data!A32:N32</xm:f>
              <xm:sqref>O32</xm:sqref>
            </x14:sparkline>
            <x14:sparkline>
              <xm:f>data!A33:N33</xm:f>
              <xm:sqref>O33</xm:sqref>
            </x14:sparkline>
            <x14:sparkline>
              <xm:f>data!A34:N34</xm:f>
              <xm:sqref>O34</xm:sqref>
            </x14:sparkline>
            <x14:sparkline>
              <xm:f>data!A35:N35</xm:f>
              <xm:sqref>O35</xm:sqref>
            </x14:sparkline>
            <x14:sparkline>
              <xm:f>data!A36:N36</xm:f>
              <xm:sqref>O36</xm:sqref>
            </x14:sparkline>
            <x14:sparkline>
              <xm:f>data!A37:N37</xm:f>
              <xm:sqref>O37</xm:sqref>
            </x14:sparkline>
            <x14:sparkline>
              <xm:f>data!A38:N38</xm:f>
              <xm:sqref>O38</xm:sqref>
            </x14:sparkline>
            <x14:sparkline>
              <xm:f>data!A39:N39</xm:f>
              <xm:sqref>O39</xm:sqref>
            </x14:sparkline>
            <x14:sparkline>
              <xm:f>data!A40:N40</xm:f>
              <xm:sqref>O40</xm:sqref>
            </x14:sparkline>
            <x14:sparkline>
              <xm:f>data!A41:N41</xm:f>
              <xm:sqref>O41</xm:sqref>
            </x14:sparkline>
            <x14:sparkline>
              <xm:f>data!A42:N42</xm:f>
              <xm:sqref>O42</xm:sqref>
            </x14:sparkline>
            <x14:sparkline>
              <xm:f>data!A43:N43</xm:f>
              <xm:sqref>O43</xm:sqref>
            </x14:sparkline>
            <x14:sparkline>
              <xm:f>data!A44:N44</xm:f>
              <xm:sqref>O44</xm:sqref>
            </x14:sparkline>
            <x14:sparkline>
              <xm:f>data!A45:N45</xm:f>
              <xm:sqref>O45</xm:sqref>
            </x14:sparkline>
            <x14:sparkline>
              <xm:f>data!A46:N46</xm:f>
              <xm:sqref>O46</xm:sqref>
            </x14:sparkline>
            <x14:sparkline>
              <xm:f>data!A47:N47</xm:f>
              <xm:sqref>O47</xm:sqref>
            </x14:sparkline>
            <x14:sparkline>
              <xm:f>data!A48:N48</xm:f>
              <xm:sqref>O48</xm:sqref>
            </x14:sparkline>
            <x14:sparkline>
              <xm:f>data!A49:N49</xm:f>
              <xm:sqref>O49</xm:sqref>
            </x14:sparkline>
            <x14:sparkline>
              <xm:f>data!A50:N50</xm:f>
              <xm:sqref>O50</xm:sqref>
            </x14:sparkline>
            <x14:sparkline>
              <xm:f>data!A51:N51</xm:f>
              <xm:sqref>O51</xm:sqref>
            </x14:sparkline>
            <x14:sparkline>
              <xm:f>data!A52:N52</xm:f>
              <xm:sqref>O52</xm:sqref>
            </x14:sparkline>
            <x14:sparkline>
              <xm:f>data!A53:N53</xm:f>
              <xm:sqref>O53</xm:sqref>
            </x14:sparkline>
            <x14:sparkline>
              <xm:f>data!A54:N54</xm:f>
              <xm:sqref>O54</xm:sqref>
            </x14:sparkline>
            <x14:sparkline>
              <xm:f>data!A55:N55</xm:f>
              <xm:sqref>O55</xm:sqref>
            </x14:sparkline>
            <x14:sparkline>
              <xm:f>data!A56:N56</xm:f>
              <xm:sqref>O56</xm:sqref>
            </x14:sparkline>
            <x14:sparkline>
              <xm:f>data!A57:N57</xm:f>
              <xm:sqref>O57</xm:sqref>
            </x14:sparkline>
            <x14:sparkline>
              <xm:f>data!A58:N58</xm:f>
              <xm:sqref>O58</xm:sqref>
            </x14:sparkline>
            <x14:sparkline>
              <xm:f>data!A59:N59</xm:f>
              <xm:sqref>O59</xm:sqref>
            </x14:sparkline>
            <x14:sparkline>
              <xm:f>data!A60:N60</xm:f>
              <xm:sqref>O60</xm:sqref>
            </x14:sparkline>
            <x14:sparkline>
              <xm:f>data!A61:N61</xm:f>
              <xm:sqref>O61</xm:sqref>
            </x14:sparkline>
            <x14:sparkline>
              <xm:f>data!A62:N62</xm:f>
              <xm:sqref>O62</xm:sqref>
            </x14:sparkline>
            <x14:sparkline>
              <xm:f>data!A63:N63</xm:f>
              <xm:sqref>O63</xm:sqref>
            </x14:sparkline>
            <x14:sparkline>
              <xm:f>data!A64:N64</xm:f>
              <xm:sqref>O64</xm:sqref>
            </x14:sparkline>
            <x14:sparkline>
              <xm:f>data!A65:N65</xm:f>
              <xm:sqref>O65</xm:sqref>
            </x14:sparkline>
            <x14:sparkline>
              <xm:f>data!A66:N66</xm:f>
              <xm:sqref>O66</xm:sqref>
            </x14:sparkline>
            <x14:sparkline>
              <xm:f>data!A67:N67</xm:f>
              <xm:sqref>O67</xm:sqref>
            </x14:sparkline>
            <x14:sparkline>
              <xm:f>data!A68:N68</xm:f>
              <xm:sqref>O68</xm:sqref>
            </x14:sparkline>
            <x14:sparkline>
              <xm:f>data!A69:N69</xm:f>
              <xm:sqref>O69</xm:sqref>
            </x14:sparkline>
            <x14:sparkline>
              <xm:f>data!A70:N70</xm:f>
              <xm:sqref>O70</xm:sqref>
            </x14:sparkline>
            <x14:sparkline>
              <xm:f>data!A71:N71</xm:f>
              <xm:sqref>O71</xm:sqref>
            </x14:sparkline>
            <x14:sparkline>
              <xm:f>data!A72:N72</xm:f>
              <xm:sqref>O72</xm:sqref>
            </x14:sparkline>
            <x14:sparkline>
              <xm:f>data!A73:N73</xm:f>
              <xm:sqref>O73</xm:sqref>
            </x14:sparkline>
            <x14:sparkline>
              <xm:f>data!A74:N74</xm:f>
              <xm:sqref>O74</xm:sqref>
            </x14:sparkline>
            <x14:sparkline>
              <xm:f>data!A75:N75</xm:f>
              <xm:sqref>O75</xm:sqref>
            </x14:sparkline>
            <x14:sparkline>
              <xm:f>data!A76:N76</xm:f>
              <xm:sqref>O76</xm:sqref>
            </x14:sparkline>
            <x14:sparkline>
              <xm:f>data!A77:N77</xm:f>
              <xm:sqref>O77</xm:sqref>
            </x14:sparkline>
            <x14:sparkline>
              <xm:f>data!A78:N78</xm:f>
              <xm:sqref>O78</xm:sqref>
            </x14:sparkline>
            <x14:sparkline>
              <xm:f>data!A79:N79</xm:f>
              <xm:sqref>O79</xm:sqref>
            </x14:sparkline>
            <x14:sparkline>
              <xm:f>data!A80:N80</xm:f>
              <xm:sqref>O80</xm:sqref>
            </x14:sparkline>
            <x14:sparkline>
              <xm:f>data!A81:N81</xm:f>
              <xm:sqref>O81</xm:sqref>
            </x14:sparkline>
            <x14:sparkline>
              <xm:f>data!A82:N82</xm:f>
              <xm:sqref>O82</xm:sqref>
            </x14:sparkline>
            <x14:sparkline>
              <xm:f>data!A83:N83</xm:f>
              <xm:sqref>O83</xm:sqref>
            </x14:sparkline>
            <x14:sparkline>
              <xm:f>data!A84:N84</xm:f>
              <xm:sqref>O84</xm:sqref>
            </x14:sparkline>
            <x14:sparkline>
              <xm:f>data!A85:N85</xm:f>
              <xm:sqref>O85</xm:sqref>
            </x14:sparkline>
            <x14:sparkline>
              <xm:f>data!A86:N86</xm:f>
              <xm:sqref>O86</xm:sqref>
            </x14:sparkline>
            <x14:sparkline>
              <xm:f>data!A87:N87</xm:f>
              <xm:sqref>O87</xm:sqref>
            </x14:sparkline>
            <x14:sparkline>
              <xm:f>data!A88:N88</xm:f>
              <xm:sqref>O88</xm:sqref>
            </x14:sparkline>
            <x14:sparkline>
              <xm:f>data!A89:N89</xm:f>
              <xm:sqref>O89</xm:sqref>
            </x14:sparkline>
            <x14:sparkline>
              <xm:f>data!A90:N90</xm:f>
              <xm:sqref>O90</xm:sqref>
            </x14:sparkline>
            <x14:sparkline>
              <xm:f>data!A91:N91</xm:f>
              <xm:sqref>O91</xm:sqref>
            </x14:sparkline>
            <x14:sparkline>
              <xm:f>data!A92:N92</xm:f>
              <xm:sqref>O92</xm:sqref>
            </x14:sparkline>
            <x14:sparkline>
              <xm:f>data!A93:N93</xm:f>
              <xm:sqref>O93</xm:sqref>
            </x14:sparkline>
            <x14:sparkline>
              <xm:f>data!A94:N94</xm:f>
              <xm:sqref>O94</xm:sqref>
            </x14:sparkline>
            <x14:sparkline>
              <xm:f>data!A95:N95</xm:f>
              <xm:sqref>O95</xm:sqref>
            </x14:sparkline>
            <x14:sparkline>
              <xm:f>data!A96:N96</xm:f>
              <xm:sqref>O96</xm:sqref>
            </x14:sparkline>
            <x14:sparkline>
              <xm:f>data!A97:N97</xm:f>
              <xm:sqref>O97</xm:sqref>
            </x14:sparkline>
            <x14:sparkline>
              <xm:f>data!A98:N98</xm:f>
              <xm:sqref>O98</xm:sqref>
            </x14:sparkline>
            <x14:sparkline>
              <xm:f>data!A99:N99</xm:f>
              <xm:sqref>O99</xm:sqref>
            </x14:sparkline>
            <x14:sparkline>
              <xm:f>data!A100:N100</xm:f>
              <xm:sqref>O100</xm:sqref>
            </x14:sparkline>
            <x14:sparkline>
              <xm:f>data!A101:N101</xm:f>
              <xm:sqref>O101</xm:sqref>
            </x14:sparkline>
            <x14:sparkline>
              <xm:f>data!A102:N102</xm:f>
              <xm:sqref>O102</xm:sqref>
            </x14:sparkline>
            <x14:sparkline>
              <xm:f>data!A103:N103</xm:f>
              <xm:sqref>O103</xm:sqref>
            </x14:sparkline>
            <x14:sparkline>
              <xm:f>data!A104:N104</xm:f>
              <xm:sqref>O104</xm:sqref>
            </x14:sparkline>
            <x14:sparkline>
              <xm:f>data!A105:N105</xm:f>
              <xm:sqref>O105</xm:sqref>
            </x14:sparkline>
            <x14:sparkline>
              <xm:f>data!A106:N106</xm:f>
              <xm:sqref>O106</xm:sqref>
            </x14:sparkline>
            <x14:sparkline>
              <xm:f>data!A107:N107</xm:f>
              <xm:sqref>O107</xm:sqref>
            </x14:sparkline>
            <x14:sparkline>
              <xm:f>data!A108:N108</xm:f>
              <xm:sqref>O108</xm:sqref>
            </x14:sparkline>
            <x14:sparkline>
              <xm:f>data!A109:N109</xm:f>
              <xm:sqref>O109</xm:sqref>
            </x14:sparkline>
            <x14:sparkline>
              <xm:f>data!A110:N110</xm:f>
              <xm:sqref>O110</xm:sqref>
            </x14:sparkline>
            <x14:sparkline>
              <xm:f>data!A111:N111</xm:f>
              <xm:sqref>O111</xm:sqref>
            </x14:sparkline>
            <x14:sparkline>
              <xm:f>data!A112:N112</xm:f>
              <xm:sqref>O112</xm:sqref>
            </x14:sparkline>
            <x14:sparkline>
              <xm:f>data!A113:N113</xm:f>
              <xm:sqref>O113</xm:sqref>
            </x14:sparkline>
            <x14:sparkline>
              <xm:f>data!A114:N114</xm:f>
              <xm:sqref>O114</xm:sqref>
            </x14:sparkline>
            <x14:sparkline>
              <xm:f>data!A115:N115</xm:f>
              <xm:sqref>O115</xm:sqref>
            </x14:sparkline>
            <x14:sparkline>
              <xm:f>data!A116:N116</xm:f>
              <xm:sqref>O116</xm:sqref>
            </x14:sparkline>
            <x14:sparkline>
              <xm:f>data!A117:N117</xm:f>
              <xm:sqref>O117</xm:sqref>
            </x14:sparkline>
            <x14:sparkline>
              <xm:f>data!A118:N118</xm:f>
              <xm:sqref>O118</xm:sqref>
            </x14:sparkline>
            <x14:sparkline>
              <xm:f>data!A119:N119</xm:f>
              <xm:sqref>O119</xm:sqref>
            </x14:sparkline>
            <x14:sparkline>
              <xm:f>data!A120:N120</xm:f>
              <xm:sqref>O120</xm:sqref>
            </x14:sparkline>
            <x14:sparkline>
              <xm:f>data!A121:N121</xm:f>
              <xm:sqref>O121</xm:sqref>
            </x14:sparkline>
            <x14:sparkline>
              <xm:f>data!A122:N122</xm:f>
              <xm:sqref>O122</xm:sqref>
            </x14:sparkline>
            <x14:sparkline>
              <xm:f>data!A123:N123</xm:f>
              <xm:sqref>O123</xm:sqref>
            </x14:sparkline>
            <x14:sparkline>
              <xm:f>data!A124:N124</xm:f>
              <xm:sqref>O124</xm:sqref>
            </x14:sparkline>
            <x14:sparkline>
              <xm:f>data!A125:N125</xm:f>
              <xm:sqref>O125</xm:sqref>
            </x14:sparkline>
            <x14:sparkline>
              <xm:f>data!A126:N126</xm:f>
              <xm:sqref>O126</xm:sqref>
            </x14:sparkline>
            <x14:sparkline>
              <xm:f>data!A127:N127</xm:f>
              <xm:sqref>O127</xm:sqref>
            </x14:sparkline>
            <x14:sparkline>
              <xm:f>data!A128:N128</xm:f>
              <xm:sqref>O128</xm:sqref>
            </x14:sparkline>
            <x14:sparkline>
              <xm:f>data!A129:N129</xm:f>
              <xm:sqref>O129</xm:sqref>
            </x14:sparkline>
            <x14:sparkline>
              <xm:f>data!A130:N130</xm:f>
              <xm:sqref>O130</xm:sqref>
            </x14:sparkline>
            <x14:sparkline>
              <xm:f>data!A131:N131</xm:f>
              <xm:sqref>O131</xm:sqref>
            </x14:sparkline>
            <x14:sparkline>
              <xm:f>data!A132:N132</xm:f>
              <xm:sqref>O132</xm:sqref>
            </x14:sparkline>
            <x14:sparkline>
              <xm:f>data!A133:N133</xm:f>
              <xm:sqref>O133</xm:sqref>
            </x14:sparkline>
            <x14:sparkline>
              <xm:f>data!A134:N134</xm:f>
              <xm:sqref>O134</xm:sqref>
            </x14:sparkline>
            <x14:sparkline>
              <xm:f>data!A135:N135</xm:f>
              <xm:sqref>O135</xm:sqref>
            </x14:sparkline>
            <x14:sparkline>
              <xm:f>data!A136:N136</xm:f>
              <xm:sqref>O136</xm:sqref>
            </x14:sparkline>
            <x14:sparkline>
              <xm:f>data!A137:N137</xm:f>
              <xm:sqref>O137</xm:sqref>
            </x14:sparkline>
            <x14:sparkline>
              <xm:f>data!A138:N138</xm:f>
              <xm:sqref>O138</xm:sqref>
            </x14:sparkline>
            <x14:sparkline>
              <xm:f>data!A139:N139</xm:f>
              <xm:sqref>O139</xm:sqref>
            </x14:sparkline>
            <x14:sparkline>
              <xm:f>data!A140:N140</xm:f>
              <xm:sqref>O140</xm:sqref>
            </x14:sparkline>
            <x14:sparkline>
              <xm:f>data!A141:N141</xm:f>
              <xm:sqref>O141</xm:sqref>
            </x14:sparkline>
            <x14:sparkline>
              <xm:f>data!A142:N142</xm:f>
              <xm:sqref>O142</xm:sqref>
            </x14:sparkline>
            <x14:sparkline>
              <xm:f>data!A143:N143</xm:f>
              <xm:sqref>O143</xm:sqref>
            </x14:sparkline>
            <x14:sparkline>
              <xm:f>data!A144:N144</xm:f>
              <xm:sqref>O144</xm:sqref>
            </x14:sparkline>
            <x14:sparkline>
              <xm:f>data!A145:N145</xm:f>
              <xm:sqref>O145</xm:sqref>
            </x14:sparkline>
            <x14:sparkline>
              <xm:f>data!A146:N146</xm:f>
              <xm:sqref>O146</xm:sqref>
            </x14:sparkline>
            <x14:sparkline>
              <xm:f>data!A147:N147</xm:f>
              <xm:sqref>O147</xm:sqref>
            </x14:sparkline>
            <x14:sparkline>
              <xm:f>data!A148:N148</xm:f>
              <xm:sqref>O148</xm:sqref>
            </x14:sparkline>
            <x14:sparkline>
              <xm:f>data!A149:N149</xm:f>
              <xm:sqref>O149</xm:sqref>
            </x14:sparkline>
            <x14:sparkline>
              <xm:f>data!A150:N150</xm:f>
              <xm:sqref>O150</xm:sqref>
            </x14:sparkline>
            <x14:sparkline>
              <xm:f>data!A151:N151</xm:f>
              <xm:sqref>O151</xm:sqref>
            </x14:sparkline>
            <x14:sparkline>
              <xm:f>data!A152:N152</xm:f>
              <xm:sqref>O152</xm:sqref>
            </x14:sparkline>
            <x14:sparkline>
              <xm:f>data!A153:N153</xm:f>
              <xm:sqref>O153</xm:sqref>
            </x14:sparkline>
            <x14:sparkline>
              <xm:f>data!A154:N154</xm:f>
              <xm:sqref>O154</xm:sqref>
            </x14:sparkline>
            <x14:sparkline>
              <xm:f>data!A155:N155</xm:f>
              <xm:sqref>O155</xm:sqref>
            </x14:sparkline>
            <x14:sparkline>
              <xm:f>data!A156:N156</xm:f>
              <xm:sqref>O156</xm:sqref>
            </x14:sparkline>
            <x14:sparkline>
              <xm:f>data!A157:N157</xm:f>
              <xm:sqref>O157</xm:sqref>
            </x14:sparkline>
            <x14:sparkline>
              <xm:f>data!A158:N158</xm:f>
              <xm:sqref>O158</xm:sqref>
            </x14:sparkline>
            <x14:sparkline>
              <xm:f>data!A159:N159</xm:f>
              <xm:sqref>O159</xm:sqref>
            </x14:sparkline>
            <x14:sparkline>
              <xm:f>data!A160:N160</xm:f>
              <xm:sqref>O160</xm:sqref>
            </x14:sparkline>
            <x14:sparkline>
              <xm:f>data!A161:N161</xm:f>
              <xm:sqref>O161</xm:sqref>
            </x14:sparkline>
            <x14:sparkline>
              <xm:f>data!A162:N162</xm:f>
              <xm:sqref>O162</xm:sqref>
            </x14:sparkline>
            <x14:sparkline>
              <xm:f>data!A163:N163</xm:f>
              <xm:sqref>O163</xm:sqref>
            </x14:sparkline>
            <x14:sparkline>
              <xm:f>data!A164:N164</xm:f>
              <xm:sqref>O164</xm:sqref>
            </x14:sparkline>
            <x14:sparkline>
              <xm:f>data!A165:N165</xm:f>
              <xm:sqref>O165</xm:sqref>
            </x14:sparkline>
            <x14:sparkline>
              <xm:f>data!A166:N166</xm:f>
              <xm:sqref>O166</xm:sqref>
            </x14:sparkline>
            <x14:sparkline>
              <xm:f>data!A167:N167</xm:f>
              <xm:sqref>O167</xm:sqref>
            </x14:sparkline>
            <x14:sparkline>
              <xm:f>data!A168:N168</xm:f>
              <xm:sqref>O168</xm:sqref>
            </x14:sparkline>
            <x14:sparkline>
              <xm:f>data!A169:N169</xm:f>
              <xm:sqref>O169</xm:sqref>
            </x14:sparkline>
            <x14:sparkline>
              <xm:f>data!A170:N170</xm:f>
              <xm:sqref>O170</xm:sqref>
            </x14:sparkline>
            <x14:sparkline>
              <xm:f>data!A171:N171</xm:f>
              <xm:sqref>O171</xm:sqref>
            </x14:sparkline>
            <x14:sparkline>
              <xm:f>data!A172:N172</xm:f>
              <xm:sqref>O172</xm:sqref>
            </x14:sparkline>
            <x14:sparkline>
              <xm:f>data!A173:N173</xm:f>
              <xm:sqref>O173</xm:sqref>
            </x14:sparkline>
            <x14:sparkline>
              <xm:f>data!A174:N174</xm:f>
              <xm:sqref>O174</xm:sqref>
            </x14:sparkline>
            <x14:sparkline>
              <xm:f>data!A175:N175</xm:f>
              <xm:sqref>O175</xm:sqref>
            </x14:sparkline>
            <x14:sparkline>
              <xm:f>data!A176:N176</xm:f>
              <xm:sqref>O176</xm:sqref>
            </x14:sparkline>
            <x14:sparkline>
              <xm:f>data!A177:N177</xm:f>
              <xm:sqref>O177</xm:sqref>
            </x14:sparkline>
            <x14:sparkline>
              <xm:f>data!A178:N178</xm:f>
              <xm:sqref>O178</xm:sqref>
            </x14:sparkline>
            <x14:sparkline>
              <xm:f>data!A179:N179</xm:f>
              <xm:sqref>O179</xm:sqref>
            </x14:sparkline>
            <x14:sparkline>
              <xm:f>data!A180:N180</xm:f>
              <xm:sqref>O180</xm:sqref>
            </x14:sparkline>
            <x14:sparkline>
              <xm:f>data!A181:N181</xm:f>
              <xm:sqref>O181</xm:sqref>
            </x14:sparkline>
            <x14:sparkline>
              <xm:f>data!A182:N182</xm:f>
              <xm:sqref>O182</xm:sqref>
            </x14:sparkline>
            <x14:sparkline>
              <xm:f>data!A183:N183</xm:f>
              <xm:sqref>O183</xm:sqref>
            </x14:sparkline>
            <x14:sparkline>
              <xm:f>data!A184:N184</xm:f>
              <xm:sqref>O184</xm:sqref>
            </x14:sparkline>
            <x14:sparkline>
              <xm:f>data!A185:N185</xm:f>
              <xm:sqref>O185</xm:sqref>
            </x14:sparkline>
            <x14:sparkline>
              <xm:f>data!A186:N186</xm:f>
              <xm:sqref>O186</xm:sqref>
            </x14:sparkline>
            <x14:sparkline>
              <xm:f>data!A187:N187</xm:f>
              <xm:sqref>O187</xm:sqref>
            </x14:sparkline>
            <x14:sparkline>
              <xm:f>data!A188:N188</xm:f>
              <xm:sqref>O188</xm:sqref>
            </x14:sparkline>
            <x14:sparkline>
              <xm:f>data!A189:N189</xm:f>
              <xm:sqref>O189</xm:sqref>
            </x14:sparkline>
            <x14:sparkline>
              <xm:f>data!A190:N190</xm:f>
              <xm:sqref>O190</xm:sqref>
            </x14:sparkline>
            <x14:sparkline>
              <xm:f>data!A191:N191</xm:f>
              <xm:sqref>O191</xm:sqref>
            </x14:sparkline>
            <x14:sparkline>
              <xm:f>data!A192:N192</xm:f>
              <xm:sqref>O192</xm:sqref>
            </x14:sparkline>
            <x14:sparkline>
              <xm:f>data!A193:N193</xm:f>
              <xm:sqref>O193</xm:sqref>
            </x14:sparkline>
            <x14:sparkline>
              <xm:f>data!A194:N194</xm:f>
              <xm:sqref>O194</xm:sqref>
            </x14:sparkline>
            <x14:sparkline>
              <xm:f>data!A195:N195</xm:f>
              <xm:sqref>O195</xm:sqref>
            </x14:sparkline>
            <x14:sparkline>
              <xm:f>data!A196:N196</xm:f>
              <xm:sqref>O196</xm:sqref>
            </x14:sparkline>
            <x14:sparkline>
              <xm:f>data!A197:N197</xm:f>
              <xm:sqref>O197</xm:sqref>
            </x14:sparkline>
            <x14:sparkline>
              <xm:f>data!A198:N198</xm:f>
              <xm:sqref>O198</xm:sqref>
            </x14:sparkline>
            <x14:sparkline>
              <xm:f>data!A199:N199</xm:f>
              <xm:sqref>O199</xm:sqref>
            </x14:sparkline>
            <x14:sparkline>
              <xm:f>data!A200:N200</xm:f>
              <xm:sqref>O200</xm:sqref>
            </x14:sparkline>
            <x14:sparkline>
              <xm:f>data!A201:N201</xm:f>
              <xm:sqref>O201</xm:sqref>
            </x14:sparkline>
            <x14:sparkline>
              <xm:f>data!A202:N202</xm:f>
              <xm:sqref>O202</xm:sqref>
            </x14:sparkline>
            <x14:sparkline>
              <xm:f>data!A203:N203</xm:f>
              <xm:sqref>O203</xm:sqref>
            </x14:sparkline>
            <x14:sparkline>
              <xm:f>data!A204:N204</xm:f>
              <xm:sqref>O204</xm:sqref>
            </x14:sparkline>
            <x14:sparkline>
              <xm:f>data!A205:N205</xm:f>
              <xm:sqref>O205</xm:sqref>
            </x14:sparkline>
            <x14:sparkline>
              <xm:f>data!A206:N206</xm:f>
              <xm:sqref>O206</xm:sqref>
            </x14:sparkline>
            <x14:sparkline>
              <xm:f>data!A207:N207</xm:f>
              <xm:sqref>O207</xm:sqref>
            </x14:sparkline>
            <x14:sparkline>
              <xm:f>data!A208:N208</xm:f>
              <xm:sqref>O208</xm:sqref>
            </x14:sparkline>
            <x14:sparkline>
              <xm:f>data!A209:N209</xm:f>
              <xm:sqref>O209</xm:sqref>
            </x14:sparkline>
            <x14:sparkline>
              <xm:f>data!A210:N210</xm:f>
              <xm:sqref>O210</xm:sqref>
            </x14:sparkline>
            <x14:sparkline>
              <xm:f>data!A211:N211</xm:f>
              <xm:sqref>O211</xm:sqref>
            </x14:sparkline>
            <x14:sparkline>
              <xm:f>data!A212:N212</xm:f>
              <xm:sqref>O212</xm:sqref>
            </x14:sparkline>
            <x14:sparkline>
              <xm:f>data!A213:N213</xm:f>
              <xm:sqref>O213</xm:sqref>
            </x14:sparkline>
            <x14:sparkline>
              <xm:f>data!A214:N214</xm:f>
              <xm:sqref>O214</xm:sqref>
            </x14:sparkline>
            <x14:sparkline>
              <xm:f>data!A215:N215</xm:f>
              <xm:sqref>O215</xm:sqref>
            </x14:sparkline>
            <x14:sparkline>
              <xm:f>data!A216:N216</xm:f>
              <xm:sqref>O216</xm:sqref>
            </x14:sparkline>
            <x14:sparkline>
              <xm:f>data!A217:N217</xm:f>
              <xm:sqref>O217</xm:sqref>
            </x14:sparkline>
            <x14:sparkline>
              <xm:f>data!A218:N218</xm:f>
              <xm:sqref>O218</xm:sqref>
            </x14:sparkline>
            <x14:sparkline>
              <xm:f>data!A219:N219</xm:f>
              <xm:sqref>O219</xm:sqref>
            </x14:sparkline>
            <x14:sparkline>
              <xm:f>data!A220:N220</xm:f>
              <xm:sqref>O220</xm:sqref>
            </x14:sparkline>
            <x14:sparkline>
              <xm:f>data!A221:N221</xm:f>
              <xm:sqref>O221</xm:sqref>
            </x14:sparkline>
            <x14:sparkline>
              <xm:f>data!A222:N222</xm:f>
              <xm:sqref>O222</xm:sqref>
            </x14:sparkline>
            <x14:sparkline>
              <xm:f>data!A223:N223</xm:f>
              <xm:sqref>O223</xm:sqref>
            </x14:sparkline>
            <x14:sparkline>
              <xm:f>data!A224:N224</xm:f>
              <xm:sqref>O224</xm:sqref>
            </x14:sparkline>
            <x14:sparkline>
              <xm:f>data!A225:N225</xm:f>
              <xm:sqref>O225</xm:sqref>
            </x14:sparkline>
            <x14:sparkline>
              <xm:f>data!A226:N226</xm:f>
              <xm:sqref>O226</xm:sqref>
            </x14:sparkline>
            <x14:sparkline>
              <xm:f>data!A227:N227</xm:f>
              <xm:sqref>O227</xm:sqref>
            </x14:sparkline>
            <x14:sparkline>
              <xm:f>data!A228:N228</xm:f>
              <xm:sqref>O228</xm:sqref>
            </x14:sparkline>
            <x14:sparkline>
              <xm:f>data!A229:N229</xm:f>
              <xm:sqref>O229</xm:sqref>
            </x14:sparkline>
            <x14:sparkline>
              <xm:f>data!A230:N230</xm:f>
              <xm:sqref>O230</xm:sqref>
            </x14:sparkline>
            <x14:sparkline>
              <xm:f>data!A231:N231</xm:f>
              <xm:sqref>O231</xm:sqref>
            </x14:sparkline>
            <x14:sparkline>
              <xm:f>data!A232:N232</xm:f>
              <xm:sqref>O232</xm:sqref>
            </x14:sparkline>
            <x14:sparkline>
              <xm:f>data!A233:N233</xm:f>
              <xm:sqref>O233</xm:sqref>
            </x14:sparkline>
            <x14:sparkline>
              <xm:f>data!A234:N234</xm:f>
              <xm:sqref>O234</xm:sqref>
            </x14:sparkline>
            <x14:sparkline>
              <xm:f>data!A235:N235</xm:f>
              <xm:sqref>O235</xm:sqref>
            </x14:sparkline>
            <x14:sparkline>
              <xm:f>data!A236:N236</xm:f>
              <xm:sqref>O236</xm:sqref>
            </x14:sparkline>
            <x14:sparkline>
              <xm:f>data!A237:N237</xm:f>
              <xm:sqref>O237</xm:sqref>
            </x14:sparkline>
            <x14:sparkline>
              <xm:f>data!A238:N238</xm:f>
              <xm:sqref>O238</xm:sqref>
            </x14:sparkline>
            <x14:sparkline>
              <xm:f>data!A239:N239</xm:f>
              <xm:sqref>O239</xm:sqref>
            </x14:sparkline>
            <x14:sparkline>
              <xm:f>data!A240:N240</xm:f>
              <xm:sqref>O240</xm:sqref>
            </x14:sparkline>
            <x14:sparkline>
              <xm:f>data!A241:N241</xm:f>
              <xm:sqref>O241</xm:sqref>
            </x14:sparkline>
            <x14:sparkline>
              <xm:f>data!A242:N242</xm:f>
              <xm:sqref>O242</xm:sqref>
            </x14:sparkline>
            <x14:sparkline>
              <xm:f>data!A243:N243</xm:f>
              <xm:sqref>O243</xm:sqref>
            </x14:sparkline>
            <x14:sparkline>
              <xm:f>data!A244:N244</xm:f>
              <xm:sqref>O244</xm:sqref>
            </x14:sparkline>
            <x14:sparkline>
              <xm:f>data!A245:N245</xm:f>
              <xm:sqref>O245</xm:sqref>
            </x14:sparkline>
            <x14:sparkline>
              <xm:f>data!A246:N246</xm:f>
              <xm:sqref>O246</xm:sqref>
            </x14:sparkline>
            <x14:sparkline>
              <xm:f>data!A247:N247</xm:f>
              <xm:sqref>O247</xm:sqref>
            </x14:sparkline>
            <x14:sparkline>
              <xm:f>data!A248:N248</xm:f>
              <xm:sqref>O248</xm:sqref>
            </x14:sparkline>
            <x14:sparkline>
              <xm:f>data!A249:N249</xm:f>
              <xm:sqref>O249</xm:sqref>
            </x14:sparkline>
            <x14:sparkline>
              <xm:f>data!A250:N250</xm:f>
              <xm:sqref>O250</xm:sqref>
            </x14:sparkline>
            <x14:sparkline>
              <xm:f>data!A251:N251</xm:f>
              <xm:sqref>O251</xm:sqref>
            </x14:sparkline>
            <x14:sparkline>
              <xm:f>data!A252:N252</xm:f>
              <xm:sqref>O252</xm:sqref>
            </x14:sparkline>
            <x14:sparkline>
              <xm:f>data!A253:N253</xm:f>
              <xm:sqref>O253</xm:sqref>
            </x14:sparkline>
            <x14:sparkline>
              <xm:f>data!A254:N254</xm:f>
              <xm:sqref>O254</xm:sqref>
            </x14:sparkline>
            <x14:sparkline>
              <xm:f>data!A255:N255</xm:f>
              <xm:sqref>O255</xm:sqref>
            </x14:sparkline>
            <x14:sparkline>
              <xm:f>data!A256:N256</xm:f>
              <xm:sqref>O256</xm:sqref>
            </x14:sparkline>
            <x14:sparkline>
              <xm:f>data!A257:N257</xm:f>
              <xm:sqref>O257</xm:sqref>
            </x14:sparkline>
            <x14:sparkline>
              <xm:f>data!A258:N258</xm:f>
              <xm:sqref>O258</xm:sqref>
            </x14:sparkline>
            <x14:sparkline>
              <xm:f>data!A259:N259</xm:f>
              <xm:sqref>O259</xm:sqref>
            </x14:sparkline>
            <x14:sparkline>
              <xm:f>data!A260:N260</xm:f>
              <xm:sqref>O260</xm:sqref>
            </x14:sparkline>
            <x14:sparkline>
              <xm:f>data!A261:N261</xm:f>
              <xm:sqref>O261</xm:sqref>
            </x14:sparkline>
            <x14:sparkline>
              <xm:f>data!A262:N262</xm:f>
              <xm:sqref>O262</xm:sqref>
            </x14:sparkline>
            <x14:sparkline>
              <xm:f>data!A263:N263</xm:f>
              <xm:sqref>O263</xm:sqref>
            </x14:sparkline>
            <x14:sparkline>
              <xm:f>data!A264:N264</xm:f>
              <xm:sqref>O264</xm:sqref>
            </x14:sparkline>
            <x14:sparkline>
              <xm:f>data!A265:N265</xm:f>
              <xm:sqref>O265</xm:sqref>
            </x14:sparkline>
            <x14:sparkline>
              <xm:f>data!A266:N266</xm:f>
              <xm:sqref>O266</xm:sqref>
            </x14:sparkline>
            <x14:sparkline>
              <xm:f>data!A267:N267</xm:f>
              <xm:sqref>O267</xm:sqref>
            </x14:sparkline>
            <x14:sparkline>
              <xm:f>data!A268:N268</xm:f>
              <xm:sqref>O268</xm:sqref>
            </x14:sparkline>
            <x14:sparkline>
              <xm:f>data!A269:N269</xm:f>
              <xm:sqref>O269</xm:sqref>
            </x14:sparkline>
            <x14:sparkline>
              <xm:f>data!A270:N270</xm:f>
              <xm:sqref>O270</xm:sqref>
            </x14:sparkline>
            <x14:sparkline>
              <xm:f>data!A271:N271</xm:f>
              <xm:sqref>O271</xm:sqref>
            </x14:sparkline>
            <x14:sparkline>
              <xm:f>data!A272:N272</xm:f>
              <xm:sqref>O272</xm:sqref>
            </x14:sparkline>
            <x14:sparkline>
              <xm:f>data!A273:N273</xm:f>
              <xm:sqref>O273</xm:sqref>
            </x14:sparkline>
            <x14:sparkline>
              <xm:f>data!A274:N274</xm:f>
              <xm:sqref>O274</xm:sqref>
            </x14:sparkline>
            <x14:sparkline>
              <xm:f>data!A275:N275</xm:f>
              <xm:sqref>O275</xm:sqref>
            </x14:sparkline>
            <x14:sparkline>
              <xm:f>data!A276:N276</xm:f>
              <xm:sqref>O276</xm:sqref>
            </x14:sparkline>
            <x14:sparkline>
              <xm:f>data!A277:N277</xm:f>
              <xm:sqref>O277</xm:sqref>
            </x14:sparkline>
            <x14:sparkline>
              <xm:f>data!A278:N278</xm:f>
              <xm:sqref>O278</xm:sqref>
            </x14:sparkline>
            <x14:sparkline>
              <xm:f>data!A279:N279</xm:f>
              <xm:sqref>O279</xm:sqref>
            </x14:sparkline>
            <x14:sparkline>
              <xm:f>data!A280:N280</xm:f>
              <xm:sqref>O280</xm:sqref>
            </x14:sparkline>
            <x14:sparkline>
              <xm:f>data!A281:N281</xm:f>
              <xm:sqref>O281</xm:sqref>
            </x14:sparkline>
            <x14:sparkline>
              <xm:f>data!A282:N282</xm:f>
              <xm:sqref>O282</xm:sqref>
            </x14:sparkline>
            <x14:sparkline>
              <xm:f>data!A283:N283</xm:f>
              <xm:sqref>O283</xm:sqref>
            </x14:sparkline>
            <x14:sparkline>
              <xm:f>data!A284:N284</xm:f>
              <xm:sqref>O284</xm:sqref>
            </x14:sparkline>
            <x14:sparkline>
              <xm:f>data!A285:N285</xm:f>
              <xm:sqref>O285</xm:sqref>
            </x14:sparkline>
            <x14:sparkline>
              <xm:f>data!A286:N286</xm:f>
              <xm:sqref>O286</xm:sqref>
            </x14:sparkline>
            <x14:sparkline>
              <xm:f>data!A287:N287</xm:f>
              <xm:sqref>O287</xm:sqref>
            </x14:sparkline>
            <x14:sparkline>
              <xm:f>data!A288:N288</xm:f>
              <xm:sqref>O288</xm:sqref>
            </x14:sparkline>
            <x14:sparkline>
              <xm:f>data!A289:N289</xm:f>
              <xm:sqref>O289</xm:sqref>
            </x14:sparkline>
            <x14:sparkline>
              <xm:f>data!A290:N290</xm:f>
              <xm:sqref>O290</xm:sqref>
            </x14:sparkline>
            <x14:sparkline>
              <xm:f>data!A291:N291</xm:f>
              <xm:sqref>O291</xm:sqref>
            </x14:sparkline>
            <x14:sparkline>
              <xm:f>data!A292:N292</xm:f>
              <xm:sqref>O292</xm:sqref>
            </x14:sparkline>
            <x14:sparkline>
              <xm:f>data!A293:N293</xm:f>
              <xm:sqref>O293</xm:sqref>
            </x14:sparkline>
            <x14:sparkline>
              <xm:f>data!A294:N294</xm:f>
              <xm:sqref>O294</xm:sqref>
            </x14:sparkline>
            <x14:sparkline>
              <xm:f>data!A295:N295</xm:f>
              <xm:sqref>O295</xm:sqref>
            </x14:sparkline>
            <x14:sparkline>
              <xm:f>data!A296:N296</xm:f>
              <xm:sqref>O296</xm:sqref>
            </x14:sparkline>
            <x14:sparkline>
              <xm:f>data!A297:N297</xm:f>
              <xm:sqref>O297</xm:sqref>
            </x14:sparkline>
            <x14:sparkline>
              <xm:f>data!A298:N298</xm:f>
              <xm:sqref>O298</xm:sqref>
            </x14:sparkline>
            <x14:sparkline>
              <xm:f>data!A299:N299</xm:f>
              <xm:sqref>O299</xm:sqref>
            </x14:sparkline>
            <x14:sparkline>
              <xm:f>data!A300:N300</xm:f>
              <xm:sqref>O300</xm:sqref>
            </x14:sparkline>
            <x14:sparkline>
              <xm:f>data!A301:N301</xm:f>
              <xm:sqref>O301</xm:sqref>
            </x14:sparkline>
            <x14:sparkline>
              <xm:f>data!A302:N302</xm:f>
              <xm:sqref>O302</xm:sqref>
            </x14:sparkline>
            <x14:sparkline>
              <xm:f>data!A303:N303</xm:f>
              <xm:sqref>O303</xm:sqref>
            </x14:sparkline>
            <x14:sparkline>
              <xm:f>data!A304:N304</xm:f>
              <xm:sqref>O304</xm:sqref>
            </x14:sparkline>
            <x14:sparkline>
              <xm:f>data!A305:N305</xm:f>
              <xm:sqref>O305</xm:sqref>
            </x14:sparkline>
            <x14:sparkline>
              <xm:f>data!A306:N306</xm:f>
              <xm:sqref>O306</xm:sqref>
            </x14:sparkline>
            <x14:sparkline>
              <xm:f>data!A307:N307</xm:f>
              <xm:sqref>O307</xm:sqref>
            </x14:sparkline>
            <x14:sparkline>
              <xm:f>data!A308:N308</xm:f>
              <xm:sqref>O308</xm:sqref>
            </x14:sparkline>
            <x14:sparkline>
              <xm:f>data!A309:N309</xm:f>
              <xm:sqref>O309</xm:sqref>
            </x14:sparkline>
            <x14:sparkline>
              <xm:f>data!A310:N310</xm:f>
              <xm:sqref>O310</xm:sqref>
            </x14:sparkline>
            <x14:sparkline>
              <xm:f>data!A311:N311</xm:f>
              <xm:sqref>O311</xm:sqref>
            </x14:sparkline>
            <x14:sparkline>
              <xm:f>data!A312:N312</xm:f>
              <xm:sqref>O312</xm:sqref>
            </x14:sparkline>
            <x14:sparkline>
              <xm:f>data!A313:N313</xm:f>
              <xm:sqref>O313</xm:sqref>
            </x14:sparkline>
            <x14:sparkline>
              <xm:f>data!A314:N314</xm:f>
              <xm:sqref>O314</xm:sqref>
            </x14:sparkline>
            <x14:sparkline>
              <xm:f>data!A315:N315</xm:f>
              <xm:sqref>O315</xm:sqref>
            </x14:sparkline>
            <x14:sparkline>
              <xm:f>data!A316:N316</xm:f>
              <xm:sqref>O316</xm:sqref>
            </x14:sparkline>
            <x14:sparkline>
              <xm:f>data!A317:N317</xm:f>
              <xm:sqref>O317</xm:sqref>
            </x14:sparkline>
            <x14:sparkline>
              <xm:f>data!A318:N318</xm:f>
              <xm:sqref>O318</xm:sqref>
            </x14:sparkline>
            <x14:sparkline>
              <xm:f>data!A319:N319</xm:f>
              <xm:sqref>O319</xm:sqref>
            </x14:sparkline>
            <x14:sparkline>
              <xm:f>data!A320:N320</xm:f>
              <xm:sqref>O320</xm:sqref>
            </x14:sparkline>
            <x14:sparkline>
              <xm:f>data!A321:N321</xm:f>
              <xm:sqref>O321</xm:sqref>
            </x14:sparkline>
            <x14:sparkline>
              <xm:f>data!A322:N322</xm:f>
              <xm:sqref>O322</xm:sqref>
            </x14:sparkline>
            <x14:sparkline>
              <xm:f>data!A323:N323</xm:f>
              <xm:sqref>O323</xm:sqref>
            </x14:sparkline>
            <x14:sparkline>
              <xm:f>data!A324:N324</xm:f>
              <xm:sqref>O324</xm:sqref>
            </x14:sparkline>
            <x14:sparkline>
              <xm:f>data!A325:N325</xm:f>
              <xm:sqref>O325</xm:sqref>
            </x14:sparkline>
            <x14:sparkline>
              <xm:f>data!A326:N326</xm:f>
              <xm:sqref>O326</xm:sqref>
            </x14:sparkline>
            <x14:sparkline>
              <xm:f>data!A327:N327</xm:f>
              <xm:sqref>O327</xm:sqref>
            </x14:sparkline>
            <x14:sparkline>
              <xm:f>data!A328:N328</xm:f>
              <xm:sqref>O328</xm:sqref>
            </x14:sparkline>
            <x14:sparkline>
              <xm:f>data!A329:N329</xm:f>
              <xm:sqref>O329</xm:sqref>
            </x14:sparkline>
            <x14:sparkline>
              <xm:f>data!A330:N330</xm:f>
              <xm:sqref>O330</xm:sqref>
            </x14:sparkline>
            <x14:sparkline>
              <xm:f>data!A331:N331</xm:f>
              <xm:sqref>O331</xm:sqref>
            </x14:sparkline>
            <x14:sparkline>
              <xm:f>data!A332:N332</xm:f>
              <xm:sqref>O332</xm:sqref>
            </x14:sparkline>
            <x14:sparkline>
              <xm:f>data!A333:N333</xm:f>
              <xm:sqref>O333</xm:sqref>
            </x14:sparkline>
            <x14:sparkline>
              <xm:f>data!A334:N334</xm:f>
              <xm:sqref>O334</xm:sqref>
            </x14:sparkline>
            <x14:sparkline>
              <xm:f>data!A335:N335</xm:f>
              <xm:sqref>O335</xm:sqref>
            </x14:sparkline>
            <x14:sparkline>
              <xm:f>data!A336:N336</xm:f>
              <xm:sqref>O336</xm:sqref>
            </x14:sparkline>
            <x14:sparkline>
              <xm:f>data!A337:N337</xm:f>
              <xm:sqref>O337</xm:sqref>
            </x14:sparkline>
            <x14:sparkline>
              <xm:f>data!A338:N338</xm:f>
              <xm:sqref>O338</xm:sqref>
            </x14:sparkline>
            <x14:sparkline>
              <xm:f>data!A339:N339</xm:f>
              <xm:sqref>O339</xm:sqref>
            </x14:sparkline>
            <x14:sparkline>
              <xm:f>data!A340:N340</xm:f>
              <xm:sqref>O340</xm:sqref>
            </x14:sparkline>
            <x14:sparkline>
              <xm:f>data!A341:N341</xm:f>
              <xm:sqref>O341</xm:sqref>
            </x14:sparkline>
            <x14:sparkline>
              <xm:f>data!A342:N342</xm:f>
              <xm:sqref>O342</xm:sqref>
            </x14:sparkline>
            <x14:sparkline>
              <xm:f>data!A343:N343</xm:f>
              <xm:sqref>O343</xm:sqref>
            </x14:sparkline>
            <x14:sparkline>
              <xm:f>data!A344:N344</xm:f>
              <xm:sqref>O344</xm:sqref>
            </x14:sparkline>
            <x14:sparkline>
              <xm:f>data!A345:N345</xm:f>
              <xm:sqref>O345</xm:sqref>
            </x14:sparkline>
            <x14:sparkline>
              <xm:f>data!A346:N346</xm:f>
              <xm:sqref>O346</xm:sqref>
            </x14:sparkline>
            <x14:sparkline>
              <xm:f>data!A347:N347</xm:f>
              <xm:sqref>O347</xm:sqref>
            </x14:sparkline>
            <x14:sparkline>
              <xm:f>data!A348:N348</xm:f>
              <xm:sqref>O348</xm:sqref>
            </x14:sparkline>
            <x14:sparkline>
              <xm:f>data!A349:N349</xm:f>
              <xm:sqref>O349</xm:sqref>
            </x14:sparkline>
            <x14:sparkline>
              <xm:f>data!A350:N350</xm:f>
              <xm:sqref>O350</xm:sqref>
            </x14:sparkline>
            <x14:sparkline>
              <xm:f>data!A351:N351</xm:f>
              <xm:sqref>O351</xm:sqref>
            </x14:sparkline>
            <x14:sparkline>
              <xm:f>data!A352:N352</xm:f>
              <xm:sqref>O352</xm:sqref>
            </x14:sparkline>
            <x14:sparkline>
              <xm:f>data!A353:N353</xm:f>
              <xm:sqref>O353</xm:sqref>
            </x14:sparkline>
            <x14:sparkline>
              <xm:f>data!A354:N354</xm:f>
              <xm:sqref>O354</xm:sqref>
            </x14:sparkline>
            <x14:sparkline>
              <xm:f>data!A355:N355</xm:f>
              <xm:sqref>O355</xm:sqref>
            </x14:sparkline>
            <x14:sparkline>
              <xm:f>data!A356:N356</xm:f>
              <xm:sqref>O356</xm:sqref>
            </x14:sparkline>
            <x14:sparkline>
              <xm:f>data!A357:N357</xm:f>
              <xm:sqref>O357</xm:sqref>
            </x14:sparkline>
            <x14:sparkline>
              <xm:f>data!A358:N358</xm:f>
              <xm:sqref>O358</xm:sqref>
            </x14:sparkline>
            <x14:sparkline>
              <xm:f>data!A359:N359</xm:f>
              <xm:sqref>O359</xm:sqref>
            </x14:sparkline>
            <x14:sparkline>
              <xm:f>data!A360:N360</xm:f>
              <xm:sqref>O360</xm:sqref>
            </x14:sparkline>
            <x14:sparkline>
              <xm:f>data!A361:N361</xm:f>
              <xm:sqref>O361</xm:sqref>
            </x14:sparkline>
            <x14:sparkline>
              <xm:f>data!A362:N362</xm:f>
              <xm:sqref>O362</xm:sqref>
            </x14:sparkline>
            <x14:sparkline>
              <xm:f>data!A363:N363</xm:f>
              <xm:sqref>O363</xm:sqref>
            </x14:sparkline>
            <x14:sparkline>
              <xm:f>data!A364:N364</xm:f>
              <xm:sqref>O364</xm:sqref>
            </x14:sparkline>
            <x14:sparkline>
              <xm:f>data!A365:N365</xm:f>
              <xm:sqref>O365</xm:sqref>
            </x14:sparkline>
            <x14:sparkline>
              <xm:f>data!A366:N366</xm:f>
              <xm:sqref>O366</xm:sqref>
            </x14:sparkline>
            <x14:sparkline>
              <xm:f>data!A367:N367</xm:f>
              <xm:sqref>O367</xm:sqref>
            </x14:sparkline>
            <x14:sparkline>
              <xm:f>data!A368:N368</xm:f>
              <xm:sqref>O368</xm:sqref>
            </x14:sparkline>
            <x14:sparkline>
              <xm:f>data!A369:N369</xm:f>
              <xm:sqref>O369</xm:sqref>
            </x14:sparkline>
            <x14:sparkline>
              <xm:f>data!A370:N370</xm:f>
              <xm:sqref>O370</xm:sqref>
            </x14:sparkline>
            <x14:sparkline>
              <xm:f>data!A371:N371</xm:f>
              <xm:sqref>O371</xm:sqref>
            </x14:sparkline>
            <x14:sparkline>
              <xm:f>data!A372:N372</xm:f>
              <xm:sqref>O372</xm:sqref>
            </x14:sparkline>
            <x14:sparkline>
              <xm:f>data!A373:N373</xm:f>
              <xm:sqref>O373</xm:sqref>
            </x14:sparkline>
            <x14:sparkline>
              <xm:f>data!A374:N374</xm:f>
              <xm:sqref>O374</xm:sqref>
            </x14:sparkline>
            <x14:sparkline>
              <xm:f>data!A375:N375</xm:f>
              <xm:sqref>O375</xm:sqref>
            </x14:sparkline>
            <x14:sparkline>
              <xm:f>data!A376:N376</xm:f>
              <xm:sqref>O376</xm:sqref>
            </x14:sparkline>
            <x14:sparkline>
              <xm:f>data!A377:N377</xm:f>
              <xm:sqref>O377</xm:sqref>
            </x14:sparkline>
            <x14:sparkline>
              <xm:f>data!A378:N378</xm:f>
              <xm:sqref>O378</xm:sqref>
            </x14:sparkline>
            <x14:sparkline>
              <xm:f>data!A379:N379</xm:f>
              <xm:sqref>O379</xm:sqref>
            </x14:sparkline>
            <x14:sparkline>
              <xm:f>data!A380:N380</xm:f>
              <xm:sqref>O380</xm:sqref>
            </x14:sparkline>
            <x14:sparkline>
              <xm:f>data!A381:N381</xm:f>
              <xm:sqref>O381</xm:sqref>
            </x14:sparkline>
            <x14:sparkline>
              <xm:f>data!A382:N382</xm:f>
              <xm:sqref>O382</xm:sqref>
            </x14:sparkline>
            <x14:sparkline>
              <xm:f>data!A383:N383</xm:f>
              <xm:sqref>O383</xm:sqref>
            </x14:sparkline>
            <x14:sparkline>
              <xm:f>data!A384:N384</xm:f>
              <xm:sqref>O384</xm:sqref>
            </x14:sparkline>
            <x14:sparkline>
              <xm:f>data!A385:N385</xm:f>
              <xm:sqref>O385</xm:sqref>
            </x14:sparkline>
            <x14:sparkline>
              <xm:f>data!A386:N386</xm:f>
              <xm:sqref>O386</xm:sqref>
            </x14:sparkline>
            <x14:sparkline>
              <xm:f>data!A387:N387</xm:f>
              <xm:sqref>O387</xm:sqref>
            </x14:sparkline>
            <x14:sparkline>
              <xm:f>data!A388:N388</xm:f>
              <xm:sqref>O388</xm:sqref>
            </x14:sparkline>
            <x14:sparkline>
              <xm:f>data!A389:N389</xm:f>
              <xm:sqref>O389</xm:sqref>
            </x14:sparkline>
            <x14:sparkline>
              <xm:f>data!A390:N390</xm:f>
              <xm:sqref>O390</xm:sqref>
            </x14:sparkline>
            <x14:sparkline>
              <xm:f>data!A391:N391</xm:f>
              <xm:sqref>O391</xm:sqref>
            </x14:sparkline>
            <x14:sparkline>
              <xm:f>data!A392:N392</xm:f>
              <xm:sqref>O392</xm:sqref>
            </x14:sparkline>
            <x14:sparkline>
              <xm:f>data!A393:N393</xm:f>
              <xm:sqref>O393</xm:sqref>
            </x14:sparkline>
            <x14:sparkline>
              <xm:f>data!A394:N394</xm:f>
              <xm:sqref>O394</xm:sqref>
            </x14:sparkline>
            <x14:sparkline>
              <xm:f>data!A395:N395</xm:f>
              <xm:sqref>O395</xm:sqref>
            </x14:sparkline>
            <x14:sparkline>
              <xm:f>data!A396:N396</xm:f>
              <xm:sqref>O396</xm:sqref>
            </x14:sparkline>
            <x14:sparkline>
              <xm:f>data!A397:N397</xm:f>
              <xm:sqref>O397</xm:sqref>
            </x14:sparkline>
            <x14:sparkline>
              <xm:f>data!A398:N398</xm:f>
              <xm:sqref>O398</xm:sqref>
            </x14:sparkline>
            <x14:sparkline>
              <xm:f>data!A399:N399</xm:f>
              <xm:sqref>O399</xm:sqref>
            </x14:sparkline>
            <x14:sparkline>
              <xm:f>data!A400:N400</xm:f>
              <xm:sqref>O400</xm:sqref>
            </x14:sparkline>
            <x14:sparkline>
              <xm:f>data!A401:N401</xm:f>
              <xm:sqref>O401</xm:sqref>
            </x14:sparkline>
            <x14:sparkline>
              <xm:f>data!A402:N402</xm:f>
              <xm:sqref>O402</xm:sqref>
            </x14:sparkline>
            <x14:sparkline>
              <xm:f>data!A403:N403</xm:f>
              <xm:sqref>O403</xm:sqref>
            </x14:sparkline>
            <x14:sparkline>
              <xm:f>data!A404:N404</xm:f>
              <xm:sqref>O404</xm:sqref>
            </x14:sparkline>
            <x14:sparkline>
              <xm:f>data!A405:N405</xm:f>
              <xm:sqref>O405</xm:sqref>
            </x14:sparkline>
            <x14:sparkline>
              <xm:f>data!A406:N406</xm:f>
              <xm:sqref>O406</xm:sqref>
            </x14:sparkline>
            <x14:sparkline>
              <xm:f>data!A407:N407</xm:f>
              <xm:sqref>O407</xm:sqref>
            </x14:sparkline>
            <x14:sparkline>
              <xm:f>data!A408:N408</xm:f>
              <xm:sqref>O408</xm:sqref>
            </x14:sparkline>
            <x14:sparkline>
              <xm:f>data!A409:N409</xm:f>
              <xm:sqref>O409</xm:sqref>
            </x14:sparkline>
            <x14:sparkline>
              <xm:f>data!A410:N410</xm:f>
              <xm:sqref>O410</xm:sqref>
            </x14:sparkline>
            <x14:sparkline>
              <xm:f>data!A411:N411</xm:f>
              <xm:sqref>O411</xm:sqref>
            </x14:sparkline>
            <x14:sparkline>
              <xm:f>data!A412:N412</xm:f>
              <xm:sqref>O412</xm:sqref>
            </x14:sparkline>
            <x14:sparkline>
              <xm:f>data!A413:N413</xm:f>
              <xm:sqref>O413</xm:sqref>
            </x14:sparkline>
            <x14:sparkline>
              <xm:f>data!A414:N414</xm:f>
              <xm:sqref>O414</xm:sqref>
            </x14:sparkline>
            <x14:sparkline>
              <xm:f>data!A415:N415</xm:f>
              <xm:sqref>O415</xm:sqref>
            </x14:sparkline>
            <x14:sparkline>
              <xm:f>data!A416:N416</xm:f>
              <xm:sqref>O416</xm:sqref>
            </x14:sparkline>
            <x14:sparkline>
              <xm:f>data!A417:N417</xm:f>
              <xm:sqref>O417</xm:sqref>
            </x14:sparkline>
            <x14:sparkline>
              <xm:f>data!A418:N418</xm:f>
              <xm:sqref>O418</xm:sqref>
            </x14:sparkline>
            <x14:sparkline>
              <xm:f>data!A419:N419</xm:f>
              <xm:sqref>O419</xm:sqref>
            </x14:sparkline>
            <x14:sparkline>
              <xm:f>data!A420:N420</xm:f>
              <xm:sqref>O420</xm:sqref>
            </x14:sparkline>
            <x14:sparkline>
              <xm:f>data!A421:N421</xm:f>
              <xm:sqref>O421</xm:sqref>
            </x14:sparkline>
            <x14:sparkline>
              <xm:f>data!A422:N422</xm:f>
              <xm:sqref>O422</xm:sqref>
            </x14:sparkline>
            <x14:sparkline>
              <xm:f>data!A423:N423</xm:f>
              <xm:sqref>O423</xm:sqref>
            </x14:sparkline>
            <x14:sparkline>
              <xm:f>data!A424:N424</xm:f>
              <xm:sqref>O424</xm:sqref>
            </x14:sparkline>
            <x14:sparkline>
              <xm:f>data!A425:N425</xm:f>
              <xm:sqref>O425</xm:sqref>
            </x14:sparkline>
            <x14:sparkline>
              <xm:f>data!A426:N426</xm:f>
              <xm:sqref>O426</xm:sqref>
            </x14:sparkline>
            <x14:sparkline>
              <xm:f>data!A427:N427</xm:f>
              <xm:sqref>O427</xm:sqref>
            </x14:sparkline>
            <x14:sparkline>
              <xm:f>data!A428:N428</xm:f>
              <xm:sqref>O428</xm:sqref>
            </x14:sparkline>
            <x14:sparkline>
              <xm:f>data!A429:N429</xm:f>
              <xm:sqref>O429</xm:sqref>
            </x14:sparkline>
            <x14:sparkline>
              <xm:f>data!A430:N430</xm:f>
              <xm:sqref>O430</xm:sqref>
            </x14:sparkline>
            <x14:sparkline>
              <xm:f>data!A431:N431</xm:f>
              <xm:sqref>O431</xm:sqref>
            </x14:sparkline>
            <x14:sparkline>
              <xm:f>data!A432:N432</xm:f>
              <xm:sqref>O432</xm:sqref>
            </x14:sparkline>
            <x14:sparkline>
              <xm:f>data!A433:N433</xm:f>
              <xm:sqref>O433</xm:sqref>
            </x14:sparkline>
            <x14:sparkline>
              <xm:f>data!A434:N434</xm:f>
              <xm:sqref>O434</xm:sqref>
            </x14:sparkline>
            <x14:sparkline>
              <xm:f>data!A435:N435</xm:f>
              <xm:sqref>O435</xm:sqref>
            </x14:sparkline>
            <x14:sparkline>
              <xm:f>data!A436:N436</xm:f>
              <xm:sqref>O436</xm:sqref>
            </x14:sparkline>
            <x14:sparkline>
              <xm:f>data!A437:N437</xm:f>
              <xm:sqref>O437</xm:sqref>
            </x14:sparkline>
            <x14:sparkline>
              <xm:f>data!A438:N438</xm:f>
              <xm:sqref>O438</xm:sqref>
            </x14:sparkline>
            <x14:sparkline>
              <xm:f>data!A439:N439</xm:f>
              <xm:sqref>O439</xm:sqref>
            </x14:sparkline>
            <x14:sparkline>
              <xm:f>data!A440:N440</xm:f>
              <xm:sqref>O440</xm:sqref>
            </x14:sparkline>
            <x14:sparkline>
              <xm:f>data!A441:N441</xm:f>
              <xm:sqref>O441</xm:sqref>
            </x14:sparkline>
            <x14:sparkline>
              <xm:f>data!A442:N442</xm:f>
              <xm:sqref>O442</xm:sqref>
            </x14:sparkline>
            <x14:sparkline>
              <xm:f>data!A443:N443</xm:f>
              <xm:sqref>O443</xm:sqref>
            </x14:sparkline>
            <x14:sparkline>
              <xm:f>data!A444:N444</xm:f>
              <xm:sqref>O444</xm:sqref>
            </x14:sparkline>
            <x14:sparkline>
              <xm:f>data!A445:N445</xm:f>
              <xm:sqref>O445</xm:sqref>
            </x14:sparkline>
            <x14:sparkline>
              <xm:f>data!A446:N446</xm:f>
              <xm:sqref>O446</xm:sqref>
            </x14:sparkline>
            <x14:sparkline>
              <xm:f>data!A447:N447</xm:f>
              <xm:sqref>O447</xm:sqref>
            </x14:sparkline>
            <x14:sparkline>
              <xm:f>data!A448:N448</xm:f>
              <xm:sqref>O448</xm:sqref>
            </x14:sparkline>
            <x14:sparkline>
              <xm:f>data!A449:N449</xm:f>
              <xm:sqref>O449</xm:sqref>
            </x14:sparkline>
            <x14:sparkline>
              <xm:f>data!A450:N450</xm:f>
              <xm:sqref>O450</xm:sqref>
            </x14:sparkline>
            <x14:sparkline>
              <xm:f>data!A451:N451</xm:f>
              <xm:sqref>O451</xm:sqref>
            </x14:sparkline>
            <x14:sparkline>
              <xm:f>data!A452:N452</xm:f>
              <xm:sqref>O452</xm:sqref>
            </x14:sparkline>
            <x14:sparkline>
              <xm:f>data!A453:N453</xm:f>
              <xm:sqref>O453</xm:sqref>
            </x14:sparkline>
            <x14:sparkline>
              <xm:f>data!A454:N454</xm:f>
              <xm:sqref>O454</xm:sqref>
            </x14:sparkline>
            <x14:sparkline>
              <xm:f>data!A455:N455</xm:f>
              <xm:sqref>O455</xm:sqref>
            </x14:sparkline>
            <x14:sparkline>
              <xm:f>data!A456:N456</xm:f>
              <xm:sqref>O456</xm:sqref>
            </x14:sparkline>
            <x14:sparkline>
              <xm:f>data!A457:N457</xm:f>
              <xm:sqref>O457</xm:sqref>
            </x14:sparkline>
            <x14:sparkline>
              <xm:f>data!A458:N458</xm:f>
              <xm:sqref>O458</xm:sqref>
            </x14:sparkline>
            <x14:sparkline>
              <xm:f>data!A459:N459</xm:f>
              <xm:sqref>O459</xm:sqref>
            </x14:sparkline>
            <x14:sparkline>
              <xm:f>data!A460:N460</xm:f>
              <xm:sqref>O460</xm:sqref>
            </x14:sparkline>
            <x14:sparkline>
              <xm:f>data!A461:N461</xm:f>
              <xm:sqref>O461</xm:sqref>
            </x14:sparkline>
            <x14:sparkline>
              <xm:f>data!A462:N462</xm:f>
              <xm:sqref>O462</xm:sqref>
            </x14:sparkline>
            <x14:sparkline>
              <xm:f>data!A463:N463</xm:f>
              <xm:sqref>O463</xm:sqref>
            </x14:sparkline>
            <x14:sparkline>
              <xm:f>data!A464:N464</xm:f>
              <xm:sqref>O464</xm:sqref>
            </x14:sparkline>
            <x14:sparkline>
              <xm:f>data!A465:N465</xm:f>
              <xm:sqref>O465</xm:sqref>
            </x14:sparkline>
            <x14:sparkline>
              <xm:f>data!A466:N466</xm:f>
              <xm:sqref>O466</xm:sqref>
            </x14:sparkline>
            <x14:sparkline>
              <xm:f>data!A467:N467</xm:f>
              <xm:sqref>O467</xm:sqref>
            </x14:sparkline>
            <x14:sparkline>
              <xm:f>data!A468:N468</xm:f>
              <xm:sqref>O468</xm:sqref>
            </x14:sparkline>
            <x14:sparkline>
              <xm:f>data!A469:N469</xm:f>
              <xm:sqref>O469</xm:sqref>
            </x14:sparkline>
            <x14:sparkline>
              <xm:f>data!A470:N470</xm:f>
              <xm:sqref>O470</xm:sqref>
            </x14:sparkline>
            <x14:sparkline>
              <xm:f>data!A471:N471</xm:f>
              <xm:sqref>O471</xm:sqref>
            </x14:sparkline>
            <x14:sparkline>
              <xm:f>data!A472:N472</xm:f>
              <xm:sqref>O472</xm:sqref>
            </x14:sparkline>
            <x14:sparkline>
              <xm:f>data!A473:N473</xm:f>
              <xm:sqref>O473</xm:sqref>
            </x14:sparkline>
            <x14:sparkline>
              <xm:f>data!A474:N474</xm:f>
              <xm:sqref>O474</xm:sqref>
            </x14:sparkline>
            <x14:sparkline>
              <xm:f>data!A475:N475</xm:f>
              <xm:sqref>O475</xm:sqref>
            </x14:sparkline>
            <x14:sparkline>
              <xm:f>data!A476:N476</xm:f>
              <xm:sqref>O476</xm:sqref>
            </x14:sparkline>
            <x14:sparkline>
              <xm:f>data!A477:N477</xm:f>
              <xm:sqref>O477</xm:sqref>
            </x14:sparkline>
            <x14:sparkline>
              <xm:f>data!A478:N478</xm:f>
              <xm:sqref>O478</xm:sqref>
            </x14:sparkline>
            <x14:sparkline>
              <xm:f>data!A479:N479</xm:f>
              <xm:sqref>O479</xm:sqref>
            </x14:sparkline>
            <x14:sparkline>
              <xm:f>data!A480:N480</xm:f>
              <xm:sqref>O480</xm:sqref>
            </x14:sparkline>
            <x14:sparkline>
              <xm:f>data!A481:N481</xm:f>
              <xm:sqref>O481</xm:sqref>
            </x14:sparkline>
            <x14:sparkline>
              <xm:f>data!A482:N482</xm:f>
              <xm:sqref>O482</xm:sqref>
            </x14:sparkline>
            <x14:sparkline>
              <xm:f>data!A483:N483</xm:f>
              <xm:sqref>O483</xm:sqref>
            </x14:sparkline>
            <x14:sparkline>
              <xm:f>data!A484:N484</xm:f>
              <xm:sqref>O484</xm:sqref>
            </x14:sparkline>
            <x14:sparkline>
              <xm:f>data!A485:N485</xm:f>
              <xm:sqref>O485</xm:sqref>
            </x14:sparkline>
            <x14:sparkline>
              <xm:f>data!A486:N486</xm:f>
              <xm:sqref>O486</xm:sqref>
            </x14:sparkline>
            <x14:sparkline>
              <xm:f>data!A487:N487</xm:f>
              <xm:sqref>O487</xm:sqref>
            </x14:sparkline>
            <x14:sparkline>
              <xm:f>data!A488:N488</xm:f>
              <xm:sqref>O488</xm:sqref>
            </x14:sparkline>
            <x14:sparkline>
              <xm:f>data!A489:N489</xm:f>
              <xm:sqref>O489</xm:sqref>
            </x14:sparkline>
            <x14:sparkline>
              <xm:f>data!A490:N490</xm:f>
              <xm:sqref>O490</xm:sqref>
            </x14:sparkline>
            <x14:sparkline>
              <xm:f>data!A491:N491</xm:f>
              <xm:sqref>O491</xm:sqref>
            </x14:sparkline>
            <x14:sparkline>
              <xm:f>data!A492:N492</xm:f>
              <xm:sqref>O492</xm:sqref>
            </x14:sparkline>
            <x14:sparkline>
              <xm:f>data!A493:N493</xm:f>
              <xm:sqref>O493</xm:sqref>
            </x14:sparkline>
            <x14:sparkline>
              <xm:f>data!A494:N494</xm:f>
              <xm:sqref>O494</xm:sqref>
            </x14:sparkline>
            <x14:sparkline>
              <xm:f>data!A495:N495</xm:f>
              <xm:sqref>O495</xm:sqref>
            </x14:sparkline>
            <x14:sparkline>
              <xm:f>data!A496:N496</xm:f>
              <xm:sqref>O496</xm:sqref>
            </x14:sparkline>
            <x14:sparkline>
              <xm:f>data!A497:N497</xm:f>
              <xm:sqref>O497</xm:sqref>
            </x14:sparkline>
            <x14:sparkline>
              <xm:f>data!A498:N498</xm:f>
              <xm:sqref>O498</xm:sqref>
            </x14:sparkline>
            <x14:sparkline>
              <xm:f>data!A499:N499</xm:f>
              <xm:sqref>O499</xm:sqref>
            </x14:sparkline>
            <x14:sparkline>
              <xm:f>data!A500:N500</xm:f>
              <xm:sqref>O500</xm:sqref>
            </x14:sparkline>
            <x14:sparkline>
              <xm:f>data!A501:N501</xm:f>
              <xm:sqref>O501</xm:sqref>
            </x14:sparkline>
            <x14:sparkline>
              <xm:f>data!A502:N502</xm:f>
              <xm:sqref>O502</xm:sqref>
            </x14:sparkline>
            <x14:sparkline>
              <xm:f>data!A503:N503</xm:f>
              <xm:sqref>O503</xm:sqref>
            </x14:sparkline>
            <x14:sparkline>
              <xm:f>data!A504:N504</xm:f>
              <xm:sqref>O504</xm:sqref>
            </x14:sparkline>
            <x14:sparkline>
              <xm:f>data!A505:N505</xm:f>
              <xm:sqref>O505</xm:sqref>
            </x14:sparkline>
            <x14:sparkline>
              <xm:f>data!A506:N506</xm:f>
              <xm:sqref>O506</xm:sqref>
            </x14:sparkline>
            <x14:sparkline>
              <xm:f>data!A507:N507</xm:f>
              <xm:sqref>O507</xm:sqref>
            </x14:sparkline>
            <x14:sparkline>
              <xm:f>data!A508:N508</xm:f>
              <xm:sqref>O508</xm:sqref>
            </x14:sparkline>
            <x14:sparkline>
              <xm:f>data!A509:N509</xm:f>
              <xm:sqref>O509</xm:sqref>
            </x14:sparkline>
            <x14:sparkline>
              <xm:f>data!A510:N510</xm:f>
              <xm:sqref>O510</xm:sqref>
            </x14:sparkline>
            <x14:sparkline>
              <xm:f>data!A511:N511</xm:f>
              <xm:sqref>O511</xm:sqref>
            </x14:sparkline>
            <x14:sparkline>
              <xm:f>data!A512:N512</xm:f>
              <xm:sqref>O512</xm:sqref>
            </x14:sparkline>
            <x14:sparkline>
              <xm:f>data!A513:N513</xm:f>
              <xm:sqref>O513</xm:sqref>
            </x14:sparkline>
            <x14:sparkline>
              <xm:f>data!A514:N514</xm:f>
              <xm:sqref>O514</xm:sqref>
            </x14:sparkline>
            <x14:sparkline>
              <xm:f>data!A515:N515</xm:f>
              <xm:sqref>O515</xm:sqref>
            </x14:sparkline>
            <x14:sparkline>
              <xm:f>data!A516:N516</xm:f>
              <xm:sqref>O516</xm:sqref>
            </x14:sparkline>
            <x14:sparkline>
              <xm:f>data!A517:N517</xm:f>
              <xm:sqref>O517</xm:sqref>
            </x14:sparkline>
            <x14:sparkline>
              <xm:f>data!A518:N518</xm:f>
              <xm:sqref>O518</xm:sqref>
            </x14:sparkline>
            <x14:sparkline>
              <xm:f>data!A519:N519</xm:f>
              <xm:sqref>O519</xm:sqref>
            </x14:sparkline>
            <x14:sparkline>
              <xm:f>data!A520:N520</xm:f>
              <xm:sqref>O520</xm:sqref>
            </x14:sparkline>
            <x14:sparkline>
              <xm:f>data!A521:N521</xm:f>
              <xm:sqref>O521</xm:sqref>
            </x14:sparkline>
            <x14:sparkline>
              <xm:f>data!A522:N522</xm:f>
              <xm:sqref>O522</xm:sqref>
            </x14:sparkline>
            <x14:sparkline>
              <xm:f>data!A523:N523</xm:f>
              <xm:sqref>O523</xm:sqref>
            </x14:sparkline>
            <x14:sparkline>
              <xm:f>data!A524:N524</xm:f>
              <xm:sqref>O524</xm:sqref>
            </x14:sparkline>
            <x14:sparkline>
              <xm:f>data!A525:N525</xm:f>
              <xm:sqref>O525</xm:sqref>
            </x14:sparkline>
            <x14:sparkline>
              <xm:f>data!A526:N526</xm:f>
              <xm:sqref>O526</xm:sqref>
            </x14:sparkline>
            <x14:sparkline>
              <xm:f>data!A527:N527</xm:f>
              <xm:sqref>O527</xm:sqref>
            </x14:sparkline>
            <x14:sparkline>
              <xm:f>data!A528:N528</xm:f>
              <xm:sqref>O528</xm:sqref>
            </x14:sparkline>
            <x14:sparkline>
              <xm:f>data!A529:N529</xm:f>
              <xm:sqref>O529</xm:sqref>
            </x14:sparkline>
            <x14:sparkline>
              <xm:f>data!A530:N530</xm:f>
              <xm:sqref>O530</xm:sqref>
            </x14:sparkline>
            <x14:sparkline>
              <xm:f>data!A531:N531</xm:f>
              <xm:sqref>O531</xm:sqref>
            </x14:sparkline>
            <x14:sparkline>
              <xm:f>data!A532:N532</xm:f>
              <xm:sqref>O532</xm:sqref>
            </x14:sparkline>
            <x14:sparkline>
              <xm:f>data!A533:N533</xm:f>
              <xm:sqref>O533</xm:sqref>
            </x14:sparkline>
            <x14:sparkline>
              <xm:f>data!A534:N534</xm:f>
              <xm:sqref>O534</xm:sqref>
            </x14:sparkline>
            <x14:sparkline>
              <xm:f>data!A535:N535</xm:f>
              <xm:sqref>O535</xm:sqref>
            </x14:sparkline>
            <x14:sparkline>
              <xm:f>data!A536:N536</xm:f>
              <xm:sqref>O536</xm:sqref>
            </x14:sparkline>
            <x14:sparkline>
              <xm:f>data!A537:N537</xm:f>
              <xm:sqref>O537</xm:sqref>
            </x14:sparkline>
            <x14:sparkline>
              <xm:f>data!A538:N538</xm:f>
              <xm:sqref>O538</xm:sqref>
            </x14:sparkline>
            <x14:sparkline>
              <xm:f>data!A539:N539</xm:f>
              <xm:sqref>O539</xm:sqref>
            </x14:sparkline>
            <x14:sparkline>
              <xm:f>data!A540:N540</xm:f>
              <xm:sqref>O540</xm:sqref>
            </x14:sparkline>
            <x14:sparkline>
              <xm:f>data!A541:N541</xm:f>
              <xm:sqref>O541</xm:sqref>
            </x14:sparkline>
            <x14:sparkline>
              <xm:f>data!A542:N542</xm:f>
              <xm:sqref>O542</xm:sqref>
            </x14:sparkline>
            <x14:sparkline>
              <xm:f>data!A543:N543</xm:f>
              <xm:sqref>O543</xm:sqref>
            </x14:sparkline>
            <x14:sparkline>
              <xm:f>data!A544:N544</xm:f>
              <xm:sqref>O544</xm:sqref>
            </x14:sparkline>
            <x14:sparkline>
              <xm:f>data!A545:N545</xm:f>
              <xm:sqref>O545</xm:sqref>
            </x14:sparkline>
            <x14:sparkline>
              <xm:f>data!A546:N546</xm:f>
              <xm:sqref>O546</xm:sqref>
            </x14:sparkline>
            <x14:sparkline>
              <xm:f>data!A547:N547</xm:f>
              <xm:sqref>O547</xm:sqref>
            </x14:sparkline>
            <x14:sparkline>
              <xm:f>data!A548:N548</xm:f>
              <xm:sqref>O548</xm:sqref>
            </x14:sparkline>
            <x14:sparkline>
              <xm:f>data!A549:N549</xm:f>
              <xm:sqref>O549</xm:sqref>
            </x14:sparkline>
            <x14:sparkline>
              <xm:f>data!A550:N550</xm:f>
              <xm:sqref>O550</xm:sqref>
            </x14:sparkline>
            <x14:sparkline>
              <xm:f>data!A551:N551</xm:f>
              <xm:sqref>O551</xm:sqref>
            </x14:sparkline>
            <x14:sparkline>
              <xm:f>data!A552:N552</xm:f>
              <xm:sqref>O552</xm:sqref>
            </x14:sparkline>
            <x14:sparkline>
              <xm:f>data!A553:N553</xm:f>
              <xm:sqref>O553</xm:sqref>
            </x14:sparkline>
            <x14:sparkline>
              <xm:f>data!A554:N554</xm:f>
              <xm:sqref>O554</xm:sqref>
            </x14:sparkline>
            <x14:sparkline>
              <xm:f>data!A555:N555</xm:f>
              <xm:sqref>O555</xm:sqref>
            </x14:sparkline>
            <x14:sparkline>
              <xm:f>data!A556:N556</xm:f>
              <xm:sqref>O556</xm:sqref>
            </x14:sparkline>
            <x14:sparkline>
              <xm:f>data!A557:N557</xm:f>
              <xm:sqref>O557</xm:sqref>
            </x14:sparkline>
            <x14:sparkline>
              <xm:f>data!A558:N558</xm:f>
              <xm:sqref>O558</xm:sqref>
            </x14:sparkline>
            <x14:sparkline>
              <xm:f>data!A559:N559</xm:f>
              <xm:sqref>O559</xm:sqref>
            </x14:sparkline>
            <x14:sparkline>
              <xm:f>data!A560:N560</xm:f>
              <xm:sqref>O560</xm:sqref>
            </x14:sparkline>
            <x14:sparkline>
              <xm:f>data!A561:N561</xm:f>
              <xm:sqref>O561</xm:sqref>
            </x14:sparkline>
            <x14:sparkline>
              <xm:f>data!A562:N562</xm:f>
              <xm:sqref>O562</xm:sqref>
            </x14:sparkline>
            <x14:sparkline>
              <xm:f>data!A563:N563</xm:f>
              <xm:sqref>O563</xm:sqref>
            </x14:sparkline>
            <x14:sparkline>
              <xm:f>data!A564:N564</xm:f>
              <xm:sqref>O564</xm:sqref>
            </x14:sparkline>
            <x14:sparkline>
              <xm:f>data!A565:N565</xm:f>
              <xm:sqref>O565</xm:sqref>
            </x14:sparkline>
            <x14:sparkline>
              <xm:f>data!A566:N566</xm:f>
              <xm:sqref>O566</xm:sqref>
            </x14:sparkline>
            <x14:sparkline>
              <xm:f>data!A567:N567</xm:f>
              <xm:sqref>O567</xm:sqref>
            </x14:sparkline>
            <x14:sparkline>
              <xm:f>data!A568:N568</xm:f>
              <xm:sqref>O568</xm:sqref>
            </x14:sparkline>
            <x14:sparkline>
              <xm:f>data!A569:N569</xm:f>
              <xm:sqref>O569</xm:sqref>
            </x14:sparkline>
            <x14:sparkline>
              <xm:f>data!A570:N570</xm:f>
              <xm:sqref>O570</xm:sqref>
            </x14:sparkline>
            <x14:sparkline>
              <xm:f>data!A571:N571</xm:f>
              <xm:sqref>O571</xm:sqref>
            </x14:sparkline>
            <x14:sparkline>
              <xm:f>data!A572:N572</xm:f>
              <xm:sqref>O572</xm:sqref>
            </x14:sparkline>
            <x14:sparkline>
              <xm:f>data!A573:N573</xm:f>
              <xm:sqref>O573</xm:sqref>
            </x14:sparkline>
            <x14:sparkline>
              <xm:f>data!A574:N574</xm:f>
              <xm:sqref>O574</xm:sqref>
            </x14:sparkline>
            <x14:sparkline>
              <xm:f>data!A575:N575</xm:f>
              <xm:sqref>O575</xm:sqref>
            </x14:sparkline>
            <x14:sparkline>
              <xm:f>data!A576:N576</xm:f>
              <xm:sqref>O576</xm:sqref>
            </x14:sparkline>
            <x14:sparkline>
              <xm:f>data!A577:N577</xm:f>
              <xm:sqref>O577</xm:sqref>
            </x14:sparkline>
            <x14:sparkline>
              <xm:f>data!A578:N578</xm:f>
              <xm:sqref>O578</xm:sqref>
            </x14:sparkline>
            <x14:sparkline>
              <xm:f>data!A579:N579</xm:f>
              <xm:sqref>O579</xm:sqref>
            </x14:sparkline>
            <x14:sparkline>
              <xm:f>data!A580:N580</xm:f>
              <xm:sqref>O580</xm:sqref>
            </x14:sparkline>
            <x14:sparkline>
              <xm:f>data!A581:N581</xm:f>
              <xm:sqref>O581</xm:sqref>
            </x14:sparkline>
            <x14:sparkline>
              <xm:f>data!A582:N582</xm:f>
              <xm:sqref>O582</xm:sqref>
            </x14:sparkline>
            <x14:sparkline>
              <xm:f>data!A583:N583</xm:f>
              <xm:sqref>O583</xm:sqref>
            </x14:sparkline>
            <x14:sparkline>
              <xm:f>data!A584:N584</xm:f>
              <xm:sqref>O584</xm:sqref>
            </x14:sparkline>
            <x14:sparkline>
              <xm:f>data!A585:N585</xm:f>
              <xm:sqref>O585</xm:sqref>
            </x14:sparkline>
            <x14:sparkline>
              <xm:f>data!A586:N586</xm:f>
              <xm:sqref>O586</xm:sqref>
            </x14:sparkline>
            <x14:sparkline>
              <xm:f>data!A587:N587</xm:f>
              <xm:sqref>O587</xm:sqref>
            </x14:sparkline>
            <x14:sparkline>
              <xm:f>data!A588:N588</xm:f>
              <xm:sqref>O588</xm:sqref>
            </x14:sparkline>
            <x14:sparkline>
              <xm:f>data!A589:N589</xm:f>
              <xm:sqref>O589</xm:sqref>
            </x14:sparkline>
            <x14:sparkline>
              <xm:f>data!A590:N590</xm:f>
              <xm:sqref>O590</xm:sqref>
            </x14:sparkline>
            <x14:sparkline>
              <xm:f>data!A591:N591</xm:f>
              <xm:sqref>O591</xm:sqref>
            </x14:sparkline>
            <x14:sparkline>
              <xm:f>data!A592:N592</xm:f>
              <xm:sqref>O592</xm:sqref>
            </x14:sparkline>
            <x14:sparkline>
              <xm:f>data!A593:N593</xm:f>
              <xm:sqref>O593</xm:sqref>
            </x14:sparkline>
            <x14:sparkline>
              <xm:f>data!A594:N594</xm:f>
              <xm:sqref>O594</xm:sqref>
            </x14:sparkline>
            <x14:sparkline>
              <xm:f>data!A595:N595</xm:f>
              <xm:sqref>O595</xm:sqref>
            </x14:sparkline>
            <x14:sparkline>
              <xm:f>data!A596:N596</xm:f>
              <xm:sqref>O596</xm:sqref>
            </x14:sparkline>
            <x14:sparkline>
              <xm:f>data!A597:N597</xm:f>
              <xm:sqref>O597</xm:sqref>
            </x14:sparkline>
            <x14:sparkline>
              <xm:f>data!A598:N598</xm:f>
              <xm:sqref>O598</xm:sqref>
            </x14:sparkline>
            <x14:sparkline>
              <xm:f>data!A599:N599</xm:f>
              <xm:sqref>O599</xm:sqref>
            </x14:sparkline>
            <x14:sparkline>
              <xm:f>data!A600:N600</xm:f>
              <xm:sqref>O600</xm:sqref>
            </x14:sparkline>
            <x14:sparkline>
              <xm:f>data!A601:N601</xm:f>
              <xm:sqref>O601</xm:sqref>
            </x14:sparkline>
            <x14:sparkline>
              <xm:f>data!A602:N602</xm:f>
              <xm:sqref>O602</xm:sqref>
            </x14:sparkline>
            <x14:sparkline>
              <xm:f>data!A603:N603</xm:f>
              <xm:sqref>O603</xm:sqref>
            </x14:sparkline>
            <x14:sparkline>
              <xm:f>data!A604:N604</xm:f>
              <xm:sqref>O604</xm:sqref>
            </x14:sparkline>
            <x14:sparkline>
              <xm:f>data!A605:N605</xm:f>
              <xm:sqref>O605</xm:sqref>
            </x14:sparkline>
            <x14:sparkline>
              <xm:f>data!A606:N606</xm:f>
              <xm:sqref>O606</xm:sqref>
            </x14:sparkline>
            <x14:sparkline>
              <xm:f>data!A607:N607</xm:f>
              <xm:sqref>O607</xm:sqref>
            </x14:sparkline>
            <x14:sparkline>
              <xm:f>data!A608:N608</xm:f>
              <xm:sqref>O608</xm:sqref>
            </x14:sparkline>
            <x14:sparkline>
              <xm:f>data!A609:N609</xm:f>
              <xm:sqref>O609</xm:sqref>
            </x14:sparkline>
            <x14:sparkline>
              <xm:f>data!A610:N610</xm:f>
              <xm:sqref>O610</xm:sqref>
            </x14:sparkline>
            <x14:sparkline>
              <xm:f>data!A611:N611</xm:f>
              <xm:sqref>O611</xm:sqref>
            </x14:sparkline>
            <x14:sparkline>
              <xm:f>data!A612:N612</xm:f>
              <xm:sqref>O612</xm:sqref>
            </x14:sparkline>
            <x14:sparkline>
              <xm:f>data!A613:N613</xm:f>
              <xm:sqref>O613</xm:sqref>
            </x14:sparkline>
            <x14:sparkline>
              <xm:f>data!A614:N614</xm:f>
              <xm:sqref>O614</xm:sqref>
            </x14:sparkline>
            <x14:sparkline>
              <xm:f>data!A615:N615</xm:f>
              <xm:sqref>O615</xm:sqref>
            </x14:sparkline>
            <x14:sparkline>
              <xm:f>data!A616:N616</xm:f>
              <xm:sqref>O616</xm:sqref>
            </x14:sparkline>
            <x14:sparkline>
              <xm:f>data!A617:N617</xm:f>
              <xm:sqref>O617</xm:sqref>
            </x14:sparkline>
            <x14:sparkline>
              <xm:f>data!A618:N618</xm:f>
              <xm:sqref>O618</xm:sqref>
            </x14:sparkline>
            <x14:sparkline>
              <xm:f>data!A619:N619</xm:f>
              <xm:sqref>O619</xm:sqref>
            </x14:sparkline>
            <x14:sparkline>
              <xm:f>data!A620:N620</xm:f>
              <xm:sqref>O620</xm:sqref>
            </x14:sparkline>
            <x14:sparkline>
              <xm:f>data!A621:N621</xm:f>
              <xm:sqref>O621</xm:sqref>
            </x14:sparkline>
            <x14:sparkline>
              <xm:f>data!A622:N622</xm:f>
              <xm:sqref>O622</xm:sqref>
            </x14:sparkline>
            <x14:sparkline>
              <xm:f>data!A623:N623</xm:f>
              <xm:sqref>O623</xm:sqref>
            </x14:sparkline>
            <x14:sparkline>
              <xm:f>data!A624:N624</xm:f>
              <xm:sqref>O624</xm:sqref>
            </x14:sparkline>
            <x14:sparkline>
              <xm:f>data!A625:N625</xm:f>
              <xm:sqref>O625</xm:sqref>
            </x14:sparkline>
            <x14:sparkline>
              <xm:f>data!A626:N626</xm:f>
              <xm:sqref>O626</xm:sqref>
            </x14:sparkline>
            <x14:sparkline>
              <xm:f>data!A627:N627</xm:f>
              <xm:sqref>O627</xm:sqref>
            </x14:sparkline>
            <x14:sparkline>
              <xm:f>data!A628:N628</xm:f>
              <xm:sqref>O628</xm:sqref>
            </x14:sparkline>
            <x14:sparkline>
              <xm:f>data!A629:N629</xm:f>
              <xm:sqref>O629</xm:sqref>
            </x14:sparkline>
            <x14:sparkline>
              <xm:f>data!A630:N630</xm:f>
              <xm:sqref>O630</xm:sqref>
            </x14:sparkline>
            <x14:sparkline>
              <xm:f>data!A631:N631</xm:f>
              <xm:sqref>O631</xm:sqref>
            </x14:sparkline>
            <x14:sparkline>
              <xm:f>data!A632:N632</xm:f>
              <xm:sqref>O632</xm:sqref>
            </x14:sparkline>
            <x14:sparkline>
              <xm:f>data!A633:N633</xm:f>
              <xm:sqref>O633</xm:sqref>
            </x14:sparkline>
            <x14:sparkline>
              <xm:f>data!A634:N634</xm:f>
              <xm:sqref>O634</xm:sqref>
            </x14:sparkline>
            <x14:sparkline>
              <xm:f>data!A635:N635</xm:f>
              <xm:sqref>O635</xm:sqref>
            </x14:sparkline>
            <x14:sparkline>
              <xm:f>data!A636:N636</xm:f>
              <xm:sqref>O636</xm:sqref>
            </x14:sparkline>
            <x14:sparkline>
              <xm:f>data!A637:N637</xm:f>
              <xm:sqref>O637</xm:sqref>
            </x14:sparkline>
            <x14:sparkline>
              <xm:f>data!A638:N638</xm:f>
              <xm:sqref>O638</xm:sqref>
            </x14:sparkline>
            <x14:sparkline>
              <xm:f>data!A639:N639</xm:f>
              <xm:sqref>O639</xm:sqref>
            </x14:sparkline>
            <x14:sparkline>
              <xm:f>data!A640:N640</xm:f>
              <xm:sqref>O640</xm:sqref>
            </x14:sparkline>
            <x14:sparkline>
              <xm:f>data!A641:N641</xm:f>
              <xm:sqref>O641</xm:sqref>
            </x14:sparkline>
            <x14:sparkline>
              <xm:f>data!A642:N642</xm:f>
              <xm:sqref>O642</xm:sqref>
            </x14:sparkline>
            <x14:sparkline>
              <xm:f>data!A643:N643</xm:f>
              <xm:sqref>O643</xm:sqref>
            </x14:sparkline>
            <x14:sparkline>
              <xm:f>data!A644:N644</xm:f>
              <xm:sqref>O644</xm:sqref>
            </x14:sparkline>
            <x14:sparkline>
              <xm:f>data!A645:N645</xm:f>
              <xm:sqref>O645</xm:sqref>
            </x14:sparkline>
            <x14:sparkline>
              <xm:f>data!A646:N646</xm:f>
              <xm:sqref>O646</xm:sqref>
            </x14:sparkline>
            <x14:sparkline>
              <xm:f>data!A647:N647</xm:f>
              <xm:sqref>O647</xm:sqref>
            </x14:sparkline>
            <x14:sparkline>
              <xm:f>data!A648:N648</xm:f>
              <xm:sqref>O648</xm:sqref>
            </x14:sparkline>
            <x14:sparkline>
              <xm:f>data!A649:N649</xm:f>
              <xm:sqref>O649</xm:sqref>
            </x14:sparkline>
            <x14:sparkline>
              <xm:f>data!A650:N650</xm:f>
              <xm:sqref>O650</xm:sqref>
            </x14:sparkline>
            <x14:sparkline>
              <xm:f>data!A651:N651</xm:f>
              <xm:sqref>O651</xm:sqref>
            </x14:sparkline>
            <x14:sparkline>
              <xm:f>data!A652:N652</xm:f>
              <xm:sqref>O652</xm:sqref>
            </x14:sparkline>
            <x14:sparkline>
              <xm:f>data!A653:N653</xm:f>
              <xm:sqref>O653</xm:sqref>
            </x14:sparkline>
            <x14:sparkline>
              <xm:f>data!A654:N654</xm:f>
              <xm:sqref>O654</xm:sqref>
            </x14:sparkline>
            <x14:sparkline>
              <xm:f>data!A655:N655</xm:f>
              <xm:sqref>O655</xm:sqref>
            </x14:sparkline>
            <x14:sparkline>
              <xm:f>data!A656:N656</xm:f>
              <xm:sqref>O656</xm:sqref>
            </x14:sparkline>
            <x14:sparkline>
              <xm:f>data!A657:N657</xm:f>
              <xm:sqref>O657</xm:sqref>
            </x14:sparkline>
            <x14:sparkline>
              <xm:f>data!A658:N658</xm:f>
              <xm:sqref>O658</xm:sqref>
            </x14:sparkline>
            <x14:sparkline>
              <xm:f>data!A659:N659</xm:f>
              <xm:sqref>O659</xm:sqref>
            </x14:sparkline>
            <x14:sparkline>
              <xm:f>data!A660:N660</xm:f>
              <xm:sqref>O660</xm:sqref>
            </x14:sparkline>
            <x14:sparkline>
              <xm:f>data!A661:N661</xm:f>
              <xm:sqref>O661</xm:sqref>
            </x14:sparkline>
            <x14:sparkline>
              <xm:f>data!A662:N662</xm:f>
              <xm:sqref>O662</xm:sqref>
            </x14:sparkline>
            <x14:sparkline>
              <xm:f>data!A663:N663</xm:f>
              <xm:sqref>O663</xm:sqref>
            </x14:sparkline>
            <x14:sparkline>
              <xm:f>data!A664:N664</xm:f>
              <xm:sqref>O664</xm:sqref>
            </x14:sparkline>
            <x14:sparkline>
              <xm:f>data!A665:N665</xm:f>
              <xm:sqref>O665</xm:sqref>
            </x14:sparkline>
            <x14:sparkline>
              <xm:f>data!A666:N666</xm:f>
              <xm:sqref>O666</xm:sqref>
            </x14:sparkline>
            <x14:sparkline>
              <xm:f>data!A667:N667</xm:f>
              <xm:sqref>O667</xm:sqref>
            </x14:sparkline>
            <x14:sparkline>
              <xm:f>data!A668:N668</xm:f>
              <xm:sqref>O668</xm:sqref>
            </x14:sparkline>
            <x14:sparkline>
              <xm:f>data!A669:N669</xm:f>
              <xm:sqref>O669</xm:sqref>
            </x14:sparkline>
            <x14:sparkline>
              <xm:f>data!A670:N670</xm:f>
              <xm:sqref>O670</xm:sqref>
            </x14:sparkline>
            <x14:sparkline>
              <xm:f>data!A671:N671</xm:f>
              <xm:sqref>O671</xm:sqref>
            </x14:sparkline>
            <x14:sparkline>
              <xm:f>data!A672:N672</xm:f>
              <xm:sqref>O672</xm:sqref>
            </x14:sparkline>
            <x14:sparkline>
              <xm:f>data!A673:N673</xm:f>
              <xm:sqref>O673</xm:sqref>
            </x14:sparkline>
            <x14:sparkline>
              <xm:f>data!A674:N674</xm:f>
              <xm:sqref>O674</xm:sqref>
            </x14:sparkline>
            <x14:sparkline>
              <xm:f>data!A675:N675</xm:f>
              <xm:sqref>O675</xm:sqref>
            </x14:sparkline>
            <x14:sparkline>
              <xm:f>data!A676:N676</xm:f>
              <xm:sqref>O676</xm:sqref>
            </x14:sparkline>
            <x14:sparkline>
              <xm:f>data!A677:N677</xm:f>
              <xm:sqref>O677</xm:sqref>
            </x14:sparkline>
            <x14:sparkline>
              <xm:f>data!A678:N678</xm:f>
              <xm:sqref>O678</xm:sqref>
            </x14:sparkline>
            <x14:sparkline>
              <xm:f>data!A679:N679</xm:f>
              <xm:sqref>O679</xm:sqref>
            </x14:sparkline>
            <x14:sparkline>
              <xm:f>data!A680:N680</xm:f>
              <xm:sqref>O680</xm:sqref>
            </x14:sparkline>
            <x14:sparkline>
              <xm:f>data!A681:N681</xm:f>
              <xm:sqref>O681</xm:sqref>
            </x14:sparkline>
            <x14:sparkline>
              <xm:f>data!A682:N682</xm:f>
              <xm:sqref>O682</xm:sqref>
            </x14:sparkline>
            <x14:sparkline>
              <xm:f>data!A683:N683</xm:f>
              <xm:sqref>O683</xm:sqref>
            </x14:sparkline>
            <x14:sparkline>
              <xm:f>data!A684:N684</xm:f>
              <xm:sqref>O684</xm:sqref>
            </x14:sparkline>
            <x14:sparkline>
              <xm:f>data!A685:N685</xm:f>
              <xm:sqref>O685</xm:sqref>
            </x14:sparkline>
            <x14:sparkline>
              <xm:f>data!A686:N686</xm:f>
              <xm:sqref>O686</xm:sqref>
            </x14:sparkline>
            <x14:sparkline>
              <xm:f>data!A687:N687</xm:f>
              <xm:sqref>O687</xm:sqref>
            </x14:sparkline>
            <x14:sparkline>
              <xm:f>data!A688:N688</xm:f>
              <xm:sqref>O688</xm:sqref>
            </x14:sparkline>
            <x14:sparkline>
              <xm:f>data!A689:N689</xm:f>
              <xm:sqref>O689</xm:sqref>
            </x14:sparkline>
            <x14:sparkline>
              <xm:f>data!A690:N690</xm:f>
              <xm:sqref>O690</xm:sqref>
            </x14:sparkline>
            <x14:sparkline>
              <xm:f>data!A691:N691</xm:f>
              <xm:sqref>O691</xm:sqref>
            </x14:sparkline>
            <x14:sparkline>
              <xm:f>data!A692:N692</xm:f>
              <xm:sqref>O692</xm:sqref>
            </x14:sparkline>
            <x14:sparkline>
              <xm:f>data!A693:N693</xm:f>
              <xm:sqref>O693</xm:sqref>
            </x14:sparkline>
            <x14:sparkline>
              <xm:f>data!A694:N694</xm:f>
              <xm:sqref>O694</xm:sqref>
            </x14:sparkline>
            <x14:sparkline>
              <xm:f>data!A695:N695</xm:f>
              <xm:sqref>O695</xm:sqref>
            </x14:sparkline>
            <x14:sparkline>
              <xm:f>data!A696:N696</xm:f>
              <xm:sqref>O696</xm:sqref>
            </x14:sparkline>
            <x14:sparkline>
              <xm:f>data!A697:N697</xm:f>
              <xm:sqref>O697</xm:sqref>
            </x14:sparkline>
            <x14:sparkline>
              <xm:f>data!A698:N698</xm:f>
              <xm:sqref>O698</xm:sqref>
            </x14:sparkline>
            <x14:sparkline>
              <xm:f>data!A699:N699</xm:f>
              <xm:sqref>O699</xm:sqref>
            </x14:sparkline>
            <x14:sparkline>
              <xm:f>data!A700:N700</xm:f>
              <xm:sqref>O700</xm:sqref>
            </x14:sparkline>
            <x14:sparkline>
              <xm:f>data!A701:N701</xm:f>
              <xm:sqref>O701</xm:sqref>
            </x14:sparkline>
            <x14:sparkline>
              <xm:f>data!A702:N702</xm:f>
              <xm:sqref>O702</xm:sqref>
            </x14:sparkline>
            <x14:sparkline>
              <xm:f>data!A703:N703</xm:f>
              <xm:sqref>O703</xm:sqref>
            </x14:sparkline>
            <x14:sparkline>
              <xm:f>data!A704:N704</xm:f>
              <xm:sqref>O704</xm:sqref>
            </x14:sparkline>
            <x14:sparkline>
              <xm:f>data!A705:N705</xm:f>
              <xm:sqref>O705</xm:sqref>
            </x14:sparkline>
            <x14:sparkline>
              <xm:f>data!A706:N706</xm:f>
              <xm:sqref>O706</xm:sqref>
            </x14:sparkline>
            <x14:sparkline>
              <xm:f>data!A707:N707</xm:f>
              <xm:sqref>O707</xm:sqref>
            </x14:sparkline>
            <x14:sparkline>
              <xm:f>data!A708:N708</xm:f>
              <xm:sqref>O708</xm:sqref>
            </x14:sparkline>
            <x14:sparkline>
              <xm:f>data!A709:N709</xm:f>
              <xm:sqref>O709</xm:sqref>
            </x14:sparkline>
            <x14:sparkline>
              <xm:f>data!A710:N710</xm:f>
              <xm:sqref>O710</xm:sqref>
            </x14:sparkline>
            <x14:sparkline>
              <xm:f>data!A711:N711</xm:f>
              <xm:sqref>O711</xm:sqref>
            </x14:sparkline>
            <x14:sparkline>
              <xm:f>data!A712:N712</xm:f>
              <xm:sqref>O712</xm:sqref>
            </x14:sparkline>
            <x14:sparkline>
              <xm:f>data!A713:N713</xm:f>
              <xm:sqref>O713</xm:sqref>
            </x14:sparkline>
            <x14:sparkline>
              <xm:f>data!A714:N714</xm:f>
              <xm:sqref>O714</xm:sqref>
            </x14:sparkline>
            <x14:sparkline>
              <xm:f>data!A715:N715</xm:f>
              <xm:sqref>O715</xm:sqref>
            </x14:sparkline>
            <x14:sparkline>
              <xm:f>data!A716:N716</xm:f>
              <xm:sqref>O716</xm:sqref>
            </x14:sparkline>
            <x14:sparkline>
              <xm:f>data!A717:N717</xm:f>
              <xm:sqref>O717</xm:sqref>
            </x14:sparkline>
            <x14:sparkline>
              <xm:f>data!A718:N718</xm:f>
              <xm:sqref>O718</xm:sqref>
            </x14:sparkline>
            <x14:sparkline>
              <xm:f>data!A719:N719</xm:f>
              <xm:sqref>O719</xm:sqref>
            </x14:sparkline>
            <x14:sparkline>
              <xm:f>data!A720:N720</xm:f>
              <xm:sqref>O720</xm:sqref>
            </x14:sparkline>
            <x14:sparkline>
              <xm:f>data!A721:N721</xm:f>
              <xm:sqref>O721</xm:sqref>
            </x14:sparkline>
            <x14:sparkline>
              <xm:f>data!A722:N722</xm:f>
              <xm:sqref>O722</xm:sqref>
            </x14:sparkline>
            <x14:sparkline>
              <xm:f>data!A723:N723</xm:f>
              <xm:sqref>O723</xm:sqref>
            </x14:sparkline>
            <x14:sparkline>
              <xm:f>data!A724:N724</xm:f>
              <xm:sqref>O724</xm:sqref>
            </x14:sparkline>
            <x14:sparkline>
              <xm:f>data!A725:N725</xm:f>
              <xm:sqref>O725</xm:sqref>
            </x14:sparkline>
            <x14:sparkline>
              <xm:f>data!A726:N726</xm:f>
              <xm:sqref>O726</xm:sqref>
            </x14:sparkline>
            <x14:sparkline>
              <xm:f>data!A727:N727</xm:f>
              <xm:sqref>O727</xm:sqref>
            </x14:sparkline>
            <x14:sparkline>
              <xm:f>data!A728:N728</xm:f>
              <xm:sqref>O728</xm:sqref>
            </x14:sparkline>
            <x14:sparkline>
              <xm:f>data!A729:N729</xm:f>
              <xm:sqref>O729</xm:sqref>
            </x14:sparkline>
            <x14:sparkline>
              <xm:f>data!A730:N730</xm:f>
              <xm:sqref>O730</xm:sqref>
            </x14:sparkline>
            <x14:sparkline>
              <xm:f>data!A731:N731</xm:f>
              <xm:sqref>O731</xm:sqref>
            </x14:sparkline>
            <x14:sparkline>
              <xm:f>data!A732:N732</xm:f>
              <xm:sqref>O732</xm:sqref>
            </x14:sparkline>
            <x14:sparkline>
              <xm:f>data!A733:N733</xm:f>
              <xm:sqref>O733</xm:sqref>
            </x14:sparkline>
            <x14:sparkline>
              <xm:f>data!A734:N734</xm:f>
              <xm:sqref>O734</xm:sqref>
            </x14:sparkline>
            <x14:sparkline>
              <xm:f>data!A735:N735</xm:f>
              <xm:sqref>O735</xm:sqref>
            </x14:sparkline>
            <x14:sparkline>
              <xm:f>data!A736:N736</xm:f>
              <xm:sqref>O736</xm:sqref>
            </x14:sparkline>
            <x14:sparkline>
              <xm:f>data!A737:N737</xm:f>
              <xm:sqref>O737</xm:sqref>
            </x14:sparkline>
            <x14:sparkline>
              <xm:f>data!A738:N738</xm:f>
              <xm:sqref>O738</xm:sqref>
            </x14:sparkline>
            <x14:sparkline>
              <xm:f>data!A739:N739</xm:f>
              <xm:sqref>O739</xm:sqref>
            </x14:sparkline>
            <x14:sparkline>
              <xm:f>data!A740:N740</xm:f>
              <xm:sqref>O740</xm:sqref>
            </x14:sparkline>
            <x14:sparkline>
              <xm:f>data!A741:N741</xm:f>
              <xm:sqref>O741</xm:sqref>
            </x14:sparkline>
            <x14:sparkline>
              <xm:f>data!A742:N742</xm:f>
              <xm:sqref>O742</xm:sqref>
            </x14:sparkline>
            <x14:sparkline>
              <xm:f>data!A743:N743</xm:f>
              <xm:sqref>O743</xm:sqref>
            </x14:sparkline>
            <x14:sparkline>
              <xm:f>data!A744:N744</xm:f>
              <xm:sqref>O744</xm:sqref>
            </x14:sparkline>
            <x14:sparkline>
              <xm:f>data!A745:N745</xm:f>
              <xm:sqref>O745</xm:sqref>
            </x14:sparkline>
            <x14:sparkline>
              <xm:f>data!A746:N746</xm:f>
              <xm:sqref>O746</xm:sqref>
            </x14:sparkline>
            <x14:sparkline>
              <xm:f>data!A747:N747</xm:f>
              <xm:sqref>O747</xm:sqref>
            </x14:sparkline>
            <x14:sparkline>
              <xm:f>data!A748:N748</xm:f>
              <xm:sqref>O748</xm:sqref>
            </x14:sparkline>
            <x14:sparkline>
              <xm:f>data!A749:N749</xm:f>
              <xm:sqref>O749</xm:sqref>
            </x14:sparkline>
            <x14:sparkline>
              <xm:f>data!A750:N750</xm:f>
              <xm:sqref>O750</xm:sqref>
            </x14:sparkline>
            <x14:sparkline>
              <xm:f>data!A751:N751</xm:f>
              <xm:sqref>O751</xm:sqref>
            </x14:sparkline>
            <x14:sparkline>
              <xm:f>data!A752:N752</xm:f>
              <xm:sqref>O752</xm:sqref>
            </x14:sparkline>
            <x14:sparkline>
              <xm:f>data!A753:N753</xm:f>
              <xm:sqref>O753</xm:sqref>
            </x14:sparkline>
            <x14:sparkline>
              <xm:f>data!A754:N754</xm:f>
              <xm:sqref>O754</xm:sqref>
            </x14:sparkline>
            <x14:sparkline>
              <xm:f>data!A755:N755</xm:f>
              <xm:sqref>O755</xm:sqref>
            </x14:sparkline>
            <x14:sparkline>
              <xm:f>data!A756:N756</xm:f>
              <xm:sqref>O756</xm:sqref>
            </x14:sparkline>
            <x14:sparkline>
              <xm:f>data!A757:N757</xm:f>
              <xm:sqref>O757</xm:sqref>
            </x14:sparkline>
            <x14:sparkline>
              <xm:f>data!A758:N758</xm:f>
              <xm:sqref>O758</xm:sqref>
            </x14:sparkline>
            <x14:sparkline>
              <xm:f>data!A759:N759</xm:f>
              <xm:sqref>O759</xm:sqref>
            </x14:sparkline>
            <x14:sparkline>
              <xm:f>data!A760:N760</xm:f>
              <xm:sqref>O760</xm:sqref>
            </x14:sparkline>
            <x14:sparkline>
              <xm:f>data!A761:N761</xm:f>
              <xm:sqref>O761</xm:sqref>
            </x14:sparkline>
            <x14:sparkline>
              <xm:f>data!A762:N762</xm:f>
              <xm:sqref>O762</xm:sqref>
            </x14:sparkline>
            <x14:sparkline>
              <xm:f>data!A763:N763</xm:f>
              <xm:sqref>O763</xm:sqref>
            </x14:sparkline>
            <x14:sparkline>
              <xm:f>data!A764:N764</xm:f>
              <xm:sqref>O764</xm:sqref>
            </x14:sparkline>
            <x14:sparkline>
              <xm:f>data!A765:N765</xm:f>
              <xm:sqref>O765</xm:sqref>
            </x14:sparkline>
            <x14:sparkline>
              <xm:f>data!A766:N766</xm:f>
              <xm:sqref>O766</xm:sqref>
            </x14:sparkline>
            <x14:sparkline>
              <xm:f>data!A767:N767</xm:f>
              <xm:sqref>O767</xm:sqref>
            </x14:sparkline>
            <x14:sparkline>
              <xm:f>data!A768:N768</xm:f>
              <xm:sqref>O768</xm:sqref>
            </x14:sparkline>
            <x14:sparkline>
              <xm:f>data!A769:N769</xm:f>
              <xm:sqref>O769</xm:sqref>
            </x14:sparkline>
            <x14:sparkline>
              <xm:f>data!A770:N770</xm:f>
              <xm:sqref>O770</xm:sqref>
            </x14:sparkline>
            <x14:sparkline>
              <xm:f>data!A771:N771</xm:f>
              <xm:sqref>O771</xm:sqref>
            </x14:sparkline>
            <x14:sparkline>
              <xm:f>data!A772:N772</xm:f>
              <xm:sqref>O772</xm:sqref>
            </x14:sparkline>
            <x14:sparkline>
              <xm:f>data!A773:N773</xm:f>
              <xm:sqref>O773</xm:sqref>
            </x14:sparkline>
            <x14:sparkline>
              <xm:f>data!A774:N774</xm:f>
              <xm:sqref>O774</xm:sqref>
            </x14:sparkline>
            <x14:sparkline>
              <xm:f>data!A775:N775</xm:f>
              <xm:sqref>O775</xm:sqref>
            </x14:sparkline>
            <x14:sparkline>
              <xm:f>data!A776:N776</xm:f>
              <xm:sqref>O776</xm:sqref>
            </x14:sparkline>
            <x14:sparkline>
              <xm:f>data!A777:N777</xm:f>
              <xm:sqref>O777</xm:sqref>
            </x14:sparkline>
            <x14:sparkline>
              <xm:f>data!A778:N778</xm:f>
              <xm:sqref>O778</xm:sqref>
            </x14:sparkline>
            <x14:sparkline>
              <xm:f>data!A779:N779</xm:f>
              <xm:sqref>O779</xm:sqref>
            </x14:sparkline>
            <x14:sparkline>
              <xm:f>data!A780:N780</xm:f>
              <xm:sqref>O780</xm:sqref>
            </x14:sparkline>
            <x14:sparkline>
              <xm:f>data!A781:N781</xm:f>
              <xm:sqref>O781</xm:sqref>
            </x14:sparkline>
            <x14:sparkline>
              <xm:f>data!A782:N782</xm:f>
              <xm:sqref>O782</xm:sqref>
            </x14:sparkline>
            <x14:sparkline>
              <xm:f>data!A783:N783</xm:f>
              <xm:sqref>O783</xm:sqref>
            </x14:sparkline>
            <x14:sparkline>
              <xm:f>data!A784:N784</xm:f>
              <xm:sqref>O784</xm:sqref>
            </x14:sparkline>
            <x14:sparkline>
              <xm:f>data!A785:N785</xm:f>
              <xm:sqref>O785</xm:sqref>
            </x14:sparkline>
            <x14:sparkline>
              <xm:f>data!A786:N786</xm:f>
              <xm:sqref>O786</xm:sqref>
            </x14:sparkline>
            <x14:sparkline>
              <xm:f>data!A787:N787</xm:f>
              <xm:sqref>O787</xm:sqref>
            </x14:sparkline>
            <x14:sparkline>
              <xm:f>data!A788:N788</xm:f>
              <xm:sqref>O788</xm:sqref>
            </x14:sparkline>
            <x14:sparkline>
              <xm:f>data!A789:N789</xm:f>
              <xm:sqref>O789</xm:sqref>
            </x14:sparkline>
            <x14:sparkline>
              <xm:f>data!A790:N790</xm:f>
              <xm:sqref>O790</xm:sqref>
            </x14:sparkline>
            <x14:sparkline>
              <xm:f>data!A791:N791</xm:f>
              <xm:sqref>O791</xm:sqref>
            </x14:sparkline>
            <x14:sparkline>
              <xm:f>data!A792:N792</xm:f>
              <xm:sqref>O792</xm:sqref>
            </x14:sparkline>
            <x14:sparkline>
              <xm:f>data!A793:N793</xm:f>
              <xm:sqref>O793</xm:sqref>
            </x14:sparkline>
            <x14:sparkline>
              <xm:f>data!A794:N794</xm:f>
              <xm:sqref>O794</xm:sqref>
            </x14:sparkline>
            <x14:sparkline>
              <xm:f>data!A795:N795</xm:f>
              <xm:sqref>O795</xm:sqref>
            </x14:sparkline>
            <x14:sparkline>
              <xm:f>data!A796:N796</xm:f>
              <xm:sqref>O796</xm:sqref>
            </x14:sparkline>
            <x14:sparkline>
              <xm:f>data!A797:N797</xm:f>
              <xm:sqref>O797</xm:sqref>
            </x14:sparkline>
            <x14:sparkline>
              <xm:f>data!A798:N798</xm:f>
              <xm:sqref>O798</xm:sqref>
            </x14:sparkline>
            <x14:sparkline>
              <xm:f>data!A799:N799</xm:f>
              <xm:sqref>O799</xm:sqref>
            </x14:sparkline>
            <x14:sparkline>
              <xm:f>data!A800:N800</xm:f>
              <xm:sqref>O800</xm:sqref>
            </x14:sparkline>
            <x14:sparkline>
              <xm:f>data!A801:N801</xm:f>
              <xm:sqref>O801</xm:sqref>
            </x14:sparkline>
            <x14:sparkline>
              <xm:f>data!A802:N802</xm:f>
              <xm:sqref>O802</xm:sqref>
            </x14:sparkline>
            <x14:sparkline>
              <xm:f>data!A803:N803</xm:f>
              <xm:sqref>O803</xm:sqref>
            </x14:sparkline>
            <x14:sparkline>
              <xm:f>data!A804:N804</xm:f>
              <xm:sqref>O804</xm:sqref>
            </x14:sparkline>
            <x14:sparkline>
              <xm:f>data!A805:N805</xm:f>
              <xm:sqref>O805</xm:sqref>
            </x14:sparkline>
            <x14:sparkline>
              <xm:f>data!A806:N806</xm:f>
              <xm:sqref>O806</xm:sqref>
            </x14:sparkline>
            <x14:sparkline>
              <xm:f>data!A807:N807</xm:f>
              <xm:sqref>O807</xm:sqref>
            </x14:sparkline>
            <x14:sparkline>
              <xm:f>data!A808:N808</xm:f>
              <xm:sqref>O808</xm:sqref>
            </x14:sparkline>
            <x14:sparkline>
              <xm:f>data!A809:N809</xm:f>
              <xm:sqref>O809</xm:sqref>
            </x14:sparkline>
            <x14:sparkline>
              <xm:f>data!A810:N810</xm:f>
              <xm:sqref>O810</xm:sqref>
            </x14:sparkline>
            <x14:sparkline>
              <xm:f>data!A811:N811</xm:f>
              <xm:sqref>O811</xm:sqref>
            </x14:sparkline>
            <x14:sparkline>
              <xm:f>data!A812:N812</xm:f>
              <xm:sqref>O812</xm:sqref>
            </x14:sparkline>
            <x14:sparkline>
              <xm:f>data!A813:N813</xm:f>
              <xm:sqref>O813</xm:sqref>
            </x14:sparkline>
            <x14:sparkline>
              <xm:f>data!A814:N814</xm:f>
              <xm:sqref>O814</xm:sqref>
            </x14:sparkline>
            <x14:sparkline>
              <xm:f>data!A815:N815</xm:f>
              <xm:sqref>O815</xm:sqref>
            </x14:sparkline>
            <x14:sparkline>
              <xm:f>data!A816:N816</xm:f>
              <xm:sqref>O816</xm:sqref>
            </x14:sparkline>
            <x14:sparkline>
              <xm:f>data!A817:N817</xm:f>
              <xm:sqref>O817</xm:sqref>
            </x14:sparkline>
            <x14:sparkline>
              <xm:f>data!A818:N818</xm:f>
              <xm:sqref>O818</xm:sqref>
            </x14:sparkline>
            <x14:sparkline>
              <xm:f>data!A819:N819</xm:f>
              <xm:sqref>O819</xm:sqref>
            </x14:sparkline>
            <x14:sparkline>
              <xm:f>data!A820:N820</xm:f>
              <xm:sqref>O820</xm:sqref>
            </x14:sparkline>
            <x14:sparkline>
              <xm:f>data!A821:N821</xm:f>
              <xm:sqref>O821</xm:sqref>
            </x14:sparkline>
            <x14:sparkline>
              <xm:f>data!A822:N822</xm:f>
              <xm:sqref>O822</xm:sqref>
            </x14:sparkline>
            <x14:sparkline>
              <xm:f>data!A823:N823</xm:f>
              <xm:sqref>O823</xm:sqref>
            </x14:sparkline>
            <x14:sparkline>
              <xm:f>data!A824:N824</xm:f>
              <xm:sqref>O824</xm:sqref>
            </x14:sparkline>
            <x14:sparkline>
              <xm:f>data!A825:N825</xm:f>
              <xm:sqref>O825</xm:sqref>
            </x14:sparkline>
            <x14:sparkline>
              <xm:f>data!A826:N826</xm:f>
              <xm:sqref>O826</xm:sqref>
            </x14:sparkline>
            <x14:sparkline>
              <xm:f>data!A827:N827</xm:f>
              <xm:sqref>O827</xm:sqref>
            </x14:sparkline>
            <x14:sparkline>
              <xm:f>data!A828:N828</xm:f>
              <xm:sqref>O828</xm:sqref>
            </x14:sparkline>
            <x14:sparkline>
              <xm:f>data!A829:N829</xm:f>
              <xm:sqref>O829</xm:sqref>
            </x14:sparkline>
            <x14:sparkline>
              <xm:f>data!A830:N830</xm:f>
              <xm:sqref>O830</xm:sqref>
            </x14:sparkline>
            <x14:sparkline>
              <xm:f>data!A831:N831</xm:f>
              <xm:sqref>O831</xm:sqref>
            </x14:sparkline>
            <x14:sparkline>
              <xm:f>data!A832:N832</xm:f>
              <xm:sqref>O832</xm:sqref>
            </x14:sparkline>
            <x14:sparkline>
              <xm:f>data!A833:N833</xm:f>
              <xm:sqref>O833</xm:sqref>
            </x14:sparkline>
            <x14:sparkline>
              <xm:f>data!A834:N834</xm:f>
              <xm:sqref>O834</xm:sqref>
            </x14:sparkline>
            <x14:sparkline>
              <xm:f>data!A835:N835</xm:f>
              <xm:sqref>O835</xm:sqref>
            </x14:sparkline>
            <x14:sparkline>
              <xm:f>data!A836:N836</xm:f>
              <xm:sqref>O836</xm:sqref>
            </x14:sparkline>
            <x14:sparkline>
              <xm:f>data!A837:N837</xm:f>
              <xm:sqref>O837</xm:sqref>
            </x14:sparkline>
            <x14:sparkline>
              <xm:f>data!A838:N838</xm:f>
              <xm:sqref>O838</xm:sqref>
            </x14:sparkline>
            <x14:sparkline>
              <xm:f>data!A839:N839</xm:f>
              <xm:sqref>O839</xm:sqref>
            </x14:sparkline>
            <x14:sparkline>
              <xm:f>data!A840:N840</xm:f>
              <xm:sqref>O840</xm:sqref>
            </x14:sparkline>
            <x14:sparkline>
              <xm:f>data!A841:N841</xm:f>
              <xm:sqref>O841</xm:sqref>
            </x14:sparkline>
            <x14:sparkline>
              <xm:f>data!A842:N842</xm:f>
              <xm:sqref>O842</xm:sqref>
            </x14:sparkline>
            <x14:sparkline>
              <xm:f>data!A843:N843</xm:f>
              <xm:sqref>O843</xm:sqref>
            </x14:sparkline>
            <x14:sparkline>
              <xm:f>data!A844:N844</xm:f>
              <xm:sqref>O844</xm:sqref>
            </x14:sparkline>
            <x14:sparkline>
              <xm:f>data!A845:N845</xm:f>
              <xm:sqref>O845</xm:sqref>
            </x14:sparkline>
            <x14:sparkline>
              <xm:f>data!A846:N846</xm:f>
              <xm:sqref>O846</xm:sqref>
            </x14:sparkline>
            <x14:sparkline>
              <xm:f>data!A847:N847</xm:f>
              <xm:sqref>O847</xm:sqref>
            </x14:sparkline>
            <x14:sparkline>
              <xm:f>data!A848:N848</xm:f>
              <xm:sqref>O848</xm:sqref>
            </x14:sparkline>
            <x14:sparkline>
              <xm:f>data!A849:N849</xm:f>
              <xm:sqref>O849</xm:sqref>
            </x14:sparkline>
            <x14:sparkline>
              <xm:f>data!A850:N850</xm:f>
              <xm:sqref>O850</xm:sqref>
            </x14:sparkline>
            <x14:sparkline>
              <xm:f>data!A851:N851</xm:f>
              <xm:sqref>O851</xm:sqref>
            </x14:sparkline>
            <x14:sparkline>
              <xm:f>data!A852:N852</xm:f>
              <xm:sqref>O852</xm:sqref>
            </x14:sparkline>
            <x14:sparkline>
              <xm:f>data!A853:N853</xm:f>
              <xm:sqref>O853</xm:sqref>
            </x14:sparkline>
            <x14:sparkline>
              <xm:f>data!A854:N854</xm:f>
              <xm:sqref>O854</xm:sqref>
            </x14:sparkline>
            <x14:sparkline>
              <xm:f>data!A855:N855</xm:f>
              <xm:sqref>O855</xm:sqref>
            </x14:sparkline>
            <x14:sparkline>
              <xm:f>data!A856:N856</xm:f>
              <xm:sqref>O856</xm:sqref>
            </x14:sparkline>
            <x14:sparkline>
              <xm:f>data!A857:N857</xm:f>
              <xm:sqref>O857</xm:sqref>
            </x14:sparkline>
            <x14:sparkline>
              <xm:f>data!A858:N858</xm:f>
              <xm:sqref>O858</xm:sqref>
            </x14:sparkline>
            <x14:sparkline>
              <xm:f>data!A859:N859</xm:f>
              <xm:sqref>O859</xm:sqref>
            </x14:sparkline>
            <x14:sparkline>
              <xm:f>data!A860:N860</xm:f>
              <xm:sqref>O860</xm:sqref>
            </x14:sparkline>
            <x14:sparkline>
              <xm:f>data!A861:N861</xm:f>
              <xm:sqref>O861</xm:sqref>
            </x14:sparkline>
            <x14:sparkline>
              <xm:f>data!A862:N862</xm:f>
              <xm:sqref>O862</xm:sqref>
            </x14:sparkline>
            <x14:sparkline>
              <xm:f>data!A863:N863</xm:f>
              <xm:sqref>O863</xm:sqref>
            </x14:sparkline>
            <x14:sparkline>
              <xm:f>data!A864:N864</xm:f>
              <xm:sqref>O864</xm:sqref>
            </x14:sparkline>
            <x14:sparkline>
              <xm:f>data!A865:N865</xm:f>
              <xm:sqref>O865</xm:sqref>
            </x14:sparkline>
            <x14:sparkline>
              <xm:f>data!A866:N866</xm:f>
              <xm:sqref>O866</xm:sqref>
            </x14:sparkline>
            <x14:sparkline>
              <xm:f>data!A867:N867</xm:f>
              <xm:sqref>O867</xm:sqref>
            </x14:sparkline>
            <x14:sparkline>
              <xm:f>data!A868:N868</xm:f>
              <xm:sqref>O868</xm:sqref>
            </x14:sparkline>
            <x14:sparkline>
              <xm:f>data!A869:N869</xm:f>
              <xm:sqref>O869</xm:sqref>
            </x14:sparkline>
            <x14:sparkline>
              <xm:f>data!A870:N870</xm:f>
              <xm:sqref>O870</xm:sqref>
            </x14:sparkline>
            <x14:sparkline>
              <xm:f>data!A871:N871</xm:f>
              <xm:sqref>O871</xm:sqref>
            </x14:sparkline>
            <x14:sparkline>
              <xm:f>data!A872:N872</xm:f>
              <xm:sqref>O872</xm:sqref>
            </x14:sparkline>
            <x14:sparkline>
              <xm:f>data!A873:N873</xm:f>
              <xm:sqref>O873</xm:sqref>
            </x14:sparkline>
            <x14:sparkline>
              <xm:f>data!A874:N874</xm:f>
              <xm:sqref>O874</xm:sqref>
            </x14:sparkline>
            <x14:sparkline>
              <xm:f>data!A875:N875</xm:f>
              <xm:sqref>O875</xm:sqref>
            </x14:sparkline>
            <x14:sparkline>
              <xm:f>data!A876:N876</xm:f>
              <xm:sqref>O876</xm:sqref>
            </x14:sparkline>
            <x14:sparkline>
              <xm:f>data!A877:N877</xm:f>
              <xm:sqref>O877</xm:sqref>
            </x14:sparkline>
            <x14:sparkline>
              <xm:f>data!A878:N878</xm:f>
              <xm:sqref>O878</xm:sqref>
            </x14:sparkline>
            <x14:sparkline>
              <xm:f>data!A879:N879</xm:f>
              <xm:sqref>O879</xm:sqref>
            </x14:sparkline>
            <x14:sparkline>
              <xm:f>data!A880:N880</xm:f>
              <xm:sqref>O880</xm:sqref>
            </x14:sparkline>
            <x14:sparkline>
              <xm:f>data!A881:N881</xm:f>
              <xm:sqref>O881</xm:sqref>
            </x14:sparkline>
            <x14:sparkline>
              <xm:f>data!A882:N882</xm:f>
              <xm:sqref>O882</xm:sqref>
            </x14:sparkline>
            <x14:sparkline>
              <xm:f>data!A883:N883</xm:f>
              <xm:sqref>O883</xm:sqref>
            </x14:sparkline>
            <x14:sparkline>
              <xm:f>data!A884:N884</xm:f>
              <xm:sqref>O884</xm:sqref>
            </x14:sparkline>
            <x14:sparkline>
              <xm:f>data!A885:N885</xm:f>
              <xm:sqref>O885</xm:sqref>
            </x14:sparkline>
            <x14:sparkline>
              <xm:f>data!A886:N886</xm:f>
              <xm:sqref>O886</xm:sqref>
            </x14:sparkline>
            <x14:sparkline>
              <xm:f>data!A887:N887</xm:f>
              <xm:sqref>O887</xm:sqref>
            </x14:sparkline>
            <x14:sparkline>
              <xm:f>data!A888:N888</xm:f>
              <xm:sqref>O888</xm:sqref>
            </x14:sparkline>
            <x14:sparkline>
              <xm:f>data!A889:N889</xm:f>
              <xm:sqref>O889</xm:sqref>
            </x14:sparkline>
            <x14:sparkline>
              <xm:f>data!A890:N890</xm:f>
              <xm:sqref>O890</xm:sqref>
            </x14:sparkline>
            <x14:sparkline>
              <xm:f>data!A891:N891</xm:f>
              <xm:sqref>O891</xm:sqref>
            </x14:sparkline>
            <x14:sparkline>
              <xm:f>data!A892:N892</xm:f>
              <xm:sqref>O892</xm:sqref>
            </x14:sparkline>
            <x14:sparkline>
              <xm:f>data!A893:N893</xm:f>
              <xm:sqref>O893</xm:sqref>
            </x14:sparkline>
            <x14:sparkline>
              <xm:f>data!A894:N894</xm:f>
              <xm:sqref>O894</xm:sqref>
            </x14:sparkline>
            <x14:sparkline>
              <xm:f>data!A895:N895</xm:f>
              <xm:sqref>O895</xm:sqref>
            </x14:sparkline>
            <x14:sparkline>
              <xm:f>data!A896:N896</xm:f>
              <xm:sqref>O896</xm:sqref>
            </x14:sparkline>
            <x14:sparkline>
              <xm:f>data!A897:N897</xm:f>
              <xm:sqref>O897</xm:sqref>
            </x14:sparkline>
            <x14:sparkline>
              <xm:f>data!A898:N898</xm:f>
              <xm:sqref>O898</xm:sqref>
            </x14:sparkline>
            <x14:sparkline>
              <xm:f>data!A899:N899</xm:f>
              <xm:sqref>O899</xm:sqref>
            </x14:sparkline>
            <x14:sparkline>
              <xm:f>data!A900:N900</xm:f>
              <xm:sqref>O900</xm:sqref>
            </x14:sparkline>
            <x14:sparkline>
              <xm:f>data!A901:N901</xm:f>
              <xm:sqref>O901</xm:sqref>
            </x14:sparkline>
            <x14:sparkline>
              <xm:f>data!A902:N902</xm:f>
              <xm:sqref>O902</xm:sqref>
            </x14:sparkline>
            <x14:sparkline>
              <xm:f>data!A903:N903</xm:f>
              <xm:sqref>O903</xm:sqref>
            </x14:sparkline>
            <x14:sparkline>
              <xm:f>data!A904:N904</xm:f>
              <xm:sqref>O904</xm:sqref>
            </x14:sparkline>
            <x14:sparkline>
              <xm:f>data!A905:N905</xm:f>
              <xm:sqref>O905</xm:sqref>
            </x14:sparkline>
            <x14:sparkline>
              <xm:f>data!A906:N906</xm:f>
              <xm:sqref>O906</xm:sqref>
            </x14:sparkline>
            <x14:sparkline>
              <xm:f>data!A907:N907</xm:f>
              <xm:sqref>O907</xm:sqref>
            </x14:sparkline>
            <x14:sparkline>
              <xm:f>data!A908:N908</xm:f>
              <xm:sqref>O908</xm:sqref>
            </x14:sparkline>
            <x14:sparkline>
              <xm:f>data!A909:N909</xm:f>
              <xm:sqref>O909</xm:sqref>
            </x14:sparkline>
            <x14:sparkline>
              <xm:f>data!A910:N910</xm:f>
              <xm:sqref>O910</xm:sqref>
            </x14:sparkline>
            <x14:sparkline>
              <xm:f>data!A911:N911</xm:f>
              <xm:sqref>O911</xm:sqref>
            </x14:sparkline>
            <x14:sparkline>
              <xm:f>data!A912:N912</xm:f>
              <xm:sqref>O912</xm:sqref>
            </x14:sparkline>
            <x14:sparkline>
              <xm:f>data!A913:N913</xm:f>
              <xm:sqref>O913</xm:sqref>
            </x14:sparkline>
            <x14:sparkline>
              <xm:f>data!A914:N914</xm:f>
              <xm:sqref>O914</xm:sqref>
            </x14:sparkline>
            <x14:sparkline>
              <xm:f>data!A915:N915</xm:f>
              <xm:sqref>O915</xm:sqref>
            </x14:sparkline>
            <x14:sparkline>
              <xm:f>data!A916:N916</xm:f>
              <xm:sqref>O916</xm:sqref>
            </x14:sparkline>
            <x14:sparkline>
              <xm:f>data!A917:N917</xm:f>
              <xm:sqref>O917</xm:sqref>
            </x14:sparkline>
            <x14:sparkline>
              <xm:f>data!A918:N918</xm:f>
              <xm:sqref>O918</xm:sqref>
            </x14:sparkline>
            <x14:sparkline>
              <xm:f>data!A919:N919</xm:f>
              <xm:sqref>O919</xm:sqref>
            </x14:sparkline>
            <x14:sparkline>
              <xm:f>data!A920:N920</xm:f>
              <xm:sqref>O920</xm:sqref>
            </x14:sparkline>
            <x14:sparkline>
              <xm:f>data!A921:N921</xm:f>
              <xm:sqref>O921</xm:sqref>
            </x14:sparkline>
            <x14:sparkline>
              <xm:f>data!A922:N922</xm:f>
              <xm:sqref>O922</xm:sqref>
            </x14:sparkline>
            <x14:sparkline>
              <xm:f>data!A923:N923</xm:f>
              <xm:sqref>O923</xm:sqref>
            </x14:sparkline>
            <x14:sparkline>
              <xm:f>data!A924:N924</xm:f>
              <xm:sqref>O924</xm:sqref>
            </x14:sparkline>
            <x14:sparkline>
              <xm:f>data!A925:N925</xm:f>
              <xm:sqref>O925</xm:sqref>
            </x14:sparkline>
            <x14:sparkline>
              <xm:f>data!A926:N926</xm:f>
              <xm:sqref>O926</xm:sqref>
            </x14:sparkline>
            <x14:sparkline>
              <xm:f>data!A927:N927</xm:f>
              <xm:sqref>O927</xm:sqref>
            </x14:sparkline>
            <x14:sparkline>
              <xm:f>data!A928:N928</xm:f>
              <xm:sqref>O928</xm:sqref>
            </x14:sparkline>
            <x14:sparkline>
              <xm:f>data!A929:N929</xm:f>
              <xm:sqref>O929</xm:sqref>
            </x14:sparkline>
            <x14:sparkline>
              <xm:f>data!A930:N930</xm:f>
              <xm:sqref>O930</xm:sqref>
            </x14:sparkline>
            <x14:sparkline>
              <xm:f>data!A931:N931</xm:f>
              <xm:sqref>O931</xm:sqref>
            </x14:sparkline>
            <x14:sparkline>
              <xm:f>data!A932:N932</xm:f>
              <xm:sqref>O932</xm:sqref>
            </x14:sparkline>
            <x14:sparkline>
              <xm:f>data!A933:N933</xm:f>
              <xm:sqref>O933</xm:sqref>
            </x14:sparkline>
            <x14:sparkline>
              <xm:f>data!A934:N934</xm:f>
              <xm:sqref>O934</xm:sqref>
            </x14:sparkline>
            <x14:sparkline>
              <xm:f>data!A935:N935</xm:f>
              <xm:sqref>O935</xm:sqref>
            </x14:sparkline>
            <x14:sparkline>
              <xm:f>data!A936:N936</xm:f>
              <xm:sqref>O936</xm:sqref>
            </x14:sparkline>
            <x14:sparkline>
              <xm:f>data!A937:N937</xm:f>
              <xm:sqref>O937</xm:sqref>
            </x14:sparkline>
            <x14:sparkline>
              <xm:f>data!A938:N938</xm:f>
              <xm:sqref>O938</xm:sqref>
            </x14:sparkline>
            <x14:sparkline>
              <xm:f>data!A939:N939</xm:f>
              <xm:sqref>O939</xm:sqref>
            </x14:sparkline>
            <x14:sparkline>
              <xm:f>data!A940:N940</xm:f>
              <xm:sqref>O940</xm:sqref>
            </x14:sparkline>
            <x14:sparkline>
              <xm:f>data!A941:N941</xm:f>
              <xm:sqref>O941</xm:sqref>
            </x14:sparkline>
            <x14:sparkline>
              <xm:f>data!A942:N942</xm:f>
              <xm:sqref>O942</xm:sqref>
            </x14:sparkline>
            <x14:sparkline>
              <xm:f>data!A943:N943</xm:f>
              <xm:sqref>O943</xm:sqref>
            </x14:sparkline>
            <x14:sparkline>
              <xm:f>data!A944:N944</xm:f>
              <xm:sqref>O944</xm:sqref>
            </x14:sparkline>
            <x14:sparkline>
              <xm:f>data!A945:N945</xm:f>
              <xm:sqref>O945</xm:sqref>
            </x14:sparkline>
            <x14:sparkline>
              <xm:f>data!A946:N946</xm:f>
              <xm:sqref>O946</xm:sqref>
            </x14:sparkline>
            <x14:sparkline>
              <xm:f>data!A947:N947</xm:f>
              <xm:sqref>O947</xm:sqref>
            </x14:sparkline>
            <x14:sparkline>
              <xm:f>data!A948:N948</xm:f>
              <xm:sqref>O948</xm:sqref>
            </x14:sparkline>
            <x14:sparkline>
              <xm:f>data!A949:N949</xm:f>
              <xm:sqref>O949</xm:sqref>
            </x14:sparkline>
            <x14:sparkline>
              <xm:f>data!A950:N950</xm:f>
              <xm:sqref>O950</xm:sqref>
            </x14:sparkline>
            <x14:sparkline>
              <xm:f>data!A951:N951</xm:f>
              <xm:sqref>O951</xm:sqref>
            </x14:sparkline>
            <x14:sparkline>
              <xm:f>data!A952:N952</xm:f>
              <xm:sqref>O952</xm:sqref>
            </x14:sparkline>
            <x14:sparkline>
              <xm:f>data!A953:N953</xm:f>
              <xm:sqref>O953</xm:sqref>
            </x14:sparkline>
            <x14:sparkline>
              <xm:f>data!A954:N954</xm:f>
              <xm:sqref>O954</xm:sqref>
            </x14:sparkline>
            <x14:sparkline>
              <xm:f>data!A955:N955</xm:f>
              <xm:sqref>O955</xm:sqref>
            </x14:sparkline>
            <x14:sparkline>
              <xm:f>data!A956:N956</xm:f>
              <xm:sqref>O956</xm:sqref>
            </x14:sparkline>
            <x14:sparkline>
              <xm:f>data!A957:N957</xm:f>
              <xm:sqref>O957</xm:sqref>
            </x14:sparkline>
            <x14:sparkline>
              <xm:f>data!A958:N958</xm:f>
              <xm:sqref>O958</xm:sqref>
            </x14:sparkline>
            <x14:sparkline>
              <xm:f>data!A959:N959</xm:f>
              <xm:sqref>O959</xm:sqref>
            </x14:sparkline>
            <x14:sparkline>
              <xm:f>data!A960:N960</xm:f>
              <xm:sqref>O960</xm:sqref>
            </x14:sparkline>
            <x14:sparkline>
              <xm:f>data!A961:N961</xm:f>
              <xm:sqref>O961</xm:sqref>
            </x14:sparkline>
            <x14:sparkline>
              <xm:f>data!A962:N962</xm:f>
              <xm:sqref>O962</xm:sqref>
            </x14:sparkline>
            <x14:sparkline>
              <xm:f>data!A963:N963</xm:f>
              <xm:sqref>O963</xm:sqref>
            </x14:sparkline>
            <x14:sparkline>
              <xm:f>data!A964:N964</xm:f>
              <xm:sqref>O964</xm:sqref>
            </x14:sparkline>
            <x14:sparkline>
              <xm:f>data!A965:N965</xm:f>
              <xm:sqref>O965</xm:sqref>
            </x14:sparkline>
            <x14:sparkline>
              <xm:f>data!A966:N966</xm:f>
              <xm:sqref>O966</xm:sqref>
            </x14:sparkline>
            <x14:sparkline>
              <xm:f>data!A967:N967</xm:f>
              <xm:sqref>O967</xm:sqref>
            </x14:sparkline>
            <x14:sparkline>
              <xm:f>data!A968:N968</xm:f>
              <xm:sqref>O968</xm:sqref>
            </x14:sparkline>
            <x14:sparkline>
              <xm:f>data!A969:N969</xm:f>
              <xm:sqref>O969</xm:sqref>
            </x14:sparkline>
            <x14:sparkline>
              <xm:f>data!A970:N970</xm:f>
              <xm:sqref>O970</xm:sqref>
            </x14:sparkline>
            <x14:sparkline>
              <xm:f>data!A971:N971</xm:f>
              <xm:sqref>O971</xm:sqref>
            </x14:sparkline>
            <x14:sparkline>
              <xm:f>data!A972:N972</xm:f>
              <xm:sqref>O972</xm:sqref>
            </x14:sparkline>
            <x14:sparkline>
              <xm:f>data!A973:N973</xm:f>
              <xm:sqref>O973</xm:sqref>
            </x14:sparkline>
            <x14:sparkline>
              <xm:f>data!A974:N974</xm:f>
              <xm:sqref>O974</xm:sqref>
            </x14:sparkline>
            <x14:sparkline>
              <xm:f>data!A975:N975</xm:f>
              <xm:sqref>O975</xm:sqref>
            </x14:sparkline>
            <x14:sparkline>
              <xm:f>data!A976:N976</xm:f>
              <xm:sqref>O976</xm:sqref>
            </x14:sparkline>
            <x14:sparkline>
              <xm:f>data!A977:N977</xm:f>
              <xm:sqref>O977</xm:sqref>
            </x14:sparkline>
            <x14:sparkline>
              <xm:f>data!A978:N978</xm:f>
              <xm:sqref>O978</xm:sqref>
            </x14:sparkline>
            <x14:sparkline>
              <xm:f>data!A979:N979</xm:f>
              <xm:sqref>O979</xm:sqref>
            </x14:sparkline>
            <x14:sparkline>
              <xm:f>data!A980:N980</xm:f>
              <xm:sqref>O980</xm:sqref>
            </x14:sparkline>
            <x14:sparkline>
              <xm:f>data!A981:N981</xm:f>
              <xm:sqref>O981</xm:sqref>
            </x14:sparkline>
            <x14:sparkline>
              <xm:f>data!A982:N982</xm:f>
              <xm:sqref>O982</xm:sqref>
            </x14:sparkline>
            <x14:sparkline>
              <xm:f>data!A983:N983</xm:f>
              <xm:sqref>O983</xm:sqref>
            </x14:sparkline>
            <x14:sparkline>
              <xm:f>data!A984:N984</xm:f>
              <xm:sqref>O984</xm:sqref>
            </x14:sparkline>
            <x14:sparkline>
              <xm:f>data!A985:N985</xm:f>
              <xm:sqref>O985</xm:sqref>
            </x14:sparkline>
            <x14:sparkline>
              <xm:f>data!A986:N986</xm:f>
              <xm:sqref>O986</xm:sqref>
            </x14:sparkline>
            <x14:sparkline>
              <xm:f>data!A987:N987</xm:f>
              <xm:sqref>O987</xm:sqref>
            </x14:sparkline>
            <x14:sparkline>
              <xm:f>data!A988:N988</xm:f>
              <xm:sqref>O988</xm:sqref>
            </x14:sparkline>
            <x14:sparkline>
              <xm:f>data!A989:N989</xm:f>
              <xm:sqref>O989</xm:sqref>
            </x14:sparkline>
            <x14:sparkline>
              <xm:f>data!A990:N990</xm:f>
              <xm:sqref>O990</xm:sqref>
            </x14:sparkline>
            <x14:sparkline>
              <xm:f>data!A991:N991</xm:f>
              <xm:sqref>O991</xm:sqref>
            </x14:sparkline>
            <x14:sparkline>
              <xm:f>data!A992:N992</xm:f>
              <xm:sqref>O992</xm:sqref>
            </x14:sparkline>
            <x14:sparkline>
              <xm:f>data!A993:N993</xm:f>
              <xm:sqref>O993</xm:sqref>
            </x14:sparkline>
            <x14:sparkline>
              <xm:f>data!A994:N994</xm:f>
              <xm:sqref>O994</xm:sqref>
            </x14:sparkline>
            <x14:sparkline>
              <xm:f>data!A995:N995</xm:f>
              <xm:sqref>O995</xm:sqref>
            </x14:sparkline>
            <x14:sparkline>
              <xm:f>data!A996:N996</xm:f>
              <xm:sqref>O996</xm:sqref>
            </x14:sparkline>
            <x14:sparkline>
              <xm:f>data!A997:N997</xm:f>
              <xm:sqref>O997</xm:sqref>
            </x14:sparkline>
            <x14:sparkline>
              <xm:f>data!A998:N998</xm:f>
              <xm:sqref>O998</xm:sqref>
            </x14:sparkline>
            <x14:sparkline>
              <xm:f>data!A999:N999</xm:f>
              <xm:sqref>O999</xm:sqref>
            </x14:sparkline>
            <x14:sparkline>
              <xm:f>data!A1000:N1000</xm:f>
              <xm:sqref>O1000</xm:sqref>
            </x14:sparkline>
            <x14:sparkline>
              <xm:f>data!A1001:N1001</xm:f>
              <xm:sqref>O1001</xm:sqref>
            </x14:sparkline>
            <x14:sparkline>
              <xm:f>data!A1002:N1002</xm:f>
              <xm:sqref>O1002</xm:sqref>
            </x14:sparkline>
            <x14:sparkline>
              <xm:f>data!A1003:N1003</xm:f>
              <xm:sqref>O1003</xm:sqref>
            </x14:sparkline>
            <x14:sparkline>
              <xm:f>data!A1004:N1004</xm:f>
              <xm:sqref>O1004</xm:sqref>
            </x14:sparkline>
            <x14:sparkline>
              <xm:f>data!A1005:N1005</xm:f>
              <xm:sqref>O1005</xm:sqref>
            </x14:sparkline>
            <x14:sparkline>
              <xm:f>data!A1006:N1006</xm:f>
              <xm:sqref>O1006</xm:sqref>
            </x14:sparkline>
            <x14:sparkline>
              <xm:f>data!A1007:N1007</xm:f>
              <xm:sqref>O1007</xm:sqref>
            </x14:sparkline>
            <x14:sparkline>
              <xm:f>data!A1008:N1008</xm:f>
              <xm:sqref>O1008</xm:sqref>
            </x14:sparkline>
            <x14:sparkline>
              <xm:f>data!A1009:N1009</xm:f>
              <xm:sqref>O1009</xm:sqref>
            </x14:sparkline>
            <x14:sparkline>
              <xm:f>data!A1010:N1010</xm:f>
              <xm:sqref>O1010</xm:sqref>
            </x14:sparkline>
            <x14:sparkline>
              <xm:f>data!A1011:N1011</xm:f>
              <xm:sqref>O1011</xm:sqref>
            </x14:sparkline>
            <x14:sparkline>
              <xm:f>data!A1012:N1012</xm:f>
              <xm:sqref>O1012</xm:sqref>
            </x14:sparkline>
            <x14:sparkline>
              <xm:f>data!A1013:N1013</xm:f>
              <xm:sqref>O1013</xm:sqref>
            </x14:sparkline>
            <x14:sparkline>
              <xm:f>data!A1014:N1014</xm:f>
              <xm:sqref>O1014</xm:sqref>
            </x14:sparkline>
            <x14:sparkline>
              <xm:f>data!A1015:N1015</xm:f>
              <xm:sqref>O1015</xm:sqref>
            </x14:sparkline>
            <x14:sparkline>
              <xm:f>data!A1016:N1016</xm:f>
              <xm:sqref>O1016</xm:sqref>
            </x14:sparkline>
            <x14:sparkline>
              <xm:f>data!A1017:N1017</xm:f>
              <xm:sqref>O1017</xm:sqref>
            </x14:sparkline>
            <x14:sparkline>
              <xm:f>data!A1018:N1018</xm:f>
              <xm:sqref>O1018</xm:sqref>
            </x14:sparkline>
            <x14:sparkline>
              <xm:f>data!A1019:N1019</xm:f>
              <xm:sqref>O1019</xm:sqref>
            </x14:sparkline>
            <x14:sparkline>
              <xm:f>data!A1020:N1020</xm:f>
              <xm:sqref>O1020</xm:sqref>
            </x14:sparkline>
            <x14:sparkline>
              <xm:f>data!A1021:N1021</xm:f>
              <xm:sqref>O1021</xm:sqref>
            </x14:sparkline>
            <x14:sparkline>
              <xm:f>data!A1022:N1022</xm:f>
              <xm:sqref>O1022</xm:sqref>
            </x14:sparkline>
            <x14:sparkline>
              <xm:f>data!A1023:N1023</xm:f>
              <xm:sqref>O1023</xm:sqref>
            </x14:sparkline>
            <x14:sparkline>
              <xm:f>data!A1024:N1024</xm:f>
              <xm:sqref>O1024</xm:sqref>
            </x14:sparkline>
            <x14:sparkline>
              <xm:f>data!A1025:N1025</xm:f>
              <xm:sqref>O1025</xm:sqref>
            </x14:sparkline>
            <x14:sparkline>
              <xm:f>data!A1026:N1026</xm:f>
              <xm:sqref>O1026</xm:sqref>
            </x14:sparkline>
            <x14:sparkline>
              <xm:f>data!A1027:N1027</xm:f>
              <xm:sqref>O1027</xm:sqref>
            </x14:sparkline>
            <x14:sparkline>
              <xm:f>data!A1028:N1028</xm:f>
              <xm:sqref>O1028</xm:sqref>
            </x14:sparkline>
            <x14:sparkline>
              <xm:f>data!A1029:N1029</xm:f>
              <xm:sqref>O1029</xm:sqref>
            </x14:sparkline>
            <x14:sparkline>
              <xm:f>data!A1030:N1030</xm:f>
              <xm:sqref>O1030</xm:sqref>
            </x14:sparkline>
            <x14:sparkline>
              <xm:f>data!A1031:N1031</xm:f>
              <xm:sqref>O1031</xm:sqref>
            </x14:sparkline>
            <x14:sparkline>
              <xm:f>data!A1032:N1032</xm:f>
              <xm:sqref>O1032</xm:sqref>
            </x14:sparkline>
            <x14:sparkline>
              <xm:f>data!A1033:N1033</xm:f>
              <xm:sqref>O1033</xm:sqref>
            </x14:sparkline>
            <x14:sparkline>
              <xm:f>data!A1034:N1034</xm:f>
              <xm:sqref>O1034</xm:sqref>
            </x14:sparkline>
            <x14:sparkline>
              <xm:f>data!A1035:N1035</xm:f>
              <xm:sqref>O1035</xm:sqref>
            </x14:sparkline>
            <x14:sparkline>
              <xm:f>data!A1036:N1036</xm:f>
              <xm:sqref>O1036</xm:sqref>
            </x14:sparkline>
            <x14:sparkline>
              <xm:f>data!A1037:N1037</xm:f>
              <xm:sqref>O1037</xm:sqref>
            </x14:sparkline>
            <x14:sparkline>
              <xm:f>data!A1038:N1038</xm:f>
              <xm:sqref>O1038</xm:sqref>
            </x14:sparkline>
            <x14:sparkline>
              <xm:f>data!A1039:N1039</xm:f>
              <xm:sqref>O1039</xm:sqref>
            </x14:sparkline>
            <x14:sparkline>
              <xm:f>data!A1040:N1040</xm:f>
              <xm:sqref>O1040</xm:sqref>
            </x14:sparkline>
            <x14:sparkline>
              <xm:f>data!A1041:N1041</xm:f>
              <xm:sqref>O1041</xm:sqref>
            </x14:sparkline>
            <x14:sparkline>
              <xm:f>data!A1042:N1042</xm:f>
              <xm:sqref>O1042</xm:sqref>
            </x14:sparkline>
            <x14:sparkline>
              <xm:f>data!A1043:N1043</xm:f>
              <xm:sqref>O1043</xm:sqref>
            </x14:sparkline>
            <x14:sparkline>
              <xm:f>data!A1044:N1044</xm:f>
              <xm:sqref>O1044</xm:sqref>
            </x14:sparkline>
            <x14:sparkline>
              <xm:f>data!A1045:N1045</xm:f>
              <xm:sqref>O1045</xm:sqref>
            </x14:sparkline>
            <x14:sparkline>
              <xm:f>data!A1046:N1046</xm:f>
              <xm:sqref>O1046</xm:sqref>
            </x14:sparkline>
            <x14:sparkline>
              <xm:f>data!A1047:N1047</xm:f>
              <xm:sqref>O1047</xm:sqref>
            </x14:sparkline>
            <x14:sparkline>
              <xm:f>data!A1048:N1048</xm:f>
              <xm:sqref>O1048</xm:sqref>
            </x14:sparkline>
            <x14:sparkline>
              <xm:f>data!A1049:N1049</xm:f>
              <xm:sqref>O1049</xm:sqref>
            </x14:sparkline>
            <x14:sparkline>
              <xm:f>data!A1050:N1050</xm:f>
              <xm:sqref>O1050</xm:sqref>
            </x14:sparkline>
            <x14:sparkline>
              <xm:f>data!A1051:N1051</xm:f>
              <xm:sqref>O1051</xm:sqref>
            </x14:sparkline>
            <x14:sparkline>
              <xm:f>data!A1052:N1052</xm:f>
              <xm:sqref>O1052</xm:sqref>
            </x14:sparkline>
            <x14:sparkline>
              <xm:f>data!A1053:N1053</xm:f>
              <xm:sqref>O1053</xm:sqref>
            </x14:sparkline>
            <x14:sparkline>
              <xm:f>data!A1054:N1054</xm:f>
              <xm:sqref>O1054</xm:sqref>
            </x14:sparkline>
            <x14:sparkline>
              <xm:f>data!A1055:N1055</xm:f>
              <xm:sqref>O1055</xm:sqref>
            </x14:sparkline>
            <x14:sparkline>
              <xm:f>data!A1056:N1056</xm:f>
              <xm:sqref>O1056</xm:sqref>
            </x14:sparkline>
            <x14:sparkline>
              <xm:f>data!A1057:N1057</xm:f>
              <xm:sqref>O1057</xm:sqref>
            </x14:sparkline>
            <x14:sparkline>
              <xm:f>data!A1058:N1058</xm:f>
              <xm:sqref>O1058</xm:sqref>
            </x14:sparkline>
            <x14:sparkline>
              <xm:f>data!A1059:N1059</xm:f>
              <xm:sqref>O1059</xm:sqref>
            </x14:sparkline>
            <x14:sparkline>
              <xm:f>data!A1060:N1060</xm:f>
              <xm:sqref>O1060</xm:sqref>
            </x14:sparkline>
            <x14:sparkline>
              <xm:f>data!A1061:N1061</xm:f>
              <xm:sqref>O1061</xm:sqref>
            </x14:sparkline>
            <x14:sparkline>
              <xm:f>data!A1062:N1062</xm:f>
              <xm:sqref>O1062</xm:sqref>
            </x14:sparkline>
            <x14:sparkline>
              <xm:f>data!A1063:N1063</xm:f>
              <xm:sqref>O1063</xm:sqref>
            </x14:sparkline>
            <x14:sparkline>
              <xm:f>data!A1064:N1064</xm:f>
              <xm:sqref>O1064</xm:sqref>
            </x14:sparkline>
            <x14:sparkline>
              <xm:f>data!A1065:N1065</xm:f>
              <xm:sqref>O1065</xm:sqref>
            </x14:sparkline>
            <x14:sparkline>
              <xm:f>data!A1066:N1066</xm:f>
              <xm:sqref>O1066</xm:sqref>
            </x14:sparkline>
            <x14:sparkline>
              <xm:f>data!A1067:N1067</xm:f>
              <xm:sqref>O1067</xm:sqref>
            </x14:sparkline>
            <x14:sparkline>
              <xm:f>data!A1068:N1068</xm:f>
              <xm:sqref>O1068</xm:sqref>
            </x14:sparkline>
            <x14:sparkline>
              <xm:f>data!A1069:N1069</xm:f>
              <xm:sqref>O1069</xm:sqref>
            </x14:sparkline>
            <x14:sparkline>
              <xm:f>data!A1070:N1070</xm:f>
              <xm:sqref>O1070</xm:sqref>
            </x14:sparkline>
            <x14:sparkline>
              <xm:f>data!A1071:N1071</xm:f>
              <xm:sqref>O1071</xm:sqref>
            </x14:sparkline>
            <x14:sparkline>
              <xm:f>data!A1072:N1072</xm:f>
              <xm:sqref>O1072</xm:sqref>
            </x14:sparkline>
            <x14:sparkline>
              <xm:f>data!A1073:N1073</xm:f>
              <xm:sqref>O1073</xm:sqref>
            </x14:sparkline>
            <x14:sparkline>
              <xm:f>data!A1074:N1074</xm:f>
              <xm:sqref>O1074</xm:sqref>
            </x14:sparkline>
            <x14:sparkline>
              <xm:f>data!A1075:N1075</xm:f>
              <xm:sqref>O1075</xm:sqref>
            </x14:sparkline>
            <x14:sparkline>
              <xm:f>data!A1076:N1076</xm:f>
              <xm:sqref>O1076</xm:sqref>
            </x14:sparkline>
            <x14:sparkline>
              <xm:f>data!A1077:N1077</xm:f>
              <xm:sqref>O1077</xm:sqref>
            </x14:sparkline>
            <x14:sparkline>
              <xm:f>data!A1078:N1078</xm:f>
              <xm:sqref>O1078</xm:sqref>
            </x14:sparkline>
            <x14:sparkline>
              <xm:f>data!A1079:N1079</xm:f>
              <xm:sqref>O1079</xm:sqref>
            </x14:sparkline>
            <x14:sparkline>
              <xm:f>data!A1080:N1080</xm:f>
              <xm:sqref>O1080</xm:sqref>
            </x14:sparkline>
            <x14:sparkline>
              <xm:f>data!A1081:N1081</xm:f>
              <xm:sqref>O1081</xm:sqref>
            </x14:sparkline>
            <x14:sparkline>
              <xm:f>data!A1082:N1082</xm:f>
              <xm:sqref>O1082</xm:sqref>
            </x14:sparkline>
            <x14:sparkline>
              <xm:f>data!A1083:N1083</xm:f>
              <xm:sqref>O1083</xm:sqref>
            </x14:sparkline>
            <x14:sparkline>
              <xm:f>data!A1084:N1084</xm:f>
              <xm:sqref>O1084</xm:sqref>
            </x14:sparkline>
            <x14:sparkline>
              <xm:f>data!A1085:N1085</xm:f>
              <xm:sqref>O1085</xm:sqref>
            </x14:sparkline>
            <x14:sparkline>
              <xm:f>data!A1086:N1086</xm:f>
              <xm:sqref>O1086</xm:sqref>
            </x14:sparkline>
            <x14:sparkline>
              <xm:f>data!A1087:N1087</xm:f>
              <xm:sqref>O1087</xm:sqref>
            </x14:sparkline>
            <x14:sparkline>
              <xm:f>data!A1088:N1088</xm:f>
              <xm:sqref>O1088</xm:sqref>
            </x14:sparkline>
            <x14:sparkline>
              <xm:f>data!A1089:N1089</xm:f>
              <xm:sqref>O1089</xm:sqref>
            </x14:sparkline>
            <x14:sparkline>
              <xm:f>data!A1090:N1090</xm:f>
              <xm:sqref>O1090</xm:sqref>
            </x14:sparkline>
            <x14:sparkline>
              <xm:f>data!A1091:N1091</xm:f>
              <xm:sqref>O1091</xm:sqref>
            </x14:sparkline>
            <x14:sparkline>
              <xm:f>data!A1092:N1092</xm:f>
              <xm:sqref>O1092</xm:sqref>
            </x14:sparkline>
            <x14:sparkline>
              <xm:f>data!A1093:N1093</xm:f>
              <xm:sqref>O1093</xm:sqref>
            </x14:sparkline>
            <x14:sparkline>
              <xm:f>data!A1094:N1094</xm:f>
              <xm:sqref>O1094</xm:sqref>
            </x14:sparkline>
            <x14:sparkline>
              <xm:f>data!A1095:N1095</xm:f>
              <xm:sqref>O1095</xm:sqref>
            </x14:sparkline>
            <x14:sparkline>
              <xm:f>data!A1096:N1096</xm:f>
              <xm:sqref>O1096</xm:sqref>
            </x14:sparkline>
            <x14:sparkline>
              <xm:f>data!A1097:N1097</xm:f>
              <xm:sqref>O1097</xm:sqref>
            </x14:sparkline>
            <x14:sparkline>
              <xm:f>data!A1098:N1098</xm:f>
              <xm:sqref>O1098</xm:sqref>
            </x14:sparkline>
            <x14:sparkline>
              <xm:f>data!A1099:N1099</xm:f>
              <xm:sqref>O1099</xm:sqref>
            </x14:sparkline>
            <x14:sparkline>
              <xm:f>data!A1100:N1100</xm:f>
              <xm:sqref>O1100</xm:sqref>
            </x14:sparkline>
            <x14:sparkline>
              <xm:f>data!A1101:N1101</xm:f>
              <xm:sqref>O1101</xm:sqref>
            </x14:sparkline>
            <x14:sparkline>
              <xm:f>data!A1102:N1102</xm:f>
              <xm:sqref>O1102</xm:sqref>
            </x14:sparkline>
            <x14:sparkline>
              <xm:f>data!A1103:N1103</xm:f>
              <xm:sqref>O1103</xm:sqref>
            </x14:sparkline>
            <x14:sparkline>
              <xm:f>data!A1104:N1104</xm:f>
              <xm:sqref>O1104</xm:sqref>
            </x14:sparkline>
            <x14:sparkline>
              <xm:f>data!A1105:N1105</xm:f>
              <xm:sqref>O1105</xm:sqref>
            </x14:sparkline>
            <x14:sparkline>
              <xm:f>data!A1106:N1106</xm:f>
              <xm:sqref>O1106</xm:sqref>
            </x14:sparkline>
            <x14:sparkline>
              <xm:f>data!A1107:N1107</xm:f>
              <xm:sqref>O1107</xm:sqref>
            </x14:sparkline>
            <x14:sparkline>
              <xm:f>data!A1108:N1108</xm:f>
              <xm:sqref>O1108</xm:sqref>
            </x14:sparkline>
            <x14:sparkline>
              <xm:f>data!A1109:N1109</xm:f>
              <xm:sqref>O1109</xm:sqref>
            </x14:sparkline>
            <x14:sparkline>
              <xm:f>data!A1110:N1110</xm:f>
              <xm:sqref>O1110</xm:sqref>
            </x14:sparkline>
            <x14:sparkline>
              <xm:f>data!A1111:N1111</xm:f>
              <xm:sqref>O1111</xm:sqref>
            </x14:sparkline>
            <x14:sparkline>
              <xm:f>data!A1112:N1112</xm:f>
              <xm:sqref>O1112</xm:sqref>
            </x14:sparkline>
            <x14:sparkline>
              <xm:f>data!A1113:N1113</xm:f>
              <xm:sqref>O1113</xm:sqref>
            </x14:sparkline>
            <x14:sparkline>
              <xm:f>data!A1114:N1114</xm:f>
              <xm:sqref>O1114</xm:sqref>
            </x14:sparkline>
            <x14:sparkline>
              <xm:f>data!A1115:N1115</xm:f>
              <xm:sqref>O1115</xm:sqref>
            </x14:sparkline>
            <x14:sparkline>
              <xm:f>data!A1116:N1116</xm:f>
              <xm:sqref>O1116</xm:sqref>
            </x14:sparkline>
            <x14:sparkline>
              <xm:f>data!A1117:N1117</xm:f>
              <xm:sqref>O1117</xm:sqref>
            </x14:sparkline>
            <x14:sparkline>
              <xm:f>data!A1118:N1118</xm:f>
              <xm:sqref>O1118</xm:sqref>
            </x14:sparkline>
            <x14:sparkline>
              <xm:f>data!A1119:N1119</xm:f>
              <xm:sqref>O1119</xm:sqref>
            </x14:sparkline>
            <x14:sparkline>
              <xm:f>data!A1120:N1120</xm:f>
              <xm:sqref>O1120</xm:sqref>
            </x14:sparkline>
            <x14:sparkline>
              <xm:f>data!A1121:N1121</xm:f>
              <xm:sqref>O1121</xm:sqref>
            </x14:sparkline>
            <x14:sparkline>
              <xm:f>data!A1122:N1122</xm:f>
              <xm:sqref>O1122</xm:sqref>
            </x14:sparkline>
            <x14:sparkline>
              <xm:f>data!A1123:N1123</xm:f>
              <xm:sqref>O1123</xm:sqref>
            </x14:sparkline>
            <x14:sparkline>
              <xm:f>data!A1124:N1124</xm:f>
              <xm:sqref>O1124</xm:sqref>
            </x14:sparkline>
            <x14:sparkline>
              <xm:f>data!A1125:N1125</xm:f>
              <xm:sqref>O1125</xm:sqref>
            </x14:sparkline>
            <x14:sparkline>
              <xm:f>data!A1126:N1126</xm:f>
              <xm:sqref>O1126</xm:sqref>
            </x14:sparkline>
            <x14:sparkline>
              <xm:f>data!A1127:N1127</xm:f>
              <xm:sqref>O1127</xm:sqref>
            </x14:sparkline>
            <x14:sparkline>
              <xm:f>data!A1128:N1128</xm:f>
              <xm:sqref>O1128</xm:sqref>
            </x14:sparkline>
            <x14:sparkline>
              <xm:f>data!A1129:N1129</xm:f>
              <xm:sqref>O1129</xm:sqref>
            </x14:sparkline>
            <x14:sparkline>
              <xm:f>data!A1130:N1130</xm:f>
              <xm:sqref>O1130</xm:sqref>
            </x14:sparkline>
            <x14:sparkline>
              <xm:f>data!A1131:N1131</xm:f>
              <xm:sqref>O1131</xm:sqref>
            </x14:sparkline>
            <x14:sparkline>
              <xm:f>data!A1132:N1132</xm:f>
              <xm:sqref>O1132</xm:sqref>
            </x14:sparkline>
            <x14:sparkline>
              <xm:f>data!A1133:N1133</xm:f>
              <xm:sqref>O1133</xm:sqref>
            </x14:sparkline>
            <x14:sparkline>
              <xm:f>data!A1134:N1134</xm:f>
              <xm:sqref>O1134</xm:sqref>
            </x14:sparkline>
            <x14:sparkline>
              <xm:f>data!A1135:N1135</xm:f>
              <xm:sqref>O1135</xm:sqref>
            </x14:sparkline>
            <x14:sparkline>
              <xm:f>data!A1136:N1136</xm:f>
              <xm:sqref>O1136</xm:sqref>
            </x14:sparkline>
            <x14:sparkline>
              <xm:f>data!A1137:N1137</xm:f>
              <xm:sqref>O1137</xm:sqref>
            </x14:sparkline>
            <x14:sparkline>
              <xm:f>data!A1138:N1138</xm:f>
              <xm:sqref>O1138</xm:sqref>
            </x14:sparkline>
            <x14:sparkline>
              <xm:f>data!A1139:N1139</xm:f>
              <xm:sqref>O1139</xm:sqref>
            </x14:sparkline>
            <x14:sparkline>
              <xm:f>data!A1140:N1140</xm:f>
              <xm:sqref>O1140</xm:sqref>
            </x14:sparkline>
            <x14:sparkline>
              <xm:f>data!A1141:N1141</xm:f>
              <xm:sqref>O1141</xm:sqref>
            </x14:sparkline>
            <x14:sparkline>
              <xm:f>data!A1142:N1142</xm:f>
              <xm:sqref>O1142</xm:sqref>
            </x14:sparkline>
            <x14:sparkline>
              <xm:f>data!A1143:N1143</xm:f>
              <xm:sqref>O1143</xm:sqref>
            </x14:sparkline>
            <x14:sparkline>
              <xm:f>data!A1144:N1144</xm:f>
              <xm:sqref>O1144</xm:sqref>
            </x14:sparkline>
            <x14:sparkline>
              <xm:f>data!A1145:N1145</xm:f>
              <xm:sqref>O1145</xm:sqref>
            </x14:sparkline>
            <x14:sparkline>
              <xm:f>data!A1146:N1146</xm:f>
              <xm:sqref>O1146</xm:sqref>
            </x14:sparkline>
            <x14:sparkline>
              <xm:f>data!A1147:N1147</xm:f>
              <xm:sqref>O1147</xm:sqref>
            </x14:sparkline>
            <x14:sparkline>
              <xm:f>data!A1148:N1148</xm:f>
              <xm:sqref>O1148</xm:sqref>
            </x14:sparkline>
            <x14:sparkline>
              <xm:f>data!A1149:N1149</xm:f>
              <xm:sqref>O1149</xm:sqref>
            </x14:sparkline>
            <x14:sparkline>
              <xm:f>data!A1150:N1150</xm:f>
              <xm:sqref>O1150</xm:sqref>
            </x14:sparkline>
            <x14:sparkline>
              <xm:f>data!A1151:N1151</xm:f>
              <xm:sqref>O1151</xm:sqref>
            </x14:sparkline>
            <x14:sparkline>
              <xm:f>data!A1152:N1152</xm:f>
              <xm:sqref>O1152</xm:sqref>
            </x14:sparkline>
            <x14:sparkline>
              <xm:f>data!A1153:N1153</xm:f>
              <xm:sqref>O1153</xm:sqref>
            </x14:sparkline>
            <x14:sparkline>
              <xm:f>data!A1154:N1154</xm:f>
              <xm:sqref>O1154</xm:sqref>
            </x14:sparkline>
            <x14:sparkline>
              <xm:f>data!A1155:N1155</xm:f>
              <xm:sqref>O1155</xm:sqref>
            </x14:sparkline>
            <x14:sparkline>
              <xm:f>data!A1156:N1156</xm:f>
              <xm:sqref>O1156</xm:sqref>
            </x14:sparkline>
            <x14:sparkline>
              <xm:f>data!A1157:N1157</xm:f>
              <xm:sqref>O1157</xm:sqref>
            </x14:sparkline>
            <x14:sparkline>
              <xm:f>data!A1158:N1158</xm:f>
              <xm:sqref>O1158</xm:sqref>
            </x14:sparkline>
            <x14:sparkline>
              <xm:f>data!A1159:N1159</xm:f>
              <xm:sqref>O1159</xm:sqref>
            </x14:sparkline>
            <x14:sparkline>
              <xm:f>data!A1160:N1160</xm:f>
              <xm:sqref>O1160</xm:sqref>
            </x14:sparkline>
            <x14:sparkline>
              <xm:f>data!A1161:N1161</xm:f>
              <xm:sqref>O1161</xm:sqref>
            </x14:sparkline>
            <x14:sparkline>
              <xm:f>data!A1162:N1162</xm:f>
              <xm:sqref>O1162</xm:sqref>
            </x14:sparkline>
            <x14:sparkline>
              <xm:f>data!A1163:N1163</xm:f>
              <xm:sqref>O1163</xm:sqref>
            </x14:sparkline>
            <x14:sparkline>
              <xm:f>data!A1164:N1164</xm:f>
              <xm:sqref>O1164</xm:sqref>
            </x14:sparkline>
            <x14:sparkline>
              <xm:f>data!A1165:N1165</xm:f>
              <xm:sqref>O1165</xm:sqref>
            </x14:sparkline>
            <x14:sparkline>
              <xm:f>data!A1166:N1166</xm:f>
              <xm:sqref>O1166</xm:sqref>
            </x14:sparkline>
            <x14:sparkline>
              <xm:f>data!A1167:N1167</xm:f>
              <xm:sqref>O1167</xm:sqref>
            </x14:sparkline>
            <x14:sparkline>
              <xm:f>data!A1168:N1168</xm:f>
              <xm:sqref>O1168</xm:sqref>
            </x14:sparkline>
            <x14:sparkline>
              <xm:f>data!A1169:N1169</xm:f>
              <xm:sqref>O1169</xm:sqref>
            </x14:sparkline>
            <x14:sparkline>
              <xm:f>data!A1170:N1170</xm:f>
              <xm:sqref>O1170</xm:sqref>
            </x14:sparkline>
            <x14:sparkline>
              <xm:f>data!A1171:N1171</xm:f>
              <xm:sqref>O1171</xm:sqref>
            </x14:sparkline>
            <x14:sparkline>
              <xm:f>data!A1172:N1172</xm:f>
              <xm:sqref>O1172</xm:sqref>
            </x14:sparkline>
            <x14:sparkline>
              <xm:f>data!A1173:N1173</xm:f>
              <xm:sqref>O1173</xm:sqref>
            </x14:sparkline>
            <x14:sparkline>
              <xm:f>data!A1174:N1174</xm:f>
              <xm:sqref>O1174</xm:sqref>
            </x14:sparkline>
            <x14:sparkline>
              <xm:f>data!A1175:N1175</xm:f>
              <xm:sqref>O1175</xm:sqref>
            </x14:sparkline>
            <x14:sparkline>
              <xm:f>data!A1176:N1176</xm:f>
              <xm:sqref>O1176</xm:sqref>
            </x14:sparkline>
            <x14:sparkline>
              <xm:f>data!A1177:N1177</xm:f>
              <xm:sqref>O1177</xm:sqref>
            </x14:sparkline>
            <x14:sparkline>
              <xm:f>data!A1178:N1178</xm:f>
              <xm:sqref>O1178</xm:sqref>
            </x14:sparkline>
            <x14:sparkline>
              <xm:f>data!A1179:N1179</xm:f>
              <xm:sqref>O1179</xm:sqref>
            </x14:sparkline>
            <x14:sparkline>
              <xm:f>data!A1180:N1180</xm:f>
              <xm:sqref>O1180</xm:sqref>
            </x14:sparkline>
            <x14:sparkline>
              <xm:f>data!A1181:N1181</xm:f>
              <xm:sqref>O1181</xm:sqref>
            </x14:sparkline>
            <x14:sparkline>
              <xm:f>data!A1182:N1182</xm:f>
              <xm:sqref>O1182</xm:sqref>
            </x14:sparkline>
            <x14:sparkline>
              <xm:f>data!A1183:N1183</xm:f>
              <xm:sqref>O1183</xm:sqref>
            </x14:sparkline>
            <x14:sparkline>
              <xm:f>data!A1184:N1184</xm:f>
              <xm:sqref>O1184</xm:sqref>
            </x14:sparkline>
            <x14:sparkline>
              <xm:f>data!A1185:N1185</xm:f>
              <xm:sqref>O1185</xm:sqref>
            </x14:sparkline>
            <x14:sparkline>
              <xm:f>data!A1186:N1186</xm:f>
              <xm:sqref>O1186</xm:sqref>
            </x14:sparkline>
            <x14:sparkline>
              <xm:f>data!A1187:N1187</xm:f>
              <xm:sqref>O1187</xm:sqref>
            </x14:sparkline>
            <x14:sparkline>
              <xm:f>data!A1188:N1188</xm:f>
              <xm:sqref>O1188</xm:sqref>
            </x14:sparkline>
            <x14:sparkline>
              <xm:f>data!A1189:N1189</xm:f>
              <xm:sqref>O1189</xm:sqref>
            </x14:sparkline>
            <x14:sparkline>
              <xm:f>data!A1190:N1190</xm:f>
              <xm:sqref>O1190</xm:sqref>
            </x14:sparkline>
            <x14:sparkline>
              <xm:f>data!A1191:N1191</xm:f>
              <xm:sqref>O1191</xm:sqref>
            </x14:sparkline>
            <x14:sparkline>
              <xm:f>data!A1192:N1192</xm:f>
              <xm:sqref>O1192</xm:sqref>
            </x14:sparkline>
            <x14:sparkline>
              <xm:f>data!A1193:N1193</xm:f>
              <xm:sqref>O1193</xm:sqref>
            </x14:sparkline>
            <x14:sparkline>
              <xm:f>data!A1194:N1194</xm:f>
              <xm:sqref>O1194</xm:sqref>
            </x14:sparkline>
            <x14:sparkline>
              <xm:f>data!A1195:N1195</xm:f>
              <xm:sqref>O1195</xm:sqref>
            </x14:sparkline>
            <x14:sparkline>
              <xm:f>data!A1196:N1196</xm:f>
              <xm:sqref>O1196</xm:sqref>
            </x14:sparkline>
            <x14:sparkline>
              <xm:f>data!A1197:N1197</xm:f>
              <xm:sqref>O1197</xm:sqref>
            </x14:sparkline>
            <x14:sparkline>
              <xm:f>data!A1198:N1198</xm:f>
              <xm:sqref>O1198</xm:sqref>
            </x14:sparkline>
            <x14:sparkline>
              <xm:f>data!A1199:N1199</xm:f>
              <xm:sqref>O1199</xm:sqref>
            </x14:sparkline>
            <x14:sparkline>
              <xm:f>data!A1200:N1200</xm:f>
              <xm:sqref>O1200</xm:sqref>
            </x14:sparkline>
            <x14:sparkline>
              <xm:f>data!A1201:N1201</xm:f>
              <xm:sqref>O1201</xm:sqref>
            </x14:sparkline>
            <x14:sparkline>
              <xm:f>data!A1202:N1202</xm:f>
              <xm:sqref>O1202</xm:sqref>
            </x14:sparkline>
            <x14:sparkline>
              <xm:f>data!A1203:N1203</xm:f>
              <xm:sqref>O1203</xm:sqref>
            </x14:sparkline>
            <x14:sparkline>
              <xm:f>data!A1204:N1204</xm:f>
              <xm:sqref>O1204</xm:sqref>
            </x14:sparkline>
            <x14:sparkline>
              <xm:f>data!A1205:N1205</xm:f>
              <xm:sqref>O1205</xm:sqref>
            </x14:sparkline>
            <x14:sparkline>
              <xm:f>data!A1206:N1206</xm:f>
              <xm:sqref>O1206</xm:sqref>
            </x14:sparkline>
            <x14:sparkline>
              <xm:f>data!A1207:N1207</xm:f>
              <xm:sqref>O1207</xm:sqref>
            </x14:sparkline>
            <x14:sparkline>
              <xm:f>data!A1208:N1208</xm:f>
              <xm:sqref>O1208</xm:sqref>
            </x14:sparkline>
            <x14:sparkline>
              <xm:f>data!A1209:N1209</xm:f>
              <xm:sqref>O1209</xm:sqref>
            </x14:sparkline>
            <x14:sparkline>
              <xm:f>data!A1210:N1210</xm:f>
              <xm:sqref>O1210</xm:sqref>
            </x14:sparkline>
            <x14:sparkline>
              <xm:f>data!A1211:N1211</xm:f>
              <xm:sqref>O1211</xm:sqref>
            </x14:sparkline>
            <x14:sparkline>
              <xm:f>data!A1212:N1212</xm:f>
              <xm:sqref>O1212</xm:sqref>
            </x14:sparkline>
            <x14:sparkline>
              <xm:f>data!A1213:N1213</xm:f>
              <xm:sqref>O1213</xm:sqref>
            </x14:sparkline>
            <x14:sparkline>
              <xm:f>data!A1214:N1214</xm:f>
              <xm:sqref>O1214</xm:sqref>
            </x14:sparkline>
            <x14:sparkline>
              <xm:f>data!A1215:N1215</xm:f>
              <xm:sqref>O1215</xm:sqref>
            </x14:sparkline>
            <x14:sparkline>
              <xm:f>data!A1216:N1216</xm:f>
              <xm:sqref>O1216</xm:sqref>
            </x14:sparkline>
            <x14:sparkline>
              <xm:f>data!A1217:N1217</xm:f>
              <xm:sqref>O1217</xm:sqref>
            </x14:sparkline>
            <x14:sparkline>
              <xm:f>data!A1218:N1218</xm:f>
              <xm:sqref>O1218</xm:sqref>
            </x14:sparkline>
            <x14:sparkline>
              <xm:f>data!A1219:N1219</xm:f>
              <xm:sqref>O1219</xm:sqref>
            </x14:sparkline>
            <x14:sparkline>
              <xm:f>data!A1220:N1220</xm:f>
              <xm:sqref>O1220</xm:sqref>
            </x14:sparkline>
            <x14:sparkline>
              <xm:f>data!A1221:N1221</xm:f>
              <xm:sqref>O1221</xm:sqref>
            </x14:sparkline>
            <x14:sparkline>
              <xm:f>data!A1222:N1222</xm:f>
              <xm:sqref>O1222</xm:sqref>
            </x14:sparkline>
            <x14:sparkline>
              <xm:f>data!A1223:N1223</xm:f>
              <xm:sqref>O1223</xm:sqref>
            </x14:sparkline>
            <x14:sparkline>
              <xm:f>data!A1224:N1224</xm:f>
              <xm:sqref>O1224</xm:sqref>
            </x14:sparkline>
            <x14:sparkline>
              <xm:f>data!A1225:N1225</xm:f>
              <xm:sqref>O1225</xm:sqref>
            </x14:sparkline>
            <x14:sparkline>
              <xm:f>data!A1226:N1226</xm:f>
              <xm:sqref>O1226</xm:sqref>
            </x14:sparkline>
            <x14:sparkline>
              <xm:f>data!A1227:N1227</xm:f>
              <xm:sqref>O1227</xm:sqref>
            </x14:sparkline>
            <x14:sparkline>
              <xm:f>data!A1228:N1228</xm:f>
              <xm:sqref>O1228</xm:sqref>
            </x14:sparkline>
            <x14:sparkline>
              <xm:f>data!A1229:N1229</xm:f>
              <xm:sqref>O1229</xm:sqref>
            </x14:sparkline>
            <x14:sparkline>
              <xm:f>data!A1230:N1230</xm:f>
              <xm:sqref>O1230</xm:sqref>
            </x14:sparkline>
            <x14:sparkline>
              <xm:f>data!A1231:N1231</xm:f>
              <xm:sqref>O1231</xm:sqref>
            </x14:sparkline>
            <x14:sparkline>
              <xm:f>data!A1232:N1232</xm:f>
              <xm:sqref>O1232</xm:sqref>
            </x14:sparkline>
            <x14:sparkline>
              <xm:f>data!A1233:N1233</xm:f>
              <xm:sqref>O1233</xm:sqref>
            </x14:sparkline>
            <x14:sparkline>
              <xm:f>data!A1234:N1234</xm:f>
              <xm:sqref>O1234</xm:sqref>
            </x14:sparkline>
            <x14:sparkline>
              <xm:f>data!A1235:N1235</xm:f>
              <xm:sqref>O1235</xm:sqref>
            </x14:sparkline>
            <x14:sparkline>
              <xm:f>data!A1236:N1236</xm:f>
              <xm:sqref>O1236</xm:sqref>
            </x14:sparkline>
            <x14:sparkline>
              <xm:f>data!A1237:N1237</xm:f>
              <xm:sqref>O1237</xm:sqref>
            </x14:sparkline>
            <x14:sparkline>
              <xm:f>data!A1238:N1238</xm:f>
              <xm:sqref>O1238</xm:sqref>
            </x14:sparkline>
            <x14:sparkline>
              <xm:f>data!A1239:N1239</xm:f>
              <xm:sqref>O1239</xm:sqref>
            </x14:sparkline>
            <x14:sparkline>
              <xm:f>data!A1240:N1240</xm:f>
              <xm:sqref>O1240</xm:sqref>
            </x14:sparkline>
            <x14:sparkline>
              <xm:f>data!A1241:N1241</xm:f>
              <xm:sqref>O1241</xm:sqref>
            </x14:sparkline>
            <x14:sparkline>
              <xm:f>data!A1242:N1242</xm:f>
              <xm:sqref>O1242</xm:sqref>
            </x14:sparkline>
            <x14:sparkline>
              <xm:f>data!A1243:N1243</xm:f>
              <xm:sqref>O1243</xm:sqref>
            </x14:sparkline>
            <x14:sparkline>
              <xm:f>data!A1244:N1244</xm:f>
              <xm:sqref>O1244</xm:sqref>
            </x14:sparkline>
            <x14:sparkline>
              <xm:f>data!A1245:N1245</xm:f>
              <xm:sqref>O1245</xm:sqref>
            </x14:sparkline>
            <x14:sparkline>
              <xm:f>data!A1246:N1246</xm:f>
              <xm:sqref>O1246</xm:sqref>
            </x14:sparkline>
            <x14:sparkline>
              <xm:f>data!A1247:N1247</xm:f>
              <xm:sqref>O1247</xm:sqref>
            </x14:sparkline>
            <x14:sparkline>
              <xm:f>data!A1248:N1248</xm:f>
              <xm:sqref>O1248</xm:sqref>
            </x14:sparkline>
            <x14:sparkline>
              <xm:f>data!A1249:N1249</xm:f>
              <xm:sqref>O1249</xm:sqref>
            </x14:sparkline>
            <x14:sparkline>
              <xm:f>data!A1250:N1250</xm:f>
              <xm:sqref>O1250</xm:sqref>
            </x14:sparkline>
            <x14:sparkline>
              <xm:f>data!A1251:N1251</xm:f>
              <xm:sqref>O1251</xm:sqref>
            </x14:sparkline>
            <x14:sparkline>
              <xm:f>data!A1252:N1252</xm:f>
              <xm:sqref>O1252</xm:sqref>
            </x14:sparkline>
            <x14:sparkline>
              <xm:f>data!A1253:N1253</xm:f>
              <xm:sqref>O1253</xm:sqref>
            </x14:sparkline>
            <x14:sparkline>
              <xm:f>data!A1254:N1254</xm:f>
              <xm:sqref>O1254</xm:sqref>
            </x14:sparkline>
            <x14:sparkline>
              <xm:f>data!A1255:N1255</xm:f>
              <xm:sqref>O1255</xm:sqref>
            </x14:sparkline>
            <x14:sparkline>
              <xm:f>data!A1256:N1256</xm:f>
              <xm:sqref>O1256</xm:sqref>
            </x14:sparkline>
            <x14:sparkline>
              <xm:f>data!A1257:N1257</xm:f>
              <xm:sqref>O1257</xm:sqref>
            </x14:sparkline>
            <x14:sparkline>
              <xm:f>data!A1258:N1258</xm:f>
              <xm:sqref>O1258</xm:sqref>
            </x14:sparkline>
            <x14:sparkline>
              <xm:f>data!A1259:N1259</xm:f>
              <xm:sqref>O1259</xm:sqref>
            </x14:sparkline>
            <x14:sparkline>
              <xm:f>data!A1260:N1260</xm:f>
              <xm:sqref>O1260</xm:sqref>
            </x14:sparkline>
            <x14:sparkline>
              <xm:f>data!A1261:N1261</xm:f>
              <xm:sqref>O1261</xm:sqref>
            </x14:sparkline>
            <x14:sparkline>
              <xm:f>data!A1262:N1262</xm:f>
              <xm:sqref>O1262</xm:sqref>
            </x14:sparkline>
            <x14:sparkline>
              <xm:f>data!A1263:N1263</xm:f>
              <xm:sqref>O1263</xm:sqref>
            </x14:sparkline>
            <x14:sparkline>
              <xm:f>data!A1264:N1264</xm:f>
              <xm:sqref>O1264</xm:sqref>
            </x14:sparkline>
            <x14:sparkline>
              <xm:f>data!A1265:N1265</xm:f>
              <xm:sqref>O1265</xm:sqref>
            </x14:sparkline>
            <x14:sparkline>
              <xm:f>data!A1266:N1266</xm:f>
              <xm:sqref>O1266</xm:sqref>
            </x14:sparkline>
            <x14:sparkline>
              <xm:f>data!A1267:N1267</xm:f>
              <xm:sqref>O1267</xm:sqref>
            </x14:sparkline>
            <x14:sparkline>
              <xm:f>data!A1268:N1268</xm:f>
              <xm:sqref>O1268</xm:sqref>
            </x14:sparkline>
            <x14:sparkline>
              <xm:f>data!A1269:N1269</xm:f>
              <xm:sqref>O1269</xm:sqref>
            </x14:sparkline>
            <x14:sparkline>
              <xm:f>data!A1270:N1270</xm:f>
              <xm:sqref>O1270</xm:sqref>
            </x14:sparkline>
            <x14:sparkline>
              <xm:f>data!A1271:N1271</xm:f>
              <xm:sqref>O1271</xm:sqref>
            </x14:sparkline>
            <x14:sparkline>
              <xm:f>data!A1272:N1272</xm:f>
              <xm:sqref>O1272</xm:sqref>
            </x14:sparkline>
            <x14:sparkline>
              <xm:f>data!A1273:N1273</xm:f>
              <xm:sqref>O1273</xm:sqref>
            </x14:sparkline>
            <x14:sparkline>
              <xm:f>data!A1274:N1274</xm:f>
              <xm:sqref>O1274</xm:sqref>
            </x14:sparkline>
            <x14:sparkline>
              <xm:f>data!A1275:N1275</xm:f>
              <xm:sqref>O1275</xm:sqref>
            </x14:sparkline>
            <x14:sparkline>
              <xm:f>data!A1276:N1276</xm:f>
              <xm:sqref>O1276</xm:sqref>
            </x14:sparkline>
            <x14:sparkline>
              <xm:f>data!A1277:N1277</xm:f>
              <xm:sqref>O1277</xm:sqref>
            </x14:sparkline>
            <x14:sparkline>
              <xm:f>data!A1278:N1278</xm:f>
              <xm:sqref>O1278</xm:sqref>
            </x14:sparkline>
            <x14:sparkline>
              <xm:f>data!A1279:N1279</xm:f>
              <xm:sqref>O1279</xm:sqref>
            </x14:sparkline>
            <x14:sparkline>
              <xm:f>data!A1280:N1280</xm:f>
              <xm:sqref>O1280</xm:sqref>
            </x14:sparkline>
            <x14:sparkline>
              <xm:f>data!A1281:N1281</xm:f>
              <xm:sqref>O1281</xm:sqref>
            </x14:sparkline>
            <x14:sparkline>
              <xm:f>data!A1282:N1282</xm:f>
              <xm:sqref>O1282</xm:sqref>
            </x14:sparkline>
            <x14:sparkline>
              <xm:f>data!A1283:N1283</xm:f>
              <xm:sqref>O1283</xm:sqref>
            </x14:sparkline>
            <x14:sparkline>
              <xm:f>data!A1284:N1284</xm:f>
              <xm:sqref>O1284</xm:sqref>
            </x14:sparkline>
            <x14:sparkline>
              <xm:f>data!A1285:N1285</xm:f>
              <xm:sqref>O1285</xm:sqref>
            </x14:sparkline>
            <x14:sparkline>
              <xm:f>data!A1286:N1286</xm:f>
              <xm:sqref>O1286</xm:sqref>
            </x14:sparkline>
            <x14:sparkline>
              <xm:f>data!A1287:N1287</xm:f>
              <xm:sqref>O1287</xm:sqref>
            </x14:sparkline>
            <x14:sparkline>
              <xm:f>data!A1288:N1288</xm:f>
              <xm:sqref>O1288</xm:sqref>
            </x14:sparkline>
            <x14:sparkline>
              <xm:f>data!A1289:N1289</xm:f>
              <xm:sqref>O1289</xm:sqref>
            </x14:sparkline>
            <x14:sparkline>
              <xm:f>data!A1290:N1290</xm:f>
              <xm:sqref>O1290</xm:sqref>
            </x14:sparkline>
            <x14:sparkline>
              <xm:f>data!A1291:N1291</xm:f>
              <xm:sqref>O1291</xm:sqref>
            </x14:sparkline>
            <x14:sparkline>
              <xm:f>data!A1292:N1292</xm:f>
              <xm:sqref>O1292</xm:sqref>
            </x14:sparkline>
            <x14:sparkline>
              <xm:f>data!A1293:N1293</xm:f>
              <xm:sqref>O1293</xm:sqref>
            </x14:sparkline>
            <x14:sparkline>
              <xm:f>data!A1294:N1294</xm:f>
              <xm:sqref>O1294</xm:sqref>
            </x14:sparkline>
            <x14:sparkline>
              <xm:f>data!A1295:N1295</xm:f>
              <xm:sqref>O1295</xm:sqref>
            </x14:sparkline>
            <x14:sparkline>
              <xm:f>data!A1296:N1296</xm:f>
              <xm:sqref>O1296</xm:sqref>
            </x14:sparkline>
            <x14:sparkline>
              <xm:f>data!A1297:N1297</xm:f>
              <xm:sqref>O1297</xm:sqref>
            </x14:sparkline>
            <x14:sparkline>
              <xm:f>data!A1298:N1298</xm:f>
              <xm:sqref>O1298</xm:sqref>
            </x14:sparkline>
            <x14:sparkline>
              <xm:f>data!A1299:N1299</xm:f>
              <xm:sqref>O1299</xm:sqref>
            </x14:sparkline>
            <x14:sparkline>
              <xm:f>data!A1300:N1300</xm:f>
              <xm:sqref>O1300</xm:sqref>
            </x14:sparkline>
            <x14:sparkline>
              <xm:f>data!A1301:N1301</xm:f>
              <xm:sqref>O1301</xm:sqref>
            </x14:sparkline>
            <x14:sparkline>
              <xm:f>data!A1302:N1302</xm:f>
              <xm:sqref>O1302</xm:sqref>
            </x14:sparkline>
            <x14:sparkline>
              <xm:f>data!A1303:N1303</xm:f>
              <xm:sqref>O1303</xm:sqref>
            </x14:sparkline>
            <x14:sparkline>
              <xm:f>data!A1304:N1304</xm:f>
              <xm:sqref>O1304</xm:sqref>
            </x14:sparkline>
            <x14:sparkline>
              <xm:f>data!A1305:N1305</xm:f>
              <xm:sqref>O1305</xm:sqref>
            </x14:sparkline>
            <x14:sparkline>
              <xm:f>data!A1306:N1306</xm:f>
              <xm:sqref>O1306</xm:sqref>
            </x14:sparkline>
            <x14:sparkline>
              <xm:f>data!A1307:N1307</xm:f>
              <xm:sqref>O1307</xm:sqref>
            </x14:sparkline>
            <x14:sparkline>
              <xm:f>data!A1308:N1308</xm:f>
              <xm:sqref>O1308</xm:sqref>
            </x14:sparkline>
            <x14:sparkline>
              <xm:f>data!A1309:N1309</xm:f>
              <xm:sqref>O1309</xm:sqref>
            </x14:sparkline>
            <x14:sparkline>
              <xm:f>data!A1310:N1310</xm:f>
              <xm:sqref>O1310</xm:sqref>
            </x14:sparkline>
            <x14:sparkline>
              <xm:f>data!A1311:N1311</xm:f>
              <xm:sqref>O1311</xm:sqref>
            </x14:sparkline>
            <x14:sparkline>
              <xm:f>data!A1312:N1312</xm:f>
              <xm:sqref>O1312</xm:sqref>
            </x14:sparkline>
            <x14:sparkline>
              <xm:f>data!A1313:N1313</xm:f>
              <xm:sqref>O1313</xm:sqref>
            </x14:sparkline>
            <x14:sparkline>
              <xm:f>data!A1314:N1314</xm:f>
              <xm:sqref>O1314</xm:sqref>
            </x14:sparkline>
            <x14:sparkline>
              <xm:f>data!A1315:N1315</xm:f>
              <xm:sqref>O1315</xm:sqref>
            </x14:sparkline>
            <x14:sparkline>
              <xm:f>data!A1316:N1316</xm:f>
              <xm:sqref>O1316</xm:sqref>
            </x14:sparkline>
            <x14:sparkline>
              <xm:f>data!A1317:N1317</xm:f>
              <xm:sqref>O1317</xm:sqref>
            </x14:sparkline>
            <x14:sparkline>
              <xm:f>data!A1318:N1318</xm:f>
              <xm:sqref>O1318</xm:sqref>
            </x14:sparkline>
            <x14:sparkline>
              <xm:f>data!A1319:N1319</xm:f>
              <xm:sqref>O1319</xm:sqref>
            </x14:sparkline>
            <x14:sparkline>
              <xm:f>data!A1320:N1320</xm:f>
              <xm:sqref>O1320</xm:sqref>
            </x14:sparkline>
            <x14:sparkline>
              <xm:f>data!A1321:N1321</xm:f>
              <xm:sqref>O1321</xm:sqref>
            </x14:sparkline>
            <x14:sparkline>
              <xm:f>data!A1322:N1322</xm:f>
              <xm:sqref>O1322</xm:sqref>
            </x14:sparkline>
            <x14:sparkline>
              <xm:f>data!A1323:N1323</xm:f>
              <xm:sqref>O1323</xm:sqref>
            </x14:sparkline>
            <x14:sparkline>
              <xm:f>data!A1324:N1324</xm:f>
              <xm:sqref>O1324</xm:sqref>
            </x14:sparkline>
            <x14:sparkline>
              <xm:f>data!A1325:N1325</xm:f>
              <xm:sqref>O1325</xm:sqref>
            </x14:sparkline>
            <x14:sparkline>
              <xm:f>data!A1326:N1326</xm:f>
              <xm:sqref>O1326</xm:sqref>
            </x14:sparkline>
            <x14:sparkline>
              <xm:f>data!A1327:N1327</xm:f>
              <xm:sqref>O1327</xm:sqref>
            </x14:sparkline>
            <x14:sparkline>
              <xm:f>data!A1328:N1328</xm:f>
              <xm:sqref>O1328</xm:sqref>
            </x14:sparkline>
            <x14:sparkline>
              <xm:f>data!A1329:N1329</xm:f>
              <xm:sqref>O1329</xm:sqref>
            </x14:sparkline>
            <x14:sparkline>
              <xm:f>data!A1330:N1330</xm:f>
              <xm:sqref>O1330</xm:sqref>
            </x14:sparkline>
            <x14:sparkline>
              <xm:f>data!A1331:N1331</xm:f>
              <xm:sqref>O1331</xm:sqref>
            </x14:sparkline>
            <x14:sparkline>
              <xm:f>data!A1332:N1332</xm:f>
              <xm:sqref>O1332</xm:sqref>
            </x14:sparkline>
            <x14:sparkline>
              <xm:f>data!A1333:N1333</xm:f>
              <xm:sqref>O1333</xm:sqref>
            </x14:sparkline>
            <x14:sparkline>
              <xm:f>data!A1334:N1334</xm:f>
              <xm:sqref>O1334</xm:sqref>
            </x14:sparkline>
            <x14:sparkline>
              <xm:f>data!A1335:N1335</xm:f>
              <xm:sqref>O1335</xm:sqref>
            </x14:sparkline>
            <x14:sparkline>
              <xm:f>data!A1336:N1336</xm:f>
              <xm:sqref>O1336</xm:sqref>
            </x14:sparkline>
            <x14:sparkline>
              <xm:f>data!A1337:N1337</xm:f>
              <xm:sqref>O1337</xm:sqref>
            </x14:sparkline>
            <x14:sparkline>
              <xm:f>data!A1338:N1338</xm:f>
              <xm:sqref>O1338</xm:sqref>
            </x14:sparkline>
            <x14:sparkline>
              <xm:f>data!A1339:N1339</xm:f>
              <xm:sqref>O1339</xm:sqref>
            </x14:sparkline>
            <x14:sparkline>
              <xm:f>data!A1340:N1340</xm:f>
              <xm:sqref>O1340</xm:sqref>
            </x14:sparkline>
            <x14:sparkline>
              <xm:f>data!A1341:N1341</xm:f>
              <xm:sqref>O1341</xm:sqref>
            </x14:sparkline>
            <x14:sparkline>
              <xm:f>data!A1342:N1342</xm:f>
              <xm:sqref>O1342</xm:sqref>
            </x14:sparkline>
            <x14:sparkline>
              <xm:f>data!A1343:N1343</xm:f>
              <xm:sqref>O1343</xm:sqref>
            </x14:sparkline>
            <x14:sparkline>
              <xm:f>data!A1344:N1344</xm:f>
              <xm:sqref>O1344</xm:sqref>
            </x14:sparkline>
            <x14:sparkline>
              <xm:f>data!A1345:N1345</xm:f>
              <xm:sqref>O1345</xm:sqref>
            </x14:sparkline>
            <x14:sparkline>
              <xm:f>data!A1346:N1346</xm:f>
              <xm:sqref>O1346</xm:sqref>
            </x14:sparkline>
            <x14:sparkline>
              <xm:f>data!A1347:N1347</xm:f>
              <xm:sqref>O1347</xm:sqref>
            </x14:sparkline>
            <x14:sparkline>
              <xm:f>data!A1348:N1348</xm:f>
              <xm:sqref>O1348</xm:sqref>
            </x14:sparkline>
            <x14:sparkline>
              <xm:f>data!A1349:N1349</xm:f>
              <xm:sqref>O1349</xm:sqref>
            </x14:sparkline>
            <x14:sparkline>
              <xm:f>data!A1350:N1350</xm:f>
              <xm:sqref>O1350</xm:sqref>
            </x14:sparkline>
            <x14:sparkline>
              <xm:f>data!A1351:N1351</xm:f>
              <xm:sqref>O1351</xm:sqref>
            </x14:sparkline>
            <x14:sparkline>
              <xm:f>data!A1352:N1352</xm:f>
              <xm:sqref>O1352</xm:sqref>
            </x14:sparkline>
            <x14:sparkline>
              <xm:f>data!A1353:N1353</xm:f>
              <xm:sqref>O1353</xm:sqref>
            </x14:sparkline>
            <x14:sparkline>
              <xm:f>data!A1354:N1354</xm:f>
              <xm:sqref>O1354</xm:sqref>
            </x14:sparkline>
            <x14:sparkline>
              <xm:f>data!A1355:N1355</xm:f>
              <xm:sqref>O1355</xm:sqref>
            </x14:sparkline>
            <x14:sparkline>
              <xm:f>data!A1356:N1356</xm:f>
              <xm:sqref>O1356</xm:sqref>
            </x14:sparkline>
            <x14:sparkline>
              <xm:f>data!A1357:N1357</xm:f>
              <xm:sqref>O1357</xm:sqref>
            </x14:sparkline>
            <x14:sparkline>
              <xm:f>data!A1358:N1358</xm:f>
              <xm:sqref>O1358</xm:sqref>
            </x14:sparkline>
            <x14:sparkline>
              <xm:f>data!A1359:N1359</xm:f>
              <xm:sqref>O1359</xm:sqref>
            </x14:sparkline>
            <x14:sparkline>
              <xm:f>data!A1360:N1360</xm:f>
              <xm:sqref>O1360</xm:sqref>
            </x14:sparkline>
            <x14:sparkline>
              <xm:f>data!A1361:N1361</xm:f>
              <xm:sqref>O1361</xm:sqref>
            </x14:sparkline>
            <x14:sparkline>
              <xm:f>data!A1362:N1362</xm:f>
              <xm:sqref>O1362</xm:sqref>
            </x14:sparkline>
            <x14:sparkline>
              <xm:f>data!A1363:N1363</xm:f>
              <xm:sqref>O1363</xm:sqref>
            </x14:sparkline>
            <x14:sparkline>
              <xm:f>data!A1364:N1364</xm:f>
              <xm:sqref>O1364</xm:sqref>
            </x14:sparkline>
            <x14:sparkline>
              <xm:f>data!A1365:N1365</xm:f>
              <xm:sqref>O1365</xm:sqref>
            </x14:sparkline>
            <x14:sparkline>
              <xm:f>data!A1366:N1366</xm:f>
              <xm:sqref>O1366</xm:sqref>
            </x14:sparkline>
            <x14:sparkline>
              <xm:f>data!A1367:N1367</xm:f>
              <xm:sqref>O1367</xm:sqref>
            </x14:sparkline>
            <x14:sparkline>
              <xm:f>data!A1368:N1368</xm:f>
              <xm:sqref>O1368</xm:sqref>
            </x14:sparkline>
            <x14:sparkline>
              <xm:f>data!A1369:N1369</xm:f>
              <xm:sqref>O1369</xm:sqref>
            </x14:sparkline>
            <x14:sparkline>
              <xm:f>data!A1370:N1370</xm:f>
              <xm:sqref>O1370</xm:sqref>
            </x14:sparkline>
            <x14:sparkline>
              <xm:f>data!A1371:N1371</xm:f>
              <xm:sqref>O1371</xm:sqref>
            </x14:sparkline>
            <x14:sparkline>
              <xm:f>data!A1372:N1372</xm:f>
              <xm:sqref>O1372</xm:sqref>
            </x14:sparkline>
            <x14:sparkline>
              <xm:f>data!A1373:N1373</xm:f>
              <xm:sqref>O1373</xm:sqref>
            </x14:sparkline>
            <x14:sparkline>
              <xm:f>data!A1374:N1374</xm:f>
              <xm:sqref>O1374</xm:sqref>
            </x14:sparkline>
            <x14:sparkline>
              <xm:f>data!A1375:N1375</xm:f>
              <xm:sqref>O1375</xm:sqref>
            </x14:sparkline>
            <x14:sparkline>
              <xm:f>data!A1376:N1376</xm:f>
              <xm:sqref>O1376</xm:sqref>
            </x14:sparkline>
            <x14:sparkline>
              <xm:f>data!A1377:N1377</xm:f>
              <xm:sqref>O1377</xm:sqref>
            </x14:sparkline>
            <x14:sparkline>
              <xm:f>data!A1378:N1378</xm:f>
              <xm:sqref>O1378</xm:sqref>
            </x14:sparkline>
            <x14:sparkline>
              <xm:f>data!A1379:N1379</xm:f>
              <xm:sqref>O1379</xm:sqref>
            </x14:sparkline>
            <x14:sparkline>
              <xm:f>data!A1380:N1380</xm:f>
              <xm:sqref>O1380</xm:sqref>
            </x14:sparkline>
            <x14:sparkline>
              <xm:f>data!A1381:N1381</xm:f>
              <xm:sqref>O1381</xm:sqref>
            </x14:sparkline>
            <x14:sparkline>
              <xm:f>data!A1382:N1382</xm:f>
              <xm:sqref>O1382</xm:sqref>
            </x14:sparkline>
            <x14:sparkline>
              <xm:f>data!A1383:N1383</xm:f>
              <xm:sqref>O1383</xm:sqref>
            </x14:sparkline>
            <x14:sparkline>
              <xm:f>data!A1384:N1384</xm:f>
              <xm:sqref>O1384</xm:sqref>
            </x14:sparkline>
            <x14:sparkline>
              <xm:f>data!A1385:N1385</xm:f>
              <xm:sqref>O1385</xm:sqref>
            </x14:sparkline>
            <x14:sparkline>
              <xm:f>data!A1386:N1386</xm:f>
              <xm:sqref>O1386</xm:sqref>
            </x14:sparkline>
            <x14:sparkline>
              <xm:f>data!A1387:N1387</xm:f>
              <xm:sqref>O1387</xm:sqref>
            </x14:sparkline>
            <x14:sparkline>
              <xm:f>data!A1388:N1388</xm:f>
              <xm:sqref>O1388</xm:sqref>
            </x14:sparkline>
            <x14:sparkline>
              <xm:f>data!A1389:N1389</xm:f>
              <xm:sqref>O1389</xm:sqref>
            </x14:sparkline>
            <x14:sparkline>
              <xm:f>data!A1390:N1390</xm:f>
              <xm:sqref>O1390</xm:sqref>
            </x14:sparkline>
            <x14:sparkline>
              <xm:f>data!A1391:N1391</xm:f>
              <xm:sqref>O1391</xm:sqref>
            </x14:sparkline>
            <x14:sparkline>
              <xm:f>data!A1392:N1392</xm:f>
              <xm:sqref>O1392</xm:sqref>
            </x14:sparkline>
            <x14:sparkline>
              <xm:f>data!A1393:N1393</xm:f>
              <xm:sqref>O1393</xm:sqref>
            </x14:sparkline>
            <x14:sparkline>
              <xm:f>data!A1394:N1394</xm:f>
              <xm:sqref>O1394</xm:sqref>
            </x14:sparkline>
            <x14:sparkline>
              <xm:f>data!A1395:N1395</xm:f>
              <xm:sqref>O1395</xm:sqref>
            </x14:sparkline>
            <x14:sparkline>
              <xm:f>data!A1396:N1396</xm:f>
              <xm:sqref>O1396</xm:sqref>
            </x14:sparkline>
            <x14:sparkline>
              <xm:f>data!A1397:N1397</xm:f>
              <xm:sqref>O1397</xm:sqref>
            </x14:sparkline>
            <x14:sparkline>
              <xm:f>data!A1398:N1398</xm:f>
              <xm:sqref>O1398</xm:sqref>
            </x14:sparkline>
            <x14:sparkline>
              <xm:f>data!A1399:N1399</xm:f>
              <xm:sqref>O1399</xm:sqref>
            </x14:sparkline>
            <x14:sparkline>
              <xm:f>data!A1400:N1400</xm:f>
              <xm:sqref>O1400</xm:sqref>
            </x14:sparkline>
            <x14:sparkline>
              <xm:f>data!A1401:N1401</xm:f>
              <xm:sqref>O1401</xm:sqref>
            </x14:sparkline>
            <x14:sparkline>
              <xm:f>data!A1402:N1402</xm:f>
              <xm:sqref>O1402</xm:sqref>
            </x14:sparkline>
            <x14:sparkline>
              <xm:f>data!A1403:N1403</xm:f>
              <xm:sqref>O1403</xm:sqref>
            </x14:sparkline>
            <x14:sparkline>
              <xm:f>data!A1404:N1404</xm:f>
              <xm:sqref>O1404</xm:sqref>
            </x14:sparkline>
            <x14:sparkline>
              <xm:f>data!A1405:N1405</xm:f>
              <xm:sqref>O1405</xm:sqref>
            </x14:sparkline>
            <x14:sparkline>
              <xm:f>data!A1406:N1406</xm:f>
              <xm:sqref>O1406</xm:sqref>
            </x14:sparkline>
            <x14:sparkline>
              <xm:f>data!A1407:N1407</xm:f>
              <xm:sqref>O1407</xm:sqref>
            </x14:sparkline>
            <x14:sparkline>
              <xm:f>data!A1408:N1408</xm:f>
              <xm:sqref>O1408</xm:sqref>
            </x14:sparkline>
            <x14:sparkline>
              <xm:f>data!A1409:N1409</xm:f>
              <xm:sqref>O1409</xm:sqref>
            </x14:sparkline>
            <x14:sparkline>
              <xm:f>data!A1410:N1410</xm:f>
              <xm:sqref>O1410</xm:sqref>
            </x14:sparkline>
            <x14:sparkline>
              <xm:f>data!A1411:N1411</xm:f>
              <xm:sqref>O1411</xm:sqref>
            </x14:sparkline>
            <x14:sparkline>
              <xm:f>data!A1412:N1412</xm:f>
              <xm:sqref>O1412</xm:sqref>
            </x14:sparkline>
            <x14:sparkline>
              <xm:f>data!A1413:N1413</xm:f>
              <xm:sqref>O1413</xm:sqref>
            </x14:sparkline>
            <x14:sparkline>
              <xm:f>data!A1414:N1414</xm:f>
              <xm:sqref>O1414</xm:sqref>
            </x14:sparkline>
            <x14:sparkline>
              <xm:f>data!A1415:N1415</xm:f>
              <xm:sqref>O1415</xm:sqref>
            </x14:sparkline>
            <x14:sparkline>
              <xm:f>data!A1416:N1416</xm:f>
              <xm:sqref>O1416</xm:sqref>
            </x14:sparkline>
            <x14:sparkline>
              <xm:f>data!A1417:N1417</xm:f>
              <xm:sqref>O1417</xm:sqref>
            </x14:sparkline>
            <x14:sparkline>
              <xm:f>data!A1418:N1418</xm:f>
              <xm:sqref>O1418</xm:sqref>
            </x14:sparkline>
            <x14:sparkline>
              <xm:f>data!A1419:N1419</xm:f>
              <xm:sqref>O1419</xm:sqref>
            </x14:sparkline>
            <x14:sparkline>
              <xm:f>data!A1420:N1420</xm:f>
              <xm:sqref>O1420</xm:sqref>
            </x14:sparkline>
            <x14:sparkline>
              <xm:f>data!A1421:N1421</xm:f>
              <xm:sqref>O1421</xm:sqref>
            </x14:sparkline>
            <x14:sparkline>
              <xm:f>data!A1422:N1422</xm:f>
              <xm:sqref>O1422</xm:sqref>
            </x14:sparkline>
            <x14:sparkline>
              <xm:f>data!A1423:N1423</xm:f>
              <xm:sqref>O1423</xm:sqref>
            </x14:sparkline>
            <x14:sparkline>
              <xm:f>data!A1424:N1424</xm:f>
              <xm:sqref>O1424</xm:sqref>
            </x14:sparkline>
            <x14:sparkline>
              <xm:f>data!A1425:N1425</xm:f>
              <xm:sqref>O1425</xm:sqref>
            </x14:sparkline>
            <x14:sparkline>
              <xm:f>data!A1426:N1426</xm:f>
              <xm:sqref>O1426</xm:sqref>
            </x14:sparkline>
            <x14:sparkline>
              <xm:f>data!A1427:N1427</xm:f>
              <xm:sqref>O1427</xm:sqref>
            </x14:sparkline>
            <x14:sparkline>
              <xm:f>data!A1428:N1428</xm:f>
              <xm:sqref>O1428</xm:sqref>
            </x14:sparkline>
            <x14:sparkline>
              <xm:f>data!A1429:N1429</xm:f>
              <xm:sqref>O1429</xm:sqref>
            </x14:sparkline>
            <x14:sparkline>
              <xm:f>data!A1430:N1430</xm:f>
              <xm:sqref>O1430</xm:sqref>
            </x14:sparkline>
            <x14:sparkline>
              <xm:f>data!A1431:N1431</xm:f>
              <xm:sqref>O1431</xm:sqref>
            </x14:sparkline>
            <x14:sparkline>
              <xm:f>data!A1432:N1432</xm:f>
              <xm:sqref>O1432</xm:sqref>
            </x14:sparkline>
            <x14:sparkline>
              <xm:f>data!A1433:N1433</xm:f>
              <xm:sqref>O1433</xm:sqref>
            </x14:sparkline>
            <x14:sparkline>
              <xm:f>data!A1434:N1434</xm:f>
              <xm:sqref>O1434</xm:sqref>
            </x14:sparkline>
            <x14:sparkline>
              <xm:f>data!A1435:N1435</xm:f>
              <xm:sqref>O1435</xm:sqref>
            </x14:sparkline>
            <x14:sparkline>
              <xm:f>data!A1436:N1436</xm:f>
              <xm:sqref>O1436</xm:sqref>
            </x14:sparkline>
            <x14:sparkline>
              <xm:f>data!A1437:N1437</xm:f>
              <xm:sqref>O1437</xm:sqref>
            </x14:sparkline>
            <x14:sparkline>
              <xm:f>data!A1438:N1438</xm:f>
              <xm:sqref>O1438</xm:sqref>
            </x14:sparkline>
            <x14:sparkline>
              <xm:f>data!A1439:N1439</xm:f>
              <xm:sqref>O1439</xm:sqref>
            </x14:sparkline>
            <x14:sparkline>
              <xm:f>data!A1440:N1440</xm:f>
              <xm:sqref>O1440</xm:sqref>
            </x14:sparkline>
            <x14:sparkline>
              <xm:f>data!A1441:N1441</xm:f>
              <xm:sqref>O1441</xm:sqref>
            </x14:sparkline>
            <x14:sparkline>
              <xm:f>data!A1442:N1442</xm:f>
              <xm:sqref>O1442</xm:sqref>
            </x14:sparkline>
            <x14:sparkline>
              <xm:f>data!A1443:N1443</xm:f>
              <xm:sqref>O1443</xm:sqref>
            </x14:sparkline>
            <x14:sparkline>
              <xm:f>data!A1444:N1444</xm:f>
              <xm:sqref>O1444</xm:sqref>
            </x14:sparkline>
            <x14:sparkline>
              <xm:f>data!A1445:N1445</xm:f>
              <xm:sqref>O1445</xm:sqref>
            </x14:sparkline>
            <x14:sparkline>
              <xm:f>data!A1446:N1446</xm:f>
              <xm:sqref>O1446</xm:sqref>
            </x14:sparkline>
            <x14:sparkline>
              <xm:f>data!A1447:N1447</xm:f>
              <xm:sqref>O1447</xm:sqref>
            </x14:sparkline>
            <x14:sparkline>
              <xm:f>data!A1448:N1448</xm:f>
              <xm:sqref>O1448</xm:sqref>
            </x14:sparkline>
            <x14:sparkline>
              <xm:f>data!A1449:N1449</xm:f>
              <xm:sqref>O1449</xm:sqref>
            </x14:sparkline>
            <x14:sparkline>
              <xm:f>data!A1450:N1450</xm:f>
              <xm:sqref>O1450</xm:sqref>
            </x14:sparkline>
            <x14:sparkline>
              <xm:f>data!A1451:N1451</xm:f>
              <xm:sqref>O1451</xm:sqref>
            </x14:sparkline>
            <x14:sparkline>
              <xm:f>data!A1452:N1452</xm:f>
              <xm:sqref>O1452</xm:sqref>
            </x14:sparkline>
            <x14:sparkline>
              <xm:f>data!A1453:N1453</xm:f>
              <xm:sqref>O1453</xm:sqref>
            </x14:sparkline>
            <x14:sparkline>
              <xm:f>data!A1454:N1454</xm:f>
              <xm:sqref>O1454</xm:sqref>
            </x14:sparkline>
            <x14:sparkline>
              <xm:f>data!A1455:N1455</xm:f>
              <xm:sqref>O1455</xm:sqref>
            </x14:sparkline>
            <x14:sparkline>
              <xm:f>data!A1456:N1456</xm:f>
              <xm:sqref>O1456</xm:sqref>
            </x14:sparkline>
            <x14:sparkline>
              <xm:f>data!A1457:N1457</xm:f>
              <xm:sqref>O1457</xm:sqref>
            </x14:sparkline>
            <x14:sparkline>
              <xm:f>data!A1458:N1458</xm:f>
              <xm:sqref>O1458</xm:sqref>
            </x14:sparkline>
            <x14:sparkline>
              <xm:f>data!A1459:N1459</xm:f>
              <xm:sqref>O1459</xm:sqref>
            </x14:sparkline>
            <x14:sparkline>
              <xm:f>data!A1460:N1460</xm:f>
              <xm:sqref>O1460</xm:sqref>
            </x14:sparkline>
            <x14:sparkline>
              <xm:f>data!A1461:N1461</xm:f>
              <xm:sqref>O1461</xm:sqref>
            </x14:sparkline>
            <x14:sparkline>
              <xm:f>data!A1462:N1462</xm:f>
              <xm:sqref>O1462</xm:sqref>
            </x14:sparkline>
            <x14:sparkline>
              <xm:f>data!A1463:N1463</xm:f>
              <xm:sqref>O1463</xm:sqref>
            </x14:sparkline>
            <x14:sparkline>
              <xm:f>data!A1464:N1464</xm:f>
              <xm:sqref>O1464</xm:sqref>
            </x14:sparkline>
            <x14:sparkline>
              <xm:f>data!A1465:N1465</xm:f>
              <xm:sqref>O1465</xm:sqref>
            </x14:sparkline>
            <x14:sparkline>
              <xm:f>data!A1466:N1466</xm:f>
              <xm:sqref>O1466</xm:sqref>
            </x14:sparkline>
            <x14:sparkline>
              <xm:f>data!A1467:N1467</xm:f>
              <xm:sqref>O1467</xm:sqref>
            </x14:sparkline>
            <x14:sparkline>
              <xm:f>data!A1468:N1468</xm:f>
              <xm:sqref>O1468</xm:sqref>
            </x14:sparkline>
            <x14:sparkline>
              <xm:f>data!A1469:N1469</xm:f>
              <xm:sqref>O1469</xm:sqref>
            </x14:sparkline>
            <x14:sparkline>
              <xm:f>data!A1470:N1470</xm:f>
              <xm:sqref>O1470</xm:sqref>
            </x14:sparkline>
            <x14:sparkline>
              <xm:f>data!A1471:N1471</xm:f>
              <xm:sqref>O1471</xm:sqref>
            </x14:sparkline>
            <x14:sparkline>
              <xm:f>data!A1472:N1472</xm:f>
              <xm:sqref>O1472</xm:sqref>
            </x14:sparkline>
            <x14:sparkline>
              <xm:f>data!A1473:N1473</xm:f>
              <xm:sqref>O1473</xm:sqref>
            </x14:sparkline>
            <x14:sparkline>
              <xm:f>data!A1474:N1474</xm:f>
              <xm:sqref>O1474</xm:sqref>
            </x14:sparkline>
            <x14:sparkline>
              <xm:f>data!A1475:N1475</xm:f>
              <xm:sqref>O1475</xm:sqref>
            </x14:sparkline>
            <x14:sparkline>
              <xm:f>data!A1476:N1476</xm:f>
              <xm:sqref>O1476</xm:sqref>
            </x14:sparkline>
            <x14:sparkline>
              <xm:f>data!A1477:N1477</xm:f>
              <xm:sqref>O1477</xm:sqref>
            </x14:sparkline>
            <x14:sparkline>
              <xm:f>data!A1478:N1478</xm:f>
              <xm:sqref>O1478</xm:sqref>
            </x14:sparkline>
            <x14:sparkline>
              <xm:f>data!A1479:N1479</xm:f>
              <xm:sqref>O1479</xm:sqref>
            </x14:sparkline>
            <x14:sparkline>
              <xm:f>data!A1480:N1480</xm:f>
              <xm:sqref>O1480</xm:sqref>
            </x14:sparkline>
            <x14:sparkline>
              <xm:f>data!A1481:N1481</xm:f>
              <xm:sqref>O1481</xm:sqref>
            </x14:sparkline>
            <x14:sparkline>
              <xm:f>data!A1482:N1482</xm:f>
              <xm:sqref>O1482</xm:sqref>
            </x14:sparkline>
            <x14:sparkline>
              <xm:f>data!A1483:N1483</xm:f>
              <xm:sqref>O1483</xm:sqref>
            </x14:sparkline>
            <x14:sparkline>
              <xm:f>data!A1484:N1484</xm:f>
              <xm:sqref>O1484</xm:sqref>
            </x14:sparkline>
            <x14:sparkline>
              <xm:f>data!A1485:N1485</xm:f>
              <xm:sqref>O1485</xm:sqref>
            </x14:sparkline>
            <x14:sparkline>
              <xm:f>data!A1486:N1486</xm:f>
              <xm:sqref>O1486</xm:sqref>
            </x14:sparkline>
            <x14:sparkline>
              <xm:f>data!A1487:N1487</xm:f>
              <xm:sqref>O1487</xm:sqref>
            </x14:sparkline>
            <x14:sparkline>
              <xm:f>data!A1488:N1488</xm:f>
              <xm:sqref>O1488</xm:sqref>
            </x14:sparkline>
            <x14:sparkline>
              <xm:f>data!A1489:N1489</xm:f>
              <xm:sqref>O1489</xm:sqref>
            </x14:sparkline>
            <x14:sparkline>
              <xm:f>data!A1490:N1490</xm:f>
              <xm:sqref>O1490</xm:sqref>
            </x14:sparkline>
            <x14:sparkline>
              <xm:f>data!A1491:N1491</xm:f>
              <xm:sqref>O1491</xm:sqref>
            </x14:sparkline>
            <x14:sparkline>
              <xm:f>data!A1492:N1492</xm:f>
              <xm:sqref>O1492</xm:sqref>
            </x14:sparkline>
            <x14:sparkline>
              <xm:f>data!A1493:N1493</xm:f>
              <xm:sqref>O1493</xm:sqref>
            </x14:sparkline>
            <x14:sparkline>
              <xm:f>data!A1494:N1494</xm:f>
              <xm:sqref>O1494</xm:sqref>
            </x14:sparkline>
            <x14:sparkline>
              <xm:f>data!A1495:N1495</xm:f>
              <xm:sqref>O1495</xm:sqref>
            </x14:sparkline>
            <x14:sparkline>
              <xm:f>data!A1496:N1496</xm:f>
              <xm:sqref>O1496</xm:sqref>
            </x14:sparkline>
            <x14:sparkline>
              <xm:f>data!A1497:N1497</xm:f>
              <xm:sqref>O1497</xm:sqref>
            </x14:sparkline>
            <x14:sparkline>
              <xm:f>data!A1498:N1498</xm:f>
              <xm:sqref>O1498</xm:sqref>
            </x14:sparkline>
            <x14:sparkline>
              <xm:f>data!A1499:N1499</xm:f>
              <xm:sqref>O1499</xm:sqref>
            </x14:sparkline>
            <x14:sparkline>
              <xm:f>data!A1500:N1500</xm:f>
              <xm:sqref>O1500</xm:sqref>
            </x14:sparkline>
            <x14:sparkline>
              <xm:f>data!A1501:N1501</xm:f>
              <xm:sqref>O1501</xm:sqref>
            </x14:sparkline>
            <x14:sparkline>
              <xm:f>data!A1502:N1502</xm:f>
              <xm:sqref>O1502</xm:sqref>
            </x14:sparkline>
            <x14:sparkline>
              <xm:f>data!A1503:N1503</xm:f>
              <xm:sqref>O1503</xm:sqref>
            </x14:sparkline>
            <x14:sparkline>
              <xm:f>data!A1504:N1504</xm:f>
              <xm:sqref>O1504</xm:sqref>
            </x14:sparkline>
            <x14:sparkline>
              <xm:f>data!A1505:N1505</xm:f>
              <xm:sqref>O1505</xm:sqref>
            </x14:sparkline>
            <x14:sparkline>
              <xm:f>data!A1506:N1506</xm:f>
              <xm:sqref>O1506</xm:sqref>
            </x14:sparkline>
            <x14:sparkline>
              <xm:f>data!A1507:N1507</xm:f>
              <xm:sqref>O1507</xm:sqref>
            </x14:sparkline>
            <x14:sparkline>
              <xm:f>data!A1508:N1508</xm:f>
              <xm:sqref>O1508</xm:sqref>
            </x14:sparkline>
            <x14:sparkline>
              <xm:f>data!A1509:N1509</xm:f>
              <xm:sqref>O1509</xm:sqref>
            </x14:sparkline>
            <x14:sparkline>
              <xm:f>data!A1510:N1510</xm:f>
              <xm:sqref>O1510</xm:sqref>
            </x14:sparkline>
            <x14:sparkline>
              <xm:f>data!A1511:N1511</xm:f>
              <xm:sqref>O1511</xm:sqref>
            </x14:sparkline>
            <x14:sparkline>
              <xm:f>data!A1512:N1512</xm:f>
              <xm:sqref>O1512</xm:sqref>
            </x14:sparkline>
            <x14:sparkline>
              <xm:f>data!A1513:N1513</xm:f>
              <xm:sqref>O1513</xm:sqref>
            </x14:sparkline>
            <x14:sparkline>
              <xm:f>data!A1514:N1514</xm:f>
              <xm:sqref>O1514</xm:sqref>
            </x14:sparkline>
            <x14:sparkline>
              <xm:f>data!A1515:N1515</xm:f>
              <xm:sqref>O1515</xm:sqref>
            </x14:sparkline>
            <x14:sparkline>
              <xm:f>data!A1516:N1516</xm:f>
              <xm:sqref>O1516</xm:sqref>
            </x14:sparkline>
            <x14:sparkline>
              <xm:f>data!A1517:N1517</xm:f>
              <xm:sqref>O1517</xm:sqref>
            </x14:sparkline>
            <x14:sparkline>
              <xm:f>data!A1518:N1518</xm:f>
              <xm:sqref>O1518</xm:sqref>
            </x14:sparkline>
            <x14:sparkline>
              <xm:f>data!A1519:N1519</xm:f>
              <xm:sqref>O1519</xm:sqref>
            </x14:sparkline>
            <x14:sparkline>
              <xm:f>data!A1520:N1520</xm:f>
              <xm:sqref>O1520</xm:sqref>
            </x14:sparkline>
            <x14:sparkline>
              <xm:f>data!A1521:N1521</xm:f>
              <xm:sqref>O1521</xm:sqref>
            </x14:sparkline>
            <x14:sparkline>
              <xm:f>data!A1522:N1522</xm:f>
              <xm:sqref>O1522</xm:sqref>
            </x14:sparkline>
            <x14:sparkline>
              <xm:f>data!A1523:N1523</xm:f>
              <xm:sqref>O1523</xm:sqref>
            </x14:sparkline>
            <x14:sparkline>
              <xm:f>data!A1524:N1524</xm:f>
              <xm:sqref>O1524</xm:sqref>
            </x14:sparkline>
            <x14:sparkline>
              <xm:f>data!A1525:N1525</xm:f>
              <xm:sqref>O1525</xm:sqref>
            </x14:sparkline>
            <x14:sparkline>
              <xm:f>data!A1526:N1526</xm:f>
              <xm:sqref>O1526</xm:sqref>
            </x14:sparkline>
            <x14:sparkline>
              <xm:f>data!A1527:N1527</xm:f>
              <xm:sqref>O1527</xm:sqref>
            </x14:sparkline>
            <x14:sparkline>
              <xm:f>data!A1528:N1528</xm:f>
              <xm:sqref>O1528</xm:sqref>
            </x14:sparkline>
            <x14:sparkline>
              <xm:f>data!A1529:N1529</xm:f>
              <xm:sqref>O1529</xm:sqref>
            </x14:sparkline>
            <x14:sparkline>
              <xm:f>data!A1530:N1530</xm:f>
              <xm:sqref>O1530</xm:sqref>
            </x14:sparkline>
            <x14:sparkline>
              <xm:f>data!A1531:N1531</xm:f>
              <xm:sqref>O1531</xm:sqref>
            </x14:sparkline>
            <x14:sparkline>
              <xm:f>data!A1532:N1532</xm:f>
              <xm:sqref>O1532</xm:sqref>
            </x14:sparkline>
            <x14:sparkline>
              <xm:f>data!A1533:N1533</xm:f>
              <xm:sqref>O1533</xm:sqref>
            </x14:sparkline>
            <x14:sparkline>
              <xm:f>data!A1534:N1534</xm:f>
              <xm:sqref>O1534</xm:sqref>
            </x14:sparkline>
            <x14:sparkline>
              <xm:f>data!A1535:N1535</xm:f>
              <xm:sqref>O1535</xm:sqref>
            </x14:sparkline>
            <x14:sparkline>
              <xm:f>data!A1536:N1536</xm:f>
              <xm:sqref>O1536</xm:sqref>
            </x14:sparkline>
            <x14:sparkline>
              <xm:f>data!A1537:N1537</xm:f>
              <xm:sqref>O1537</xm:sqref>
            </x14:sparkline>
            <x14:sparkline>
              <xm:f>data!A1538:N1538</xm:f>
              <xm:sqref>O1538</xm:sqref>
            </x14:sparkline>
            <x14:sparkline>
              <xm:f>data!A1539:N1539</xm:f>
              <xm:sqref>O1539</xm:sqref>
            </x14:sparkline>
            <x14:sparkline>
              <xm:f>data!A1540:N1540</xm:f>
              <xm:sqref>O1540</xm:sqref>
            </x14:sparkline>
            <x14:sparkline>
              <xm:f>data!A1541:N1541</xm:f>
              <xm:sqref>O1541</xm:sqref>
            </x14:sparkline>
            <x14:sparkline>
              <xm:f>data!A1542:N1542</xm:f>
              <xm:sqref>O1542</xm:sqref>
            </x14:sparkline>
            <x14:sparkline>
              <xm:f>data!A1543:N1543</xm:f>
              <xm:sqref>O1543</xm:sqref>
            </x14:sparkline>
            <x14:sparkline>
              <xm:f>data!A1544:N1544</xm:f>
              <xm:sqref>O1544</xm:sqref>
            </x14:sparkline>
            <x14:sparkline>
              <xm:f>data!A1545:N1545</xm:f>
              <xm:sqref>O1545</xm:sqref>
            </x14:sparkline>
            <x14:sparkline>
              <xm:f>data!A1546:N1546</xm:f>
              <xm:sqref>O1546</xm:sqref>
            </x14:sparkline>
            <x14:sparkline>
              <xm:f>data!A1547:N1547</xm:f>
              <xm:sqref>O1547</xm:sqref>
            </x14:sparkline>
            <x14:sparkline>
              <xm:f>data!A1548:N1548</xm:f>
              <xm:sqref>O1548</xm:sqref>
            </x14:sparkline>
            <x14:sparkline>
              <xm:f>data!A1549:N1549</xm:f>
              <xm:sqref>O1549</xm:sqref>
            </x14:sparkline>
            <x14:sparkline>
              <xm:f>data!A1550:N1550</xm:f>
              <xm:sqref>O1550</xm:sqref>
            </x14:sparkline>
            <x14:sparkline>
              <xm:f>data!A1551:N1551</xm:f>
              <xm:sqref>O1551</xm:sqref>
            </x14:sparkline>
            <x14:sparkline>
              <xm:f>data!A1552:N1552</xm:f>
              <xm:sqref>O1552</xm:sqref>
            </x14:sparkline>
            <x14:sparkline>
              <xm:f>data!A1553:N1553</xm:f>
              <xm:sqref>O1553</xm:sqref>
            </x14:sparkline>
            <x14:sparkline>
              <xm:f>data!A1554:N1554</xm:f>
              <xm:sqref>O1554</xm:sqref>
            </x14:sparkline>
            <x14:sparkline>
              <xm:f>data!A1555:N1555</xm:f>
              <xm:sqref>O1555</xm:sqref>
            </x14:sparkline>
            <x14:sparkline>
              <xm:f>data!A1556:N1556</xm:f>
              <xm:sqref>O1556</xm:sqref>
            </x14:sparkline>
            <x14:sparkline>
              <xm:f>data!A1557:N1557</xm:f>
              <xm:sqref>O1557</xm:sqref>
            </x14:sparkline>
            <x14:sparkline>
              <xm:f>data!A1558:N1558</xm:f>
              <xm:sqref>O1558</xm:sqref>
            </x14:sparkline>
            <x14:sparkline>
              <xm:f>data!A1559:N1559</xm:f>
              <xm:sqref>O1559</xm:sqref>
            </x14:sparkline>
            <x14:sparkline>
              <xm:f>data!A1560:N1560</xm:f>
              <xm:sqref>O1560</xm:sqref>
            </x14:sparkline>
            <x14:sparkline>
              <xm:f>data!A1561:N1561</xm:f>
              <xm:sqref>O1561</xm:sqref>
            </x14:sparkline>
            <x14:sparkline>
              <xm:f>data!A1562:N1562</xm:f>
              <xm:sqref>O1562</xm:sqref>
            </x14:sparkline>
            <x14:sparkline>
              <xm:f>data!A1563:N1563</xm:f>
              <xm:sqref>O1563</xm:sqref>
            </x14:sparkline>
            <x14:sparkline>
              <xm:f>data!A1564:N1564</xm:f>
              <xm:sqref>O1564</xm:sqref>
            </x14:sparkline>
            <x14:sparkline>
              <xm:f>data!A1565:N1565</xm:f>
              <xm:sqref>O1565</xm:sqref>
            </x14:sparkline>
            <x14:sparkline>
              <xm:f>data!A1566:N1566</xm:f>
              <xm:sqref>O1566</xm:sqref>
            </x14:sparkline>
            <x14:sparkline>
              <xm:f>data!A1567:N1567</xm:f>
              <xm:sqref>O1567</xm:sqref>
            </x14:sparkline>
            <x14:sparkline>
              <xm:f>data!A1568:N1568</xm:f>
              <xm:sqref>O1568</xm:sqref>
            </x14:sparkline>
            <x14:sparkline>
              <xm:f>data!A1569:N1569</xm:f>
              <xm:sqref>O1569</xm:sqref>
            </x14:sparkline>
            <x14:sparkline>
              <xm:f>data!A1570:N1570</xm:f>
              <xm:sqref>O1570</xm:sqref>
            </x14:sparkline>
            <x14:sparkline>
              <xm:f>data!A1571:N1571</xm:f>
              <xm:sqref>O1571</xm:sqref>
            </x14:sparkline>
            <x14:sparkline>
              <xm:f>data!A1572:N1572</xm:f>
              <xm:sqref>O1572</xm:sqref>
            </x14:sparkline>
            <x14:sparkline>
              <xm:f>data!A1573:N1573</xm:f>
              <xm:sqref>O1573</xm:sqref>
            </x14:sparkline>
            <x14:sparkline>
              <xm:f>data!A1574:N1574</xm:f>
              <xm:sqref>O1574</xm:sqref>
            </x14:sparkline>
            <x14:sparkline>
              <xm:f>data!A1575:N1575</xm:f>
              <xm:sqref>O1575</xm:sqref>
            </x14:sparkline>
            <x14:sparkline>
              <xm:f>data!A1576:N1576</xm:f>
              <xm:sqref>O1576</xm:sqref>
            </x14:sparkline>
            <x14:sparkline>
              <xm:f>data!A1577:N1577</xm:f>
              <xm:sqref>O1577</xm:sqref>
            </x14:sparkline>
            <x14:sparkline>
              <xm:f>data!A1578:N1578</xm:f>
              <xm:sqref>O1578</xm:sqref>
            </x14:sparkline>
            <x14:sparkline>
              <xm:f>data!A1579:N1579</xm:f>
              <xm:sqref>O1579</xm:sqref>
            </x14:sparkline>
            <x14:sparkline>
              <xm:f>data!A1580:N1580</xm:f>
              <xm:sqref>O1580</xm:sqref>
            </x14:sparkline>
            <x14:sparkline>
              <xm:f>data!A1581:N1581</xm:f>
              <xm:sqref>O1581</xm:sqref>
            </x14:sparkline>
            <x14:sparkline>
              <xm:f>data!A1582:N1582</xm:f>
              <xm:sqref>O1582</xm:sqref>
            </x14:sparkline>
            <x14:sparkline>
              <xm:f>data!A1583:N1583</xm:f>
              <xm:sqref>O1583</xm:sqref>
            </x14:sparkline>
            <x14:sparkline>
              <xm:f>data!A1584:N1584</xm:f>
              <xm:sqref>O1584</xm:sqref>
            </x14:sparkline>
            <x14:sparkline>
              <xm:f>data!A1585:N1585</xm:f>
              <xm:sqref>O1585</xm:sqref>
            </x14:sparkline>
            <x14:sparkline>
              <xm:f>data!A1586:N1586</xm:f>
              <xm:sqref>O1586</xm:sqref>
            </x14:sparkline>
            <x14:sparkline>
              <xm:f>data!A1587:N1587</xm:f>
              <xm:sqref>O1587</xm:sqref>
            </x14:sparkline>
            <x14:sparkline>
              <xm:f>data!A1588:N1588</xm:f>
              <xm:sqref>O1588</xm:sqref>
            </x14:sparkline>
            <x14:sparkline>
              <xm:f>data!A1589:N1589</xm:f>
              <xm:sqref>O1589</xm:sqref>
            </x14:sparkline>
            <x14:sparkline>
              <xm:f>data!A1590:N1590</xm:f>
              <xm:sqref>O1590</xm:sqref>
            </x14:sparkline>
            <x14:sparkline>
              <xm:f>data!A1591:N1591</xm:f>
              <xm:sqref>O1591</xm:sqref>
            </x14:sparkline>
            <x14:sparkline>
              <xm:f>data!A1592:N1592</xm:f>
              <xm:sqref>O1592</xm:sqref>
            </x14:sparkline>
            <x14:sparkline>
              <xm:f>data!A1593:N1593</xm:f>
              <xm:sqref>O1593</xm:sqref>
            </x14:sparkline>
            <x14:sparkline>
              <xm:f>data!A1594:N1594</xm:f>
              <xm:sqref>O1594</xm:sqref>
            </x14:sparkline>
            <x14:sparkline>
              <xm:f>data!A1595:N1595</xm:f>
              <xm:sqref>O1595</xm:sqref>
            </x14:sparkline>
            <x14:sparkline>
              <xm:f>data!A1596:N1596</xm:f>
              <xm:sqref>O1596</xm:sqref>
            </x14:sparkline>
            <x14:sparkline>
              <xm:f>data!A1597:N1597</xm:f>
              <xm:sqref>O1597</xm:sqref>
            </x14:sparkline>
            <x14:sparkline>
              <xm:f>data!A1598:N1598</xm:f>
              <xm:sqref>O1598</xm:sqref>
            </x14:sparkline>
            <x14:sparkline>
              <xm:f>data!A1599:N1599</xm:f>
              <xm:sqref>O1599</xm:sqref>
            </x14:sparkline>
            <x14:sparkline>
              <xm:f>data!A1600:N1600</xm:f>
              <xm:sqref>O1600</xm:sqref>
            </x14:sparkline>
            <x14:sparkline>
              <xm:f>data!A1601:N1601</xm:f>
              <xm:sqref>O1601</xm:sqref>
            </x14:sparkline>
            <x14:sparkline>
              <xm:f>data!A1602:N1602</xm:f>
              <xm:sqref>O1602</xm:sqref>
            </x14:sparkline>
            <x14:sparkline>
              <xm:f>data!A1603:N1603</xm:f>
              <xm:sqref>O1603</xm:sqref>
            </x14:sparkline>
            <x14:sparkline>
              <xm:f>data!A1604:N1604</xm:f>
              <xm:sqref>O1604</xm:sqref>
            </x14:sparkline>
            <x14:sparkline>
              <xm:f>data!A1605:N1605</xm:f>
              <xm:sqref>O1605</xm:sqref>
            </x14:sparkline>
            <x14:sparkline>
              <xm:f>data!A1606:N1606</xm:f>
              <xm:sqref>O1606</xm:sqref>
            </x14:sparkline>
            <x14:sparkline>
              <xm:f>data!A1607:N1607</xm:f>
              <xm:sqref>O1607</xm:sqref>
            </x14:sparkline>
            <x14:sparkline>
              <xm:f>data!A1608:N1608</xm:f>
              <xm:sqref>O1608</xm:sqref>
            </x14:sparkline>
            <x14:sparkline>
              <xm:f>data!A1609:N1609</xm:f>
              <xm:sqref>O1609</xm:sqref>
            </x14:sparkline>
            <x14:sparkline>
              <xm:f>data!A1610:N1610</xm:f>
              <xm:sqref>O1610</xm:sqref>
            </x14:sparkline>
            <x14:sparkline>
              <xm:f>data!A1611:N1611</xm:f>
              <xm:sqref>O1611</xm:sqref>
            </x14:sparkline>
            <x14:sparkline>
              <xm:f>data!A1612:N1612</xm:f>
              <xm:sqref>O1612</xm:sqref>
            </x14:sparkline>
            <x14:sparkline>
              <xm:f>data!A1613:N1613</xm:f>
              <xm:sqref>O1613</xm:sqref>
            </x14:sparkline>
            <x14:sparkline>
              <xm:f>data!A1614:N1614</xm:f>
              <xm:sqref>O1614</xm:sqref>
            </x14:sparkline>
            <x14:sparkline>
              <xm:f>data!A1615:N1615</xm:f>
              <xm:sqref>O1615</xm:sqref>
            </x14:sparkline>
            <x14:sparkline>
              <xm:f>data!A1616:N1616</xm:f>
              <xm:sqref>O1616</xm:sqref>
            </x14:sparkline>
            <x14:sparkline>
              <xm:f>data!A1617:N1617</xm:f>
              <xm:sqref>O1617</xm:sqref>
            </x14:sparkline>
            <x14:sparkline>
              <xm:f>data!A1618:N1618</xm:f>
              <xm:sqref>O1618</xm:sqref>
            </x14:sparkline>
            <x14:sparkline>
              <xm:f>data!A1619:N1619</xm:f>
              <xm:sqref>O1619</xm:sqref>
            </x14:sparkline>
            <x14:sparkline>
              <xm:f>data!A1620:N1620</xm:f>
              <xm:sqref>O1620</xm:sqref>
            </x14:sparkline>
            <x14:sparkline>
              <xm:f>data!A1621:N1621</xm:f>
              <xm:sqref>O1621</xm:sqref>
            </x14:sparkline>
            <x14:sparkline>
              <xm:f>data!A1622:N1622</xm:f>
              <xm:sqref>O1622</xm:sqref>
            </x14:sparkline>
            <x14:sparkline>
              <xm:f>data!A1623:N1623</xm:f>
              <xm:sqref>O1623</xm:sqref>
            </x14:sparkline>
            <x14:sparkline>
              <xm:f>data!A1624:N1624</xm:f>
              <xm:sqref>O1624</xm:sqref>
            </x14:sparkline>
            <x14:sparkline>
              <xm:f>data!A1625:N1625</xm:f>
              <xm:sqref>O1625</xm:sqref>
            </x14:sparkline>
            <x14:sparkline>
              <xm:f>data!A1626:N1626</xm:f>
              <xm:sqref>O1626</xm:sqref>
            </x14:sparkline>
            <x14:sparkline>
              <xm:f>data!A1627:N1627</xm:f>
              <xm:sqref>O1627</xm:sqref>
            </x14:sparkline>
            <x14:sparkline>
              <xm:f>data!A1628:N1628</xm:f>
              <xm:sqref>O1628</xm:sqref>
            </x14:sparkline>
            <x14:sparkline>
              <xm:f>data!A1629:N1629</xm:f>
              <xm:sqref>O1629</xm:sqref>
            </x14:sparkline>
            <x14:sparkline>
              <xm:f>data!A1630:N1630</xm:f>
              <xm:sqref>O1630</xm:sqref>
            </x14:sparkline>
            <x14:sparkline>
              <xm:f>data!A1631:N1631</xm:f>
              <xm:sqref>O1631</xm:sqref>
            </x14:sparkline>
            <x14:sparkline>
              <xm:f>data!A1632:N1632</xm:f>
              <xm:sqref>O1632</xm:sqref>
            </x14:sparkline>
            <x14:sparkline>
              <xm:f>data!A1633:N1633</xm:f>
              <xm:sqref>O1633</xm:sqref>
            </x14:sparkline>
            <x14:sparkline>
              <xm:f>data!A1634:N1634</xm:f>
              <xm:sqref>O1634</xm:sqref>
            </x14:sparkline>
            <x14:sparkline>
              <xm:f>data!A1635:N1635</xm:f>
              <xm:sqref>O1635</xm:sqref>
            </x14:sparkline>
            <x14:sparkline>
              <xm:f>data!A1636:N1636</xm:f>
              <xm:sqref>O1636</xm:sqref>
            </x14:sparkline>
            <x14:sparkline>
              <xm:f>data!A1637:N1637</xm:f>
              <xm:sqref>O1637</xm:sqref>
            </x14:sparkline>
            <x14:sparkline>
              <xm:f>data!A1638:N1638</xm:f>
              <xm:sqref>O1638</xm:sqref>
            </x14:sparkline>
            <x14:sparkline>
              <xm:f>data!A1639:N1639</xm:f>
              <xm:sqref>O1639</xm:sqref>
            </x14:sparkline>
            <x14:sparkline>
              <xm:f>data!A1640:N1640</xm:f>
              <xm:sqref>O1640</xm:sqref>
            </x14:sparkline>
            <x14:sparkline>
              <xm:f>data!A1641:N1641</xm:f>
              <xm:sqref>O1641</xm:sqref>
            </x14:sparkline>
            <x14:sparkline>
              <xm:f>data!A1642:N1642</xm:f>
              <xm:sqref>O1642</xm:sqref>
            </x14:sparkline>
            <x14:sparkline>
              <xm:f>data!A1643:N1643</xm:f>
              <xm:sqref>O1643</xm:sqref>
            </x14:sparkline>
            <x14:sparkline>
              <xm:f>data!A1644:N1644</xm:f>
              <xm:sqref>O1644</xm:sqref>
            </x14:sparkline>
            <x14:sparkline>
              <xm:f>data!A1645:N1645</xm:f>
              <xm:sqref>O1645</xm:sqref>
            </x14:sparkline>
            <x14:sparkline>
              <xm:f>data!A1646:N1646</xm:f>
              <xm:sqref>O1646</xm:sqref>
            </x14:sparkline>
            <x14:sparkline>
              <xm:f>data!A1647:N1647</xm:f>
              <xm:sqref>O1647</xm:sqref>
            </x14:sparkline>
            <x14:sparkline>
              <xm:f>data!A1648:N1648</xm:f>
              <xm:sqref>O1648</xm:sqref>
            </x14:sparkline>
            <x14:sparkline>
              <xm:f>data!A1649:N1649</xm:f>
              <xm:sqref>O1649</xm:sqref>
            </x14:sparkline>
            <x14:sparkline>
              <xm:f>data!A1650:N1650</xm:f>
              <xm:sqref>O1650</xm:sqref>
            </x14:sparkline>
            <x14:sparkline>
              <xm:f>data!A1651:N1651</xm:f>
              <xm:sqref>O1651</xm:sqref>
            </x14:sparkline>
            <x14:sparkline>
              <xm:f>data!A1652:N1652</xm:f>
              <xm:sqref>O1652</xm:sqref>
            </x14:sparkline>
            <x14:sparkline>
              <xm:f>data!A1653:N1653</xm:f>
              <xm:sqref>O1653</xm:sqref>
            </x14:sparkline>
            <x14:sparkline>
              <xm:f>data!A1654:N1654</xm:f>
              <xm:sqref>O1654</xm:sqref>
            </x14:sparkline>
            <x14:sparkline>
              <xm:f>data!A1655:N1655</xm:f>
              <xm:sqref>O1655</xm:sqref>
            </x14:sparkline>
            <x14:sparkline>
              <xm:f>data!A1656:N1656</xm:f>
              <xm:sqref>O1656</xm:sqref>
            </x14:sparkline>
            <x14:sparkline>
              <xm:f>data!A1657:N1657</xm:f>
              <xm:sqref>O1657</xm:sqref>
            </x14:sparkline>
            <x14:sparkline>
              <xm:f>data!A1658:N1658</xm:f>
              <xm:sqref>O1658</xm:sqref>
            </x14:sparkline>
            <x14:sparkline>
              <xm:f>data!A1659:N1659</xm:f>
              <xm:sqref>O1659</xm:sqref>
            </x14:sparkline>
            <x14:sparkline>
              <xm:f>data!A1660:N1660</xm:f>
              <xm:sqref>O1660</xm:sqref>
            </x14:sparkline>
            <x14:sparkline>
              <xm:f>data!A1661:N1661</xm:f>
              <xm:sqref>O1661</xm:sqref>
            </x14:sparkline>
            <x14:sparkline>
              <xm:f>data!A1662:N1662</xm:f>
              <xm:sqref>O1662</xm:sqref>
            </x14:sparkline>
            <x14:sparkline>
              <xm:f>data!A1663:N1663</xm:f>
              <xm:sqref>O1663</xm:sqref>
            </x14:sparkline>
            <x14:sparkline>
              <xm:f>data!A1664:N1664</xm:f>
              <xm:sqref>O1664</xm:sqref>
            </x14:sparkline>
            <x14:sparkline>
              <xm:f>data!A1665:N1665</xm:f>
              <xm:sqref>O1665</xm:sqref>
            </x14:sparkline>
            <x14:sparkline>
              <xm:f>data!A1666:N1666</xm:f>
              <xm:sqref>O1666</xm:sqref>
            </x14:sparkline>
            <x14:sparkline>
              <xm:f>data!A1667:N1667</xm:f>
              <xm:sqref>O1667</xm:sqref>
            </x14:sparkline>
            <x14:sparkline>
              <xm:f>data!A1668:N1668</xm:f>
              <xm:sqref>O1668</xm:sqref>
            </x14:sparkline>
            <x14:sparkline>
              <xm:f>data!A1669:N1669</xm:f>
              <xm:sqref>O1669</xm:sqref>
            </x14:sparkline>
            <x14:sparkline>
              <xm:f>data!A1670:N1670</xm:f>
              <xm:sqref>O1670</xm:sqref>
            </x14:sparkline>
            <x14:sparkline>
              <xm:f>data!A1671:N1671</xm:f>
              <xm:sqref>O1671</xm:sqref>
            </x14:sparkline>
            <x14:sparkline>
              <xm:f>data!A1672:N1672</xm:f>
              <xm:sqref>O1672</xm:sqref>
            </x14:sparkline>
            <x14:sparkline>
              <xm:f>data!A1673:N1673</xm:f>
              <xm:sqref>O1673</xm:sqref>
            </x14:sparkline>
            <x14:sparkline>
              <xm:f>data!A1674:N1674</xm:f>
              <xm:sqref>O1674</xm:sqref>
            </x14:sparkline>
            <x14:sparkline>
              <xm:f>data!A1675:N1675</xm:f>
              <xm:sqref>O1675</xm:sqref>
            </x14:sparkline>
            <x14:sparkline>
              <xm:f>data!A1676:N1676</xm:f>
              <xm:sqref>O1676</xm:sqref>
            </x14:sparkline>
            <x14:sparkline>
              <xm:f>data!A1677:N1677</xm:f>
              <xm:sqref>O1677</xm:sqref>
            </x14:sparkline>
            <x14:sparkline>
              <xm:f>data!A1678:N1678</xm:f>
              <xm:sqref>O1678</xm:sqref>
            </x14:sparkline>
            <x14:sparkline>
              <xm:f>data!A1679:N1679</xm:f>
              <xm:sqref>O1679</xm:sqref>
            </x14:sparkline>
            <x14:sparkline>
              <xm:f>data!A1680:N1680</xm:f>
              <xm:sqref>O1680</xm:sqref>
            </x14:sparkline>
            <x14:sparkline>
              <xm:f>data!A1681:N1681</xm:f>
              <xm:sqref>O1681</xm:sqref>
            </x14:sparkline>
            <x14:sparkline>
              <xm:f>data!A1682:N1682</xm:f>
              <xm:sqref>O1682</xm:sqref>
            </x14:sparkline>
            <x14:sparkline>
              <xm:f>data!A1683:N1683</xm:f>
              <xm:sqref>O1683</xm:sqref>
            </x14:sparkline>
            <x14:sparkline>
              <xm:f>data!A1684:N1684</xm:f>
              <xm:sqref>O1684</xm:sqref>
            </x14:sparkline>
            <x14:sparkline>
              <xm:f>data!A1685:N1685</xm:f>
              <xm:sqref>O1685</xm:sqref>
            </x14:sparkline>
            <x14:sparkline>
              <xm:f>data!A1686:N1686</xm:f>
              <xm:sqref>O1686</xm:sqref>
            </x14:sparkline>
            <x14:sparkline>
              <xm:f>data!A1687:N1687</xm:f>
              <xm:sqref>O1687</xm:sqref>
            </x14:sparkline>
            <x14:sparkline>
              <xm:f>data!A1688:N1688</xm:f>
              <xm:sqref>O1688</xm:sqref>
            </x14:sparkline>
            <x14:sparkline>
              <xm:f>data!A1689:N1689</xm:f>
              <xm:sqref>O1689</xm:sqref>
            </x14:sparkline>
            <x14:sparkline>
              <xm:f>data!A1690:N1690</xm:f>
              <xm:sqref>O1690</xm:sqref>
            </x14:sparkline>
            <x14:sparkline>
              <xm:f>data!A1691:N1691</xm:f>
              <xm:sqref>O1691</xm:sqref>
            </x14:sparkline>
            <x14:sparkline>
              <xm:f>data!A1692:N1692</xm:f>
              <xm:sqref>O1692</xm:sqref>
            </x14:sparkline>
            <x14:sparkline>
              <xm:f>data!A1693:N1693</xm:f>
              <xm:sqref>O1693</xm:sqref>
            </x14:sparkline>
            <x14:sparkline>
              <xm:f>data!A1694:N1694</xm:f>
              <xm:sqref>O1694</xm:sqref>
            </x14:sparkline>
            <x14:sparkline>
              <xm:f>data!A1695:N1695</xm:f>
              <xm:sqref>O1695</xm:sqref>
            </x14:sparkline>
            <x14:sparkline>
              <xm:f>data!A1696:N1696</xm:f>
              <xm:sqref>O1696</xm:sqref>
            </x14:sparkline>
            <x14:sparkline>
              <xm:f>data!A1697:N1697</xm:f>
              <xm:sqref>O1697</xm:sqref>
            </x14:sparkline>
            <x14:sparkline>
              <xm:f>data!A1698:N1698</xm:f>
              <xm:sqref>O1698</xm:sqref>
            </x14:sparkline>
            <x14:sparkline>
              <xm:f>data!A1699:N1699</xm:f>
              <xm:sqref>O1699</xm:sqref>
            </x14:sparkline>
            <x14:sparkline>
              <xm:f>data!A1700:N1700</xm:f>
              <xm:sqref>O1700</xm:sqref>
            </x14:sparkline>
            <x14:sparkline>
              <xm:f>data!A1701:N1701</xm:f>
              <xm:sqref>O1701</xm:sqref>
            </x14:sparkline>
            <x14:sparkline>
              <xm:f>data!A1702:N1702</xm:f>
              <xm:sqref>O1702</xm:sqref>
            </x14:sparkline>
            <x14:sparkline>
              <xm:f>data!A1703:N1703</xm:f>
              <xm:sqref>O1703</xm:sqref>
            </x14:sparkline>
            <x14:sparkline>
              <xm:f>data!A1704:N1704</xm:f>
              <xm:sqref>O1704</xm:sqref>
            </x14:sparkline>
            <x14:sparkline>
              <xm:f>data!A1705:N1705</xm:f>
              <xm:sqref>O1705</xm:sqref>
            </x14:sparkline>
            <x14:sparkline>
              <xm:f>data!A1706:N1706</xm:f>
              <xm:sqref>O1706</xm:sqref>
            </x14:sparkline>
            <x14:sparkline>
              <xm:f>data!A1707:N1707</xm:f>
              <xm:sqref>O1707</xm:sqref>
            </x14:sparkline>
            <x14:sparkline>
              <xm:f>data!A1708:N1708</xm:f>
              <xm:sqref>O1708</xm:sqref>
            </x14:sparkline>
            <x14:sparkline>
              <xm:f>data!A1709:N1709</xm:f>
              <xm:sqref>O1709</xm:sqref>
            </x14:sparkline>
            <x14:sparkline>
              <xm:f>data!A1710:N1710</xm:f>
              <xm:sqref>O1710</xm:sqref>
            </x14:sparkline>
            <x14:sparkline>
              <xm:f>data!A1711:N1711</xm:f>
              <xm:sqref>O1711</xm:sqref>
            </x14:sparkline>
            <x14:sparkline>
              <xm:f>data!A1712:N1712</xm:f>
              <xm:sqref>O1712</xm:sqref>
            </x14:sparkline>
            <x14:sparkline>
              <xm:f>data!A1713:N1713</xm:f>
              <xm:sqref>O1713</xm:sqref>
            </x14:sparkline>
            <x14:sparkline>
              <xm:f>data!A1714:N1714</xm:f>
              <xm:sqref>O1714</xm:sqref>
            </x14:sparkline>
            <x14:sparkline>
              <xm:f>data!A1715:N1715</xm:f>
              <xm:sqref>O1715</xm:sqref>
            </x14:sparkline>
            <x14:sparkline>
              <xm:f>data!A1716:N1716</xm:f>
              <xm:sqref>O1716</xm:sqref>
            </x14:sparkline>
            <x14:sparkline>
              <xm:f>data!A1717:N1717</xm:f>
              <xm:sqref>O1717</xm:sqref>
            </x14:sparkline>
            <x14:sparkline>
              <xm:f>data!A1718:N1718</xm:f>
              <xm:sqref>O1718</xm:sqref>
            </x14:sparkline>
            <x14:sparkline>
              <xm:f>data!A1719:N1719</xm:f>
              <xm:sqref>O1719</xm:sqref>
            </x14:sparkline>
            <x14:sparkline>
              <xm:f>data!A1720:N1720</xm:f>
              <xm:sqref>O1720</xm:sqref>
            </x14:sparkline>
            <x14:sparkline>
              <xm:f>data!A1721:N1721</xm:f>
              <xm:sqref>O1721</xm:sqref>
            </x14:sparkline>
            <x14:sparkline>
              <xm:f>data!A1722:N1722</xm:f>
              <xm:sqref>O1722</xm:sqref>
            </x14:sparkline>
            <x14:sparkline>
              <xm:f>data!A1723:N1723</xm:f>
              <xm:sqref>O1723</xm:sqref>
            </x14:sparkline>
            <x14:sparkline>
              <xm:f>data!A1724:N1724</xm:f>
              <xm:sqref>O1724</xm:sqref>
            </x14:sparkline>
            <x14:sparkline>
              <xm:f>data!A1725:N1725</xm:f>
              <xm:sqref>O1725</xm:sqref>
            </x14:sparkline>
            <x14:sparkline>
              <xm:f>data!A1726:N1726</xm:f>
              <xm:sqref>O1726</xm:sqref>
            </x14:sparkline>
            <x14:sparkline>
              <xm:f>data!A1727:N1727</xm:f>
              <xm:sqref>O1727</xm:sqref>
            </x14:sparkline>
            <x14:sparkline>
              <xm:f>data!A1728:N1728</xm:f>
              <xm:sqref>O1728</xm:sqref>
            </x14:sparkline>
            <x14:sparkline>
              <xm:f>data!A1729:N1729</xm:f>
              <xm:sqref>O1729</xm:sqref>
            </x14:sparkline>
            <x14:sparkline>
              <xm:f>data!A1730:N1730</xm:f>
              <xm:sqref>O1730</xm:sqref>
            </x14:sparkline>
            <x14:sparkline>
              <xm:f>data!A1731:N1731</xm:f>
              <xm:sqref>O1731</xm:sqref>
            </x14:sparkline>
            <x14:sparkline>
              <xm:f>data!A1732:N1732</xm:f>
              <xm:sqref>O1732</xm:sqref>
            </x14:sparkline>
            <x14:sparkline>
              <xm:f>data!A1733:N1733</xm:f>
              <xm:sqref>O1733</xm:sqref>
            </x14:sparkline>
            <x14:sparkline>
              <xm:f>data!A1734:N1734</xm:f>
              <xm:sqref>O1734</xm:sqref>
            </x14:sparkline>
            <x14:sparkline>
              <xm:f>data!A1735:N1735</xm:f>
              <xm:sqref>O1735</xm:sqref>
            </x14:sparkline>
            <x14:sparkline>
              <xm:f>data!A1736:N1736</xm:f>
              <xm:sqref>O1736</xm:sqref>
            </x14:sparkline>
            <x14:sparkline>
              <xm:f>data!A1737:N1737</xm:f>
              <xm:sqref>O1737</xm:sqref>
            </x14:sparkline>
            <x14:sparkline>
              <xm:f>data!A1738:N1738</xm:f>
              <xm:sqref>O1738</xm:sqref>
            </x14:sparkline>
            <x14:sparkline>
              <xm:f>data!A1739:N1739</xm:f>
              <xm:sqref>O1739</xm:sqref>
            </x14:sparkline>
            <x14:sparkline>
              <xm:f>data!A1740:N1740</xm:f>
              <xm:sqref>O1740</xm:sqref>
            </x14:sparkline>
            <x14:sparkline>
              <xm:f>data!A1741:N1741</xm:f>
              <xm:sqref>O1741</xm:sqref>
            </x14:sparkline>
            <x14:sparkline>
              <xm:f>data!A1742:N1742</xm:f>
              <xm:sqref>O1742</xm:sqref>
            </x14:sparkline>
            <x14:sparkline>
              <xm:f>data!A1743:N1743</xm:f>
              <xm:sqref>O1743</xm:sqref>
            </x14:sparkline>
            <x14:sparkline>
              <xm:f>data!A1744:N1744</xm:f>
              <xm:sqref>O1744</xm:sqref>
            </x14:sparkline>
            <x14:sparkline>
              <xm:f>data!A1745:N1745</xm:f>
              <xm:sqref>O1745</xm:sqref>
            </x14:sparkline>
            <x14:sparkline>
              <xm:f>data!A1746:N1746</xm:f>
              <xm:sqref>O1746</xm:sqref>
            </x14:sparkline>
            <x14:sparkline>
              <xm:f>data!A1747:N1747</xm:f>
              <xm:sqref>O1747</xm:sqref>
            </x14:sparkline>
            <x14:sparkline>
              <xm:f>data!A1748:N1748</xm:f>
              <xm:sqref>O1748</xm:sqref>
            </x14:sparkline>
            <x14:sparkline>
              <xm:f>data!A1749:N1749</xm:f>
              <xm:sqref>O1749</xm:sqref>
            </x14:sparkline>
            <x14:sparkline>
              <xm:f>data!A1750:N1750</xm:f>
              <xm:sqref>O1750</xm:sqref>
            </x14:sparkline>
            <x14:sparkline>
              <xm:f>data!A1751:N1751</xm:f>
              <xm:sqref>O1751</xm:sqref>
            </x14:sparkline>
            <x14:sparkline>
              <xm:f>data!A1752:N1752</xm:f>
              <xm:sqref>O1752</xm:sqref>
            </x14:sparkline>
            <x14:sparkline>
              <xm:f>data!A1753:N1753</xm:f>
              <xm:sqref>O1753</xm:sqref>
            </x14:sparkline>
            <x14:sparkline>
              <xm:f>data!A1754:N1754</xm:f>
              <xm:sqref>O1754</xm:sqref>
            </x14:sparkline>
            <x14:sparkline>
              <xm:f>data!A1755:N1755</xm:f>
              <xm:sqref>O1755</xm:sqref>
            </x14:sparkline>
            <x14:sparkline>
              <xm:f>data!A1756:N1756</xm:f>
              <xm:sqref>O1756</xm:sqref>
            </x14:sparkline>
            <x14:sparkline>
              <xm:f>data!A1757:N1757</xm:f>
              <xm:sqref>O1757</xm:sqref>
            </x14:sparkline>
            <x14:sparkline>
              <xm:f>data!A1758:N1758</xm:f>
              <xm:sqref>O1758</xm:sqref>
            </x14:sparkline>
            <x14:sparkline>
              <xm:f>data!A1759:N1759</xm:f>
              <xm:sqref>O1759</xm:sqref>
            </x14:sparkline>
            <x14:sparkline>
              <xm:f>data!A1760:N1760</xm:f>
              <xm:sqref>O1760</xm:sqref>
            </x14:sparkline>
            <x14:sparkline>
              <xm:f>data!A1761:N1761</xm:f>
              <xm:sqref>O1761</xm:sqref>
            </x14:sparkline>
            <x14:sparkline>
              <xm:f>data!A1762:N1762</xm:f>
              <xm:sqref>O1762</xm:sqref>
            </x14:sparkline>
            <x14:sparkline>
              <xm:f>data!A1763:N1763</xm:f>
              <xm:sqref>O1763</xm:sqref>
            </x14:sparkline>
            <x14:sparkline>
              <xm:f>data!A1764:N1764</xm:f>
              <xm:sqref>O1764</xm:sqref>
            </x14:sparkline>
            <x14:sparkline>
              <xm:f>data!A1765:N1765</xm:f>
              <xm:sqref>O1765</xm:sqref>
            </x14:sparkline>
            <x14:sparkline>
              <xm:f>data!A1766:N1766</xm:f>
              <xm:sqref>O1766</xm:sqref>
            </x14:sparkline>
            <x14:sparkline>
              <xm:f>data!A1767:N1767</xm:f>
              <xm:sqref>O1767</xm:sqref>
            </x14:sparkline>
            <x14:sparkline>
              <xm:f>data!A1768:N1768</xm:f>
              <xm:sqref>O1768</xm:sqref>
            </x14:sparkline>
            <x14:sparkline>
              <xm:f>data!A1769:N1769</xm:f>
              <xm:sqref>O1769</xm:sqref>
            </x14:sparkline>
            <x14:sparkline>
              <xm:f>data!A1770:N1770</xm:f>
              <xm:sqref>O1770</xm:sqref>
            </x14:sparkline>
            <x14:sparkline>
              <xm:f>data!A1771:N1771</xm:f>
              <xm:sqref>O1771</xm:sqref>
            </x14:sparkline>
            <x14:sparkline>
              <xm:f>data!A1772:N1772</xm:f>
              <xm:sqref>O1772</xm:sqref>
            </x14:sparkline>
            <x14:sparkline>
              <xm:f>data!A1773:N1773</xm:f>
              <xm:sqref>O1773</xm:sqref>
            </x14:sparkline>
            <x14:sparkline>
              <xm:f>data!A1774:N1774</xm:f>
              <xm:sqref>O1774</xm:sqref>
            </x14:sparkline>
            <x14:sparkline>
              <xm:f>data!A1775:N1775</xm:f>
              <xm:sqref>O1775</xm:sqref>
            </x14:sparkline>
            <x14:sparkline>
              <xm:f>data!A1776:N1776</xm:f>
              <xm:sqref>O1776</xm:sqref>
            </x14:sparkline>
            <x14:sparkline>
              <xm:f>data!A1777:N1777</xm:f>
              <xm:sqref>O1777</xm:sqref>
            </x14:sparkline>
            <x14:sparkline>
              <xm:f>data!A1778:N1778</xm:f>
              <xm:sqref>O1778</xm:sqref>
            </x14:sparkline>
            <x14:sparkline>
              <xm:f>data!A1779:N1779</xm:f>
              <xm:sqref>O1779</xm:sqref>
            </x14:sparkline>
            <x14:sparkline>
              <xm:f>data!A1780:N1780</xm:f>
              <xm:sqref>O1780</xm:sqref>
            </x14:sparkline>
            <x14:sparkline>
              <xm:f>data!A1781:N1781</xm:f>
              <xm:sqref>O1781</xm:sqref>
            </x14:sparkline>
            <x14:sparkline>
              <xm:f>data!A1782:N1782</xm:f>
              <xm:sqref>O1782</xm:sqref>
            </x14:sparkline>
            <x14:sparkline>
              <xm:f>data!A1783:N1783</xm:f>
              <xm:sqref>O1783</xm:sqref>
            </x14:sparkline>
            <x14:sparkline>
              <xm:f>data!A1784:N1784</xm:f>
              <xm:sqref>O1784</xm:sqref>
            </x14:sparkline>
            <x14:sparkline>
              <xm:f>data!A1785:N1785</xm:f>
              <xm:sqref>O1785</xm:sqref>
            </x14:sparkline>
            <x14:sparkline>
              <xm:f>data!A1786:N1786</xm:f>
              <xm:sqref>O1786</xm:sqref>
            </x14:sparkline>
            <x14:sparkline>
              <xm:f>data!A1787:N1787</xm:f>
              <xm:sqref>O1787</xm:sqref>
            </x14:sparkline>
            <x14:sparkline>
              <xm:f>data!A1788:N1788</xm:f>
              <xm:sqref>O1788</xm:sqref>
            </x14:sparkline>
            <x14:sparkline>
              <xm:f>data!A1789:N1789</xm:f>
              <xm:sqref>O1789</xm:sqref>
            </x14:sparkline>
            <x14:sparkline>
              <xm:f>data!A1790:N1790</xm:f>
              <xm:sqref>O1790</xm:sqref>
            </x14:sparkline>
            <x14:sparkline>
              <xm:f>data!A1791:N1791</xm:f>
              <xm:sqref>O1791</xm:sqref>
            </x14:sparkline>
            <x14:sparkline>
              <xm:f>data!A1792:N1792</xm:f>
              <xm:sqref>O1792</xm:sqref>
            </x14:sparkline>
            <x14:sparkline>
              <xm:f>data!A1793:N1793</xm:f>
              <xm:sqref>O1793</xm:sqref>
            </x14:sparkline>
            <x14:sparkline>
              <xm:f>data!A1794:N1794</xm:f>
              <xm:sqref>O1794</xm:sqref>
            </x14:sparkline>
            <x14:sparkline>
              <xm:f>data!A1795:N1795</xm:f>
              <xm:sqref>O1795</xm:sqref>
            </x14:sparkline>
            <x14:sparkline>
              <xm:f>data!A1796:N1796</xm:f>
              <xm:sqref>O1796</xm:sqref>
            </x14:sparkline>
            <x14:sparkline>
              <xm:f>data!A1797:N1797</xm:f>
              <xm:sqref>O1797</xm:sqref>
            </x14:sparkline>
            <x14:sparkline>
              <xm:f>data!A1798:N1798</xm:f>
              <xm:sqref>O1798</xm:sqref>
            </x14:sparkline>
            <x14:sparkline>
              <xm:f>data!A1799:N1799</xm:f>
              <xm:sqref>O1799</xm:sqref>
            </x14:sparkline>
            <x14:sparkline>
              <xm:f>data!A1800:N1800</xm:f>
              <xm:sqref>O1800</xm:sqref>
            </x14:sparkline>
            <x14:sparkline>
              <xm:f>data!A1801:N1801</xm:f>
              <xm:sqref>O1801</xm:sqref>
            </x14:sparkline>
            <x14:sparkline>
              <xm:f>data!A1802:N1802</xm:f>
              <xm:sqref>O1802</xm:sqref>
            </x14:sparkline>
            <x14:sparkline>
              <xm:f>data!A1803:N1803</xm:f>
              <xm:sqref>O1803</xm:sqref>
            </x14:sparkline>
            <x14:sparkline>
              <xm:f>data!A1804:N1804</xm:f>
              <xm:sqref>O1804</xm:sqref>
            </x14:sparkline>
            <x14:sparkline>
              <xm:f>data!A1805:N1805</xm:f>
              <xm:sqref>O1805</xm:sqref>
            </x14:sparkline>
            <x14:sparkline>
              <xm:f>data!A1806:N1806</xm:f>
              <xm:sqref>O1806</xm:sqref>
            </x14:sparkline>
            <x14:sparkline>
              <xm:f>data!A1807:N1807</xm:f>
              <xm:sqref>O1807</xm:sqref>
            </x14:sparkline>
            <x14:sparkline>
              <xm:f>data!A1808:N1808</xm:f>
              <xm:sqref>O1808</xm:sqref>
            </x14:sparkline>
            <x14:sparkline>
              <xm:f>data!A1809:N1809</xm:f>
              <xm:sqref>O1809</xm:sqref>
            </x14:sparkline>
            <x14:sparkline>
              <xm:f>data!A1810:N1810</xm:f>
              <xm:sqref>O1810</xm:sqref>
            </x14:sparkline>
            <x14:sparkline>
              <xm:f>data!A1811:N1811</xm:f>
              <xm:sqref>O1811</xm:sqref>
            </x14:sparkline>
            <x14:sparkline>
              <xm:f>data!A1812:N1812</xm:f>
              <xm:sqref>O1812</xm:sqref>
            </x14:sparkline>
            <x14:sparkline>
              <xm:f>data!A1813:N1813</xm:f>
              <xm:sqref>O1813</xm:sqref>
            </x14:sparkline>
            <x14:sparkline>
              <xm:f>data!A1814:N1814</xm:f>
              <xm:sqref>O1814</xm:sqref>
            </x14:sparkline>
            <x14:sparkline>
              <xm:f>data!A1815:N1815</xm:f>
              <xm:sqref>O1815</xm:sqref>
            </x14:sparkline>
            <x14:sparkline>
              <xm:f>data!A1816:N1816</xm:f>
              <xm:sqref>O1816</xm:sqref>
            </x14:sparkline>
            <x14:sparkline>
              <xm:f>data!A1817:N1817</xm:f>
              <xm:sqref>O1817</xm:sqref>
            </x14:sparkline>
            <x14:sparkline>
              <xm:f>data!A1818:N1818</xm:f>
              <xm:sqref>O1818</xm:sqref>
            </x14:sparkline>
            <x14:sparkline>
              <xm:f>data!A1819:N1819</xm:f>
              <xm:sqref>O1819</xm:sqref>
            </x14:sparkline>
            <x14:sparkline>
              <xm:f>data!A1820:N1820</xm:f>
              <xm:sqref>O1820</xm:sqref>
            </x14:sparkline>
            <x14:sparkline>
              <xm:f>data!A1821:N1821</xm:f>
              <xm:sqref>O1821</xm:sqref>
            </x14:sparkline>
            <x14:sparkline>
              <xm:f>data!A1822:N1822</xm:f>
              <xm:sqref>O1822</xm:sqref>
            </x14:sparkline>
            <x14:sparkline>
              <xm:f>data!A1823:N1823</xm:f>
              <xm:sqref>O1823</xm:sqref>
            </x14:sparkline>
            <x14:sparkline>
              <xm:f>data!A1824:N1824</xm:f>
              <xm:sqref>O1824</xm:sqref>
            </x14:sparkline>
            <x14:sparkline>
              <xm:f>data!A1825:N1825</xm:f>
              <xm:sqref>O1825</xm:sqref>
            </x14:sparkline>
            <x14:sparkline>
              <xm:f>data!A1826:N1826</xm:f>
              <xm:sqref>O1826</xm:sqref>
            </x14:sparkline>
            <x14:sparkline>
              <xm:f>data!A1827:N1827</xm:f>
              <xm:sqref>O1827</xm:sqref>
            </x14:sparkline>
            <x14:sparkline>
              <xm:f>data!A1828:N1828</xm:f>
              <xm:sqref>O1828</xm:sqref>
            </x14:sparkline>
            <x14:sparkline>
              <xm:f>data!A1829:N1829</xm:f>
              <xm:sqref>O1829</xm:sqref>
            </x14:sparkline>
            <x14:sparkline>
              <xm:f>data!A1830:N1830</xm:f>
              <xm:sqref>O1830</xm:sqref>
            </x14:sparkline>
            <x14:sparkline>
              <xm:f>data!A1831:N1831</xm:f>
              <xm:sqref>O1831</xm:sqref>
            </x14:sparkline>
            <x14:sparkline>
              <xm:f>data!A1832:N1832</xm:f>
              <xm:sqref>O1832</xm:sqref>
            </x14:sparkline>
            <x14:sparkline>
              <xm:f>data!A1833:N1833</xm:f>
              <xm:sqref>O1833</xm:sqref>
            </x14:sparkline>
            <x14:sparkline>
              <xm:f>data!A1834:N1834</xm:f>
              <xm:sqref>O1834</xm:sqref>
            </x14:sparkline>
            <x14:sparkline>
              <xm:f>data!A1835:N1835</xm:f>
              <xm:sqref>O1835</xm:sqref>
            </x14:sparkline>
            <x14:sparkline>
              <xm:f>data!A1836:N1836</xm:f>
              <xm:sqref>O1836</xm:sqref>
            </x14:sparkline>
            <x14:sparkline>
              <xm:f>data!A1837:N1837</xm:f>
              <xm:sqref>O1837</xm:sqref>
            </x14:sparkline>
            <x14:sparkline>
              <xm:f>data!A1838:N1838</xm:f>
              <xm:sqref>O1838</xm:sqref>
            </x14:sparkline>
            <x14:sparkline>
              <xm:f>data!A1839:N1839</xm:f>
              <xm:sqref>O1839</xm:sqref>
            </x14:sparkline>
            <x14:sparkline>
              <xm:f>data!A1840:N1840</xm:f>
              <xm:sqref>O1840</xm:sqref>
            </x14:sparkline>
            <x14:sparkline>
              <xm:f>data!A1841:N1841</xm:f>
              <xm:sqref>O1841</xm:sqref>
            </x14:sparkline>
            <x14:sparkline>
              <xm:f>data!A1842:N1842</xm:f>
              <xm:sqref>O1842</xm:sqref>
            </x14:sparkline>
            <x14:sparkline>
              <xm:f>data!A1843:N1843</xm:f>
              <xm:sqref>O1843</xm:sqref>
            </x14:sparkline>
            <x14:sparkline>
              <xm:f>data!A1844:N1844</xm:f>
              <xm:sqref>O1844</xm:sqref>
            </x14:sparkline>
            <x14:sparkline>
              <xm:f>data!A1845:N1845</xm:f>
              <xm:sqref>O1845</xm:sqref>
            </x14:sparkline>
            <x14:sparkline>
              <xm:f>data!A1846:N1846</xm:f>
              <xm:sqref>O1846</xm:sqref>
            </x14:sparkline>
            <x14:sparkline>
              <xm:f>data!A1847:N1847</xm:f>
              <xm:sqref>O1847</xm:sqref>
            </x14:sparkline>
            <x14:sparkline>
              <xm:f>data!A1848:N1848</xm:f>
              <xm:sqref>O1848</xm:sqref>
            </x14:sparkline>
            <x14:sparkline>
              <xm:f>data!A1849:N1849</xm:f>
              <xm:sqref>O1849</xm:sqref>
            </x14:sparkline>
            <x14:sparkline>
              <xm:f>data!A1850:N1850</xm:f>
              <xm:sqref>O1850</xm:sqref>
            </x14:sparkline>
            <x14:sparkline>
              <xm:f>data!A1851:N1851</xm:f>
              <xm:sqref>O1851</xm:sqref>
            </x14:sparkline>
            <x14:sparkline>
              <xm:f>data!A1852:N1852</xm:f>
              <xm:sqref>O1852</xm:sqref>
            </x14:sparkline>
            <x14:sparkline>
              <xm:f>data!A1853:N1853</xm:f>
              <xm:sqref>O1853</xm:sqref>
            </x14:sparkline>
            <x14:sparkline>
              <xm:f>data!A1854:N1854</xm:f>
              <xm:sqref>O1854</xm:sqref>
            </x14:sparkline>
            <x14:sparkline>
              <xm:f>data!A1855:N1855</xm:f>
              <xm:sqref>O1855</xm:sqref>
            </x14:sparkline>
            <x14:sparkline>
              <xm:f>data!A1856:N1856</xm:f>
              <xm:sqref>O1856</xm:sqref>
            </x14:sparkline>
            <x14:sparkline>
              <xm:f>data!A1857:N1857</xm:f>
              <xm:sqref>O1857</xm:sqref>
            </x14:sparkline>
            <x14:sparkline>
              <xm:f>data!A1858:N1858</xm:f>
              <xm:sqref>O1858</xm:sqref>
            </x14:sparkline>
            <x14:sparkline>
              <xm:f>data!A1859:N1859</xm:f>
              <xm:sqref>O1859</xm:sqref>
            </x14:sparkline>
            <x14:sparkline>
              <xm:f>data!A1860:N1860</xm:f>
              <xm:sqref>O1860</xm:sqref>
            </x14:sparkline>
            <x14:sparkline>
              <xm:f>data!A1861:N1861</xm:f>
              <xm:sqref>O1861</xm:sqref>
            </x14:sparkline>
            <x14:sparkline>
              <xm:f>data!A1862:N1862</xm:f>
              <xm:sqref>O1862</xm:sqref>
            </x14:sparkline>
            <x14:sparkline>
              <xm:f>data!A1863:N1863</xm:f>
              <xm:sqref>O1863</xm:sqref>
            </x14:sparkline>
            <x14:sparkline>
              <xm:f>data!A1864:N1864</xm:f>
              <xm:sqref>O1864</xm:sqref>
            </x14:sparkline>
            <x14:sparkline>
              <xm:f>data!A1865:N1865</xm:f>
              <xm:sqref>O1865</xm:sqref>
            </x14:sparkline>
            <x14:sparkline>
              <xm:f>data!A1866:N1866</xm:f>
              <xm:sqref>O1866</xm:sqref>
            </x14:sparkline>
            <x14:sparkline>
              <xm:f>data!A1867:N1867</xm:f>
              <xm:sqref>O1867</xm:sqref>
            </x14:sparkline>
            <x14:sparkline>
              <xm:f>data!A1868:N1868</xm:f>
              <xm:sqref>O1868</xm:sqref>
            </x14:sparkline>
            <x14:sparkline>
              <xm:f>data!A1869:N1869</xm:f>
              <xm:sqref>O1869</xm:sqref>
            </x14:sparkline>
            <x14:sparkline>
              <xm:f>data!A1870:N1870</xm:f>
              <xm:sqref>O1870</xm:sqref>
            </x14:sparkline>
            <x14:sparkline>
              <xm:f>data!A1871:N1871</xm:f>
              <xm:sqref>O1871</xm:sqref>
            </x14:sparkline>
            <x14:sparkline>
              <xm:f>data!A1872:N1872</xm:f>
              <xm:sqref>O1872</xm:sqref>
            </x14:sparkline>
            <x14:sparkline>
              <xm:f>data!A1873:N1873</xm:f>
              <xm:sqref>O1873</xm:sqref>
            </x14:sparkline>
            <x14:sparkline>
              <xm:f>data!A1874:N1874</xm:f>
              <xm:sqref>O1874</xm:sqref>
            </x14:sparkline>
            <x14:sparkline>
              <xm:f>data!A1875:N1875</xm:f>
              <xm:sqref>O1875</xm:sqref>
            </x14:sparkline>
            <x14:sparkline>
              <xm:f>data!A1876:N1876</xm:f>
              <xm:sqref>O1876</xm:sqref>
            </x14:sparkline>
            <x14:sparkline>
              <xm:f>data!A1877:N1877</xm:f>
              <xm:sqref>O1877</xm:sqref>
            </x14:sparkline>
            <x14:sparkline>
              <xm:f>data!A1878:N1878</xm:f>
              <xm:sqref>O1878</xm:sqref>
            </x14:sparkline>
            <x14:sparkline>
              <xm:f>data!A1879:N1879</xm:f>
              <xm:sqref>O1879</xm:sqref>
            </x14:sparkline>
            <x14:sparkline>
              <xm:f>data!A1880:N1880</xm:f>
              <xm:sqref>O1880</xm:sqref>
            </x14:sparkline>
            <x14:sparkline>
              <xm:f>data!A1881:N1881</xm:f>
              <xm:sqref>O1881</xm:sqref>
            </x14:sparkline>
            <x14:sparkline>
              <xm:f>data!A1882:N1882</xm:f>
              <xm:sqref>O1882</xm:sqref>
            </x14:sparkline>
            <x14:sparkline>
              <xm:f>data!A1883:N1883</xm:f>
              <xm:sqref>O1883</xm:sqref>
            </x14:sparkline>
            <x14:sparkline>
              <xm:f>data!A1884:N1884</xm:f>
              <xm:sqref>O1884</xm:sqref>
            </x14:sparkline>
            <x14:sparkline>
              <xm:f>data!A1885:N1885</xm:f>
              <xm:sqref>O1885</xm:sqref>
            </x14:sparkline>
            <x14:sparkline>
              <xm:f>data!A1886:N1886</xm:f>
              <xm:sqref>O1886</xm:sqref>
            </x14:sparkline>
            <x14:sparkline>
              <xm:f>data!A1887:N1887</xm:f>
              <xm:sqref>O1887</xm:sqref>
            </x14:sparkline>
            <x14:sparkline>
              <xm:f>data!A1888:N1888</xm:f>
              <xm:sqref>O1888</xm:sqref>
            </x14:sparkline>
            <x14:sparkline>
              <xm:f>data!A1889:N1889</xm:f>
              <xm:sqref>O1889</xm:sqref>
            </x14:sparkline>
            <x14:sparkline>
              <xm:f>data!A1890:N1890</xm:f>
              <xm:sqref>O1890</xm:sqref>
            </x14:sparkline>
            <x14:sparkline>
              <xm:f>data!A1891:N1891</xm:f>
              <xm:sqref>O1891</xm:sqref>
            </x14:sparkline>
            <x14:sparkline>
              <xm:f>data!A1892:N1892</xm:f>
              <xm:sqref>O1892</xm:sqref>
            </x14:sparkline>
            <x14:sparkline>
              <xm:f>data!A1893:N1893</xm:f>
              <xm:sqref>O1893</xm:sqref>
            </x14:sparkline>
            <x14:sparkline>
              <xm:f>data!A1894:N1894</xm:f>
              <xm:sqref>O1894</xm:sqref>
            </x14:sparkline>
            <x14:sparkline>
              <xm:f>data!A1895:N1895</xm:f>
              <xm:sqref>O1895</xm:sqref>
            </x14:sparkline>
            <x14:sparkline>
              <xm:f>data!A1896:N1896</xm:f>
              <xm:sqref>O1896</xm:sqref>
            </x14:sparkline>
            <x14:sparkline>
              <xm:f>data!A1897:N1897</xm:f>
              <xm:sqref>O1897</xm:sqref>
            </x14:sparkline>
            <x14:sparkline>
              <xm:f>data!A1898:N1898</xm:f>
              <xm:sqref>O1898</xm:sqref>
            </x14:sparkline>
            <x14:sparkline>
              <xm:f>data!A1899:N1899</xm:f>
              <xm:sqref>O1899</xm:sqref>
            </x14:sparkline>
            <x14:sparkline>
              <xm:f>data!A1900:N1900</xm:f>
              <xm:sqref>O1900</xm:sqref>
            </x14:sparkline>
            <x14:sparkline>
              <xm:f>data!A1901:N1901</xm:f>
              <xm:sqref>O1901</xm:sqref>
            </x14:sparkline>
            <x14:sparkline>
              <xm:f>data!A1902:N1902</xm:f>
              <xm:sqref>O1902</xm:sqref>
            </x14:sparkline>
            <x14:sparkline>
              <xm:f>data!A1903:N1903</xm:f>
              <xm:sqref>O1903</xm:sqref>
            </x14:sparkline>
            <x14:sparkline>
              <xm:f>data!A1904:N1904</xm:f>
              <xm:sqref>O1904</xm:sqref>
            </x14:sparkline>
            <x14:sparkline>
              <xm:f>data!A1905:N1905</xm:f>
              <xm:sqref>O1905</xm:sqref>
            </x14:sparkline>
            <x14:sparkline>
              <xm:f>data!A1906:N1906</xm:f>
              <xm:sqref>O1906</xm:sqref>
            </x14:sparkline>
            <x14:sparkline>
              <xm:f>data!A1907:N1907</xm:f>
              <xm:sqref>O1907</xm:sqref>
            </x14:sparkline>
            <x14:sparkline>
              <xm:f>data!A1908:N1908</xm:f>
              <xm:sqref>O1908</xm:sqref>
            </x14:sparkline>
            <x14:sparkline>
              <xm:f>data!A1909:N1909</xm:f>
              <xm:sqref>O1909</xm:sqref>
            </x14:sparkline>
            <x14:sparkline>
              <xm:f>data!A1910:N1910</xm:f>
              <xm:sqref>O1910</xm:sqref>
            </x14:sparkline>
            <x14:sparkline>
              <xm:f>data!A1911:N1911</xm:f>
              <xm:sqref>O1911</xm:sqref>
            </x14:sparkline>
            <x14:sparkline>
              <xm:f>data!A1912:N1912</xm:f>
              <xm:sqref>O1912</xm:sqref>
            </x14:sparkline>
            <x14:sparkline>
              <xm:f>data!A1913:N1913</xm:f>
              <xm:sqref>O1913</xm:sqref>
            </x14:sparkline>
            <x14:sparkline>
              <xm:f>data!A1914:N1914</xm:f>
              <xm:sqref>O1914</xm:sqref>
            </x14:sparkline>
            <x14:sparkline>
              <xm:f>data!A1915:N1915</xm:f>
              <xm:sqref>O1915</xm:sqref>
            </x14:sparkline>
            <x14:sparkline>
              <xm:f>data!A1916:N1916</xm:f>
              <xm:sqref>O1916</xm:sqref>
            </x14:sparkline>
            <x14:sparkline>
              <xm:f>data!A1917:N1917</xm:f>
              <xm:sqref>O1917</xm:sqref>
            </x14:sparkline>
            <x14:sparkline>
              <xm:f>data!A1918:N1918</xm:f>
              <xm:sqref>O1918</xm:sqref>
            </x14:sparkline>
            <x14:sparkline>
              <xm:f>data!A1919:N1919</xm:f>
              <xm:sqref>O1919</xm:sqref>
            </x14:sparkline>
            <x14:sparkline>
              <xm:f>data!A1920:N1920</xm:f>
              <xm:sqref>O1920</xm:sqref>
            </x14:sparkline>
            <x14:sparkline>
              <xm:f>data!A1921:N1921</xm:f>
              <xm:sqref>O1921</xm:sqref>
            </x14:sparkline>
            <x14:sparkline>
              <xm:f>data!A1922:N1922</xm:f>
              <xm:sqref>O1922</xm:sqref>
            </x14:sparkline>
            <x14:sparkline>
              <xm:f>data!A1923:N1923</xm:f>
              <xm:sqref>O1923</xm:sqref>
            </x14:sparkline>
            <x14:sparkline>
              <xm:f>data!A1924:N1924</xm:f>
              <xm:sqref>O1924</xm:sqref>
            </x14:sparkline>
            <x14:sparkline>
              <xm:f>data!A1925:N1925</xm:f>
              <xm:sqref>O1925</xm:sqref>
            </x14:sparkline>
            <x14:sparkline>
              <xm:f>data!A1926:N1926</xm:f>
              <xm:sqref>O1926</xm:sqref>
            </x14:sparkline>
            <x14:sparkline>
              <xm:f>data!A1927:N1927</xm:f>
              <xm:sqref>O1927</xm:sqref>
            </x14:sparkline>
            <x14:sparkline>
              <xm:f>data!A1928:N1928</xm:f>
              <xm:sqref>O1928</xm:sqref>
            </x14:sparkline>
            <x14:sparkline>
              <xm:f>data!A1929:N1929</xm:f>
              <xm:sqref>O1929</xm:sqref>
            </x14:sparkline>
            <x14:sparkline>
              <xm:f>data!A1930:N1930</xm:f>
              <xm:sqref>O1930</xm:sqref>
            </x14:sparkline>
            <x14:sparkline>
              <xm:f>data!A1931:N1931</xm:f>
              <xm:sqref>O1931</xm:sqref>
            </x14:sparkline>
            <x14:sparkline>
              <xm:f>data!A1932:N1932</xm:f>
              <xm:sqref>O1932</xm:sqref>
            </x14:sparkline>
            <x14:sparkline>
              <xm:f>data!A1933:N1933</xm:f>
              <xm:sqref>O1933</xm:sqref>
            </x14:sparkline>
            <x14:sparkline>
              <xm:f>data!A1934:N1934</xm:f>
              <xm:sqref>O1934</xm:sqref>
            </x14:sparkline>
            <x14:sparkline>
              <xm:f>data!A1935:N1935</xm:f>
              <xm:sqref>O1935</xm:sqref>
            </x14:sparkline>
            <x14:sparkline>
              <xm:f>data!A1936:N1936</xm:f>
              <xm:sqref>O1936</xm:sqref>
            </x14:sparkline>
            <x14:sparkline>
              <xm:f>data!A1937:N1937</xm:f>
              <xm:sqref>O1937</xm:sqref>
            </x14:sparkline>
            <x14:sparkline>
              <xm:f>data!A1938:N1938</xm:f>
              <xm:sqref>O1938</xm:sqref>
            </x14:sparkline>
            <x14:sparkline>
              <xm:f>data!A1939:N1939</xm:f>
              <xm:sqref>O1939</xm:sqref>
            </x14:sparkline>
            <x14:sparkline>
              <xm:f>data!A1940:N1940</xm:f>
              <xm:sqref>O1940</xm:sqref>
            </x14:sparkline>
            <x14:sparkline>
              <xm:f>data!A1941:N1941</xm:f>
              <xm:sqref>O1941</xm:sqref>
            </x14:sparkline>
            <x14:sparkline>
              <xm:f>data!A1942:N1942</xm:f>
              <xm:sqref>O1942</xm:sqref>
            </x14:sparkline>
            <x14:sparkline>
              <xm:f>data!A1943:N1943</xm:f>
              <xm:sqref>O1943</xm:sqref>
            </x14:sparkline>
            <x14:sparkline>
              <xm:f>data!A1944:N1944</xm:f>
              <xm:sqref>O1944</xm:sqref>
            </x14:sparkline>
            <x14:sparkline>
              <xm:f>data!A1945:N1945</xm:f>
              <xm:sqref>O1945</xm:sqref>
            </x14:sparkline>
            <x14:sparkline>
              <xm:f>data!A1946:N1946</xm:f>
              <xm:sqref>O1946</xm:sqref>
            </x14:sparkline>
            <x14:sparkline>
              <xm:f>data!A1947:N1947</xm:f>
              <xm:sqref>O1947</xm:sqref>
            </x14:sparkline>
            <x14:sparkline>
              <xm:f>data!A1948:N1948</xm:f>
              <xm:sqref>O1948</xm:sqref>
            </x14:sparkline>
            <x14:sparkline>
              <xm:f>data!A1949:N1949</xm:f>
              <xm:sqref>O1949</xm:sqref>
            </x14:sparkline>
            <x14:sparkline>
              <xm:f>data!A1950:N1950</xm:f>
              <xm:sqref>O1950</xm:sqref>
            </x14:sparkline>
            <x14:sparkline>
              <xm:f>data!A1951:N1951</xm:f>
              <xm:sqref>O1951</xm:sqref>
            </x14:sparkline>
            <x14:sparkline>
              <xm:f>data!A1952:N1952</xm:f>
              <xm:sqref>O1952</xm:sqref>
            </x14:sparkline>
            <x14:sparkline>
              <xm:f>data!A1953:N1953</xm:f>
              <xm:sqref>O1953</xm:sqref>
            </x14:sparkline>
            <x14:sparkline>
              <xm:f>data!A1954:N1954</xm:f>
              <xm:sqref>O1954</xm:sqref>
            </x14:sparkline>
            <x14:sparkline>
              <xm:f>data!A1955:N1955</xm:f>
              <xm:sqref>O1955</xm:sqref>
            </x14:sparkline>
            <x14:sparkline>
              <xm:f>data!A1956:N1956</xm:f>
              <xm:sqref>O1956</xm:sqref>
            </x14:sparkline>
            <x14:sparkline>
              <xm:f>data!A1957:N1957</xm:f>
              <xm:sqref>O1957</xm:sqref>
            </x14:sparkline>
            <x14:sparkline>
              <xm:f>data!A1958:N1958</xm:f>
              <xm:sqref>O1958</xm:sqref>
            </x14:sparkline>
            <x14:sparkline>
              <xm:f>data!A1959:N1959</xm:f>
              <xm:sqref>O1959</xm:sqref>
            </x14:sparkline>
            <x14:sparkline>
              <xm:f>data!A1960:N1960</xm:f>
              <xm:sqref>O1960</xm:sqref>
            </x14:sparkline>
            <x14:sparkline>
              <xm:f>data!A1961:N1961</xm:f>
              <xm:sqref>O1961</xm:sqref>
            </x14:sparkline>
            <x14:sparkline>
              <xm:f>data!A1962:N1962</xm:f>
              <xm:sqref>O1962</xm:sqref>
            </x14:sparkline>
            <x14:sparkline>
              <xm:f>data!A1963:N1963</xm:f>
              <xm:sqref>O1963</xm:sqref>
            </x14:sparkline>
            <x14:sparkline>
              <xm:f>data!A1964:N1964</xm:f>
              <xm:sqref>O1964</xm:sqref>
            </x14:sparkline>
            <x14:sparkline>
              <xm:f>data!A1965:N1965</xm:f>
              <xm:sqref>O1965</xm:sqref>
            </x14:sparkline>
            <x14:sparkline>
              <xm:f>data!A1966:N1966</xm:f>
              <xm:sqref>O1966</xm:sqref>
            </x14:sparkline>
            <x14:sparkline>
              <xm:f>data!A1967:N1967</xm:f>
              <xm:sqref>O1967</xm:sqref>
            </x14:sparkline>
            <x14:sparkline>
              <xm:f>data!A1968:N1968</xm:f>
              <xm:sqref>O1968</xm:sqref>
            </x14:sparkline>
            <x14:sparkline>
              <xm:f>data!A1969:N1969</xm:f>
              <xm:sqref>O1969</xm:sqref>
            </x14:sparkline>
            <x14:sparkline>
              <xm:f>data!A1970:N1970</xm:f>
              <xm:sqref>O1970</xm:sqref>
            </x14:sparkline>
            <x14:sparkline>
              <xm:f>data!A1971:N1971</xm:f>
              <xm:sqref>O1971</xm:sqref>
            </x14:sparkline>
            <x14:sparkline>
              <xm:f>data!A1972:N1972</xm:f>
              <xm:sqref>O1972</xm:sqref>
            </x14:sparkline>
            <x14:sparkline>
              <xm:f>data!A1973:N1973</xm:f>
              <xm:sqref>O1973</xm:sqref>
            </x14:sparkline>
            <x14:sparkline>
              <xm:f>data!A1974:N1974</xm:f>
              <xm:sqref>O1974</xm:sqref>
            </x14:sparkline>
            <x14:sparkline>
              <xm:f>data!A1975:N1975</xm:f>
              <xm:sqref>O1975</xm:sqref>
            </x14:sparkline>
            <x14:sparkline>
              <xm:f>data!A1976:N1976</xm:f>
              <xm:sqref>O1976</xm:sqref>
            </x14:sparkline>
            <x14:sparkline>
              <xm:f>data!A1977:N1977</xm:f>
              <xm:sqref>O1977</xm:sqref>
            </x14:sparkline>
            <x14:sparkline>
              <xm:f>data!A1978:N1978</xm:f>
              <xm:sqref>O1978</xm:sqref>
            </x14:sparkline>
            <x14:sparkline>
              <xm:f>data!A1979:N1979</xm:f>
              <xm:sqref>O1979</xm:sqref>
            </x14:sparkline>
            <x14:sparkline>
              <xm:f>data!A1980:N1980</xm:f>
              <xm:sqref>O1980</xm:sqref>
            </x14:sparkline>
            <x14:sparkline>
              <xm:f>data!A1981:N1981</xm:f>
              <xm:sqref>O1981</xm:sqref>
            </x14:sparkline>
            <x14:sparkline>
              <xm:f>data!A1982:N1982</xm:f>
              <xm:sqref>O1982</xm:sqref>
            </x14:sparkline>
            <x14:sparkline>
              <xm:f>data!A1983:N1983</xm:f>
              <xm:sqref>O1983</xm:sqref>
            </x14:sparkline>
            <x14:sparkline>
              <xm:f>data!A1984:N1984</xm:f>
              <xm:sqref>O1984</xm:sqref>
            </x14:sparkline>
            <x14:sparkline>
              <xm:f>data!A1985:N1985</xm:f>
              <xm:sqref>O1985</xm:sqref>
            </x14:sparkline>
            <x14:sparkline>
              <xm:f>data!A1986:N1986</xm:f>
              <xm:sqref>O1986</xm:sqref>
            </x14:sparkline>
            <x14:sparkline>
              <xm:f>data!A1987:N1987</xm:f>
              <xm:sqref>O1987</xm:sqref>
            </x14:sparkline>
            <x14:sparkline>
              <xm:f>data!A1988:N1988</xm:f>
              <xm:sqref>O1988</xm:sqref>
            </x14:sparkline>
            <x14:sparkline>
              <xm:f>data!A1989:N1989</xm:f>
              <xm:sqref>O1989</xm:sqref>
            </x14:sparkline>
            <x14:sparkline>
              <xm:f>data!A1990:N1990</xm:f>
              <xm:sqref>O1990</xm:sqref>
            </x14:sparkline>
            <x14:sparkline>
              <xm:f>data!A1991:N1991</xm:f>
              <xm:sqref>O1991</xm:sqref>
            </x14:sparkline>
            <x14:sparkline>
              <xm:f>data!A1992:N1992</xm:f>
              <xm:sqref>O1992</xm:sqref>
            </x14:sparkline>
            <x14:sparkline>
              <xm:f>data!A1993:N1993</xm:f>
              <xm:sqref>O1993</xm:sqref>
            </x14:sparkline>
            <x14:sparkline>
              <xm:f>data!A1994:N1994</xm:f>
              <xm:sqref>O1994</xm:sqref>
            </x14:sparkline>
            <x14:sparkline>
              <xm:f>data!A1995:N1995</xm:f>
              <xm:sqref>O1995</xm:sqref>
            </x14:sparkline>
            <x14:sparkline>
              <xm:f>data!A1996:N1996</xm:f>
              <xm:sqref>O1996</xm:sqref>
            </x14:sparkline>
            <x14:sparkline>
              <xm:f>data!A1997:N1997</xm:f>
              <xm:sqref>O1997</xm:sqref>
            </x14:sparkline>
            <x14:sparkline>
              <xm:f>data!A1998:N1998</xm:f>
              <xm:sqref>O1998</xm:sqref>
            </x14:sparkline>
            <x14:sparkline>
              <xm:f>data!A1999:N1999</xm:f>
              <xm:sqref>O1999</xm:sqref>
            </x14:sparkline>
            <x14:sparkline>
              <xm:f>data!A2000:N2000</xm:f>
              <xm:sqref>O2000</xm:sqref>
            </x14:sparkline>
            <x14:sparkline>
              <xm:f>data!A2001:N2001</xm:f>
              <xm:sqref>O2001</xm:sqref>
            </x14:sparkline>
            <x14:sparkline>
              <xm:f>data!A2002:N2002</xm:f>
              <xm:sqref>O2002</xm:sqref>
            </x14:sparkline>
            <x14:sparkline>
              <xm:f>data!A2003:N2003</xm:f>
              <xm:sqref>O2003</xm:sqref>
            </x14:sparkline>
            <x14:sparkline>
              <xm:f>data!A2004:N2004</xm:f>
              <xm:sqref>O2004</xm:sqref>
            </x14:sparkline>
            <x14:sparkline>
              <xm:f>data!A2005:N2005</xm:f>
              <xm:sqref>O2005</xm:sqref>
            </x14:sparkline>
            <x14:sparkline>
              <xm:f>data!A2006:N2006</xm:f>
              <xm:sqref>O2006</xm:sqref>
            </x14:sparkline>
            <x14:sparkline>
              <xm:f>data!A2007:N2007</xm:f>
              <xm:sqref>O2007</xm:sqref>
            </x14:sparkline>
            <x14:sparkline>
              <xm:f>data!A2008:N2008</xm:f>
              <xm:sqref>O2008</xm:sqref>
            </x14:sparkline>
            <x14:sparkline>
              <xm:f>data!A2009:N2009</xm:f>
              <xm:sqref>O2009</xm:sqref>
            </x14:sparkline>
            <x14:sparkline>
              <xm:f>data!A2010:N2010</xm:f>
              <xm:sqref>O2010</xm:sqref>
            </x14:sparkline>
            <x14:sparkline>
              <xm:f>data!A2011:N2011</xm:f>
              <xm:sqref>O2011</xm:sqref>
            </x14:sparkline>
            <x14:sparkline>
              <xm:f>data!A2012:N2012</xm:f>
              <xm:sqref>O2012</xm:sqref>
            </x14:sparkline>
            <x14:sparkline>
              <xm:f>data!A2013:N2013</xm:f>
              <xm:sqref>O2013</xm:sqref>
            </x14:sparkline>
            <x14:sparkline>
              <xm:f>data!A2014:N2014</xm:f>
              <xm:sqref>O2014</xm:sqref>
            </x14:sparkline>
            <x14:sparkline>
              <xm:f>data!A2015:N2015</xm:f>
              <xm:sqref>O2015</xm:sqref>
            </x14:sparkline>
            <x14:sparkline>
              <xm:f>data!A2016:N2016</xm:f>
              <xm:sqref>O2016</xm:sqref>
            </x14:sparkline>
            <x14:sparkline>
              <xm:f>data!A2017:N2017</xm:f>
              <xm:sqref>O2017</xm:sqref>
            </x14:sparkline>
            <x14:sparkline>
              <xm:f>data!A2018:N2018</xm:f>
              <xm:sqref>O2018</xm:sqref>
            </x14:sparkline>
            <x14:sparkline>
              <xm:f>data!A2019:N2019</xm:f>
              <xm:sqref>O2019</xm:sqref>
            </x14:sparkline>
            <x14:sparkline>
              <xm:f>data!A2020:N2020</xm:f>
              <xm:sqref>O2020</xm:sqref>
            </x14:sparkline>
            <x14:sparkline>
              <xm:f>data!A2021:N2021</xm:f>
              <xm:sqref>O2021</xm:sqref>
            </x14:sparkline>
            <x14:sparkline>
              <xm:f>data!A2022:N2022</xm:f>
              <xm:sqref>O2022</xm:sqref>
            </x14:sparkline>
            <x14:sparkline>
              <xm:f>data!A2023:N2023</xm:f>
              <xm:sqref>O2023</xm:sqref>
            </x14:sparkline>
            <x14:sparkline>
              <xm:f>data!A2024:N2024</xm:f>
              <xm:sqref>O2024</xm:sqref>
            </x14:sparkline>
            <x14:sparkline>
              <xm:f>data!A2025:N2025</xm:f>
              <xm:sqref>O2025</xm:sqref>
            </x14:sparkline>
            <x14:sparkline>
              <xm:f>data!A2026:N2026</xm:f>
              <xm:sqref>O2026</xm:sqref>
            </x14:sparkline>
            <x14:sparkline>
              <xm:f>data!A2027:N2027</xm:f>
              <xm:sqref>O2027</xm:sqref>
            </x14:sparkline>
            <x14:sparkline>
              <xm:f>data!A2028:N2028</xm:f>
              <xm:sqref>O2028</xm:sqref>
            </x14:sparkline>
            <x14:sparkline>
              <xm:f>data!A2029:N2029</xm:f>
              <xm:sqref>O2029</xm:sqref>
            </x14:sparkline>
            <x14:sparkline>
              <xm:f>data!A2030:N2030</xm:f>
              <xm:sqref>O2030</xm:sqref>
            </x14:sparkline>
            <x14:sparkline>
              <xm:f>data!A2031:N2031</xm:f>
              <xm:sqref>O2031</xm:sqref>
            </x14:sparkline>
            <x14:sparkline>
              <xm:f>data!A2032:N2032</xm:f>
              <xm:sqref>O2032</xm:sqref>
            </x14:sparkline>
            <x14:sparkline>
              <xm:f>data!A2033:N2033</xm:f>
              <xm:sqref>O2033</xm:sqref>
            </x14:sparkline>
            <x14:sparkline>
              <xm:f>data!A2034:N2034</xm:f>
              <xm:sqref>O2034</xm:sqref>
            </x14:sparkline>
            <x14:sparkline>
              <xm:f>data!A2035:N2035</xm:f>
              <xm:sqref>O2035</xm:sqref>
            </x14:sparkline>
            <x14:sparkline>
              <xm:f>data!A2036:N2036</xm:f>
              <xm:sqref>O2036</xm:sqref>
            </x14:sparkline>
            <x14:sparkline>
              <xm:f>data!A2037:N2037</xm:f>
              <xm:sqref>O2037</xm:sqref>
            </x14:sparkline>
            <x14:sparkline>
              <xm:f>data!A2038:N2038</xm:f>
              <xm:sqref>O2038</xm:sqref>
            </x14:sparkline>
            <x14:sparkline>
              <xm:f>data!A2039:N2039</xm:f>
              <xm:sqref>O2039</xm:sqref>
            </x14:sparkline>
            <x14:sparkline>
              <xm:f>data!A2040:N2040</xm:f>
              <xm:sqref>O2040</xm:sqref>
            </x14:sparkline>
            <x14:sparkline>
              <xm:f>data!A2041:N2041</xm:f>
              <xm:sqref>O2041</xm:sqref>
            </x14:sparkline>
            <x14:sparkline>
              <xm:f>data!A2042:N2042</xm:f>
              <xm:sqref>O2042</xm:sqref>
            </x14:sparkline>
            <x14:sparkline>
              <xm:f>data!A2043:N2043</xm:f>
              <xm:sqref>O2043</xm:sqref>
            </x14:sparkline>
            <x14:sparkline>
              <xm:f>data!A2044:N2044</xm:f>
              <xm:sqref>O2044</xm:sqref>
            </x14:sparkline>
            <x14:sparkline>
              <xm:f>data!A2045:N2045</xm:f>
              <xm:sqref>O2045</xm:sqref>
            </x14:sparkline>
            <x14:sparkline>
              <xm:f>data!A2046:N2046</xm:f>
              <xm:sqref>O2046</xm:sqref>
            </x14:sparkline>
            <x14:sparkline>
              <xm:f>data!A2047:N2047</xm:f>
              <xm:sqref>O2047</xm:sqref>
            </x14:sparkline>
            <x14:sparkline>
              <xm:f>data!A2048:N2048</xm:f>
              <xm:sqref>O2048</xm:sqref>
            </x14:sparkline>
            <x14:sparkline>
              <xm:f>data!A2049:N2049</xm:f>
              <xm:sqref>O2049</xm:sqref>
            </x14:sparkline>
            <x14:sparkline>
              <xm:f>data!A2050:N2050</xm:f>
              <xm:sqref>O2050</xm:sqref>
            </x14:sparkline>
            <x14:sparkline>
              <xm:f>data!A2051:N2051</xm:f>
              <xm:sqref>O2051</xm:sqref>
            </x14:sparkline>
            <x14:sparkline>
              <xm:f>data!A2052:N2052</xm:f>
              <xm:sqref>O2052</xm:sqref>
            </x14:sparkline>
            <x14:sparkline>
              <xm:f>data!A2053:N2053</xm:f>
              <xm:sqref>O2053</xm:sqref>
            </x14:sparkline>
            <x14:sparkline>
              <xm:f>data!A2054:N2054</xm:f>
              <xm:sqref>O2054</xm:sqref>
            </x14:sparkline>
            <x14:sparkline>
              <xm:f>data!A2055:N2055</xm:f>
              <xm:sqref>O2055</xm:sqref>
            </x14:sparkline>
            <x14:sparkline>
              <xm:f>data!A2056:N2056</xm:f>
              <xm:sqref>O2056</xm:sqref>
            </x14:sparkline>
            <x14:sparkline>
              <xm:f>data!A2057:N2057</xm:f>
              <xm:sqref>O2057</xm:sqref>
            </x14:sparkline>
            <x14:sparkline>
              <xm:f>data!A2058:N2058</xm:f>
              <xm:sqref>O2058</xm:sqref>
            </x14:sparkline>
            <x14:sparkline>
              <xm:f>data!A2059:N2059</xm:f>
              <xm:sqref>O2059</xm:sqref>
            </x14:sparkline>
            <x14:sparkline>
              <xm:f>data!A2060:N2060</xm:f>
              <xm:sqref>O2060</xm:sqref>
            </x14:sparkline>
            <x14:sparkline>
              <xm:f>data!A2061:N2061</xm:f>
              <xm:sqref>O2061</xm:sqref>
            </x14:sparkline>
            <x14:sparkline>
              <xm:f>data!A2062:N2062</xm:f>
              <xm:sqref>O2062</xm:sqref>
            </x14:sparkline>
            <x14:sparkline>
              <xm:f>data!A2063:N2063</xm:f>
              <xm:sqref>O2063</xm:sqref>
            </x14:sparkline>
            <x14:sparkline>
              <xm:f>data!A2064:N2064</xm:f>
              <xm:sqref>O2064</xm:sqref>
            </x14:sparkline>
            <x14:sparkline>
              <xm:f>data!A2065:N2065</xm:f>
              <xm:sqref>O2065</xm:sqref>
            </x14:sparkline>
            <x14:sparkline>
              <xm:f>data!A2066:N2066</xm:f>
              <xm:sqref>O2066</xm:sqref>
            </x14:sparkline>
            <x14:sparkline>
              <xm:f>data!A2067:N2067</xm:f>
              <xm:sqref>O2067</xm:sqref>
            </x14:sparkline>
            <x14:sparkline>
              <xm:f>data!A2068:N2068</xm:f>
              <xm:sqref>O2068</xm:sqref>
            </x14:sparkline>
            <x14:sparkline>
              <xm:f>data!A2069:N2069</xm:f>
              <xm:sqref>O2069</xm:sqref>
            </x14:sparkline>
            <x14:sparkline>
              <xm:f>data!A2070:N2070</xm:f>
              <xm:sqref>O2070</xm:sqref>
            </x14:sparkline>
            <x14:sparkline>
              <xm:f>data!A2071:N2071</xm:f>
              <xm:sqref>O2071</xm:sqref>
            </x14:sparkline>
            <x14:sparkline>
              <xm:f>data!A2072:N2072</xm:f>
              <xm:sqref>O2072</xm:sqref>
            </x14:sparkline>
            <x14:sparkline>
              <xm:f>data!A2073:N2073</xm:f>
              <xm:sqref>O2073</xm:sqref>
            </x14:sparkline>
            <x14:sparkline>
              <xm:f>data!A2074:N2074</xm:f>
              <xm:sqref>O2074</xm:sqref>
            </x14:sparkline>
            <x14:sparkline>
              <xm:f>data!A2075:N2075</xm:f>
              <xm:sqref>O2075</xm:sqref>
            </x14:sparkline>
            <x14:sparkline>
              <xm:f>data!A2076:N2076</xm:f>
              <xm:sqref>O2076</xm:sqref>
            </x14:sparkline>
            <x14:sparkline>
              <xm:f>data!A2077:N2077</xm:f>
              <xm:sqref>O2077</xm:sqref>
            </x14:sparkline>
            <x14:sparkline>
              <xm:f>data!A2078:N2078</xm:f>
              <xm:sqref>O2078</xm:sqref>
            </x14:sparkline>
            <x14:sparkline>
              <xm:f>data!A2079:N2079</xm:f>
              <xm:sqref>O2079</xm:sqref>
            </x14:sparkline>
            <x14:sparkline>
              <xm:f>data!A2080:N2080</xm:f>
              <xm:sqref>O2080</xm:sqref>
            </x14:sparkline>
            <x14:sparkline>
              <xm:f>data!A2081:N2081</xm:f>
              <xm:sqref>O2081</xm:sqref>
            </x14:sparkline>
            <x14:sparkline>
              <xm:f>data!A2082:N2082</xm:f>
              <xm:sqref>O2082</xm:sqref>
            </x14:sparkline>
            <x14:sparkline>
              <xm:f>data!A2083:N2083</xm:f>
              <xm:sqref>O2083</xm:sqref>
            </x14:sparkline>
            <x14:sparkline>
              <xm:f>data!A2084:N2084</xm:f>
              <xm:sqref>O2084</xm:sqref>
            </x14:sparkline>
            <x14:sparkline>
              <xm:f>data!A2085:N2085</xm:f>
              <xm:sqref>O2085</xm:sqref>
            </x14:sparkline>
            <x14:sparkline>
              <xm:f>data!A2086:N2086</xm:f>
              <xm:sqref>O2086</xm:sqref>
            </x14:sparkline>
            <x14:sparkline>
              <xm:f>data!A2087:N2087</xm:f>
              <xm:sqref>O2087</xm:sqref>
            </x14:sparkline>
            <x14:sparkline>
              <xm:f>data!A2088:N2088</xm:f>
              <xm:sqref>O2088</xm:sqref>
            </x14:sparkline>
            <x14:sparkline>
              <xm:f>data!A2089:N2089</xm:f>
              <xm:sqref>O2089</xm:sqref>
            </x14:sparkline>
            <x14:sparkline>
              <xm:f>data!A2090:N2090</xm:f>
              <xm:sqref>O2090</xm:sqref>
            </x14:sparkline>
            <x14:sparkline>
              <xm:f>data!A2091:N2091</xm:f>
              <xm:sqref>O2091</xm:sqref>
            </x14:sparkline>
            <x14:sparkline>
              <xm:f>data!A2092:N2092</xm:f>
              <xm:sqref>O2092</xm:sqref>
            </x14:sparkline>
            <x14:sparkline>
              <xm:f>data!A2093:N2093</xm:f>
              <xm:sqref>O2093</xm:sqref>
            </x14:sparkline>
            <x14:sparkline>
              <xm:f>data!A2094:N2094</xm:f>
              <xm:sqref>O2094</xm:sqref>
            </x14:sparkline>
            <x14:sparkline>
              <xm:f>data!A2095:N2095</xm:f>
              <xm:sqref>O2095</xm:sqref>
            </x14:sparkline>
            <x14:sparkline>
              <xm:f>data!A2096:N2096</xm:f>
              <xm:sqref>O2096</xm:sqref>
            </x14:sparkline>
            <x14:sparkline>
              <xm:f>data!A2097:N2097</xm:f>
              <xm:sqref>O2097</xm:sqref>
            </x14:sparkline>
            <x14:sparkline>
              <xm:f>data!A2098:N2098</xm:f>
              <xm:sqref>O2098</xm:sqref>
            </x14:sparkline>
            <x14:sparkline>
              <xm:f>data!A2099:N2099</xm:f>
              <xm:sqref>O2099</xm:sqref>
            </x14:sparkline>
            <x14:sparkline>
              <xm:f>data!A2100:N2100</xm:f>
              <xm:sqref>O2100</xm:sqref>
            </x14:sparkline>
            <x14:sparkline>
              <xm:f>data!A2101:N2101</xm:f>
              <xm:sqref>O2101</xm:sqref>
            </x14:sparkline>
            <x14:sparkline>
              <xm:f>data!A2102:N2102</xm:f>
              <xm:sqref>O2102</xm:sqref>
            </x14:sparkline>
            <x14:sparkline>
              <xm:f>data!A2103:N2103</xm:f>
              <xm:sqref>O2103</xm:sqref>
            </x14:sparkline>
            <x14:sparkline>
              <xm:f>data!A2104:N2104</xm:f>
              <xm:sqref>O2104</xm:sqref>
            </x14:sparkline>
            <x14:sparkline>
              <xm:f>data!A2105:N2105</xm:f>
              <xm:sqref>O2105</xm:sqref>
            </x14:sparkline>
            <x14:sparkline>
              <xm:f>data!A2106:N2106</xm:f>
              <xm:sqref>O2106</xm:sqref>
            </x14:sparkline>
            <x14:sparkline>
              <xm:f>data!A2107:N2107</xm:f>
              <xm:sqref>O2107</xm:sqref>
            </x14:sparkline>
            <x14:sparkline>
              <xm:f>data!A2108:N2108</xm:f>
              <xm:sqref>O2108</xm:sqref>
            </x14:sparkline>
            <x14:sparkline>
              <xm:f>data!A2109:N2109</xm:f>
              <xm:sqref>O2109</xm:sqref>
            </x14:sparkline>
            <x14:sparkline>
              <xm:f>data!A2110:N2110</xm:f>
              <xm:sqref>O2110</xm:sqref>
            </x14:sparkline>
            <x14:sparkline>
              <xm:f>data!A2111:N2111</xm:f>
              <xm:sqref>O2111</xm:sqref>
            </x14:sparkline>
            <x14:sparkline>
              <xm:f>data!A2112:N2112</xm:f>
              <xm:sqref>O2112</xm:sqref>
            </x14:sparkline>
            <x14:sparkline>
              <xm:f>data!A2113:N2113</xm:f>
              <xm:sqref>O2113</xm:sqref>
            </x14:sparkline>
            <x14:sparkline>
              <xm:f>data!A2114:N2114</xm:f>
              <xm:sqref>O2114</xm:sqref>
            </x14:sparkline>
            <x14:sparkline>
              <xm:f>data!A2115:N2115</xm:f>
              <xm:sqref>O2115</xm:sqref>
            </x14:sparkline>
            <x14:sparkline>
              <xm:f>data!A2116:N2116</xm:f>
              <xm:sqref>O2116</xm:sqref>
            </x14:sparkline>
            <x14:sparkline>
              <xm:f>data!A2117:N2117</xm:f>
              <xm:sqref>O2117</xm:sqref>
            </x14:sparkline>
            <x14:sparkline>
              <xm:f>data!A2118:N2118</xm:f>
              <xm:sqref>O2118</xm:sqref>
            </x14:sparkline>
            <x14:sparkline>
              <xm:f>data!A2119:N2119</xm:f>
              <xm:sqref>O2119</xm:sqref>
            </x14:sparkline>
            <x14:sparkline>
              <xm:f>data!A2120:N2120</xm:f>
              <xm:sqref>O2120</xm:sqref>
            </x14:sparkline>
            <x14:sparkline>
              <xm:f>data!A2121:N2121</xm:f>
              <xm:sqref>O2121</xm:sqref>
            </x14:sparkline>
            <x14:sparkline>
              <xm:f>data!A2122:N2122</xm:f>
              <xm:sqref>O2122</xm:sqref>
            </x14:sparkline>
            <x14:sparkline>
              <xm:f>data!A2123:N2123</xm:f>
              <xm:sqref>O2123</xm:sqref>
            </x14:sparkline>
            <x14:sparkline>
              <xm:f>data!A2124:N2124</xm:f>
              <xm:sqref>O2124</xm:sqref>
            </x14:sparkline>
            <x14:sparkline>
              <xm:f>data!A2125:N2125</xm:f>
              <xm:sqref>O2125</xm:sqref>
            </x14:sparkline>
            <x14:sparkline>
              <xm:f>data!A2126:N2126</xm:f>
              <xm:sqref>O2126</xm:sqref>
            </x14:sparkline>
            <x14:sparkline>
              <xm:f>data!A2127:N2127</xm:f>
              <xm:sqref>O2127</xm:sqref>
            </x14:sparkline>
            <x14:sparkline>
              <xm:f>data!A2128:N2128</xm:f>
              <xm:sqref>O2128</xm:sqref>
            </x14:sparkline>
            <x14:sparkline>
              <xm:f>data!A2129:N2129</xm:f>
              <xm:sqref>O2129</xm:sqref>
            </x14:sparkline>
            <x14:sparkline>
              <xm:f>data!A2130:N2130</xm:f>
              <xm:sqref>O2130</xm:sqref>
            </x14:sparkline>
            <x14:sparkline>
              <xm:f>data!A2131:N2131</xm:f>
              <xm:sqref>O2131</xm:sqref>
            </x14:sparkline>
            <x14:sparkline>
              <xm:f>data!A2132:N2132</xm:f>
              <xm:sqref>O2132</xm:sqref>
            </x14:sparkline>
            <x14:sparkline>
              <xm:f>data!A2133:N2133</xm:f>
              <xm:sqref>O2133</xm:sqref>
            </x14:sparkline>
            <x14:sparkline>
              <xm:f>data!A2134:N2134</xm:f>
              <xm:sqref>O2134</xm:sqref>
            </x14:sparkline>
            <x14:sparkline>
              <xm:f>data!A2135:N2135</xm:f>
              <xm:sqref>O2135</xm:sqref>
            </x14:sparkline>
            <x14:sparkline>
              <xm:f>data!A2136:N2136</xm:f>
              <xm:sqref>O2136</xm:sqref>
            </x14:sparkline>
            <x14:sparkline>
              <xm:f>data!A2137:N2137</xm:f>
              <xm:sqref>O2137</xm:sqref>
            </x14:sparkline>
            <x14:sparkline>
              <xm:f>data!A2138:N2138</xm:f>
              <xm:sqref>O2138</xm:sqref>
            </x14:sparkline>
            <x14:sparkline>
              <xm:f>data!A2139:N2139</xm:f>
              <xm:sqref>O2139</xm:sqref>
            </x14:sparkline>
            <x14:sparkline>
              <xm:f>data!A2140:N2140</xm:f>
              <xm:sqref>O2140</xm:sqref>
            </x14:sparkline>
            <x14:sparkline>
              <xm:f>data!A2141:N2141</xm:f>
              <xm:sqref>O2141</xm:sqref>
            </x14:sparkline>
            <x14:sparkline>
              <xm:f>data!A2142:N2142</xm:f>
              <xm:sqref>O2142</xm:sqref>
            </x14:sparkline>
            <x14:sparkline>
              <xm:f>data!A2143:N2143</xm:f>
              <xm:sqref>O2143</xm:sqref>
            </x14:sparkline>
            <x14:sparkline>
              <xm:f>data!A2144:N2144</xm:f>
              <xm:sqref>O2144</xm:sqref>
            </x14:sparkline>
            <x14:sparkline>
              <xm:f>data!A2145:N2145</xm:f>
              <xm:sqref>O2145</xm:sqref>
            </x14:sparkline>
            <x14:sparkline>
              <xm:f>data!A2146:N2146</xm:f>
              <xm:sqref>O2146</xm:sqref>
            </x14:sparkline>
            <x14:sparkline>
              <xm:f>data!A2147:N2147</xm:f>
              <xm:sqref>O2147</xm:sqref>
            </x14:sparkline>
            <x14:sparkline>
              <xm:f>data!A2148:N2148</xm:f>
              <xm:sqref>O2148</xm:sqref>
            </x14:sparkline>
            <x14:sparkline>
              <xm:f>data!A2149:N2149</xm:f>
              <xm:sqref>O2149</xm:sqref>
            </x14:sparkline>
            <x14:sparkline>
              <xm:f>data!A2150:N2150</xm:f>
              <xm:sqref>O2150</xm:sqref>
            </x14:sparkline>
            <x14:sparkline>
              <xm:f>data!A2151:N2151</xm:f>
              <xm:sqref>O2151</xm:sqref>
            </x14:sparkline>
            <x14:sparkline>
              <xm:f>data!A2152:N2152</xm:f>
              <xm:sqref>O2152</xm:sqref>
            </x14:sparkline>
            <x14:sparkline>
              <xm:f>data!A2153:N2153</xm:f>
              <xm:sqref>O2153</xm:sqref>
            </x14:sparkline>
            <x14:sparkline>
              <xm:f>data!A2154:N2154</xm:f>
              <xm:sqref>O2154</xm:sqref>
            </x14:sparkline>
            <x14:sparkline>
              <xm:f>data!A2155:N2155</xm:f>
              <xm:sqref>O2155</xm:sqref>
            </x14:sparkline>
            <x14:sparkline>
              <xm:f>data!A2156:N2156</xm:f>
              <xm:sqref>O2156</xm:sqref>
            </x14:sparkline>
            <x14:sparkline>
              <xm:f>data!A2157:N2157</xm:f>
              <xm:sqref>O2157</xm:sqref>
            </x14:sparkline>
            <x14:sparkline>
              <xm:f>data!A2158:N2158</xm:f>
              <xm:sqref>O2158</xm:sqref>
            </x14:sparkline>
            <x14:sparkline>
              <xm:f>data!A2159:N2159</xm:f>
              <xm:sqref>O2159</xm:sqref>
            </x14:sparkline>
            <x14:sparkline>
              <xm:f>data!A2160:N2160</xm:f>
              <xm:sqref>O2160</xm:sqref>
            </x14:sparkline>
            <x14:sparkline>
              <xm:f>data!A2161:N2161</xm:f>
              <xm:sqref>O2161</xm:sqref>
            </x14:sparkline>
            <x14:sparkline>
              <xm:f>data!A2162:N2162</xm:f>
              <xm:sqref>O2162</xm:sqref>
            </x14:sparkline>
            <x14:sparkline>
              <xm:f>data!A2163:N2163</xm:f>
              <xm:sqref>O2163</xm:sqref>
            </x14:sparkline>
            <x14:sparkline>
              <xm:f>data!A2164:N2164</xm:f>
              <xm:sqref>O2164</xm:sqref>
            </x14:sparkline>
            <x14:sparkline>
              <xm:f>data!A2165:N2165</xm:f>
              <xm:sqref>O2165</xm:sqref>
            </x14:sparkline>
            <x14:sparkline>
              <xm:f>data!A2166:N2166</xm:f>
              <xm:sqref>O2166</xm:sqref>
            </x14:sparkline>
            <x14:sparkline>
              <xm:f>data!A2167:N2167</xm:f>
              <xm:sqref>O2167</xm:sqref>
            </x14:sparkline>
            <x14:sparkline>
              <xm:f>data!A2168:N2168</xm:f>
              <xm:sqref>O2168</xm:sqref>
            </x14:sparkline>
            <x14:sparkline>
              <xm:f>data!A2169:N2169</xm:f>
              <xm:sqref>O2169</xm:sqref>
            </x14:sparkline>
            <x14:sparkline>
              <xm:f>data!A2170:N2170</xm:f>
              <xm:sqref>O2170</xm:sqref>
            </x14:sparkline>
            <x14:sparkline>
              <xm:f>data!A2171:N2171</xm:f>
              <xm:sqref>O2171</xm:sqref>
            </x14:sparkline>
            <x14:sparkline>
              <xm:f>data!A2172:N2172</xm:f>
              <xm:sqref>O2172</xm:sqref>
            </x14:sparkline>
            <x14:sparkline>
              <xm:f>data!A2173:N2173</xm:f>
              <xm:sqref>O2173</xm:sqref>
            </x14:sparkline>
            <x14:sparkline>
              <xm:f>data!A2174:N2174</xm:f>
              <xm:sqref>O2174</xm:sqref>
            </x14:sparkline>
            <x14:sparkline>
              <xm:f>data!A2175:N2175</xm:f>
              <xm:sqref>O2175</xm:sqref>
            </x14:sparkline>
            <x14:sparkline>
              <xm:f>data!A2176:N2176</xm:f>
              <xm:sqref>O2176</xm:sqref>
            </x14:sparkline>
            <x14:sparkline>
              <xm:f>data!A2177:N2177</xm:f>
              <xm:sqref>O2177</xm:sqref>
            </x14:sparkline>
            <x14:sparkline>
              <xm:f>data!A2178:N2178</xm:f>
              <xm:sqref>O2178</xm:sqref>
            </x14:sparkline>
            <x14:sparkline>
              <xm:f>data!A2179:N2179</xm:f>
              <xm:sqref>O2179</xm:sqref>
            </x14:sparkline>
            <x14:sparkline>
              <xm:f>data!A2180:N2180</xm:f>
              <xm:sqref>O2180</xm:sqref>
            </x14:sparkline>
            <x14:sparkline>
              <xm:f>data!A2181:N2181</xm:f>
              <xm:sqref>O2181</xm:sqref>
            </x14:sparkline>
            <x14:sparkline>
              <xm:f>data!A2182:N2182</xm:f>
              <xm:sqref>O2182</xm:sqref>
            </x14:sparkline>
            <x14:sparkline>
              <xm:f>data!A2183:N2183</xm:f>
              <xm:sqref>O2183</xm:sqref>
            </x14:sparkline>
            <x14:sparkline>
              <xm:f>data!A2184:N2184</xm:f>
              <xm:sqref>O2184</xm:sqref>
            </x14:sparkline>
            <x14:sparkline>
              <xm:f>data!A2185:N2185</xm:f>
              <xm:sqref>O2185</xm:sqref>
            </x14:sparkline>
            <x14:sparkline>
              <xm:f>data!A2186:N2186</xm:f>
              <xm:sqref>O2186</xm:sqref>
            </x14:sparkline>
            <x14:sparkline>
              <xm:f>data!A2187:N2187</xm:f>
              <xm:sqref>O2187</xm:sqref>
            </x14:sparkline>
            <x14:sparkline>
              <xm:f>data!A2188:N2188</xm:f>
              <xm:sqref>O2188</xm:sqref>
            </x14:sparkline>
            <x14:sparkline>
              <xm:f>data!A2189:N2189</xm:f>
              <xm:sqref>O2189</xm:sqref>
            </x14:sparkline>
            <x14:sparkline>
              <xm:f>data!A2190:N2190</xm:f>
              <xm:sqref>O2190</xm:sqref>
            </x14:sparkline>
            <x14:sparkline>
              <xm:f>data!A2191:N2191</xm:f>
              <xm:sqref>O2191</xm:sqref>
            </x14:sparkline>
            <x14:sparkline>
              <xm:f>data!A2192:N2192</xm:f>
              <xm:sqref>O2192</xm:sqref>
            </x14:sparkline>
            <x14:sparkline>
              <xm:f>data!A2193:N2193</xm:f>
              <xm:sqref>O2193</xm:sqref>
            </x14:sparkline>
            <x14:sparkline>
              <xm:f>data!A2194:N2194</xm:f>
              <xm:sqref>O2194</xm:sqref>
            </x14:sparkline>
            <x14:sparkline>
              <xm:f>data!A2195:N2195</xm:f>
              <xm:sqref>O2195</xm:sqref>
            </x14:sparkline>
            <x14:sparkline>
              <xm:f>data!A2196:N2196</xm:f>
              <xm:sqref>O2196</xm:sqref>
            </x14:sparkline>
            <x14:sparkline>
              <xm:f>data!A2197:N2197</xm:f>
              <xm:sqref>O2197</xm:sqref>
            </x14:sparkline>
            <x14:sparkline>
              <xm:f>data!A2198:N2198</xm:f>
              <xm:sqref>O2198</xm:sqref>
            </x14:sparkline>
            <x14:sparkline>
              <xm:f>data!A2199:N2199</xm:f>
              <xm:sqref>O2199</xm:sqref>
            </x14:sparkline>
            <x14:sparkline>
              <xm:f>data!A2200:N2200</xm:f>
              <xm:sqref>O2200</xm:sqref>
            </x14:sparkline>
            <x14:sparkline>
              <xm:f>data!A2201:N2201</xm:f>
              <xm:sqref>O2201</xm:sqref>
            </x14:sparkline>
            <x14:sparkline>
              <xm:f>data!A2202:N2202</xm:f>
              <xm:sqref>O2202</xm:sqref>
            </x14:sparkline>
            <x14:sparkline>
              <xm:f>data!A2203:N2203</xm:f>
              <xm:sqref>O2203</xm:sqref>
            </x14:sparkline>
            <x14:sparkline>
              <xm:f>data!A2204:N2204</xm:f>
              <xm:sqref>O2204</xm:sqref>
            </x14:sparkline>
            <x14:sparkline>
              <xm:f>data!A2205:N2205</xm:f>
              <xm:sqref>O2205</xm:sqref>
            </x14:sparkline>
            <x14:sparkline>
              <xm:f>data!A2206:N2206</xm:f>
              <xm:sqref>O2206</xm:sqref>
            </x14:sparkline>
            <x14:sparkline>
              <xm:f>data!A2207:N2207</xm:f>
              <xm:sqref>O2207</xm:sqref>
            </x14:sparkline>
            <x14:sparkline>
              <xm:f>data!A2208:N2208</xm:f>
              <xm:sqref>O2208</xm:sqref>
            </x14:sparkline>
            <x14:sparkline>
              <xm:f>data!A2209:N2209</xm:f>
              <xm:sqref>O2209</xm:sqref>
            </x14:sparkline>
            <x14:sparkline>
              <xm:f>data!A2210:N2210</xm:f>
              <xm:sqref>O2210</xm:sqref>
            </x14:sparkline>
            <x14:sparkline>
              <xm:f>data!A2211:N2211</xm:f>
              <xm:sqref>O2211</xm:sqref>
            </x14:sparkline>
            <x14:sparkline>
              <xm:f>data!A2212:N2212</xm:f>
              <xm:sqref>O2212</xm:sqref>
            </x14:sparkline>
            <x14:sparkline>
              <xm:f>data!A2213:N2213</xm:f>
              <xm:sqref>O2213</xm:sqref>
            </x14:sparkline>
            <x14:sparkline>
              <xm:f>data!A2214:N2214</xm:f>
              <xm:sqref>O2214</xm:sqref>
            </x14:sparkline>
            <x14:sparkline>
              <xm:f>data!A2215:N2215</xm:f>
              <xm:sqref>O2215</xm:sqref>
            </x14:sparkline>
            <x14:sparkline>
              <xm:f>data!A2216:N2216</xm:f>
              <xm:sqref>O2216</xm:sqref>
            </x14:sparkline>
            <x14:sparkline>
              <xm:f>data!A2217:N2217</xm:f>
              <xm:sqref>O2217</xm:sqref>
            </x14:sparkline>
            <x14:sparkline>
              <xm:f>data!A2218:N2218</xm:f>
              <xm:sqref>O2218</xm:sqref>
            </x14:sparkline>
            <x14:sparkline>
              <xm:f>data!A2219:N2219</xm:f>
              <xm:sqref>O2219</xm:sqref>
            </x14:sparkline>
            <x14:sparkline>
              <xm:f>data!A2220:N2220</xm:f>
              <xm:sqref>O2220</xm:sqref>
            </x14:sparkline>
            <x14:sparkline>
              <xm:f>data!A2221:N2221</xm:f>
              <xm:sqref>O2221</xm:sqref>
            </x14:sparkline>
            <x14:sparkline>
              <xm:f>data!A2222:N2222</xm:f>
              <xm:sqref>O2222</xm:sqref>
            </x14:sparkline>
            <x14:sparkline>
              <xm:f>data!A2223:N2223</xm:f>
              <xm:sqref>O2223</xm:sqref>
            </x14:sparkline>
            <x14:sparkline>
              <xm:f>data!A2224:N2224</xm:f>
              <xm:sqref>O2224</xm:sqref>
            </x14:sparkline>
            <x14:sparkline>
              <xm:f>data!A2225:N2225</xm:f>
              <xm:sqref>O2225</xm:sqref>
            </x14:sparkline>
            <x14:sparkline>
              <xm:f>data!A2226:N2226</xm:f>
              <xm:sqref>O2226</xm:sqref>
            </x14:sparkline>
            <x14:sparkline>
              <xm:f>data!A2227:N2227</xm:f>
              <xm:sqref>O2227</xm:sqref>
            </x14:sparkline>
            <x14:sparkline>
              <xm:f>data!A2228:N2228</xm:f>
              <xm:sqref>O2228</xm:sqref>
            </x14:sparkline>
            <x14:sparkline>
              <xm:f>data!A2229:N2229</xm:f>
              <xm:sqref>O2229</xm:sqref>
            </x14:sparkline>
            <x14:sparkline>
              <xm:f>data!A2230:N2230</xm:f>
              <xm:sqref>O2230</xm:sqref>
            </x14:sparkline>
            <x14:sparkline>
              <xm:f>data!A2231:N2231</xm:f>
              <xm:sqref>O2231</xm:sqref>
            </x14:sparkline>
            <x14:sparkline>
              <xm:f>data!A2232:N2232</xm:f>
              <xm:sqref>O2232</xm:sqref>
            </x14:sparkline>
            <x14:sparkline>
              <xm:f>data!A2233:N2233</xm:f>
              <xm:sqref>O2233</xm:sqref>
            </x14:sparkline>
            <x14:sparkline>
              <xm:f>data!A2234:N2234</xm:f>
              <xm:sqref>O2234</xm:sqref>
            </x14:sparkline>
            <x14:sparkline>
              <xm:f>data!A2235:N2235</xm:f>
              <xm:sqref>O2235</xm:sqref>
            </x14:sparkline>
            <x14:sparkline>
              <xm:f>data!A2236:N2236</xm:f>
              <xm:sqref>O2236</xm:sqref>
            </x14:sparkline>
            <x14:sparkline>
              <xm:f>data!A2237:N2237</xm:f>
              <xm:sqref>O2237</xm:sqref>
            </x14:sparkline>
            <x14:sparkline>
              <xm:f>data!A2238:N2238</xm:f>
              <xm:sqref>O2238</xm:sqref>
            </x14:sparkline>
            <x14:sparkline>
              <xm:f>data!A2239:N2239</xm:f>
              <xm:sqref>O2239</xm:sqref>
            </x14:sparkline>
            <x14:sparkline>
              <xm:f>data!A2240:N2240</xm:f>
              <xm:sqref>O2240</xm:sqref>
            </x14:sparkline>
            <x14:sparkline>
              <xm:f>data!A2241:N2241</xm:f>
              <xm:sqref>O2241</xm:sqref>
            </x14:sparkline>
            <x14:sparkline>
              <xm:f>data!A2242:N2242</xm:f>
              <xm:sqref>O2242</xm:sqref>
            </x14:sparkline>
            <x14:sparkline>
              <xm:f>data!A2243:N2243</xm:f>
              <xm:sqref>O2243</xm:sqref>
            </x14:sparkline>
            <x14:sparkline>
              <xm:f>data!A2244:N2244</xm:f>
              <xm:sqref>O2244</xm:sqref>
            </x14:sparkline>
            <x14:sparkline>
              <xm:f>data!A2245:N2245</xm:f>
              <xm:sqref>O2245</xm:sqref>
            </x14:sparkline>
            <x14:sparkline>
              <xm:f>data!A2246:N2246</xm:f>
              <xm:sqref>O2246</xm:sqref>
            </x14:sparkline>
            <x14:sparkline>
              <xm:f>data!A2247:N2247</xm:f>
              <xm:sqref>O2247</xm:sqref>
            </x14:sparkline>
            <x14:sparkline>
              <xm:f>data!A2248:N2248</xm:f>
              <xm:sqref>O2248</xm:sqref>
            </x14:sparkline>
            <x14:sparkline>
              <xm:f>data!A2249:N2249</xm:f>
              <xm:sqref>O2249</xm:sqref>
            </x14:sparkline>
            <x14:sparkline>
              <xm:f>data!A2250:N2250</xm:f>
              <xm:sqref>O2250</xm:sqref>
            </x14:sparkline>
            <x14:sparkline>
              <xm:f>data!A2251:N2251</xm:f>
              <xm:sqref>O2251</xm:sqref>
            </x14:sparkline>
            <x14:sparkline>
              <xm:f>data!A2252:N2252</xm:f>
              <xm:sqref>O2252</xm:sqref>
            </x14:sparkline>
            <x14:sparkline>
              <xm:f>data!A2253:N2253</xm:f>
              <xm:sqref>O2253</xm:sqref>
            </x14:sparkline>
            <x14:sparkline>
              <xm:f>data!A2254:N2254</xm:f>
              <xm:sqref>O2254</xm:sqref>
            </x14:sparkline>
            <x14:sparkline>
              <xm:f>data!A2255:N2255</xm:f>
              <xm:sqref>O2255</xm:sqref>
            </x14:sparkline>
            <x14:sparkline>
              <xm:f>data!A2256:N2256</xm:f>
              <xm:sqref>O2256</xm:sqref>
            </x14:sparkline>
            <x14:sparkline>
              <xm:f>data!A2257:N2257</xm:f>
              <xm:sqref>O2257</xm:sqref>
            </x14:sparkline>
            <x14:sparkline>
              <xm:f>data!A2258:N2258</xm:f>
              <xm:sqref>O2258</xm:sqref>
            </x14:sparkline>
            <x14:sparkline>
              <xm:f>data!A2259:N2259</xm:f>
              <xm:sqref>O2259</xm:sqref>
            </x14:sparkline>
            <x14:sparkline>
              <xm:f>data!A2260:N2260</xm:f>
              <xm:sqref>O2260</xm:sqref>
            </x14:sparkline>
            <x14:sparkline>
              <xm:f>data!A2261:N2261</xm:f>
              <xm:sqref>O2261</xm:sqref>
            </x14:sparkline>
            <x14:sparkline>
              <xm:f>data!A2262:N2262</xm:f>
              <xm:sqref>O2262</xm:sqref>
            </x14:sparkline>
            <x14:sparkline>
              <xm:f>data!A2263:N2263</xm:f>
              <xm:sqref>O2263</xm:sqref>
            </x14:sparkline>
            <x14:sparkline>
              <xm:f>data!A2264:N2264</xm:f>
              <xm:sqref>O2264</xm:sqref>
            </x14:sparkline>
            <x14:sparkline>
              <xm:f>data!A2265:N2265</xm:f>
              <xm:sqref>O2265</xm:sqref>
            </x14:sparkline>
            <x14:sparkline>
              <xm:f>data!A2266:N2266</xm:f>
              <xm:sqref>O2266</xm:sqref>
            </x14:sparkline>
            <x14:sparkline>
              <xm:f>data!A2267:N2267</xm:f>
              <xm:sqref>O2267</xm:sqref>
            </x14:sparkline>
            <x14:sparkline>
              <xm:f>data!A2268:N2268</xm:f>
              <xm:sqref>O2268</xm:sqref>
            </x14:sparkline>
            <x14:sparkline>
              <xm:f>data!A2269:N2269</xm:f>
              <xm:sqref>O2269</xm:sqref>
            </x14:sparkline>
            <x14:sparkline>
              <xm:f>data!A2270:N2270</xm:f>
              <xm:sqref>O2270</xm:sqref>
            </x14:sparkline>
            <x14:sparkline>
              <xm:f>data!A2271:N2271</xm:f>
              <xm:sqref>O2271</xm:sqref>
            </x14:sparkline>
            <x14:sparkline>
              <xm:f>data!A2272:N2272</xm:f>
              <xm:sqref>O2272</xm:sqref>
            </x14:sparkline>
            <x14:sparkline>
              <xm:f>data!A2273:N2273</xm:f>
              <xm:sqref>O2273</xm:sqref>
            </x14:sparkline>
            <x14:sparkline>
              <xm:f>data!A2274:N2274</xm:f>
              <xm:sqref>O2274</xm:sqref>
            </x14:sparkline>
            <x14:sparkline>
              <xm:f>data!A2275:N2275</xm:f>
              <xm:sqref>O2275</xm:sqref>
            </x14:sparkline>
            <x14:sparkline>
              <xm:f>data!A2276:N2276</xm:f>
              <xm:sqref>O2276</xm:sqref>
            </x14:sparkline>
            <x14:sparkline>
              <xm:f>data!A2277:N2277</xm:f>
              <xm:sqref>O2277</xm:sqref>
            </x14:sparkline>
            <x14:sparkline>
              <xm:f>data!A2278:N2278</xm:f>
              <xm:sqref>O2278</xm:sqref>
            </x14:sparkline>
            <x14:sparkline>
              <xm:f>data!A2279:N2279</xm:f>
              <xm:sqref>O2279</xm:sqref>
            </x14:sparkline>
            <x14:sparkline>
              <xm:f>data!A2280:N2280</xm:f>
              <xm:sqref>O2280</xm:sqref>
            </x14:sparkline>
            <x14:sparkline>
              <xm:f>data!A2281:N2281</xm:f>
              <xm:sqref>O2281</xm:sqref>
            </x14:sparkline>
            <x14:sparkline>
              <xm:f>data!A2282:N2282</xm:f>
              <xm:sqref>O2282</xm:sqref>
            </x14:sparkline>
            <x14:sparkline>
              <xm:f>data!A2283:N2283</xm:f>
              <xm:sqref>O2283</xm:sqref>
            </x14:sparkline>
            <x14:sparkline>
              <xm:f>data!A2284:N2284</xm:f>
              <xm:sqref>O2284</xm:sqref>
            </x14:sparkline>
            <x14:sparkline>
              <xm:f>data!A2285:N2285</xm:f>
              <xm:sqref>O2285</xm:sqref>
            </x14:sparkline>
            <x14:sparkline>
              <xm:f>data!A2286:N2286</xm:f>
              <xm:sqref>O2286</xm:sqref>
            </x14:sparkline>
            <x14:sparkline>
              <xm:f>data!A2287:N2287</xm:f>
              <xm:sqref>O2287</xm:sqref>
            </x14:sparkline>
            <x14:sparkline>
              <xm:f>data!A2288:N2288</xm:f>
              <xm:sqref>O2288</xm:sqref>
            </x14:sparkline>
            <x14:sparkline>
              <xm:f>data!A2289:N2289</xm:f>
              <xm:sqref>O2289</xm:sqref>
            </x14:sparkline>
            <x14:sparkline>
              <xm:f>data!A2290:N2290</xm:f>
              <xm:sqref>O2290</xm:sqref>
            </x14:sparkline>
            <x14:sparkline>
              <xm:f>data!A2291:N2291</xm:f>
              <xm:sqref>O2291</xm:sqref>
            </x14:sparkline>
            <x14:sparkline>
              <xm:f>data!A2292:N2292</xm:f>
              <xm:sqref>O2292</xm:sqref>
            </x14:sparkline>
            <x14:sparkline>
              <xm:f>data!A2293:N2293</xm:f>
              <xm:sqref>O2293</xm:sqref>
            </x14:sparkline>
            <x14:sparkline>
              <xm:f>data!A2294:N2294</xm:f>
              <xm:sqref>O2294</xm:sqref>
            </x14:sparkline>
            <x14:sparkline>
              <xm:f>data!A2295:N2295</xm:f>
              <xm:sqref>O2295</xm:sqref>
            </x14:sparkline>
            <x14:sparkline>
              <xm:f>data!A2296:N2296</xm:f>
              <xm:sqref>O2296</xm:sqref>
            </x14:sparkline>
            <x14:sparkline>
              <xm:f>data!A2297:N2297</xm:f>
              <xm:sqref>O2297</xm:sqref>
            </x14:sparkline>
            <x14:sparkline>
              <xm:f>data!A2298:N2298</xm:f>
              <xm:sqref>O2298</xm:sqref>
            </x14:sparkline>
            <x14:sparkline>
              <xm:f>data!A2299:N2299</xm:f>
              <xm:sqref>O2299</xm:sqref>
            </x14:sparkline>
            <x14:sparkline>
              <xm:f>data!A2300:N2300</xm:f>
              <xm:sqref>O2300</xm:sqref>
            </x14:sparkline>
            <x14:sparkline>
              <xm:f>data!A2301:N2301</xm:f>
              <xm:sqref>O2301</xm:sqref>
            </x14:sparkline>
            <x14:sparkline>
              <xm:f>data!A2302:N2302</xm:f>
              <xm:sqref>O2302</xm:sqref>
            </x14:sparkline>
            <x14:sparkline>
              <xm:f>data!A2303:N2303</xm:f>
              <xm:sqref>O2303</xm:sqref>
            </x14:sparkline>
            <x14:sparkline>
              <xm:f>data!A2304:N2304</xm:f>
              <xm:sqref>O2304</xm:sqref>
            </x14:sparkline>
            <x14:sparkline>
              <xm:f>data!A2305:N2305</xm:f>
              <xm:sqref>O2305</xm:sqref>
            </x14:sparkline>
            <x14:sparkline>
              <xm:f>data!A2306:N2306</xm:f>
              <xm:sqref>O2306</xm:sqref>
            </x14:sparkline>
            <x14:sparkline>
              <xm:f>data!A2307:N2307</xm:f>
              <xm:sqref>O2307</xm:sqref>
            </x14:sparkline>
            <x14:sparkline>
              <xm:f>data!A2308:N2308</xm:f>
              <xm:sqref>O2308</xm:sqref>
            </x14:sparkline>
            <x14:sparkline>
              <xm:f>data!A2309:N2309</xm:f>
              <xm:sqref>O2309</xm:sqref>
            </x14:sparkline>
            <x14:sparkline>
              <xm:f>data!A2310:N2310</xm:f>
              <xm:sqref>O2310</xm:sqref>
            </x14:sparkline>
            <x14:sparkline>
              <xm:f>data!A2311:N2311</xm:f>
              <xm:sqref>O2311</xm:sqref>
            </x14:sparkline>
            <x14:sparkline>
              <xm:f>data!A2312:N2312</xm:f>
              <xm:sqref>O2312</xm:sqref>
            </x14:sparkline>
            <x14:sparkline>
              <xm:f>data!A2313:N2313</xm:f>
              <xm:sqref>O2313</xm:sqref>
            </x14:sparkline>
            <x14:sparkline>
              <xm:f>data!A2314:N2314</xm:f>
              <xm:sqref>O2314</xm:sqref>
            </x14:sparkline>
            <x14:sparkline>
              <xm:f>data!A2315:N2315</xm:f>
              <xm:sqref>O2315</xm:sqref>
            </x14:sparkline>
            <x14:sparkline>
              <xm:f>data!A2316:N2316</xm:f>
              <xm:sqref>O2316</xm:sqref>
            </x14:sparkline>
            <x14:sparkline>
              <xm:f>data!A2317:N2317</xm:f>
              <xm:sqref>O2317</xm:sqref>
            </x14:sparkline>
            <x14:sparkline>
              <xm:f>data!A2318:N2318</xm:f>
              <xm:sqref>O2318</xm:sqref>
            </x14:sparkline>
            <x14:sparkline>
              <xm:f>data!A2319:N2319</xm:f>
              <xm:sqref>O2319</xm:sqref>
            </x14:sparkline>
            <x14:sparkline>
              <xm:f>data!A2320:N2320</xm:f>
              <xm:sqref>O2320</xm:sqref>
            </x14:sparkline>
            <x14:sparkline>
              <xm:f>data!A2321:N2321</xm:f>
              <xm:sqref>O2321</xm:sqref>
            </x14:sparkline>
            <x14:sparkline>
              <xm:f>data!A2322:N2322</xm:f>
              <xm:sqref>O2322</xm:sqref>
            </x14:sparkline>
            <x14:sparkline>
              <xm:f>data!A2323:N2323</xm:f>
              <xm:sqref>O2323</xm:sqref>
            </x14:sparkline>
            <x14:sparkline>
              <xm:f>data!A2324:N2324</xm:f>
              <xm:sqref>O2324</xm:sqref>
            </x14:sparkline>
            <x14:sparkline>
              <xm:f>data!A2325:N2325</xm:f>
              <xm:sqref>O2325</xm:sqref>
            </x14:sparkline>
            <x14:sparkline>
              <xm:f>data!A2326:N2326</xm:f>
              <xm:sqref>O2326</xm:sqref>
            </x14:sparkline>
            <x14:sparkline>
              <xm:f>data!A2327:N2327</xm:f>
              <xm:sqref>O2327</xm:sqref>
            </x14:sparkline>
            <x14:sparkline>
              <xm:f>data!A2328:N2328</xm:f>
              <xm:sqref>O2328</xm:sqref>
            </x14:sparkline>
            <x14:sparkline>
              <xm:f>data!A2329:N2329</xm:f>
              <xm:sqref>O2329</xm:sqref>
            </x14:sparkline>
            <x14:sparkline>
              <xm:f>data!A2330:N2330</xm:f>
              <xm:sqref>O2330</xm:sqref>
            </x14:sparkline>
            <x14:sparkline>
              <xm:f>data!A2331:N2331</xm:f>
              <xm:sqref>O2331</xm:sqref>
            </x14:sparkline>
            <x14:sparkline>
              <xm:f>data!A2332:N2332</xm:f>
              <xm:sqref>O2332</xm:sqref>
            </x14:sparkline>
            <x14:sparkline>
              <xm:f>data!A2333:N2333</xm:f>
              <xm:sqref>O2333</xm:sqref>
            </x14:sparkline>
            <x14:sparkline>
              <xm:f>data!A2334:N2334</xm:f>
              <xm:sqref>O2334</xm:sqref>
            </x14:sparkline>
            <x14:sparkline>
              <xm:f>data!A2335:N2335</xm:f>
              <xm:sqref>O2335</xm:sqref>
            </x14:sparkline>
            <x14:sparkline>
              <xm:f>data!A2336:N2336</xm:f>
              <xm:sqref>O2336</xm:sqref>
            </x14:sparkline>
            <x14:sparkline>
              <xm:f>data!A2337:N2337</xm:f>
              <xm:sqref>O2337</xm:sqref>
            </x14:sparkline>
            <x14:sparkline>
              <xm:f>data!A2338:N2338</xm:f>
              <xm:sqref>O2338</xm:sqref>
            </x14:sparkline>
            <x14:sparkline>
              <xm:f>data!A2339:N2339</xm:f>
              <xm:sqref>O2339</xm:sqref>
            </x14:sparkline>
            <x14:sparkline>
              <xm:f>data!A2340:N2340</xm:f>
              <xm:sqref>O2340</xm:sqref>
            </x14:sparkline>
            <x14:sparkline>
              <xm:f>data!A2341:N2341</xm:f>
              <xm:sqref>O2341</xm:sqref>
            </x14:sparkline>
            <x14:sparkline>
              <xm:f>data!A2342:N2342</xm:f>
              <xm:sqref>O2342</xm:sqref>
            </x14:sparkline>
            <x14:sparkline>
              <xm:f>data!A2343:N2343</xm:f>
              <xm:sqref>O2343</xm:sqref>
            </x14:sparkline>
            <x14:sparkline>
              <xm:f>data!A2344:N2344</xm:f>
              <xm:sqref>O2344</xm:sqref>
            </x14:sparkline>
            <x14:sparkline>
              <xm:f>data!A2345:N2345</xm:f>
              <xm:sqref>O2345</xm:sqref>
            </x14:sparkline>
            <x14:sparkline>
              <xm:f>data!A2346:N2346</xm:f>
              <xm:sqref>O2346</xm:sqref>
            </x14:sparkline>
            <x14:sparkline>
              <xm:f>data!A2347:N2347</xm:f>
              <xm:sqref>O2347</xm:sqref>
            </x14:sparkline>
            <x14:sparkline>
              <xm:f>data!A2348:N2348</xm:f>
              <xm:sqref>O2348</xm:sqref>
            </x14:sparkline>
            <x14:sparkline>
              <xm:f>data!A2349:N2349</xm:f>
              <xm:sqref>O2349</xm:sqref>
            </x14:sparkline>
            <x14:sparkline>
              <xm:f>data!A2350:N2350</xm:f>
              <xm:sqref>O2350</xm:sqref>
            </x14:sparkline>
            <x14:sparkline>
              <xm:f>data!A2351:N2351</xm:f>
              <xm:sqref>O2351</xm:sqref>
            </x14:sparkline>
            <x14:sparkline>
              <xm:f>data!A2352:N2352</xm:f>
              <xm:sqref>O2352</xm:sqref>
            </x14:sparkline>
            <x14:sparkline>
              <xm:f>data!A2353:N2353</xm:f>
              <xm:sqref>O2353</xm:sqref>
            </x14:sparkline>
            <x14:sparkline>
              <xm:f>data!A2354:N2354</xm:f>
              <xm:sqref>O2354</xm:sqref>
            </x14:sparkline>
            <x14:sparkline>
              <xm:f>data!A2355:N2355</xm:f>
              <xm:sqref>O2355</xm:sqref>
            </x14:sparkline>
            <x14:sparkline>
              <xm:f>data!A2356:N2356</xm:f>
              <xm:sqref>O2356</xm:sqref>
            </x14:sparkline>
            <x14:sparkline>
              <xm:f>data!A2357:N2357</xm:f>
              <xm:sqref>O2357</xm:sqref>
            </x14:sparkline>
            <x14:sparkline>
              <xm:f>data!A2358:N2358</xm:f>
              <xm:sqref>O2358</xm:sqref>
            </x14:sparkline>
            <x14:sparkline>
              <xm:f>data!A2359:N2359</xm:f>
              <xm:sqref>O2359</xm:sqref>
            </x14:sparkline>
            <x14:sparkline>
              <xm:f>data!A2360:N2360</xm:f>
              <xm:sqref>O2360</xm:sqref>
            </x14:sparkline>
            <x14:sparkline>
              <xm:f>data!A2361:N2361</xm:f>
              <xm:sqref>O2361</xm:sqref>
            </x14:sparkline>
            <x14:sparkline>
              <xm:f>data!A2362:N2362</xm:f>
              <xm:sqref>O2362</xm:sqref>
            </x14:sparkline>
            <x14:sparkline>
              <xm:f>data!A2363:N2363</xm:f>
              <xm:sqref>O2363</xm:sqref>
            </x14:sparkline>
            <x14:sparkline>
              <xm:f>data!A2364:N2364</xm:f>
              <xm:sqref>O2364</xm:sqref>
            </x14:sparkline>
            <x14:sparkline>
              <xm:f>data!A2365:N2365</xm:f>
              <xm:sqref>O2365</xm:sqref>
            </x14:sparkline>
            <x14:sparkline>
              <xm:f>data!A2366:N2366</xm:f>
              <xm:sqref>O2366</xm:sqref>
            </x14:sparkline>
            <x14:sparkline>
              <xm:f>data!A2367:N2367</xm:f>
              <xm:sqref>O2367</xm:sqref>
            </x14:sparkline>
            <x14:sparkline>
              <xm:f>data!A2368:N2368</xm:f>
              <xm:sqref>O2368</xm:sqref>
            </x14:sparkline>
            <x14:sparkline>
              <xm:f>data!A2369:N2369</xm:f>
              <xm:sqref>O2369</xm:sqref>
            </x14:sparkline>
            <x14:sparkline>
              <xm:f>data!A2370:N2370</xm:f>
              <xm:sqref>O2370</xm:sqref>
            </x14:sparkline>
            <x14:sparkline>
              <xm:f>data!A2371:N2371</xm:f>
              <xm:sqref>O2371</xm:sqref>
            </x14:sparkline>
            <x14:sparkline>
              <xm:f>data!A2372:N2372</xm:f>
              <xm:sqref>O2372</xm:sqref>
            </x14:sparkline>
            <x14:sparkline>
              <xm:f>data!A2373:N2373</xm:f>
              <xm:sqref>O2373</xm:sqref>
            </x14:sparkline>
            <x14:sparkline>
              <xm:f>data!A2374:N2374</xm:f>
              <xm:sqref>O2374</xm:sqref>
            </x14:sparkline>
            <x14:sparkline>
              <xm:f>data!A2375:N2375</xm:f>
              <xm:sqref>O2375</xm:sqref>
            </x14:sparkline>
            <x14:sparkline>
              <xm:f>data!A2376:N2376</xm:f>
              <xm:sqref>O2376</xm:sqref>
            </x14:sparkline>
            <x14:sparkline>
              <xm:f>data!A2377:N2377</xm:f>
              <xm:sqref>O2377</xm:sqref>
            </x14:sparkline>
            <x14:sparkline>
              <xm:f>data!A2378:N2378</xm:f>
              <xm:sqref>O2378</xm:sqref>
            </x14:sparkline>
            <x14:sparkline>
              <xm:f>data!A2379:N2379</xm:f>
              <xm:sqref>O2379</xm:sqref>
            </x14:sparkline>
            <x14:sparkline>
              <xm:f>data!A2380:N2380</xm:f>
              <xm:sqref>O2380</xm:sqref>
            </x14:sparkline>
            <x14:sparkline>
              <xm:f>data!A2381:N2381</xm:f>
              <xm:sqref>O2381</xm:sqref>
            </x14:sparkline>
            <x14:sparkline>
              <xm:f>data!A2382:N2382</xm:f>
              <xm:sqref>O2382</xm:sqref>
            </x14:sparkline>
            <x14:sparkline>
              <xm:f>data!A2383:N2383</xm:f>
              <xm:sqref>O2383</xm:sqref>
            </x14:sparkline>
            <x14:sparkline>
              <xm:f>data!A2384:N2384</xm:f>
              <xm:sqref>O2384</xm:sqref>
            </x14:sparkline>
            <x14:sparkline>
              <xm:f>data!A2385:N2385</xm:f>
              <xm:sqref>O2385</xm:sqref>
            </x14:sparkline>
            <x14:sparkline>
              <xm:f>data!A2386:N2386</xm:f>
              <xm:sqref>O2386</xm:sqref>
            </x14:sparkline>
            <x14:sparkline>
              <xm:f>data!A2387:N2387</xm:f>
              <xm:sqref>O2387</xm:sqref>
            </x14:sparkline>
            <x14:sparkline>
              <xm:f>data!A2388:N2388</xm:f>
              <xm:sqref>O2388</xm:sqref>
            </x14:sparkline>
            <x14:sparkline>
              <xm:f>data!A2389:N2389</xm:f>
              <xm:sqref>O2389</xm:sqref>
            </x14:sparkline>
            <x14:sparkline>
              <xm:f>data!A2390:N2390</xm:f>
              <xm:sqref>O2390</xm:sqref>
            </x14:sparkline>
            <x14:sparkline>
              <xm:f>data!A2391:N2391</xm:f>
              <xm:sqref>O2391</xm:sqref>
            </x14:sparkline>
            <x14:sparkline>
              <xm:f>data!A2392:N2392</xm:f>
              <xm:sqref>O2392</xm:sqref>
            </x14:sparkline>
            <x14:sparkline>
              <xm:f>data!A2393:N2393</xm:f>
              <xm:sqref>O2393</xm:sqref>
            </x14:sparkline>
            <x14:sparkline>
              <xm:f>data!A2394:N2394</xm:f>
              <xm:sqref>O2394</xm:sqref>
            </x14:sparkline>
            <x14:sparkline>
              <xm:f>data!A2395:N2395</xm:f>
              <xm:sqref>O2395</xm:sqref>
            </x14:sparkline>
            <x14:sparkline>
              <xm:f>data!A2396:N2396</xm:f>
              <xm:sqref>O2396</xm:sqref>
            </x14:sparkline>
            <x14:sparkline>
              <xm:f>data!A2397:N2397</xm:f>
              <xm:sqref>O2397</xm:sqref>
            </x14:sparkline>
            <x14:sparkline>
              <xm:f>data!A2398:N2398</xm:f>
              <xm:sqref>O2398</xm:sqref>
            </x14:sparkline>
            <x14:sparkline>
              <xm:f>data!A2399:N2399</xm:f>
              <xm:sqref>O2399</xm:sqref>
            </x14:sparkline>
            <x14:sparkline>
              <xm:f>data!A2400:N2400</xm:f>
              <xm:sqref>O2400</xm:sqref>
            </x14:sparkline>
            <x14:sparkline>
              <xm:f>data!A2401:N2401</xm:f>
              <xm:sqref>O2401</xm:sqref>
            </x14:sparkline>
            <x14:sparkline>
              <xm:f>data!A2402:N2402</xm:f>
              <xm:sqref>O2402</xm:sqref>
            </x14:sparkline>
            <x14:sparkline>
              <xm:f>data!A2403:N2403</xm:f>
              <xm:sqref>O2403</xm:sqref>
            </x14:sparkline>
            <x14:sparkline>
              <xm:f>data!A2404:N2404</xm:f>
              <xm:sqref>O2404</xm:sqref>
            </x14:sparkline>
            <x14:sparkline>
              <xm:f>data!A2405:N2405</xm:f>
              <xm:sqref>O2405</xm:sqref>
            </x14:sparkline>
            <x14:sparkline>
              <xm:f>data!A2406:N2406</xm:f>
              <xm:sqref>O2406</xm:sqref>
            </x14:sparkline>
            <x14:sparkline>
              <xm:f>data!A2407:N2407</xm:f>
              <xm:sqref>O2407</xm:sqref>
            </x14:sparkline>
            <x14:sparkline>
              <xm:f>data!A2408:N2408</xm:f>
              <xm:sqref>O2408</xm:sqref>
            </x14:sparkline>
            <x14:sparkline>
              <xm:f>data!A2409:N2409</xm:f>
              <xm:sqref>O2409</xm:sqref>
            </x14:sparkline>
            <x14:sparkline>
              <xm:f>data!A2410:N2410</xm:f>
              <xm:sqref>O2410</xm:sqref>
            </x14:sparkline>
            <x14:sparkline>
              <xm:f>data!A2411:N2411</xm:f>
              <xm:sqref>O2411</xm:sqref>
            </x14:sparkline>
            <x14:sparkline>
              <xm:f>data!A2412:N2412</xm:f>
              <xm:sqref>O2412</xm:sqref>
            </x14:sparkline>
            <x14:sparkline>
              <xm:f>data!A2413:N2413</xm:f>
              <xm:sqref>O2413</xm:sqref>
            </x14:sparkline>
            <x14:sparkline>
              <xm:f>data!A2414:N2414</xm:f>
              <xm:sqref>O2414</xm:sqref>
            </x14:sparkline>
            <x14:sparkline>
              <xm:f>data!A2415:N2415</xm:f>
              <xm:sqref>O2415</xm:sqref>
            </x14:sparkline>
            <x14:sparkline>
              <xm:f>data!A2416:N2416</xm:f>
              <xm:sqref>O2416</xm:sqref>
            </x14:sparkline>
            <x14:sparkline>
              <xm:f>data!A2417:N2417</xm:f>
              <xm:sqref>O2417</xm:sqref>
            </x14:sparkline>
            <x14:sparkline>
              <xm:f>data!A2418:N2418</xm:f>
              <xm:sqref>O2418</xm:sqref>
            </x14:sparkline>
            <x14:sparkline>
              <xm:f>data!A2419:N2419</xm:f>
              <xm:sqref>O2419</xm:sqref>
            </x14:sparkline>
            <x14:sparkline>
              <xm:f>data!A2420:N2420</xm:f>
              <xm:sqref>O2420</xm:sqref>
            </x14:sparkline>
            <x14:sparkline>
              <xm:f>data!A2421:N2421</xm:f>
              <xm:sqref>O2421</xm:sqref>
            </x14:sparkline>
            <x14:sparkline>
              <xm:f>data!A2422:N2422</xm:f>
              <xm:sqref>O2422</xm:sqref>
            </x14:sparkline>
            <x14:sparkline>
              <xm:f>data!A2423:N2423</xm:f>
              <xm:sqref>O2423</xm:sqref>
            </x14:sparkline>
            <x14:sparkline>
              <xm:f>data!A2424:N2424</xm:f>
              <xm:sqref>O2424</xm:sqref>
            </x14:sparkline>
            <x14:sparkline>
              <xm:f>data!A2425:N2425</xm:f>
              <xm:sqref>O2425</xm:sqref>
            </x14:sparkline>
            <x14:sparkline>
              <xm:f>data!A2426:N2426</xm:f>
              <xm:sqref>O2426</xm:sqref>
            </x14:sparkline>
            <x14:sparkline>
              <xm:f>data!A2427:N2427</xm:f>
              <xm:sqref>O2427</xm:sqref>
            </x14:sparkline>
            <x14:sparkline>
              <xm:f>data!A2428:N2428</xm:f>
              <xm:sqref>O2428</xm:sqref>
            </x14:sparkline>
            <x14:sparkline>
              <xm:f>data!A2429:N2429</xm:f>
              <xm:sqref>O2429</xm:sqref>
            </x14:sparkline>
            <x14:sparkline>
              <xm:f>data!A2430:N2430</xm:f>
              <xm:sqref>O2430</xm:sqref>
            </x14:sparkline>
            <x14:sparkline>
              <xm:f>data!A2431:N2431</xm:f>
              <xm:sqref>O2431</xm:sqref>
            </x14:sparkline>
            <x14:sparkline>
              <xm:f>data!A2432:N2432</xm:f>
              <xm:sqref>O2432</xm:sqref>
            </x14:sparkline>
            <x14:sparkline>
              <xm:f>data!A2433:N2433</xm:f>
              <xm:sqref>O2433</xm:sqref>
            </x14:sparkline>
            <x14:sparkline>
              <xm:f>data!A2434:N2434</xm:f>
              <xm:sqref>O2434</xm:sqref>
            </x14:sparkline>
            <x14:sparkline>
              <xm:f>data!A2435:N2435</xm:f>
              <xm:sqref>O2435</xm:sqref>
            </x14:sparkline>
            <x14:sparkline>
              <xm:f>data!A2436:N2436</xm:f>
              <xm:sqref>O2436</xm:sqref>
            </x14:sparkline>
            <x14:sparkline>
              <xm:f>data!A2437:N2437</xm:f>
              <xm:sqref>O2437</xm:sqref>
            </x14:sparkline>
            <x14:sparkline>
              <xm:f>data!A2438:N2438</xm:f>
              <xm:sqref>O2438</xm:sqref>
            </x14:sparkline>
            <x14:sparkline>
              <xm:f>data!A2439:N2439</xm:f>
              <xm:sqref>O2439</xm:sqref>
            </x14:sparkline>
            <x14:sparkline>
              <xm:f>data!A2440:N2440</xm:f>
              <xm:sqref>O2440</xm:sqref>
            </x14:sparkline>
            <x14:sparkline>
              <xm:f>data!A2441:N2441</xm:f>
              <xm:sqref>O2441</xm:sqref>
            </x14:sparkline>
            <x14:sparkline>
              <xm:f>data!A2442:N2442</xm:f>
              <xm:sqref>O2442</xm:sqref>
            </x14:sparkline>
            <x14:sparkline>
              <xm:f>data!A2443:N2443</xm:f>
              <xm:sqref>O2443</xm:sqref>
            </x14:sparkline>
            <x14:sparkline>
              <xm:f>data!A2444:N2444</xm:f>
              <xm:sqref>O2444</xm:sqref>
            </x14:sparkline>
            <x14:sparkline>
              <xm:f>data!A2445:N2445</xm:f>
              <xm:sqref>O2445</xm:sqref>
            </x14:sparkline>
            <x14:sparkline>
              <xm:f>data!A2446:N2446</xm:f>
              <xm:sqref>O2446</xm:sqref>
            </x14:sparkline>
            <x14:sparkline>
              <xm:f>data!A2447:N2447</xm:f>
              <xm:sqref>O2447</xm:sqref>
            </x14:sparkline>
            <x14:sparkline>
              <xm:f>data!A2448:N2448</xm:f>
              <xm:sqref>O2448</xm:sqref>
            </x14:sparkline>
            <x14:sparkline>
              <xm:f>data!A2449:N2449</xm:f>
              <xm:sqref>O2449</xm:sqref>
            </x14:sparkline>
            <x14:sparkline>
              <xm:f>data!A2450:N2450</xm:f>
              <xm:sqref>O2450</xm:sqref>
            </x14:sparkline>
            <x14:sparkline>
              <xm:f>data!A2451:N2451</xm:f>
              <xm:sqref>O2451</xm:sqref>
            </x14:sparkline>
            <x14:sparkline>
              <xm:f>data!A2452:N2452</xm:f>
              <xm:sqref>O2452</xm:sqref>
            </x14:sparkline>
            <x14:sparkline>
              <xm:f>data!A2453:N2453</xm:f>
              <xm:sqref>O2453</xm:sqref>
            </x14:sparkline>
            <x14:sparkline>
              <xm:f>data!A2454:N2454</xm:f>
              <xm:sqref>O2454</xm:sqref>
            </x14:sparkline>
            <x14:sparkline>
              <xm:f>data!A2455:N2455</xm:f>
              <xm:sqref>O2455</xm:sqref>
            </x14:sparkline>
            <x14:sparkline>
              <xm:f>data!A2456:N2456</xm:f>
              <xm:sqref>O2456</xm:sqref>
            </x14:sparkline>
            <x14:sparkline>
              <xm:f>data!A2457:N2457</xm:f>
              <xm:sqref>O2457</xm:sqref>
            </x14:sparkline>
            <x14:sparkline>
              <xm:f>data!A2458:N2458</xm:f>
              <xm:sqref>O2458</xm:sqref>
            </x14:sparkline>
            <x14:sparkline>
              <xm:f>data!A2459:N2459</xm:f>
              <xm:sqref>O2459</xm:sqref>
            </x14:sparkline>
            <x14:sparkline>
              <xm:f>data!A2460:N2460</xm:f>
              <xm:sqref>O2460</xm:sqref>
            </x14:sparkline>
            <x14:sparkline>
              <xm:f>data!A2461:N2461</xm:f>
              <xm:sqref>O2461</xm:sqref>
            </x14:sparkline>
            <x14:sparkline>
              <xm:f>data!A2462:N2462</xm:f>
              <xm:sqref>O2462</xm:sqref>
            </x14:sparkline>
            <x14:sparkline>
              <xm:f>data!A2463:N2463</xm:f>
              <xm:sqref>O2463</xm:sqref>
            </x14:sparkline>
            <x14:sparkline>
              <xm:f>data!A2464:N2464</xm:f>
              <xm:sqref>O2464</xm:sqref>
            </x14:sparkline>
            <x14:sparkline>
              <xm:f>data!A2465:N2465</xm:f>
              <xm:sqref>O2465</xm:sqref>
            </x14:sparkline>
            <x14:sparkline>
              <xm:f>data!A2466:N2466</xm:f>
              <xm:sqref>O2466</xm:sqref>
            </x14:sparkline>
            <x14:sparkline>
              <xm:f>data!A2467:N2467</xm:f>
              <xm:sqref>O2467</xm:sqref>
            </x14:sparkline>
            <x14:sparkline>
              <xm:f>data!A2468:N2468</xm:f>
              <xm:sqref>O2468</xm:sqref>
            </x14:sparkline>
            <x14:sparkline>
              <xm:f>data!A2469:N2469</xm:f>
              <xm:sqref>O2469</xm:sqref>
            </x14:sparkline>
            <x14:sparkline>
              <xm:f>data!A2470:N2470</xm:f>
              <xm:sqref>O2470</xm:sqref>
            </x14:sparkline>
            <x14:sparkline>
              <xm:f>data!A2471:N2471</xm:f>
              <xm:sqref>O2471</xm:sqref>
            </x14:sparkline>
            <x14:sparkline>
              <xm:f>data!A2472:N2472</xm:f>
              <xm:sqref>O2472</xm:sqref>
            </x14:sparkline>
            <x14:sparkline>
              <xm:f>data!A2473:N2473</xm:f>
              <xm:sqref>O2473</xm:sqref>
            </x14:sparkline>
            <x14:sparkline>
              <xm:f>data!A2474:N2474</xm:f>
              <xm:sqref>O2474</xm:sqref>
            </x14:sparkline>
            <x14:sparkline>
              <xm:f>data!A2475:N2475</xm:f>
              <xm:sqref>O2475</xm:sqref>
            </x14:sparkline>
            <x14:sparkline>
              <xm:f>data!A2476:N2476</xm:f>
              <xm:sqref>O2476</xm:sqref>
            </x14:sparkline>
            <x14:sparkline>
              <xm:f>data!A2477:N2477</xm:f>
              <xm:sqref>O2477</xm:sqref>
            </x14:sparkline>
            <x14:sparkline>
              <xm:f>data!A2478:N2478</xm:f>
              <xm:sqref>O2478</xm:sqref>
            </x14:sparkline>
            <x14:sparkline>
              <xm:f>data!A2479:N2479</xm:f>
              <xm:sqref>O2479</xm:sqref>
            </x14:sparkline>
            <x14:sparkline>
              <xm:f>data!A2480:N2480</xm:f>
              <xm:sqref>O2480</xm:sqref>
            </x14:sparkline>
            <x14:sparkline>
              <xm:f>data!A2481:N2481</xm:f>
              <xm:sqref>O2481</xm:sqref>
            </x14:sparkline>
            <x14:sparkline>
              <xm:f>data!A2482:N2482</xm:f>
              <xm:sqref>O2482</xm:sqref>
            </x14:sparkline>
            <x14:sparkline>
              <xm:f>data!A2483:N2483</xm:f>
              <xm:sqref>O2483</xm:sqref>
            </x14:sparkline>
            <x14:sparkline>
              <xm:f>data!A2484:N2484</xm:f>
              <xm:sqref>O2484</xm:sqref>
            </x14:sparkline>
            <x14:sparkline>
              <xm:f>data!A2485:N2485</xm:f>
              <xm:sqref>O2485</xm:sqref>
            </x14:sparkline>
            <x14:sparkline>
              <xm:f>data!A2486:N2486</xm:f>
              <xm:sqref>O2486</xm:sqref>
            </x14:sparkline>
            <x14:sparkline>
              <xm:f>data!A2487:N2487</xm:f>
              <xm:sqref>O2487</xm:sqref>
            </x14:sparkline>
            <x14:sparkline>
              <xm:f>data!A2488:N2488</xm:f>
              <xm:sqref>O2488</xm:sqref>
            </x14:sparkline>
            <x14:sparkline>
              <xm:f>data!A2489:N2489</xm:f>
              <xm:sqref>O2489</xm:sqref>
            </x14:sparkline>
            <x14:sparkline>
              <xm:f>data!A2490:N2490</xm:f>
              <xm:sqref>O2490</xm:sqref>
            </x14:sparkline>
            <x14:sparkline>
              <xm:f>data!A2491:N2491</xm:f>
              <xm:sqref>O2491</xm:sqref>
            </x14:sparkline>
            <x14:sparkline>
              <xm:f>data!A2492:N2492</xm:f>
              <xm:sqref>O2492</xm:sqref>
            </x14:sparkline>
            <x14:sparkline>
              <xm:f>data!A2493:N2493</xm:f>
              <xm:sqref>O2493</xm:sqref>
            </x14:sparkline>
            <x14:sparkline>
              <xm:f>data!A2494:N2494</xm:f>
              <xm:sqref>O2494</xm:sqref>
            </x14:sparkline>
            <x14:sparkline>
              <xm:f>data!A2495:N2495</xm:f>
              <xm:sqref>O2495</xm:sqref>
            </x14:sparkline>
            <x14:sparkline>
              <xm:f>data!A2496:N2496</xm:f>
              <xm:sqref>O2496</xm:sqref>
            </x14:sparkline>
            <x14:sparkline>
              <xm:f>data!A2497:N2497</xm:f>
              <xm:sqref>O2497</xm:sqref>
            </x14:sparkline>
            <x14:sparkline>
              <xm:f>data!A2498:N2498</xm:f>
              <xm:sqref>O2498</xm:sqref>
            </x14:sparkline>
            <x14:sparkline>
              <xm:f>data!A2499:N2499</xm:f>
              <xm:sqref>O2499</xm:sqref>
            </x14:sparkline>
            <x14:sparkline>
              <xm:f>data!A2500:N2500</xm:f>
              <xm:sqref>O2500</xm:sqref>
            </x14:sparkline>
            <x14:sparkline>
              <xm:f>data!A2501:N2501</xm:f>
              <xm:sqref>O2501</xm:sqref>
            </x14:sparkline>
            <x14:sparkline>
              <xm:f>data!A2502:N2502</xm:f>
              <xm:sqref>O2502</xm:sqref>
            </x14:sparkline>
            <x14:sparkline>
              <xm:f>data!A2503:N2503</xm:f>
              <xm:sqref>O2503</xm:sqref>
            </x14:sparkline>
            <x14:sparkline>
              <xm:f>data!A2504:N2504</xm:f>
              <xm:sqref>O2504</xm:sqref>
            </x14:sparkline>
            <x14:sparkline>
              <xm:f>data!A2505:N2505</xm:f>
              <xm:sqref>O2505</xm:sqref>
            </x14:sparkline>
            <x14:sparkline>
              <xm:f>data!A2506:N2506</xm:f>
              <xm:sqref>O2506</xm:sqref>
            </x14:sparkline>
            <x14:sparkline>
              <xm:f>data!A2507:N2507</xm:f>
              <xm:sqref>O2507</xm:sqref>
            </x14:sparkline>
            <x14:sparkline>
              <xm:f>data!A2508:N2508</xm:f>
              <xm:sqref>O2508</xm:sqref>
            </x14:sparkline>
            <x14:sparkline>
              <xm:f>data!A2509:N2509</xm:f>
              <xm:sqref>O2509</xm:sqref>
            </x14:sparkline>
            <x14:sparkline>
              <xm:f>data!A2510:N2510</xm:f>
              <xm:sqref>O2510</xm:sqref>
            </x14:sparkline>
            <x14:sparkline>
              <xm:f>data!A2511:N2511</xm:f>
              <xm:sqref>O2511</xm:sqref>
            </x14:sparkline>
            <x14:sparkline>
              <xm:f>data!A2512:N2512</xm:f>
              <xm:sqref>O2512</xm:sqref>
            </x14:sparkline>
            <x14:sparkline>
              <xm:f>data!A2513:N2513</xm:f>
              <xm:sqref>O2513</xm:sqref>
            </x14:sparkline>
            <x14:sparkline>
              <xm:f>data!A2514:N2514</xm:f>
              <xm:sqref>O2514</xm:sqref>
            </x14:sparkline>
            <x14:sparkline>
              <xm:f>data!A2515:N2515</xm:f>
              <xm:sqref>O2515</xm:sqref>
            </x14:sparkline>
            <x14:sparkline>
              <xm:f>data!A2516:N2516</xm:f>
              <xm:sqref>O2516</xm:sqref>
            </x14:sparkline>
            <x14:sparkline>
              <xm:f>data!A2517:N2517</xm:f>
              <xm:sqref>O2517</xm:sqref>
            </x14:sparkline>
            <x14:sparkline>
              <xm:f>data!A2518:N2518</xm:f>
              <xm:sqref>O2518</xm:sqref>
            </x14:sparkline>
            <x14:sparkline>
              <xm:f>data!A2519:N2519</xm:f>
              <xm:sqref>O2519</xm:sqref>
            </x14:sparkline>
            <x14:sparkline>
              <xm:f>data!A2520:N2520</xm:f>
              <xm:sqref>O2520</xm:sqref>
            </x14:sparkline>
            <x14:sparkline>
              <xm:f>data!A2521:N2521</xm:f>
              <xm:sqref>O2521</xm:sqref>
            </x14:sparkline>
            <x14:sparkline>
              <xm:f>data!A2522:N2522</xm:f>
              <xm:sqref>O2522</xm:sqref>
            </x14:sparkline>
            <x14:sparkline>
              <xm:f>data!A2523:N2523</xm:f>
              <xm:sqref>O2523</xm:sqref>
            </x14:sparkline>
            <x14:sparkline>
              <xm:f>data!A2524:N2524</xm:f>
              <xm:sqref>O2524</xm:sqref>
            </x14:sparkline>
            <x14:sparkline>
              <xm:f>data!A2525:N2525</xm:f>
              <xm:sqref>O2525</xm:sqref>
            </x14:sparkline>
            <x14:sparkline>
              <xm:f>data!A2526:N2526</xm:f>
              <xm:sqref>O2526</xm:sqref>
            </x14:sparkline>
            <x14:sparkline>
              <xm:f>data!A2527:N2527</xm:f>
              <xm:sqref>O2527</xm:sqref>
            </x14:sparkline>
            <x14:sparkline>
              <xm:f>data!A2528:N2528</xm:f>
              <xm:sqref>O2528</xm:sqref>
            </x14:sparkline>
            <x14:sparkline>
              <xm:f>data!A2529:N2529</xm:f>
              <xm:sqref>O2529</xm:sqref>
            </x14:sparkline>
            <x14:sparkline>
              <xm:f>data!A2530:N2530</xm:f>
              <xm:sqref>O2530</xm:sqref>
            </x14:sparkline>
            <x14:sparkline>
              <xm:f>data!A2531:N2531</xm:f>
              <xm:sqref>O2531</xm:sqref>
            </x14:sparkline>
            <x14:sparkline>
              <xm:f>data!A2532:N2532</xm:f>
              <xm:sqref>O2532</xm:sqref>
            </x14:sparkline>
            <x14:sparkline>
              <xm:f>data!A2533:N2533</xm:f>
              <xm:sqref>O2533</xm:sqref>
            </x14:sparkline>
            <x14:sparkline>
              <xm:f>data!A2534:N2534</xm:f>
              <xm:sqref>O2534</xm:sqref>
            </x14:sparkline>
            <x14:sparkline>
              <xm:f>data!A2535:N2535</xm:f>
              <xm:sqref>O2535</xm:sqref>
            </x14:sparkline>
            <x14:sparkline>
              <xm:f>data!A2536:N2536</xm:f>
              <xm:sqref>O2536</xm:sqref>
            </x14:sparkline>
            <x14:sparkline>
              <xm:f>data!A2537:N2537</xm:f>
              <xm:sqref>O2537</xm:sqref>
            </x14:sparkline>
            <x14:sparkline>
              <xm:f>data!A2538:N2538</xm:f>
              <xm:sqref>O2538</xm:sqref>
            </x14:sparkline>
            <x14:sparkline>
              <xm:f>data!A2539:N2539</xm:f>
              <xm:sqref>O2539</xm:sqref>
            </x14:sparkline>
            <x14:sparkline>
              <xm:f>data!A2540:N2540</xm:f>
              <xm:sqref>O2540</xm:sqref>
            </x14:sparkline>
            <x14:sparkline>
              <xm:f>data!A2541:N2541</xm:f>
              <xm:sqref>O2541</xm:sqref>
            </x14:sparkline>
            <x14:sparkline>
              <xm:f>data!A2542:N2542</xm:f>
              <xm:sqref>O2542</xm:sqref>
            </x14:sparkline>
            <x14:sparkline>
              <xm:f>data!A2543:N2543</xm:f>
              <xm:sqref>O2543</xm:sqref>
            </x14:sparkline>
            <x14:sparkline>
              <xm:f>data!A2544:N2544</xm:f>
              <xm:sqref>O2544</xm:sqref>
            </x14:sparkline>
            <x14:sparkline>
              <xm:f>data!A2545:N2545</xm:f>
              <xm:sqref>O2545</xm:sqref>
            </x14:sparkline>
            <x14:sparkline>
              <xm:f>data!A2546:N2546</xm:f>
              <xm:sqref>O2546</xm:sqref>
            </x14:sparkline>
            <x14:sparkline>
              <xm:f>data!A2547:N2547</xm:f>
              <xm:sqref>O2547</xm:sqref>
            </x14:sparkline>
            <x14:sparkline>
              <xm:f>data!A2548:N2548</xm:f>
              <xm:sqref>O2548</xm:sqref>
            </x14:sparkline>
            <x14:sparkline>
              <xm:f>data!A2549:N2549</xm:f>
              <xm:sqref>O2549</xm:sqref>
            </x14:sparkline>
            <x14:sparkline>
              <xm:f>data!A2550:N2550</xm:f>
              <xm:sqref>O2550</xm:sqref>
            </x14:sparkline>
            <x14:sparkline>
              <xm:f>data!A2551:N2551</xm:f>
              <xm:sqref>O2551</xm:sqref>
            </x14:sparkline>
            <x14:sparkline>
              <xm:f>data!A2552:N2552</xm:f>
              <xm:sqref>O2552</xm:sqref>
            </x14:sparkline>
            <x14:sparkline>
              <xm:f>data!A2553:N2553</xm:f>
              <xm:sqref>O2553</xm:sqref>
            </x14:sparkline>
            <x14:sparkline>
              <xm:f>data!A2554:N2554</xm:f>
              <xm:sqref>O2554</xm:sqref>
            </x14:sparkline>
            <x14:sparkline>
              <xm:f>data!A2555:N2555</xm:f>
              <xm:sqref>O2555</xm:sqref>
            </x14:sparkline>
            <x14:sparkline>
              <xm:f>data!A2556:N2556</xm:f>
              <xm:sqref>O2556</xm:sqref>
            </x14:sparkline>
            <x14:sparkline>
              <xm:f>data!A2557:N2557</xm:f>
              <xm:sqref>O2557</xm:sqref>
            </x14:sparkline>
            <x14:sparkline>
              <xm:f>data!A2558:N2558</xm:f>
              <xm:sqref>O2558</xm:sqref>
            </x14:sparkline>
            <x14:sparkline>
              <xm:f>data!A2559:N2559</xm:f>
              <xm:sqref>O2559</xm:sqref>
            </x14:sparkline>
            <x14:sparkline>
              <xm:f>data!A2560:N2560</xm:f>
              <xm:sqref>O2560</xm:sqref>
            </x14:sparkline>
            <x14:sparkline>
              <xm:f>data!A2561:N2561</xm:f>
              <xm:sqref>O2561</xm:sqref>
            </x14:sparkline>
            <x14:sparkline>
              <xm:f>data!A2562:N2562</xm:f>
              <xm:sqref>O2562</xm:sqref>
            </x14:sparkline>
            <x14:sparkline>
              <xm:f>data!A2563:N2563</xm:f>
              <xm:sqref>O2563</xm:sqref>
            </x14:sparkline>
            <x14:sparkline>
              <xm:f>data!A2564:N2564</xm:f>
              <xm:sqref>O2564</xm:sqref>
            </x14:sparkline>
            <x14:sparkline>
              <xm:f>data!A2565:N2565</xm:f>
              <xm:sqref>O2565</xm:sqref>
            </x14:sparkline>
            <x14:sparkline>
              <xm:f>data!A2566:N2566</xm:f>
              <xm:sqref>O2566</xm:sqref>
            </x14:sparkline>
            <x14:sparkline>
              <xm:f>data!A2567:N2567</xm:f>
              <xm:sqref>O2567</xm:sqref>
            </x14:sparkline>
            <x14:sparkline>
              <xm:f>data!A2568:N2568</xm:f>
              <xm:sqref>O2568</xm:sqref>
            </x14:sparkline>
            <x14:sparkline>
              <xm:f>data!A2569:N2569</xm:f>
              <xm:sqref>O2569</xm:sqref>
            </x14:sparkline>
            <x14:sparkline>
              <xm:f>data!A2570:N2570</xm:f>
              <xm:sqref>O2570</xm:sqref>
            </x14:sparkline>
            <x14:sparkline>
              <xm:f>data!A2571:N2571</xm:f>
              <xm:sqref>O2571</xm:sqref>
            </x14:sparkline>
            <x14:sparkline>
              <xm:f>data!A2572:N2572</xm:f>
              <xm:sqref>O2572</xm:sqref>
            </x14:sparkline>
            <x14:sparkline>
              <xm:f>data!A2573:N2573</xm:f>
              <xm:sqref>O2573</xm:sqref>
            </x14:sparkline>
            <x14:sparkline>
              <xm:f>data!A2574:N2574</xm:f>
              <xm:sqref>O2574</xm:sqref>
            </x14:sparkline>
            <x14:sparkline>
              <xm:f>data!A2575:N2575</xm:f>
              <xm:sqref>O2575</xm:sqref>
            </x14:sparkline>
            <x14:sparkline>
              <xm:f>data!A2576:N2576</xm:f>
              <xm:sqref>O2576</xm:sqref>
            </x14:sparkline>
            <x14:sparkline>
              <xm:f>data!A2577:N2577</xm:f>
              <xm:sqref>O2577</xm:sqref>
            </x14:sparkline>
            <x14:sparkline>
              <xm:f>data!A2578:N2578</xm:f>
              <xm:sqref>O2578</xm:sqref>
            </x14:sparkline>
            <x14:sparkline>
              <xm:f>data!A2579:N2579</xm:f>
              <xm:sqref>O2579</xm:sqref>
            </x14:sparkline>
            <x14:sparkline>
              <xm:f>data!A2580:N2580</xm:f>
              <xm:sqref>O2580</xm:sqref>
            </x14:sparkline>
            <x14:sparkline>
              <xm:f>data!A2581:N2581</xm:f>
              <xm:sqref>O2581</xm:sqref>
            </x14:sparkline>
            <x14:sparkline>
              <xm:f>data!A2582:N2582</xm:f>
              <xm:sqref>O2582</xm:sqref>
            </x14:sparkline>
            <x14:sparkline>
              <xm:f>data!A2583:N2583</xm:f>
              <xm:sqref>O2583</xm:sqref>
            </x14:sparkline>
            <x14:sparkline>
              <xm:f>data!A2584:N2584</xm:f>
              <xm:sqref>O2584</xm:sqref>
            </x14:sparkline>
            <x14:sparkline>
              <xm:f>data!A2585:N2585</xm:f>
              <xm:sqref>O2585</xm:sqref>
            </x14:sparkline>
            <x14:sparkline>
              <xm:f>data!A2586:N2586</xm:f>
              <xm:sqref>O2586</xm:sqref>
            </x14:sparkline>
            <x14:sparkline>
              <xm:f>data!A2587:N2587</xm:f>
              <xm:sqref>O2587</xm:sqref>
            </x14:sparkline>
            <x14:sparkline>
              <xm:f>data!A2588:N2588</xm:f>
              <xm:sqref>O2588</xm:sqref>
            </x14:sparkline>
            <x14:sparkline>
              <xm:f>data!A2589:N2589</xm:f>
              <xm:sqref>O2589</xm:sqref>
            </x14:sparkline>
            <x14:sparkline>
              <xm:f>data!A2590:N2590</xm:f>
              <xm:sqref>O2590</xm:sqref>
            </x14:sparkline>
            <x14:sparkline>
              <xm:f>data!A2591:N2591</xm:f>
              <xm:sqref>O2591</xm:sqref>
            </x14:sparkline>
            <x14:sparkline>
              <xm:f>data!A2592:N2592</xm:f>
              <xm:sqref>O2592</xm:sqref>
            </x14:sparkline>
            <x14:sparkline>
              <xm:f>data!A2593:N2593</xm:f>
              <xm:sqref>O2593</xm:sqref>
            </x14:sparkline>
            <x14:sparkline>
              <xm:f>data!A2594:N2594</xm:f>
              <xm:sqref>O2594</xm:sqref>
            </x14:sparkline>
            <x14:sparkline>
              <xm:f>data!A2595:N2595</xm:f>
              <xm:sqref>O2595</xm:sqref>
            </x14:sparkline>
            <x14:sparkline>
              <xm:f>data!A2596:N2596</xm:f>
              <xm:sqref>O2596</xm:sqref>
            </x14:sparkline>
            <x14:sparkline>
              <xm:f>data!A2597:N2597</xm:f>
              <xm:sqref>O2597</xm:sqref>
            </x14:sparkline>
            <x14:sparkline>
              <xm:f>data!A2598:N2598</xm:f>
              <xm:sqref>O2598</xm:sqref>
            </x14:sparkline>
            <x14:sparkline>
              <xm:f>data!A2599:N2599</xm:f>
              <xm:sqref>O2599</xm:sqref>
            </x14:sparkline>
            <x14:sparkline>
              <xm:f>data!A2600:N2600</xm:f>
              <xm:sqref>O2600</xm:sqref>
            </x14:sparkline>
            <x14:sparkline>
              <xm:f>data!A2601:N2601</xm:f>
              <xm:sqref>O2601</xm:sqref>
            </x14:sparkline>
            <x14:sparkline>
              <xm:f>data!A2602:N2602</xm:f>
              <xm:sqref>O2602</xm:sqref>
            </x14:sparkline>
            <x14:sparkline>
              <xm:f>data!A2603:N2603</xm:f>
              <xm:sqref>O2603</xm:sqref>
            </x14:sparkline>
            <x14:sparkline>
              <xm:f>data!A2604:N2604</xm:f>
              <xm:sqref>O2604</xm:sqref>
            </x14:sparkline>
            <x14:sparkline>
              <xm:f>data!A2605:N2605</xm:f>
              <xm:sqref>O2605</xm:sqref>
            </x14:sparkline>
            <x14:sparkline>
              <xm:f>data!A2606:N2606</xm:f>
              <xm:sqref>O2606</xm:sqref>
            </x14:sparkline>
            <x14:sparkline>
              <xm:f>data!A2607:N2607</xm:f>
              <xm:sqref>O2607</xm:sqref>
            </x14:sparkline>
            <x14:sparkline>
              <xm:f>data!A2608:N2608</xm:f>
              <xm:sqref>O2608</xm:sqref>
            </x14:sparkline>
            <x14:sparkline>
              <xm:f>data!A2609:N2609</xm:f>
              <xm:sqref>O2609</xm:sqref>
            </x14:sparkline>
            <x14:sparkline>
              <xm:f>data!A2610:N2610</xm:f>
              <xm:sqref>O2610</xm:sqref>
            </x14:sparkline>
            <x14:sparkline>
              <xm:f>data!A2611:N2611</xm:f>
              <xm:sqref>O2611</xm:sqref>
            </x14:sparkline>
            <x14:sparkline>
              <xm:f>data!A2612:N2612</xm:f>
              <xm:sqref>O2612</xm:sqref>
            </x14:sparkline>
            <x14:sparkline>
              <xm:f>data!A2613:N2613</xm:f>
              <xm:sqref>O2613</xm:sqref>
            </x14:sparkline>
            <x14:sparkline>
              <xm:f>data!A2614:N2614</xm:f>
              <xm:sqref>O2614</xm:sqref>
            </x14:sparkline>
            <x14:sparkline>
              <xm:f>data!A2615:N2615</xm:f>
              <xm:sqref>O2615</xm:sqref>
            </x14:sparkline>
            <x14:sparkline>
              <xm:f>data!A2616:N2616</xm:f>
              <xm:sqref>O2616</xm:sqref>
            </x14:sparkline>
            <x14:sparkline>
              <xm:f>data!A2617:N2617</xm:f>
              <xm:sqref>O2617</xm:sqref>
            </x14:sparkline>
            <x14:sparkline>
              <xm:f>data!A2618:N2618</xm:f>
              <xm:sqref>O2618</xm:sqref>
            </x14:sparkline>
            <x14:sparkline>
              <xm:f>data!A2619:N2619</xm:f>
              <xm:sqref>O2619</xm:sqref>
            </x14:sparkline>
            <x14:sparkline>
              <xm:f>data!A2620:N2620</xm:f>
              <xm:sqref>O2620</xm:sqref>
            </x14:sparkline>
            <x14:sparkline>
              <xm:f>data!A2621:N2621</xm:f>
              <xm:sqref>O2621</xm:sqref>
            </x14:sparkline>
            <x14:sparkline>
              <xm:f>data!A2622:N2622</xm:f>
              <xm:sqref>O2622</xm:sqref>
            </x14:sparkline>
            <x14:sparkline>
              <xm:f>data!A2623:N2623</xm:f>
              <xm:sqref>O2623</xm:sqref>
            </x14:sparkline>
            <x14:sparkline>
              <xm:f>data!A2624:N2624</xm:f>
              <xm:sqref>O2624</xm:sqref>
            </x14:sparkline>
            <x14:sparkline>
              <xm:f>data!A2625:N2625</xm:f>
              <xm:sqref>O2625</xm:sqref>
            </x14:sparkline>
            <x14:sparkline>
              <xm:f>data!A2626:N2626</xm:f>
              <xm:sqref>O2626</xm:sqref>
            </x14:sparkline>
            <x14:sparkline>
              <xm:f>data!A2627:N2627</xm:f>
              <xm:sqref>O2627</xm:sqref>
            </x14:sparkline>
            <x14:sparkline>
              <xm:f>data!A2628:N2628</xm:f>
              <xm:sqref>O2628</xm:sqref>
            </x14:sparkline>
            <x14:sparkline>
              <xm:f>data!A2629:N2629</xm:f>
              <xm:sqref>O2629</xm:sqref>
            </x14:sparkline>
            <x14:sparkline>
              <xm:f>data!A2630:N2630</xm:f>
              <xm:sqref>O2630</xm:sqref>
            </x14:sparkline>
            <x14:sparkline>
              <xm:f>data!A2631:N2631</xm:f>
              <xm:sqref>O2631</xm:sqref>
            </x14:sparkline>
            <x14:sparkline>
              <xm:f>data!A2632:N2632</xm:f>
              <xm:sqref>O2632</xm:sqref>
            </x14:sparkline>
            <x14:sparkline>
              <xm:f>data!A2633:N2633</xm:f>
              <xm:sqref>O2633</xm:sqref>
            </x14:sparkline>
            <x14:sparkline>
              <xm:f>data!A2634:N2634</xm:f>
              <xm:sqref>O2634</xm:sqref>
            </x14:sparkline>
            <x14:sparkline>
              <xm:f>data!A2635:N2635</xm:f>
              <xm:sqref>O2635</xm:sqref>
            </x14:sparkline>
            <x14:sparkline>
              <xm:f>data!A2636:N2636</xm:f>
              <xm:sqref>O2636</xm:sqref>
            </x14:sparkline>
            <x14:sparkline>
              <xm:f>data!A2637:N2637</xm:f>
              <xm:sqref>O2637</xm:sqref>
            </x14:sparkline>
            <x14:sparkline>
              <xm:f>data!A2638:N2638</xm:f>
              <xm:sqref>O2638</xm:sqref>
            </x14:sparkline>
            <x14:sparkline>
              <xm:f>data!A2639:N2639</xm:f>
              <xm:sqref>O2639</xm:sqref>
            </x14:sparkline>
            <x14:sparkline>
              <xm:f>data!A2640:N2640</xm:f>
              <xm:sqref>O2640</xm:sqref>
            </x14:sparkline>
            <x14:sparkline>
              <xm:f>data!A2641:N2641</xm:f>
              <xm:sqref>O2641</xm:sqref>
            </x14:sparkline>
            <x14:sparkline>
              <xm:f>data!A2642:N2642</xm:f>
              <xm:sqref>O2642</xm:sqref>
            </x14:sparkline>
            <x14:sparkline>
              <xm:f>data!A2643:N2643</xm:f>
              <xm:sqref>O2643</xm:sqref>
            </x14:sparkline>
            <x14:sparkline>
              <xm:f>data!A2644:N2644</xm:f>
              <xm:sqref>O2644</xm:sqref>
            </x14:sparkline>
            <x14:sparkline>
              <xm:f>data!A2645:N2645</xm:f>
              <xm:sqref>O2645</xm:sqref>
            </x14:sparkline>
            <x14:sparkline>
              <xm:f>data!A2646:N2646</xm:f>
              <xm:sqref>O2646</xm:sqref>
            </x14:sparkline>
            <x14:sparkline>
              <xm:f>data!A2647:N2647</xm:f>
              <xm:sqref>O2647</xm:sqref>
            </x14:sparkline>
            <x14:sparkline>
              <xm:f>data!A2648:N2648</xm:f>
              <xm:sqref>O2648</xm:sqref>
            </x14:sparkline>
            <x14:sparkline>
              <xm:f>data!A2649:N2649</xm:f>
              <xm:sqref>O2649</xm:sqref>
            </x14:sparkline>
            <x14:sparkline>
              <xm:f>data!A2650:N2650</xm:f>
              <xm:sqref>O2650</xm:sqref>
            </x14:sparkline>
            <x14:sparkline>
              <xm:f>data!A2651:N2651</xm:f>
              <xm:sqref>O2651</xm:sqref>
            </x14:sparkline>
            <x14:sparkline>
              <xm:f>data!A2652:N2652</xm:f>
              <xm:sqref>O2652</xm:sqref>
            </x14:sparkline>
            <x14:sparkline>
              <xm:f>data!A2653:N2653</xm:f>
              <xm:sqref>O2653</xm:sqref>
            </x14:sparkline>
            <x14:sparkline>
              <xm:f>data!A2654:N2654</xm:f>
              <xm:sqref>O2654</xm:sqref>
            </x14:sparkline>
            <x14:sparkline>
              <xm:f>data!A2655:N2655</xm:f>
              <xm:sqref>O2655</xm:sqref>
            </x14:sparkline>
            <x14:sparkline>
              <xm:f>data!A2656:N2656</xm:f>
              <xm:sqref>O2656</xm:sqref>
            </x14:sparkline>
            <x14:sparkline>
              <xm:f>data!A2657:N2657</xm:f>
              <xm:sqref>O2657</xm:sqref>
            </x14:sparkline>
            <x14:sparkline>
              <xm:f>data!A2658:N2658</xm:f>
              <xm:sqref>O2658</xm:sqref>
            </x14:sparkline>
            <x14:sparkline>
              <xm:f>data!A2659:N2659</xm:f>
              <xm:sqref>O2659</xm:sqref>
            </x14:sparkline>
            <x14:sparkline>
              <xm:f>data!A2660:N2660</xm:f>
              <xm:sqref>O2660</xm:sqref>
            </x14:sparkline>
            <x14:sparkline>
              <xm:f>data!A2661:N2661</xm:f>
              <xm:sqref>O2661</xm:sqref>
            </x14:sparkline>
            <x14:sparkline>
              <xm:f>data!A2662:N2662</xm:f>
              <xm:sqref>O2662</xm:sqref>
            </x14:sparkline>
            <x14:sparkline>
              <xm:f>data!A2663:N2663</xm:f>
              <xm:sqref>O2663</xm:sqref>
            </x14:sparkline>
            <x14:sparkline>
              <xm:f>data!A2664:N2664</xm:f>
              <xm:sqref>O2664</xm:sqref>
            </x14:sparkline>
            <x14:sparkline>
              <xm:f>data!A2665:N2665</xm:f>
              <xm:sqref>O2665</xm:sqref>
            </x14:sparkline>
            <x14:sparkline>
              <xm:f>data!A2666:N2666</xm:f>
              <xm:sqref>O2666</xm:sqref>
            </x14:sparkline>
            <x14:sparkline>
              <xm:f>data!A2667:N2667</xm:f>
              <xm:sqref>O2667</xm:sqref>
            </x14:sparkline>
            <x14:sparkline>
              <xm:f>data!A2668:N2668</xm:f>
              <xm:sqref>O2668</xm:sqref>
            </x14:sparkline>
            <x14:sparkline>
              <xm:f>data!A2669:N2669</xm:f>
              <xm:sqref>O2669</xm:sqref>
            </x14:sparkline>
            <x14:sparkline>
              <xm:f>data!A2670:N2670</xm:f>
              <xm:sqref>O2670</xm:sqref>
            </x14:sparkline>
            <x14:sparkline>
              <xm:f>data!A2671:N2671</xm:f>
              <xm:sqref>O2671</xm:sqref>
            </x14:sparkline>
            <x14:sparkline>
              <xm:f>data!A2672:N2672</xm:f>
              <xm:sqref>O2672</xm:sqref>
            </x14:sparkline>
            <x14:sparkline>
              <xm:f>data!A2673:N2673</xm:f>
              <xm:sqref>O2673</xm:sqref>
            </x14:sparkline>
            <x14:sparkline>
              <xm:f>data!A2674:N2674</xm:f>
              <xm:sqref>O2674</xm:sqref>
            </x14:sparkline>
            <x14:sparkline>
              <xm:f>data!A2675:N2675</xm:f>
              <xm:sqref>O2675</xm:sqref>
            </x14:sparkline>
            <x14:sparkline>
              <xm:f>data!A2676:N2676</xm:f>
              <xm:sqref>O2676</xm:sqref>
            </x14:sparkline>
            <x14:sparkline>
              <xm:f>data!A2677:N2677</xm:f>
              <xm:sqref>O2677</xm:sqref>
            </x14:sparkline>
            <x14:sparkline>
              <xm:f>data!A2678:N2678</xm:f>
              <xm:sqref>O2678</xm:sqref>
            </x14:sparkline>
            <x14:sparkline>
              <xm:f>data!A2679:N2679</xm:f>
              <xm:sqref>O2679</xm:sqref>
            </x14:sparkline>
            <x14:sparkline>
              <xm:f>data!A2680:N2680</xm:f>
              <xm:sqref>O2680</xm:sqref>
            </x14:sparkline>
            <x14:sparkline>
              <xm:f>data!A2681:N2681</xm:f>
              <xm:sqref>O2681</xm:sqref>
            </x14:sparkline>
            <x14:sparkline>
              <xm:f>data!A2682:N2682</xm:f>
              <xm:sqref>O2682</xm:sqref>
            </x14:sparkline>
            <x14:sparkline>
              <xm:f>data!A2683:N2683</xm:f>
              <xm:sqref>O2683</xm:sqref>
            </x14:sparkline>
            <x14:sparkline>
              <xm:f>data!A2684:N2684</xm:f>
              <xm:sqref>O2684</xm:sqref>
            </x14:sparkline>
            <x14:sparkline>
              <xm:f>data!A2685:N2685</xm:f>
              <xm:sqref>O2685</xm:sqref>
            </x14:sparkline>
            <x14:sparkline>
              <xm:f>data!A2686:N2686</xm:f>
              <xm:sqref>O2686</xm:sqref>
            </x14:sparkline>
            <x14:sparkline>
              <xm:f>data!A2687:N2687</xm:f>
              <xm:sqref>O2687</xm:sqref>
            </x14:sparkline>
            <x14:sparkline>
              <xm:f>data!A2688:N2688</xm:f>
              <xm:sqref>O2688</xm:sqref>
            </x14:sparkline>
            <x14:sparkline>
              <xm:f>data!A2689:N2689</xm:f>
              <xm:sqref>O2689</xm:sqref>
            </x14:sparkline>
            <x14:sparkline>
              <xm:f>data!A2690:N2690</xm:f>
              <xm:sqref>O2690</xm:sqref>
            </x14:sparkline>
            <x14:sparkline>
              <xm:f>data!A2691:N2691</xm:f>
              <xm:sqref>O2691</xm:sqref>
            </x14:sparkline>
            <x14:sparkline>
              <xm:f>data!A2692:N2692</xm:f>
              <xm:sqref>O2692</xm:sqref>
            </x14:sparkline>
            <x14:sparkline>
              <xm:f>data!A2693:N2693</xm:f>
              <xm:sqref>O2693</xm:sqref>
            </x14:sparkline>
            <x14:sparkline>
              <xm:f>data!A2694:N2694</xm:f>
              <xm:sqref>O2694</xm:sqref>
            </x14:sparkline>
            <x14:sparkline>
              <xm:f>data!A2695:N2695</xm:f>
              <xm:sqref>O2695</xm:sqref>
            </x14:sparkline>
            <x14:sparkline>
              <xm:f>data!A2696:N2696</xm:f>
              <xm:sqref>O2696</xm:sqref>
            </x14:sparkline>
            <x14:sparkline>
              <xm:f>data!A2697:N2697</xm:f>
              <xm:sqref>O2697</xm:sqref>
            </x14:sparkline>
            <x14:sparkline>
              <xm:f>data!A2698:N2698</xm:f>
              <xm:sqref>O2698</xm:sqref>
            </x14:sparkline>
            <x14:sparkline>
              <xm:f>data!A2699:N2699</xm:f>
              <xm:sqref>O2699</xm:sqref>
            </x14:sparkline>
            <x14:sparkline>
              <xm:f>data!A2700:N2700</xm:f>
              <xm:sqref>O2700</xm:sqref>
            </x14:sparkline>
            <x14:sparkline>
              <xm:f>data!A2701:N2701</xm:f>
              <xm:sqref>O2701</xm:sqref>
            </x14:sparkline>
            <x14:sparkline>
              <xm:f>data!A2702:N2702</xm:f>
              <xm:sqref>O2702</xm:sqref>
            </x14:sparkline>
            <x14:sparkline>
              <xm:f>data!A2703:N2703</xm:f>
              <xm:sqref>O2703</xm:sqref>
            </x14:sparkline>
            <x14:sparkline>
              <xm:f>data!A2704:N2704</xm:f>
              <xm:sqref>O2704</xm:sqref>
            </x14:sparkline>
            <x14:sparkline>
              <xm:f>data!A2705:N2705</xm:f>
              <xm:sqref>O2705</xm:sqref>
            </x14:sparkline>
            <x14:sparkline>
              <xm:f>data!A2706:N2706</xm:f>
              <xm:sqref>O2706</xm:sqref>
            </x14:sparkline>
            <x14:sparkline>
              <xm:f>data!A2707:N2707</xm:f>
              <xm:sqref>O2707</xm:sqref>
            </x14:sparkline>
            <x14:sparkline>
              <xm:f>data!A2708:N2708</xm:f>
              <xm:sqref>O2708</xm:sqref>
            </x14:sparkline>
            <x14:sparkline>
              <xm:f>data!A2709:N2709</xm:f>
              <xm:sqref>O2709</xm:sqref>
            </x14:sparkline>
            <x14:sparkline>
              <xm:f>data!A2710:N2710</xm:f>
              <xm:sqref>O2710</xm:sqref>
            </x14:sparkline>
            <x14:sparkline>
              <xm:f>data!A2711:N2711</xm:f>
              <xm:sqref>O2711</xm:sqref>
            </x14:sparkline>
            <x14:sparkline>
              <xm:f>data!A2712:N2712</xm:f>
              <xm:sqref>O2712</xm:sqref>
            </x14:sparkline>
            <x14:sparkline>
              <xm:f>data!A2713:N2713</xm:f>
              <xm:sqref>O2713</xm:sqref>
            </x14:sparkline>
            <x14:sparkline>
              <xm:f>data!A2714:N2714</xm:f>
              <xm:sqref>O2714</xm:sqref>
            </x14:sparkline>
            <x14:sparkline>
              <xm:f>data!A2715:N2715</xm:f>
              <xm:sqref>O2715</xm:sqref>
            </x14:sparkline>
            <x14:sparkline>
              <xm:f>data!A2716:N2716</xm:f>
              <xm:sqref>O2716</xm:sqref>
            </x14:sparkline>
            <x14:sparkline>
              <xm:f>data!A2717:N2717</xm:f>
              <xm:sqref>O2717</xm:sqref>
            </x14:sparkline>
            <x14:sparkline>
              <xm:f>data!A2718:N2718</xm:f>
              <xm:sqref>O2718</xm:sqref>
            </x14:sparkline>
            <x14:sparkline>
              <xm:f>data!A2719:N2719</xm:f>
              <xm:sqref>O2719</xm:sqref>
            </x14:sparkline>
            <x14:sparkline>
              <xm:f>data!A2720:N2720</xm:f>
              <xm:sqref>O2720</xm:sqref>
            </x14:sparkline>
            <x14:sparkline>
              <xm:f>data!A2721:N2721</xm:f>
              <xm:sqref>O2721</xm:sqref>
            </x14:sparkline>
            <x14:sparkline>
              <xm:f>data!A2722:N2722</xm:f>
              <xm:sqref>O2722</xm:sqref>
            </x14:sparkline>
            <x14:sparkline>
              <xm:f>data!A2723:N2723</xm:f>
              <xm:sqref>O2723</xm:sqref>
            </x14:sparkline>
            <x14:sparkline>
              <xm:f>data!A2724:N2724</xm:f>
              <xm:sqref>O2724</xm:sqref>
            </x14:sparkline>
            <x14:sparkline>
              <xm:f>data!A2725:N2725</xm:f>
              <xm:sqref>O2725</xm:sqref>
            </x14:sparkline>
            <x14:sparkline>
              <xm:f>data!A2726:N2726</xm:f>
              <xm:sqref>O2726</xm:sqref>
            </x14:sparkline>
            <x14:sparkline>
              <xm:f>data!A2727:N2727</xm:f>
              <xm:sqref>O2727</xm:sqref>
            </x14:sparkline>
            <x14:sparkline>
              <xm:f>data!A2728:N2728</xm:f>
              <xm:sqref>O2728</xm:sqref>
            </x14:sparkline>
            <x14:sparkline>
              <xm:f>data!A2729:N2729</xm:f>
              <xm:sqref>O2729</xm:sqref>
            </x14:sparkline>
            <x14:sparkline>
              <xm:f>data!A2730:N2730</xm:f>
              <xm:sqref>O2730</xm:sqref>
            </x14:sparkline>
            <x14:sparkline>
              <xm:f>data!A2731:N2731</xm:f>
              <xm:sqref>O2731</xm:sqref>
            </x14:sparkline>
            <x14:sparkline>
              <xm:f>data!A2732:N2732</xm:f>
              <xm:sqref>O2732</xm:sqref>
            </x14:sparkline>
            <x14:sparkline>
              <xm:f>data!A2733:N2733</xm:f>
              <xm:sqref>O2733</xm:sqref>
            </x14:sparkline>
            <x14:sparkline>
              <xm:f>data!A2734:N2734</xm:f>
              <xm:sqref>O2734</xm:sqref>
            </x14:sparkline>
            <x14:sparkline>
              <xm:f>data!A2735:N2735</xm:f>
              <xm:sqref>O2735</xm:sqref>
            </x14:sparkline>
            <x14:sparkline>
              <xm:f>data!A2736:N2736</xm:f>
              <xm:sqref>O2736</xm:sqref>
            </x14:sparkline>
            <x14:sparkline>
              <xm:f>data!A2737:N2737</xm:f>
              <xm:sqref>O2737</xm:sqref>
            </x14:sparkline>
            <x14:sparkline>
              <xm:f>data!A2738:N2738</xm:f>
              <xm:sqref>O2738</xm:sqref>
            </x14:sparkline>
            <x14:sparkline>
              <xm:f>data!A2739:N2739</xm:f>
              <xm:sqref>O2739</xm:sqref>
            </x14:sparkline>
            <x14:sparkline>
              <xm:f>data!A2740:N2740</xm:f>
              <xm:sqref>O2740</xm:sqref>
            </x14:sparkline>
            <x14:sparkline>
              <xm:f>data!A2741:N2741</xm:f>
              <xm:sqref>O2741</xm:sqref>
            </x14:sparkline>
            <x14:sparkline>
              <xm:f>data!A2742:N2742</xm:f>
              <xm:sqref>O2742</xm:sqref>
            </x14:sparkline>
            <x14:sparkline>
              <xm:f>data!A2743:N2743</xm:f>
              <xm:sqref>O2743</xm:sqref>
            </x14:sparkline>
            <x14:sparkline>
              <xm:f>data!A2744:N2744</xm:f>
              <xm:sqref>O2744</xm:sqref>
            </x14:sparkline>
            <x14:sparkline>
              <xm:f>data!A2745:N2745</xm:f>
              <xm:sqref>O2745</xm:sqref>
            </x14:sparkline>
            <x14:sparkline>
              <xm:f>data!A2746:N2746</xm:f>
              <xm:sqref>O2746</xm:sqref>
            </x14:sparkline>
            <x14:sparkline>
              <xm:f>data!A2747:N2747</xm:f>
              <xm:sqref>O2747</xm:sqref>
            </x14:sparkline>
            <x14:sparkline>
              <xm:f>data!A2748:N2748</xm:f>
              <xm:sqref>O2748</xm:sqref>
            </x14:sparkline>
            <x14:sparkline>
              <xm:f>data!A2749:N2749</xm:f>
              <xm:sqref>O2749</xm:sqref>
            </x14:sparkline>
            <x14:sparkline>
              <xm:f>data!A2750:N2750</xm:f>
              <xm:sqref>O2750</xm:sqref>
            </x14:sparkline>
            <x14:sparkline>
              <xm:f>data!A2751:N2751</xm:f>
              <xm:sqref>O2751</xm:sqref>
            </x14:sparkline>
            <x14:sparkline>
              <xm:f>data!A2752:N2752</xm:f>
              <xm:sqref>O2752</xm:sqref>
            </x14:sparkline>
            <x14:sparkline>
              <xm:f>data!A2753:N2753</xm:f>
              <xm:sqref>O2753</xm:sqref>
            </x14:sparkline>
            <x14:sparkline>
              <xm:f>data!A2754:N2754</xm:f>
              <xm:sqref>O2754</xm:sqref>
            </x14:sparkline>
            <x14:sparkline>
              <xm:f>data!A2755:N2755</xm:f>
              <xm:sqref>O2755</xm:sqref>
            </x14:sparkline>
            <x14:sparkline>
              <xm:f>data!A2756:N2756</xm:f>
              <xm:sqref>O2756</xm:sqref>
            </x14:sparkline>
            <x14:sparkline>
              <xm:f>data!A2757:N2757</xm:f>
              <xm:sqref>O2757</xm:sqref>
            </x14:sparkline>
            <x14:sparkline>
              <xm:f>data!A2758:N2758</xm:f>
              <xm:sqref>O2758</xm:sqref>
            </x14:sparkline>
            <x14:sparkline>
              <xm:f>data!A2759:N2759</xm:f>
              <xm:sqref>O2759</xm:sqref>
            </x14:sparkline>
            <x14:sparkline>
              <xm:f>data!A2760:N2760</xm:f>
              <xm:sqref>O2760</xm:sqref>
            </x14:sparkline>
            <x14:sparkline>
              <xm:f>data!A2761:N2761</xm:f>
              <xm:sqref>O2761</xm:sqref>
            </x14:sparkline>
            <x14:sparkline>
              <xm:f>data!A2762:N2762</xm:f>
              <xm:sqref>O2762</xm:sqref>
            </x14:sparkline>
            <x14:sparkline>
              <xm:f>data!A2763:N2763</xm:f>
              <xm:sqref>O2763</xm:sqref>
            </x14:sparkline>
            <x14:sparkline>
              <xm:f>data!A2764:N2764</xm:f>
              <xm:sqref>O2764</xm:sqref>
            </x14:sparkline>
            <x14:sparkline>
              <xm:f>data!A2765:N2765</xm:f>
              <xm:sqref>O2765</xm:sqref>
            </x14:sparkline>
            <x14:sparkline>
              <xm:f>data!A2766:N2766</xm:f>
              <xm:sqref>O2766</xm:sqref>
            </x14:sparkline>
            <x14:sparkline>
              <xm:f>data!A2767:N2767</xm:f>
              <xm:sqref>O2767</xm:sqref>
            </x14:sparkline>
            <x14:sparkline>
              <xm:f>data!A2768:N2768</xm:f>
              <xm:sqref>O2768</xm:sqref>
            </x14:sparkline>
            <x14:sparkline>
              <xm:f>data!A2769:N2769</xm:f>
              <xm:sqref>O2769</xm:sqref>
            </x14:sparkline>
            <x14:sparkline>
              <xm:f>data!A2770:N2770</xm:f>
              <xm:sqref>O2770</xm:sqref>
            </x14:sparkline>
            <x14:sparkline>
              <xm:f>data!A2771:N2771</xm:f>
              <xm:sqref>O2771</xm:sqref>
            </x14:sparkline>
            <x14:sparkline>
              <xm:f>data!A2772:N2772</xm:f>
              <xm:sqref>O2772</xm:sqref>
            </x14:sparkline>
            <x14:sparkline>
              <xm:f>data!A2773:N2773</xm:f>
              <xm:sqref>O2773</xm:sqref>
            </x14:sparkline>
            <x14:sparkline>
              <xm:f>data!A2774:N2774</xm:f>
              <xm:sqref>O2774</xm:sqref>
            </x14:sparkline>
            <x14:sparkline>
              <xm:f>data!A2775:N2775</xm:f>
              <xm:sqref>O2775</xm:sqref>
            </x14:sparkline>
            <x14:sparkline>
              <xm:f>data!A2776:N2776</xm:f>
              <xm:sqref>O2776</xm:sqref>
            </x14:sparkline>
            <x14:sparkline>
              <xm:f>data!A2777:N2777</xm:f>
              <xm:sqref>O2777</xm:sqref>
            </x14:sparkline>
            <x14:sparkline>
              <xm:f>data!A2778:N2778</xm:f>
              <xm:sqref>O2778</xm:sqref>
            </x14:sparkline>
            <x14:sparkline>
              <xm:f>data!A2779:N2779</xm:f>
              <xm:sqref>O2779</xm:sqref>
            </x14:sparkline>
            <x14:sparkline>
              <xm:f>data!A2780:N2780</xm:f>
              <xm:sqref>O2780</xm:sqref>
            </x14:sparkline>
            <x14:sparkline>
              <xm:f>data!A2781:N2781</xm:f>
              <xm:sqref>O2781</xm:sqref>
            </x14:sparkline>
            <x14:sparkline>
              <xm:f>data!A2782:N2782</xm:f>
              <xm:sqref>O2782</xm:sqref>
            </x14:sparkline>
            <x14:sparkline>
              <xm:f>data!A2783:N2783</xm:f>
              <xm:sqref>O2783</xm:sqref>
            </x14:sparkline>
            <x14:sparkline>
              <xm:f>data!A2784:N2784</xm:f>
              <xm:sqref>O2784</xm:sqref>
            </x14:sparkline>
            <x14:sparkline>
              <xm:f>data!A2785:N2785</xm:f>
              <xm:sqref>O2785</xm:sqref>
            </x14:sparkline>
            <x14:sparkline>
              <xm:f>data!A2786:N2786</xm:f>
              <xm:sqref>O2786</xm:sqref>
            </x14:sparkline>
            <x14:sparkline>
              <xm:f>data!A2787:N2787</xm:f>
              <xm:sqref>O2787</xm:sqref>
            </x14:sparkline>
            <x14:sparkline>
              <xm:f>data!A2788:N2788</xm:f>
              <xm:sqref>O2788</xm:sqref>
            </x14:sparkline>
            <x14:sparkline>
              <xm:f>data!A2789:N2789</xm:f>
              <xm:sqref>O2789</xm:sqref>
            </x14:sparkline>
            <x14:sparkline>
              <xm:f>data!A2790:N2790</xm:f>
              <xm:sqref>O2790</xm:sqref>
            </x14:sparkline>
            <x14:sparkline>
              <xm:f>data!A2791:N2791</xm:f>
              <xm:sqref>O2791</xm:sqref>
            </x14:sparkline>
            <x14:sparkline>
              <xm:f>data!A2792:N2792</xm:f>
              <xm:sqref>O2792</xm:sqref>
            </x14:sparkline>
            <x14:sparkline>
              <xm:f>data!A2793:N2793</xm:f>
              <xm:sqref>O2793</xm:sqref>
            </x14:sparkline>
            <x14:sparkline>
              <xm:f>data!A2794:N2794</xm:f>
              <xm:sqref>O2794</xm:sqref>
            </x14:sparkline>
            <x14:sparkline>
              <xm:f>data!A2795:N2795</xm:f>
              <xm:sqref>O2795</xm:sqref>
            </x14:sparkline>
            <x14:sparkline>
              <xm:f>data!A2796:N2796</xm:f>
              <xm:sqref>O2796</xm:sqref>
            </x14:sparkline>
            <x14:sparkline>
              <xm:f>data!A2797:N2797</xm:f>
              <xm:sqref>O2797</xm:sqref>
            </x14:sparkline>
            <x14:sparkline>
              <xm:f>data!A2798:N2798</xm:f>
              <xm:sqref>O2798</xm:sqref>
            </x14:sparkline>
            <x14:sparkline>
              <xm:f>data!A2799:N2799</xm:f>
              <xm:sqref>O2799</xm:sqref>
            </x14:sparkline>
            <x14:sparkline>
              <xm:f>data!A2800:N2800</xm:f>
              <xm:sqref>O2800</xm:sqref>
            </x14:sparkline>
            <x14:sparkline>
              <xm:f>data!A2801:N2801</xm:f>
              <xm:sqref>O2801</xm:sqref>
            </x14:sparkline>
            <x14:sparkline>
              <xm:f>data!A2802:N2802</xm:f>
              <xm:sqref>O2802</xm:sqref>
            </x14:sparkline>
            <x14:sparkline>
              <xm:f>data!A2803:N2803</xm:f>
              <xm:sqref>O2803</xm:sqref>
            </x14:sparkline>
            <x14:sparkline>
              <xm:f>data!A2804:N2804</xm:f>
              <xm:sqref>O2804</xm:sqref>
            </x14:sparkline>
            <x14:sparkline>
              <xm:f>data!A2805:N2805</xm:f>
              <xm:sqref>O2805</xm:sqref>
            </x14:sparkline>
            <x14:sparkline>
              <xm:f>data!A2806:N2806</xm:f>
              <xm:sqref>O2806</xm:sqref>
            </x14:sparkline>
            <x14:sparkline>
              <xm:f>data!A2807:N2807</xm:f>
              <xm:sqref>O2807</xm:sqref>
            </x14:sparkline>
            <x14:sparkline>
              <xm:f>data!A2808:N2808</xm:f>
              <xm:sqref>O2808</xm:sqref>
            </x14:sparkline>
            <x14:sparkline>
              <xm:f>data!A2809:N2809</xm:f>
              <xm:sqref>O2809</xm:sqref>
            </x14:sparkline>
            <x14:sparkline>
              <xm:f>data!A2810:N2810</xm:f>
              <xm:sqref>O2810</xm:sqref>
            </x14:sparkline>
            <x14:sparkline>
              <xm:f>data!A2811:N2811</xm:f>
              <xm:sqref>O2811</xm:sqref>
            </x14:sparkline>
            <x14:sparkline>
              <xm:f>data!A2812:N2812</xm:f>
              <xm:sqref>O2812</xm:sqref>
            </x14:sparkline>
            <x14:sparkline>
              <xm:f>data!A2813:N2813</xm:f>
              <xm:sqref>O2813</xm:sqref>
            </x14:sparkline>
            <x14:sparkline>
              <xm:f>data!A2814:N2814</xm:f>
              <xm:sqref>O2814</xm:sqref>
            </x14:sparkline>
            <x14:sparkline>
              <xm:f>data!A2815:N2815</xm:f>
              <xm:sqref>O2815</xm:sqref>
            </x14:sparkline>
            <x14:sparkline>
              <xm:f>data!A2816:N2816</xm:f>
              <xm:sqref>O2816</xm:sqref>
            </x14:sparkline>
            <x14:sparkline>
              <xm:f>data!A2817:N2817</xm:f>
              <xm:sqref>O2817</xm:sqref>
            </x14:sparkline>
            <x14:sparkline>
              <xm:f>data!A2818:N2818</xm:f>
              <xm:sqref>O2818</xm:sqref>
            </x14:sparkline>
            <x14:sparkline>
              <xm:f>data!A2819:N2819</xm:f>
              <xm:sqref>O2819</xm:sqref>
            </x14:sparkline>
            <x14:sparkline>
              <xm:f>data!A2820:N2820</xm:f>
              <xm:sqref>O2820</xm:sqref>
            </x14:sparkline>
            <x14:sparkline>
              <xm:f>data!A2821:N2821</xm:f>
              <xm:sqref>O2821</xm:sqref>
            </x14:sparkline>
            <x14:sparkline>
              <xm:f>data!A2822:N2822</xm:f>
              <xm:sqref>O2822</xm:sqref>
            </x14:sparkline>
            <x14:sparkline>
              <xm:f>data!A2823:N2823</xm:f>
              <xm:sqref>O2823</xm:sqref>
            </x14:sparkline>
            <x14:sparkline>
              <xm:f>data!A2824:N2824</xm:f>
              <xm:sqref>O2824</xm:sqref>
            </x14:sparkline>
            <x14:sparkline>
              <xm:f>data!A2825:N2825</xm:f>
              <xm:sqref>O2825</xm:sqref>
            </x14:sparkline>
            <x14:sparkline>
              <xm:f>data!A2826:N2826</xm:f>
              <xm:sqref>O2826</xm:sqref>
            </x14:sparkline>
            <x14:sparkline>
              <xm:f>data!A2827:N2827</xm:f>
              <xm:sqref>O2827</xm:sqref>
            </x14:sparkline>
            <x14:sparkline>
              <xm:f>data!A2828:N2828</xm:f>
              <xm:sqref>O2828</xm:sqref>
            </x14:sparkline>
            <x14:sparkline>
              <xm:f>data!A2829:N2829</xm:f>
              <xm:sqref>O2829</xm:sqref>
            </x14:sparkline>
            <x14:sparkline>
              <xm:f>data!A2830:N2830</xm:f>
              <xm:sqref>O2830</xm:sqref>
            </x14:sparkline>
            <x14:sparkline>
              <xm:f>data!A2831:N2831</xm:f>
              <xm:sqref>O2831</xm:sqref>
            </x14:sparkline>
            <x14:sparkline>
              <xm:f>data!A2832:N2832</xm:f>
              <xm:sqref>O2832</xm:sqref>
            </x14:sparkline>
            <x14:sparkline>
              <xm:f>data!A2833:N2833</xm:f>
              <xm:sqref>O2833</xm:sqref>
            </x14:sparkline>
            <x14:sparkline>
              <xm:f>data!A2834:N2834</xm:f>
              <xm:sqref>O2834</xm:sqref>
            </x14:sparkline>
            <x14:sparkline>
              <xm:f>data!A2835:N2835</xm:f>
              <xm:sqref>O2835</xm:sqref>
            </x14:sparkline>
            <x14:sparkline>
              <xm:f>data!A2836:N2836</xm:f>
              <xm:sqref>O2836</xm:sqref>
            </x14:sparkline>
            <x14:sparkline>
              <xm:f>data!A2837:N2837</xm:f>
              <xm:sqref>O2837</xm:sqref>
            </x14:sparkline>
            <x14:sparkline>
              <xm:f>data!A2838:N2838</xm:f>
              <xm:sqref>O2838</xm:sqref>
            </x14:sparkline>
            <x14:sparkline>
              <xm:f>data!A2839:N2839</xm:f>
              <xm:sqref>O2839</xm:sqref>
            </x14:sparkline>
            <x14:sparkline>
              <xm:f>data!A2840:N2840</xm:f>
              <xm:sqref>O2840</xm:sqref>
            </x14:sparkline>
            <x14:sparkline>
              <xm:f>data!A2841:N2841</xm:f>
              <xm:sqref>O2841</xm:sqref>
            </x14:sparkline>
            <x14:sparkline>
              <xm:f>data!A2842:N2842</xm:f>
              <xm:sqref>O2842</xm:sqref>
            </x14:sparkline>
            <x14:sparkline>
              <xm:f>data!A2843:N2843</xm:f>
              <xm:sqref>O2843</xm:sqref>
            </x14:sparkline>
            <x14:sparkline>
              <xm:f>data!A2844:N2844</xm:f>
              <xm:sqref>O2844</xm:sqref>
            </x14:sparkline>
            <x14:sparkline>
              <xm:f>data!A2845:N2845</xm:f>
              <xm:sqref>O2845</xm:sqref>
            </x14:sparkline>
            <x14:sparkline>
              <xm:f>data!A2846:N2846</xm:f>
              <xm:sqref>O2846</xm:sqref>
            </x14:sparkline>
            <x14:sparkline>
              <xm:f>data!A2847:N2847</xm:f>
              <xm:sqref>O2847</xm:sqref>
            </x14:sparkline>
            <x14:sparkline>
              <xm:f>data!A2848:N2848</xm:f>
              <xm:sqref>O2848</xm:sqref>
            </x14:sparkline>
            <x14:sparkline>
              <xm:f>data!A2849:N2849</xm:f>
              <xm:sqref>O2849</xm:sqref>
            </x14:sparkline>
            <x14:sparkline>
              <xm:f>data!A2850:N2850</xm:f>
              <xm:sqref>O2850</xm:sqref>
            </x14:sparkline>
            <x14:sparkline>
              <xm:f>data!A2851:N2851</xm:f>
              <xm:sqref>O2851</xm:sqref>
            </x14:sparkline>
            <x14:sparkline>
              <xm:f>data!A2852:N2852</xm:f>
              <xm:sqref>O2852</xm:sqref>
            </x14:sparkline>
            <x14:sparkline>
              <xm:f>data!A2853:N2853</xm:f>
              <xm:sqref>O2853</xm:sqref>
            </x14:sparkline>
            <x14:sparkline>
              <xm:f>data!A2854:N2854</xm:f>
              <xm:sqref>O2854</xm:sqref>
            </x14:sparkline>
            <x14:sparkline>
              <xm:f>data!A2855:N2855</xm:f>
              <xm:sqref>O2855</xm:sqref>
            </x14:sparkline>
            <x14:sparkline>
              <xm:f>data!A2856:N2856</xm:f>
              <xm:sqref>O2856</xm:sqref>
            </x14:sparkline>
            <x14:sparkline>
              <xm:f>data!A2857:N2857</xm:f>
              <xm:sqref>O2857</xm:sqref>
            </x14:sparkline>
            <x14:sparkline>
              <xm:f>data!A2858:N2858</xm:f>
              <xm:sqref>O2858</xm:sqref>
            </x14:sparkline>
            <x14:sparkline>
              <xm:f>data!A2859:N2859</xm:f>
              <xm:sqref>O2859</xm:sqref>
            </x14:sparkline>
            <x14:sparkline>
              <xm:f>data!A2860:N2860</xm:f>
              <xm:sqref>O2860</xm:sqref>
            </x14:sparkline>
            <x14:sparkline>
              <xm:f>data!A2861:N2861</xm:f>
              <xm:sqref>O2861</xm:sqref>
            </x14:sparkline>
            <x14:sparkline>
              <xm:f>data!A2862:N2862</xm:f>
              <xm:sqref>O2862</xm:sqref>
            </x14:sparkline>
            <x14:sparkline>
              <xm:f>data!A2863:N2863</xm:f>
              <xm:sqref>O2863</xm:sqref>
            </x14:sparkline>
            <x14:sparkline>
              <xm:f>data!A2864:N2864</xm:f>
              <xm:sqref>O2864</xm:sqref>
            </x14:sparkline>
            <x14:sparkline>
              <xm:f>data!A2865:N2865</xm:f>
              <xm:sqref>O2865</xm:sqref>
            </x14:sparkline>
            <x14:sparkline>
              <xm:f>data!A2866:N2866</xm:f>
              <xm:sqref>O2866</xm:sqref>
            </x14:sparkline>
            <x14:sparkline>
              <xm:f>data!A2867:N2867</xm:f>
              <xm:sqref>O2867</xm:sqref>
            </x14:sparkline>
            <x14:sparkline>
              <xm:f>data!A2868:N2868</xm:f>
              <xm:sqref>O2868</xm:sqref>
            </x14:sparkline>
            <x14:sparkline>
              <xm:f>data!A2869:N2869</xm:f>
              <xm:sqref>O2869</xm:sqref>
            </x14:sparkline>
            <x14:sparkline>
              <xm:f>data!A2870:N2870</xm:f>
              <xm:sqref>O2870</xm:sqref>
            </x14:sparkline>
            <x14:sparkline>
              <xm:f>data!A2871:N2871</xm:f>
              <xm:sqref>O2871</xm:sqref>
            </x14:sparkline>
            <x14:sparkline>
              <xm:f>data!A2872:N2872</xm:f>
              <xm:sqref>O2872</xm:sqref>
            </x14:sparkline>
            <x14:sparkline>
              <xm:f>data!A2873:N2873</xm:f>
              <xm:sqref>O2873</xm:sqref>
            </x14:sparkline>
            <x14:sparkline>
              <xm:f>data!A2874:N2874</xm:f>
              <xm:sqref>O2874</xm:sqref>
            </x14:sparkline>
            <x14:sparkline>
              <xm:f>data!A2875:N2875</xm:f>
              <xm:sqref>O2875</xm:sqref>
            </x14:sparkline>
            <x14:sparkline>
              <xm:f>data!A2876:N2876</xm:f>
              <xm:sqref>O2876</xm:sqref>
            </x14:sparkline>
            <x14:sparkline>
              <xm:f>data!A2877:N2877</xm:f>
              <xm:sqref>O2877</xm:sqref>
            </x14:sparkline>
            <x14:sparkline>
              <xm:f>data!A2878:N2878</xm:f>
              <xm:sqref>O2878</xm:sqref>
            </x14:sparkline>
            <x14:sparkline>
              <xm:f>data!A2879:N2879</xm:f>
              <xm:sqref>O2879</xm:sqref>
            </x14:sparkline>
            <x14:sparkline>
              <xm:f>data!A2880:N2880</xm:f>
              <xm:sqref>O2880</xm:sqref>
            </x14:sparkline>
            <x14:sparkline>
              <xm:f>data!A2881:N2881</xm:f>
              <xm:sqref>O2881</xm:sqref>
            </x14:sparkline>
            <x14:sparkline>
              <xm:f>data!A2882:N2882</xm:f>
              <xm:sqref>O2882</xm:sqref>
            </x14:sparkline>
            <x14:sparkline>
              <xm:f>data!A2883:N2883</xm:f>
              <xm:sqref>O2883</xm:sqref>
            </x14:sparkline>
            <x14:sparkline>
              <xm:f>data!A2884:N2884</xm:f>
              <xm:sqref>O2884</xm:sqref>
            </x14:sparkline>
            <x14:sparkline>
              <xm:f>data!A2885:N2885</xm:f>
              <xm:sqref>O2885</xm:sqref>
            </x14:sparkline>
            <x14:sparkline>
              <xm:f>data!A2886:N2886</xm:f>
              <xm:sqref>O2886</xm:sqref>
            </x14:sparkline>
            <x14:sparkline>
              <xm:f>data!A2887:N2887</xm:f>
              <xm:sqref>O2887</xm:sqref>
            </x14:sparkline>
            <x14:sparkline>
              <xm:f>data!A2888:N2888</xm:f>
              <xm:sqref>O2888</xm:sqref>
            </x14:sparkline>
            <x14:sparkline>
              <xm:f>data!A2889:N2889</xm:f>
              <xm:sqref>O2889</xm:sqref>
            </x14:sparkline>
            <x14:sparkline>
              <xm:f>data!A2890:N2890</xm:f>
              <xm:sqref>O2890</xm:sqref>
            </x14:sparkline>
            <x14:sparkline>
              <xm:f>data!A2891:N2891</xm:f>
              <xm:sqref>O2891</xm:sqref>
            </x14:sparkline>
            <x14:sparkline>
              <xm:f>data!A2892:N2892</xm:f>
              <xm:sqref>O2892</xm:sqref>
            </x14:sparkline>
            <x14:sparkline>
              <xm:f>data!A2893:N2893</xm:f>
              <xm:sqref>O2893</xm:sqref>
            </x14:sparkline>
            <x14:sparkline>
              <xm:f>data!A2894:N2894</xm:f>
              <xm:sqref>O2894</xm:sqref>
            </x14:sparkline>
            <x14:sparkline>
              <xm:f>data!A2895:N2895</xm:f>
              <xm:sqref>O2895</xm:sqref>
            </x14:sparkline>
            <x14:sparkline>
              <xm:f>data!A2896:N2896</xm:f>
              <xm:sqref>O2896</xm:sqref>
            </x14:sparkline>
            <x14:sparkline>
              <xm:f>data!A2897:N2897</xm:f>
              <xm:sqref>O2897</xm:sqref>
            </x14:sparkline>
            <x14:sparkline>
              <xm:f>data!A2898:N2898</xm:f>
              <xm:sqref>O2898</xm:sqref>
            </x14:sparkline>
            <x14:sparkline>
              <xm:f>data!A2899:N2899</xm:f>
              <xm:sqref>O2899</xm:sqref>
            </x14:sparkline>
            <x14:sparkline>
              <xm:f>data!A2900:N2900</xm:f>
              <xm:sqref>O2900</xm:sqref>
            </x14:sparkline>
            <x14:sparkline>
              <xm:f>data!A2901:N2901</xm:f>
              <xm:sqref>O2901</xm:sqref>
            </x14:sparkline>
            <x14:sparkline>
              <xm:f>data!A2902:N2902</xm:f>
              <xm:sqref>O2902</xm:sqref>
            </x14:sparkline>
            <x14:sparkline>
              <xm:f>data!A2903:N2903</xm:f>
              <xm:sqref>O2903</xm:sqref>
            </x14:sparkline>
            <x14:sparkline>
              <xm:f>data!A2904:N2904</xm:f>
              <xm:sqref>O2904</xm:sqref>
            </x14:sparkline>
            <x14:sparkline>
              <xm:f>data!A2905:N2905</xm:f>
              <xm:sqref>O2905</xm:sqref>
            </x14:sparkline>
            <x14:sparkline>
              <xm:f>data!A2906:N2906</xm:f>
              <xm:sqref>O2906</xm:sqref>
            </x14:sparkline>
            <x14:sparkline>
              <xm:f>data!A2907:N2907</xm:f>
              <xm:sqref>O2907</xm:sqref>
            </x14:sparkline>
            <x14:sparkline>
              <xm:f>data!A2908:N2908</xm:f>
              <xm:sqref>O2908</xm:sqref>
            </x14:sparkline>
            <x14:sparkline>
              <xm:f>data!A2909:N2909</xm:f>
              <xm:sqref>O2909</xm:sqref>
            </x14:sparkline>
            <x14:sparkline>
              <xm:f>data!A2910:N2910</xm:f>
              <xm:sqref>O2910</xm:sqref>
            </x14:sparkline>
            <x14:sparkline>
              <xm:f>data!A2911:N2911</xm:f>
              <xm:sqref>O2911</xm:sqref>
            </x14:sparkline>
            <x14:sparkline>
              <xm:f>data!A2912:N2912</xm:f>
              <xm:sqref>O2912</xm:sqref>
            </x14:sparkline>
            <x14:sparkline>
              <xm:f>data!A2913:N2913</xm:f>
              <xm:sqref>O2913</xm:sqref>
            </x14:sparkline>
            <x14:sparkline>
              <xm:f>data!A2914:N2914</xm:f>
              <xm:sqref>O2914</xm:sqref>
            </x14:sparkline>
            <x14:sparkline>
              <xm:f>data!A2915:N2915</xm:f>
              <xm:sqref>O2915</xm:sqref>
            </x14:sparkline>
            <x14:sparkline>
              <xm:f>data!A2916:N2916</xm:f>
              <xm:sqref>O2916</xm:sqref>
            </x14:sparkline>
            <x14:sparkline>
              <xm:f>data!A2917:N2917</xm:f>
              <xm:sqref>O2917</xm:sqref>
            </x14:sparkline>
            <x14:sparkline>
              <xm:f>data!A2918:N2918</xm:f>
              <xm:sqref>O2918</xm:sqref>
            </x14:sparkline>
            <x14:sparkline>
              <xm:f>data!A2919:N2919</xm:f>
              <xm:sqref>O2919</xm:sqref>
            </x14:sparkline>
            <x14:sparkline>
              <xm:f>data!A2920:N2920</xm:f>
              <xm:sqref>O2920</xm:sqref>
            </x14:sparkline>
            <x14:sparkline>
              <xm:f>data!A2921:N2921</xm:f>
              <xm:sqref>O2921</xm:sqref>
            </x14:sparkline>
            <x14:sparkline>
              <xm:f>data!A2922:N2922</xm:f>
              <xm:sqref>O2922</xm:sqref>
            </x14:sparkline>
            <x14:sparkline>
              <xm:f>data!A2923:N2923</xm:f>
              <xm:sqref>O2923</xm:sqref>
            </x14:sparkline>
            <x14:sparkline>
              <xm:f>data!A2924:N2924</xm:f>
              <xm:sqref>O2924</xm:sqref>
            </x14:sparkline>
            <x14:sparkline>
              <xm:f>data!A2925:N2925</xm:f>
              <xm:sqref>O2925</xm:sqref>
            </x14:sparkline>
            <x14:sparkline>
              <xm:f>data!A2926:N2926</xm:f>
              <xm:sqref>O2926</xm:sqref>
            </x14:sparkline>
            <x14:sparkline>
              <xm:f>data!A2927:N2927</xm:f>
              <xm:sqref>O2927</xm:sqref>
            </x14:sparkline>
            <x14:sparkline>
              <xm:f>data!A2928:N2928</xm:f>
              <xm:sqref>O2928</xm:sqref>
            </x14:sparkline>
            <x14:sparkline>
              <xm:f>data!A2929:N2929</xm:f>
              <xm:sqref>O2929</xm:sqref>
            </x14:sparkline>
            <x14:sparkline>
              <xm:f>data!A2930:N2930</xm:f>
              <xm:sqref>O2930</xm:sqref>
            </x14:sparkline>
            <x14:sparkline>
              <xm:f>data!A2931:N2931</xm:f>
              <xm:sqref>O2931</xm:sqref>
            </x14:sparkline>
            <x14:sparkline>
              <xm:f>data!A2932:N2932</xm:f>
              <xm:sqref>O2932</xm:sqref>
            </x14:sparkline>
            <x14:sparkline>
              <xm:f>data!A2933:N2933</xm:f>
              <xm:sqref>O2933</xm:sqref>
            </x14:sparkline>
            <x14:sparkline>
              <xm:f>data!A2934:N2934</xm:f>
              <xm:sqref>O2934</xm:sqref>
            </x14:sparkline>
            <x14:sparkline>
              <xm:f>data!A2935:N2935</xm:f>
              <xm:sqref>O2935</xm:sqref>
            </x14:sparkline>
            <x14:sparkline>
              <xm:f>data!A2936:N2936</xm:f>
              <xm:sqref>O2936</xm:sqref>
            </x14:sparkline>
            <x14:sparkline>
              <xm:f>data!A2937:N2937</xm:f>
              <xm:sqref>O2937</xm:sqref>
            </x14:sparkline>
            <x14:sparkline>
              <xm:f>data!A2938:N2938</xm:f>
              <xm:sqref>O2938</xm:sqref>
            </x14:sparkline>
            <x14:sparkline>
              <xm:f>data!A2939:N2939</xm:f>
              <xm:sqref>O2939</xm:sqref>
            </x14:sparkline>
            <x14:sparkline>
              <xm:f>data!A2940:N2940</xm:f>
              <xm:sqref>O2940</xm:sqref>
            </x14:sparkline>
            <x14:sparkline>
              <xm:f>data!A2941:N2941</xm:f>
              <xm:sqref>O2941</xm:sqref>
            </x14:sparkline>
            <x14:sparkline>
              <xm:f>data!A2942:N2942</xm:f>
              <xm:sqref>O2942</xm:sqref>
            </x14:sparkline>
            <x14:sparkline>
              <xm:f>data!A2943:N2943</xm:f>
              <xm:sqref>O2943</xm:sqref>
            </x14:sparkline>
            <x14:sparkline>
              <xm:f>data!A2944:N2944</xm:f>
              <xm:sqref>O2944</xm:sqref>
            </x14:sparkline>
            <x14:sparkline>
              <xm:f>data!A2945:N2945</xm:f>
              <xm:sqref>O2945</xm:sqref>
            </x14:sparkline>
            <x14:sparkline>
              <xm:f>data!A2946:N2946</xm:f>
              <xm:sqref>O2946</xm:sqref>
            </x14:sparkline>
            <x14:sparkline>
              <xm:f>data!A2947:N2947</xm:f>
              <xm:sqref>O2947</xm:sqref>
            </x14:sparkline>
            <x14:sparkline>
              <xm:f>data!A2948:N2948</xm:f>
              <xm:sqref>O2948</xm:sqref>
            </x14:sparkline>
            <x14:sparkline>
              <xm:f>data!A2949:N2949</xm:f>
              <xm:sqref>O2949</xm:sqref>
            </x14:sparkline>
            <x14:sparkline>
              <xm:f>data!A2950:N2950</xm:f>
              <xm:sqref>O2950</xm:sqref>
            </x14:sparkline>
            <x14:sparkline>
              <xm:f>data!A2951:N2951</xm:f>
              <xm:sqref>O2951</xm:sqref>
            </x14:sparkline>
            <x14:sparkline>
              <xm:f>data!A2952:N2952</xm:f>
              <xm:sqref>O2952</xm:sqref>
            </x14:sparkline>
            <x14:sparkline>
              <xm:f>data!A2953:N2953</xm:f>
              <xm:sqref>O2953</xm:sqref>
            </x14:sparkline>
            <x14:sparkline>
              <xm:f>data!A2954:N2954</xm:f>
              <xm:sqref>O2954</xm:sqref>
            </x14:sparkline>
            <x14:sparkline>
              <xm:f>data!A2955:N2955</xm:f>
              <xm:sqref>O2955</xm:sqref>
            </x14:sparkline>
            <x14:sparkline>
              <xm:f>data!A2956:N2956</xm:f>
              <xm:sqref>O2956</xm:sqref>
            </x14:sparkline>
            <x14:sparkline>
              <xm:f>data!A2957:N2957</xm:f>
              <xm:sqref>O2957</xm:sqref>
            </x14:sparkline>
            <x14:sparkline>
              <xm:f>data!A2958:N2958</xm:f>
              <xm:sqref>O2958</xm:sqref>
            </x14:sparkline>
            <x14:sparkline>
              <xm:f>data!A2959:N2959</xm:f>
              <xm:sqref>O2959</xm:sqref>
            </x14:sparkline>
            <x14:sparkline>
              <xm:f>data!A2960:N2960</xm:f>
              <xm:sqref>O2960</xm:sqref>
            </x14:sparkline>
            <x14:sparkline>
              <xm:f>data!A2961:N2961</xm:f>
              <xm:sqref>O2961</xm:sqref>
            </x14:sparkline>
            <x14:sparkline>
              <xm:f>data!A2962:N2962</xm:f>
              <xm:sqref>O2962</xm:sqref>
            </x14:sparkline>
            <x14:sparkline>
              <xm:f>data!A2963:N2963</xm:f>
              <xm:sqref>O2963</xm:sqref>
            </x14:sparkline>
            <x14:sparkline>
              <xm:f>data!A2964:N2964</xm:f>
              <xm:sqref>O2964</xm:sqref>
            </x14:sparkline>
            <x14:sparkline>
              <xm:f>data!A2965:N2965</xm:f>
              <xm:sqref>O2965</xm:sqref>
            </x14:sparkline>
            <x14:sparkline>
              <xm:f>data!A2966:N2966</xm:f>
              <xm:sqref>O2966</xm:sqref>
            </x14:sparkline>
            <x14:sparkline>
              <xm:f>data!A2967:N2967</xm:f>
              <xm:sqref>O2967</xm:sqref>
            </x14:sparkline>
            <x14:sparkline>
              <xm:f>data!A2968:N2968</xm:f>
              <xm:sqref>O2968</xm:sqref>
            </x14:sparkline>
            <x14:sparkline>
              <xm:f>data!A2969:N2969</xm:f>
              <xm:sqref>O2969</xm:sqref>
            </x14:sparkline>
            <x14:sparkline>
              <xm:f>data!A2970:N2970</xm:f>
              <xm:sqref>O2970</xm:sqref>
            </x14:sparkline>
            <x14:sparkline>
              <xm:f>data!A2971:N2971</xm:f>
              <xm:sqref>O2971</xm:sqref>
            </x14:sparkline>
            <x14:sparkline>
              <xm:f>data!A2972:N2972</xm:f>
              <xm:sqref>O2972</xm:sqref>
            </x14:sparkline>
            <x14:sparkline>
              <xm:f>data!A2973:N2973</xm:f>
              <xm:sqref>O2973</xm:sqref>
            </x14:sparkline>
            <x14:sparkline>
              <xm:f>data!A2974:N2974</xm:f>
              <xm:sqref>O2974</xm:sqref>
            </x14:sparkline>
            <x14:sparkline>
              <xm:f>data!A2975:N2975</xm:f>
              <xm:sqref>O2975</xm:sqref>
            </x14:sparkline>
            <x14:sparkline>
              <xm:f>data!A2976:N2976</xm:f>
              <xm:sqref>O2976</xm:sqref>
            </x14:sparkline>
            <x14:sparkline>
              <xm:f>data!A2977:N2977</xm:f>
              <xm:sqref>O2977</xm:sqref>
            </x14:sparkline>
            <x14:sparkline>
              <xm:f>data!A2978:N2978</xm:f>
              <xm:sqref>O2978</xm:sqref>
            </x14:sparkline>
            <x14:sparkline>
              <xm:f>data!A2979:N2979</xm:f>
              <xm:sqref>O2979</xm:sqref>
            </x14:sparkline>
            <x14:sparkline>
              <xm:f>data!A2980:N2980</xm:f>
              <xm:sqref>O2980</xm:sqref>
            </x14:sparkline>
            <x14:sparkline>
              <xm:f>data!A2981:N2981</xm:f>
              <xm:sqref>O2981</xm:sqref>
            </x14:sparkline>
            <x14:sparkline>
              <xm:f>data!A2982:N2982</xm:f>
              <xm:sqref>O2982</xm:sqref>
            </x14:sparkline>
            <x14:sparkline>
              <xm:f>data!A2983:N2983</xm:f>
              <xm:sqref>O2983</xm:sqref>
            </x14:sparkline>
            <x14:sparkline>
              <xm:f>data!A2984:N2984</xm:f>
              <xm:sqref>O2984</xm:sqref>
            </x14:sparkline>
            <x14:sparkline>
              <xm:f>data!A2985:N2985</xm:f>
              <xm:sqref>O2985</xm:sqref>
            </x14:sparkline>
            <x14:sparkline>
              <xm:f>data!A2986:N2986</xm:f>
              <xm:sqref>O2986</xm:sqref>
            </x14:sparkline>
            <x14:sparkline>
              <xm:f>data!A2987:N2987</xm:f>
              <xm:sqref>O2987</xm:sqref>
            </x14:sparkline>
            <x14:sparkline>
              <xm:f>data!A2988:N2988</xm:f>
              <xm:sqref>O2988</xm:sqref>
            </x14:sparkline>
            <x14:sparkline>
              <xm:f>data!A2989:N2989</xm:f>
              <xm:sqref>O2989</xm:sqref>
            </x14:sparkline>
            <x14:sparkline>
              <xm:f>data!A2990:N2990</xm:f>
              <xm:sqref>O2990</xm:sqref>
            </x14:sparkline>
            <x14:sparkline>
              <xm:f>data!A2991:N2991</xm:f>
              <xm:sqref>O2991</xm:sqref>
            </x14:sparkline>
            <x14:sparkline>
              <xm:f>data!A2992:N2992</xm:f>
              <xm:sqref>O2992</xm:sqref>
            </x14:sparkline>
            <x14:sparkline>
              <xm:f>data!A2993:N2993</xm:f>
              <xm:sqref>O2993</xm:sqref>
            </x14:sparkline>
            <x14:sparkline>
              <xm:f>data!A2994:N2994</xm:f>
              <xm:sqref>O2994</xm:sqref>
            </x14:sparkline>
            <x14:sparkline>
              <xm:f>data!A2995:N2995</xm:f>
              <xm:sqref>O2995</xm:sqref>
            </x14:sparkline>
            <x14:sparkline>
              <xm:f>data!A2996:N2996</xm:f>
              <xm:sqref>O2996</xm:sqref>
            </x14:sparkline>
            <x14:sparkline>
              <xm:f>data!A2997:N2997</xm:f>
              <xm:sqref>O2997</xm:sqref>
            </x14:sparkline>
            <x14:sparkline>
              <xm:f>data!A2998:N2998</xm:f>
              <xm:sqref>O2998</xm:sqref>
            </x14:sparkline>
            <x14:sparkline>
              <xm:f>data!A2999:N2999</xm:f>
              <xm:sqref>O2999</xm:sqref>
            </x14:sparkline>
            <x14:sparkline>
              <xm:f>data!A3000:N3000</xm:f>
              <xm:sqref>O3000</xm:sqref>
            </x14:sparkline>
            <x14:sparkline>
              <xm:f>data!A3001:N3001</xm:f>
              <xm:sqref>O3001</xm:sqref>
            </x14:sparkline>
            <x14:sparkline>
              <xm:f>data!A3002:N3002</xm:f>
              <xm:sqref>O3002</xm:sqref>
            </x14:sparkline>
            <x14:sparkline>
              <xm:f>data!A3003:N3003</xm:f>
              <xm:sqref>O3003</xm:sqref>
            </x14:sparkline>
            <x14:sparkline>
              <xm:f>data!A3004:N3004</xm:f>
              <xm:sqref>O3004</xm:sqref>
            </x14:sparkline>
            <x14:sparkline>
              <xm:f>data!A3005:N3005</xm:f>
              <xm:sqref>O3005</xm:sqref>
            </x14:sparkline>
            <x14:sparkline>
              <xm:f>data!A3006:N3006</xm:f>
              <xm:sqref>O3006</xm:sqref>
            </x14:sparkline>
            <x14:sparkline>
              <xm:f>data!A3007:N3007</xm:f>
              <xm:sqref>O3007</xm:sqref>
            </x14:sparkline>
            <x14:sparkline>
              <xm:f>data!A3008:N3008</xm:f>
              <xm:sqref>O3008</xm:sqref>
            </x14:sparkline>
            <x14:sparkline>
              <xm:f>data!A3009:N3009</xm:f>
              <xm:sqref>O3009</xm:sqref>
            </x14:sparkline>
            <x14:sparkline>
              <xm:f>data!A3010:N3010</xm:f>
              <xm:sqref>O3010</xm:sqref>
            </x14:sparkline>
            <x14:sparkline>
              <xm:f>data!A3011:N3011</xm:f>
              <xm:sqref>O3011</xm:sqref>
            </x14:sparkline>
            <x14:sparkline>
              <xm:f>data!A3012:N3012</xm:f>
              <xm:sqref>O3012</xm:sqref>
            </x14:sparkline>
            <x14:sparkline>
              <xm:f>data!A3013:N3013</xm:f>
              <xm:sqref>O3013</xm:sqref>
            </x14:sparkline>
            <x14:sparkline>
              <xm:f>data!A3014:N3014</xm:f>
              <xm:sqref>O3014</xm:sqref>
            </x14:sparkline>
            <x14:sparkline>
              <xm:f>data!A3015:N3015</xm:f>
              <xm:sqref>O3015</xm:sqref>
            </x14:sparkline>
            <x14:sparkline>
              <xm:f>data!A3016:N3016</xm:f>
              <xm:sqref>O3016</xm:sqref>
            </x14:sparkline>
            <x14:sparkline>
              <xm:f>data!A3017:N3017</xm:f>
              <xm:sqref>O3017</xm:sqref>
            </x14:sparkline>
            <x14:sparkline>
              <xm:f>data!A3018:N3018</xm:f>
              <xm:sqref>O3018</xm:sqref>
            </x14:sparkline>
            <x14:sparkline>
              <xm:f>data!A3019:N3019</xm:f>
              <xm:sqref>O3019</xm:sqref>
            </x14:sparkline>
            <x14:sparkline>
              <xm:f>data!A3020:N3020</xm:f>
              <xm:sqref>O3020</xm:sqref>
            </x14:sparkline>
            <x14:sparkline>
              <xm:f>data!A3021:N3021</xm:f>
              <xm:sqref>O3021</xm:sqref>
            </x14:sparkline>
            <x14:sparkline>
              <xm:f>data!A3022:N3022</xm:f>
              <xm:sqref>O3022</xm:sqref>
            </x14:sparkline>
            <x14:sparkline>
              <xm:f>data!A3023:N3023</xm:f>
              <xm:sqref>O3023</xm:sqref>
            </x14:sparkline>
            <x14:sparkline>
              <xm:f>data!A3024:N3024</xm:f>
              <xm:sqref>O3024</xm:sqref>
            </x14:sparkline>
            <x14:sparkline>
              <xm:f>data!A3025:N3025</xm:f>
              <xm:sqref>O3025</xm:sqref>
            </x14:sparkline>
            <x14:sparkline>
              <xm:f>data!A3026:N3026</xm:f>
              <xm:sqref>O3026</xm:sqref>
            </x14:sparkline>
            <x14:sparkline>
              <xm:f>data!A3027:N3027</xm:f>
              <xm:sqref>O3027</xm:sqref>
            </x14:sparkline>
            <x14:sparkline>
              <xm:f>data!A3028:N3028</xm:f>
              <xm:sqref>O3028</xm:sqref>
            </x14:sparkline>
            <x14:sparkline>
              <xm:f>data!A3029:N3029</xm:f>
              <xm:sqref>O3029</xm:sqref>
            </x14:sparkline>
            <x14:sparkline>
              <xm:f>data!A3030:N3030</xm:f>
              <xm:sqref>O3030</xm:sqref>
            </x14:sparkline>
            <x14:sparkline>
              <xm:f>data!A3031:N3031</xm:f>
              <xm:sqref>O3031</xm:sqref>
            </x14:sparkline>
            <x14:sparkline>
              <xm:f>data!A3032:N3032</xm:f>
              <xm:sqref>O3032</xm:sqref>
            </x14:sparkline>
            <x14:sparkline>
              <xm:f>data!A3033:N3033</xm:f>
              <xm:sqref>O3033</xm:sqref>
            </x14:sparkline>
            <x14:sparkline>
              <xm:f>data!A3034:N3034</xm:f>
              <xm:sqref>O3034</xm:sqref>
            </x14:sparkline>
            <x14:sparkline>
              <xm:f>data!A3035:N3035</xm:f>
              <xm:sqref>O3035</xm:sqref>
            </x14:sparkline>
            <x14:sparkline>
              <xm:f>data!A3036:N3036</xm:f>
              <xm:sqref>O3036</xm:sqref>
            </x14:sparkline>
            <x14:sparkline>
              <xm:f>data!A3037:N3037</xm:f>
              <xm:sqref>O3037</xm:sqref>
            </x14:sparkline>
            <x14:sparkline>
              <xm:f>data!A3038:N3038</xm:f>
              <xm:sqref>O3038</xm:sqref>
            </x14:sparkline>
            <x14:sparkline>
              <xm:f>data!A3039:N3039</xm:f>
              <xm:sqref>O3039</xm:sqref>
            </x14:sparkline>
            <x14:sparkline>
              <xm:f>data!A3040:N3040</xm:f>
              <xm:sqref>O3040</xm:sqref>
            </x14:sparkline>
            <x14:sparkline>
              <xm:f>data!A3041:N3041</xm:f>
              <xm:sqref>O3041</xm:sqref>
            </x14:sparkline>
            <x14:sparkline>
              <xm:f>data!A3042:N3042</xm:f>
              <xm:sqref>O3042</xm:sqref>
            </x14:sparkline>
            <x14:sparkline>
              <xm:f>data!A3043:N3043</xm:f>
              <xm:sqref>O3043</xm:sqref>
            </x14:sparkline>
            <x14:sparkline>
              <xm:f>data!A3044:N3044</xm:f>
              <xm:sqref>O3044</xm:sqref>
            </x14:sparkline>
            <x14:sparkline>
              <xm:f>data!A3045:N3045</xm:f>
              <xm:sqref>O3045</xm:sqref>
            </x14:sparkline>
            <x14:sparkline>
              <xm:f>data!A3046:N3046</xm:f>
              <xm:sqref>O3046</xm:sqref>
            </x14:sparkline>
            <x14:sparkline>
              <xm:f>data!A3047:N3047</xm:f>
              <xm:sqref>O3047</xm:sqref>
            </x14:sparkline>
            <x14:sparkline>
              <xm:f>data!A3048:N3048</xm:f>
              <xm:sqref>O3048</xm:sqref>
            </x14:sparkline>
            <x14:sparkline>
              <xm:f>data!A3049:N3049</xm:f>
              <xm:sqref>O3049</xm:sqref>
            </x14:sparkline>
            <x14:sparkline>
              <xm:f>data!A3050:N3050</xm:f>
              <xm:sqref>O3050</xm:sqref>
            </x14:sparkline>
            <x14:sparkline>
              <xm:f>data!A3051:N3051</xm:f>
              <xm:sqref>O3051</xm:sqref>
            </x14:sparkline>
            <x14:sparkline>
              <xm:f>data!A3052:N3052</xm:f>
              <xm:sqref>O3052</xm:sqref>
            </x14:sparkline>
            <x14:sparkline>
              <xm:f>data!A3053:N3053</xm:f>
              <xm:sqref>O3053</xm:sqref>
            </x14:sparkline>
            <x14:sparkline>
              <xm:f>data!A3054:N3054</xm:f>
              <xm:sqref>O3054</xm:sqref>
            </x14:sparkline>
            <x14:sparkline>
              <xm:f>data!A3055:N3055</xm:f>
              <xm:sqref>O3055</xm:sqref>
            </x14:sparkline>
            <x14:sparkline>
              <xm:f>data!A3056:N3056</xm:f>
              <xm:sqref>O3056</xm:sqref>
            </x14:sparkline>
            <x14:sparkline>
              <xm:f>data!A3057:N3057</xm:f>
              <xm:sqref>O3057</xm:sqref>
            </x14:sparkline>
            <x14:sparkline>
              <xm:f>data!A3058:N3058</xm:f>
              <xm:sqref>O3058</xm:sqref>
            </x14:sparkline>
            <x14:sparkline>
              <xm:f>data!A3059:N3059</xm:f>
              <xm:sqref>O3059</xm:sqref>
            </x14:sparkline>
            <x14:sparkline>
              <xm:f>data!A3060:N3060</xm:f>
              <xm:sqref>O3060</xm:sqref>
            </x14:sparkline>
            <x14:sparkline>
              <xm:f>data!A3061:N3061</xm:f>
              <xm:sqref>O3061</xm:sqref>
            </x14:sparkline>
            <x14:sparkline>
              <xm:f>data!A3062:N3062</xm:f>
              <xm:sqref>O3062</xm:sqref>
            </x14:sparkline>
            <x14:sparkline>
              <xm:f>data!A3063:N3063</xm:f>
              <xm:sqref>O3063</xm:sqref>
            </x14:sparkline>
            <x14:sparkline>
              <xm:f>data!A3064:N3064</xm:f>
              <xm:sqref>O3064</xm:sqref>
            </x14:sparkline>
            <x14:sparkline>
              <xm:f>data!A3065:N3065</xm:f>
              <xm:sqref>O3065</xm:sqref>
            </x14:sparkline>
            <x14:sparkline>
              <xm:f>data!A3066:N3066</xm:f>
              <xm:sqref>O3066</xm:sqref>
            </x14:sparkline>
            <x14:sparkline>
              <xm:f>data!A3067:N3067</xm:f>
              <xm:sqref>O3067</xm:sqref>
            </x14:sparkline>
            <x14:sparkline>
              <xm:f>data!A3068:N3068</xm:f>
              <xm:sqref>O3068</xm:sqref>
            </x14:sparkline>
            <x14:sparkline>
              <xm:f>data!A3069:N3069</xm:f>
              <xm:sqref>O3069</xm:sqref>
            </x14:sparkline>
            <x14:sparkline>
              <xm:f>data!A3070:N3070</xm:f>
              <xm:sqref>O3070</xm:sqref>
            </x14:sparkline>
            <x14:sparkline>
              <xm:f>data!A3071:N3071</xm:f>
              <xm:sqref>O3071</xm:sqref>
            </x14:sparkline>
            <x14:sparkline>
              <xm:f>data!A3072:N3072</xm:f>
              <xm:sqref>O3072</xm:sqref>
            </x14:sparkline>
            <x14:sparkline>
              <xm:f>data!A3073:N3073</xm:f>
              <xm:sqref>O3073</xm:sqref>
            </x14:sparkline>
            <x14:sparkline>
              <xm:f>data!A3074:N3074</xm:f>
              <xm:sqref>O3074</xm:sqref>
            </x14:sparkline>
            <x14:sparkline>
              <xm:f>data!A3075:N3075</xm:f>
              <xm:sqref>O3075</xm:sqref>
            </x14:sparkline>
            <x14:sparkline>
              <xm:f>data!A3076:N3076</xm:f>
              <xm:sqref>O3076</xm:sqref>
            </x14:sparkline>
            <x14:sparkline>
              <xm:f>data!A3077:N3077</xm:f>
              <xm:sqref>O3077</xm:sqref>
            </x14:sparkline>
            <x14:sparkline>
              <xm:f>data!A3078:N3078</xm:f>
              <xm:sqref>O3078</xm:sqref>
            </x14:sparkline>
            <x14:sparkline>
              <xm:f>data!A3079:N3079</xm:f>
              <xm:sqref>O3079</xm:sqref>
            </x14:sparkline>
            <x14:sparkline>
              <xm:f>data!A3080:N3080</xm:f>
              <xm:sqref>O3080</xm:sqref>
            </x14:sparkline>
            <x14:sparkline>
              <xm:f>data!A3081:N3081</xm:f>
              <xm:sqref>O3081</xm:sqref>
            </x14:sparkline>
            <x14:sparkline>
              <xm:f>data!A3082:N3082</xm:f>
              <xm:sqref>O3082</xm:sqref>
            </x14:sparkline>
            <x14:sparkline>
              <xm:f>data!A3083:N3083</xm:f>
              <xm:sqref>O3083</xm:sqref>
            </x14:sparkline>
            <x14:sparkline>
              <xm:f>data!A3084:N3084</xm:f>
              <xm:sqref>O3084</xm:sqref>
            </x14:sparkline>
            <x14:sparkline>
              <xm:f>data!A3085:N3085</xm:f>
              <xm:sqref>O3085</xm:sqref>
            </x14:sparkline>
            <x14:sparkline>
              <xm:f>data!A3086:N3086</xm:f>
              <xm:sqref>O3086</xm:sqref>
            </x14:sparkline>
            <x14:sparkline>
              <xm:f>data!A3087:N3087</xm:f>
              <xm:sqref>O3087</xm:sqref>
            </x14:sparkline>
            <x14:sparkline>
              <xm:f>data!A3088:N3088</xm:f>
              <xm:sqref>O3088</xm:sqref>
            </x14:sparkline>
            <x14:sparkline>
              <xm:f>data!A3089:N3089</xm:f>
              <xm:sqref>O3089</xm:sqref>
            </x14:sparkline>
            <x14:sparkline>
              <xm:f>data!A3090:N3090</xm:f>
              <xm:sqref>O3090</xm:sqref>
            </x14:sparkline>
            <x14:sparkline>
              <xm:f>data!A3091:N3091</xm:f>
              <xm:sqref>O3091</xm:sqref>
            </x14:sparkline>
            <x14:sparkline>
              <xm:f>data!A3092:N3092</xm:f>
              <xm:sqref>O3092</xm:sqref>
            </x14:sparkline>
            <x14:sparkline>
              <xm:f>data!A3093:N3093</xm:f>
              <xm:sqref>O3093</xm:sqref>
            </x14:sparkline>
            <x14:sparkline>
              <xm:f>data!A3094:N3094</xm:f>
              <xm:sqref>O3094</xm:sqref>
            </x14:sparkline>
            <x14:sparkline>
              <xm:f>data!A3095:N3095</xm:f>
              <xm:sqref>O3095</xm:sqref>
            </x14:sparkline>
            <x14:sparkline>
              <xm:f>data!A3096:N3096</xm:f>
              <xm:sqref>O3096</xm:sqref>
            </x14:sparkline>
            <x14:sparkline>
              <xm:f>data!A3097:N3097</xm:f>
              <xm:sqref>O3097</xm:sqref>
            </x14:sparkline>
            <x14:sparkline>
              <xm:f>data!A3098:N3098</xm:f>
              <xm:sqref>O3098</xm:sqref>
            </x14:sparkline>
            <x14:sparkline>
              <xm:f>data!A3099:N3099</xm:f>
              <xm:sqref>O3099</xm:sqref>
            </x14:sparkline>
            <x14:sparkline>
              <xm:f>data!A3100:N3100</xm:f>
              <xm:sqref>O3100</xm:sqref>
            </x14:sparkline>
            <x14:sparkline>
              <xm:f>data!A3101:N3101</xm:f>
              <xm:sqref>O3101</xm:sqref>
            </x14:sparkline>
            <x14:sparkline>
              <xm:f>data!A3102:N3102</xm:f>
              <xm:sqref>O3102</xm:sqref>
            </x14:sparkline>
            <x14:sparkline>
              <xm:f>data!A3103:N3103</xm:f>
              <xm:sqref>O3103</xm:sqref>
            </x14:sparkline>
            <x14:sparkline>
              <xm:f>data!A3104:N3104</xm:f>
              <xm:sqref>O3104</xm:sqref>
            </x14:sparkline>
            <x14:sparkline>
              <xm:f>data!A3105:N3105</xm:f>
              <xm:sqref>O3105</xm:sqref>
            </x14:sparkline>
            <x14:sparkline>
              <xm:f>data!A3106:N3106</xm:f>
              <xm:sqref>O3106</xm:sqref>
            </x14:sparkline>
            <x14:sparkline>
              <xm:f>data!A3107:N3107</xm:f>
              <xm:sqref>O3107</xm:sqref>
            </x14:sparkline>
            <x14:sparkline>
              <xm:f>data!A3108:N3108</xm:f>
              <xm:sqref>O3108</xm:sqref>
            </x14:sparkline>
            <x14:sparkline>
              <xm:f>data!A3109:N3109</xm:f>
              <xm:sqref>O3109</xm:sqref>
            </x14:sparkline>
            <x14:sparkline>
              <xm:f>data!A3110:N3110</xm:f>
              <xm:sqref>O3110</xm:sqref>
            </x14:sparkline>
            <x14:sparkline>
              <xm:f>data!A3111:N3111</xm:f>
              <xm:sqref>O3111</xm:sqref>
            </x14:sparkline>
            <x14:sparkline>
              <xm:f>data!A3112:N3112</xm:f>
              <xm:sqref>O3112</xm:sqref>
            </x14:sparkline>
            <x14:sparkline>
              <xm:f>data!A3113:N3113</xm:f>
              <xm:sqref>O3113</xm:sqref>
            </x14:sparkline>
            <x14:sparkline>
              <xm:f>data!A3114:N3114</xm:f>
              <xm:sqref>O3114</xm:sqref>
            </x14:sparkline>
            <x14:sparkline>
              <xm:f>data!A3115:N3115</xm:f>
              <xm:sqref>O3115</xm:sqref>
            </x14:sparkline>
            <x14:sparkline>
              <xm:f>data!A3116:N3116</xm:f>
              <xm:sqref>O3116</xm:sqref>
            </x14:sparkline>
            <x14:sparkline>
              <xm:f>data!A3117:N3117</xm:f>
              <xm:sqref>O3117</xm:sqref>
            </x14:sparkline>
            <x14:sparkline>
              <xm:f>data!A3118:N3118</xm:f>
              <xm:sqref>O3118</xm:sqref>
            </x14:sparkline>
            <x14:sparkline>
              <xm:f>data!A3119:N3119</xm:f>
              <xm:sqref>O3119</xm:sqref>
            </x14:sparkline>
            <x14:sparkline>
              <xm:f>data!A3120:N3120</xm:f>
              <xm:sqref>O3120</xm:sqref>
            </x14:sparkline>
            <x14:sparkline>
              <xm:f>data!A3121:N3121</xm:f>
              <xm:sqref>O3121</xm:sqref>
            </x14:sparkline>
            <x14:sparkline>
              <xm:f>data!A3122:N3122</xm:f>
              <xm:sqref>O3122</xm:sqref>
            </x14:sparkline>
            <x14:sparkline>
              <xm:f>data!A3123:N3123</xm:f>
              <xm:sqref>O3123</xm:sqref>
            </x14:sparkline>
            <x14:sparkline>
              <xm:f>data!A3124:N3124</xm:f>
              <xm:sqref>O3124</xm:sqref>
            </x14:sparkline>
            <x14:sparkline>
              <xm:f>data!A3125:N3125</xm:f>
              <xm:sqref>O3125</xm:sqref>
            </x14:sparkline>
            <x14:sparkline>
              <xm:f>data!A3126:N3126</xm:f>
              <xm:sqref>O3126</xm:sqref>
            </x14:sparkline>
            <x14:sparkline>
              <xm:f>data!A3127:N3127</xm:f>
              <xm:sqref>O3127</xm:sqref>
            </x14:sparkline>
            <x14:sparkline>
              <xm:f>data!A3128:N3128</xm:f>
              <xm:sqref>O3128</xm:sqref>
            </x14:sparkline>
            <x14:sparkline>
              <xm:f>data!A3129:N3129</xm:f>
              <xm:sqref>O3129</xm:sqref>
            </x14:sparkline>
            <x14:sparkline>
              <xm:f>data!A3130:N3130</xm:f>
              <xm:sqref>O3130</xm:sqref>
            </x14:sparkline>
            <x14:sparkline>
              <xm:f>data!A3131:N3131</xm:f>
              <xm:sqref>O3131</xm:sqref>
            </x14:sparkline>
            <x14:sparkline>
              <xm:f>data!A3132:N3132</xm:f>
              <xm:sqref>O3132</xm:sqref>
            </x14:sparkline>
            <x14:sparkline>
              <xm:f>data!A3133:N3133</xm:f>
              <xm:sqref>O3133</xm:sqref>
            </x14:sparkline>
            <x14:sparkline>
              <xm:f>data!A3134:N3134</xm:f>
              <xm:sqref>O3134</xm:sqref>
            </x14:sparkline>
            <x14:sparkline>
              <xm:f>data!A3135:N3135</xm:f>
              <xm:sqref>O3135</xm:sqref>
            </x14:sparkline>
            <x14:sparkline>
              <xm:f>data!A3136:N3136</xm:f>
              <xm:sqref>O3136</xm:sqref>
            </x14:sparkline>
            <x14:sparkline>
              <xm:f>data!A3137:N3137</xm:f>
              <xm:sqref>O3137</xm:sqref>
            </x14:sparkline>
            <x14:sparkline>
              <xm:f>data!A3138:N3138</xm:f>
              <xm:sqref>O3138</xm:sqref>
            </x14:sparkline>
            <x14:sparkline>
              <xm:f>data!A3139:N3139</xm:f>
              <xm:sqref>O3139</xm:sqref>
            </x14:sparkline>
            <x14:sparkline>
              <xm:f>data!A3140:N3140</xm:f>
              <xm:sqref>O3140</xm:sqref>
            </x14:sparkline>
            <x14:sparkline>
              <xm:f>data!A3141:N3141</xm:f>
              <xm:sqref>O3141</xm:sqref>
            </x14:sparkline>
            <x14:sparkline>
              <xm:f>data!A3142:N3142</xm:f>
              <xm:sqref>O3142</xm:sqref>
            </x14:sparkline>
            <x14:sparkline>
              <xm:f>data!A3143:N3143</xm:f>
              <xm:sqref>O3143</xm:sqref>
            </x14:sparkline>
            <x14:sparkline>
              <xm:f>data!A3144:N3144</xm:f>
              <xm:sqref>O3144</xm:sqref>
            </x14:sparkline>
            <x14:sparkline>
              <xm:f>data!A3145:N3145</xm:f>
              <xm:sqref>O3145</xm:sqref>
            </x14:sparkline>
            <x14:sparkline>
              <xm:f>data!A3146:N3146</xm:f>
              <xm:sqref>O3146</xm:sqref>
            </x14:sparkline>
            <x14:sparkline>
              <xm:f>data!A3147:N3147</xm:f>
              <xm:sqref>O3147</xm:sqref>
            </x14:sparkline>
            <x14:sparkline>
              <xm:f>data!A3148:N3148</xm:f>
              <xm:sqref>O3148</xm:sqref>
            </x14:sparkline>
            <x14:sparkline>
              <xm:f>data!A3149:N3149</xm:f>
              <xm:sqref>O3149</xm:sqref>
            </x14:sparkline>
            <x14:sparkline>
              <xm:f>data!A3150:N3150</xm:f>
              <xm:sqref>O3150</xm:sqref>
            </x14:sparkline>
            <x14:sparkline>
              <xm:f>data!A3151:N3151</xm:f>
              <xm:sqref>O3151</xm:sqref>
            </x14:sparkline>
            <x14:sparkline>
              <xm:f>data!A3152:N3152</xm:f>
              <xm:sqref>O3152</xm:sqref>
            </x14:sparkline>
            <x14:sparkline>
              <xm:f>data!A3153:N3153</xm:f>
              <xm:sqref>O3153</xm:sqref>
            </x14:sparkline>
            <x14:sparkline>
              <xm:f>data!A3154:N3154</xm:f>
              <xm:sqref>O3154</xm:sqref>
            </x14:sparkline>
            <x14:sparkline>
              <xm:f>data!A3155:N3155</xm:f>
              <xm:sqref>O3155</xm:sqref>
            </x14:sparkline>
            <x14:sparkline>
              <xm:f>data!A3156:N3156</xm:f>
              <xm:sqref>O3156</xm:sqref>
            </x14:sparkline>
            <x14:sparkline>
              <xm:f>data!A3157:N3157</xm:f>
              <xm:sqref>O3157</xm:sqref>
            </x14:sparkline>
            <x14:sparkline>
              <xm:f>data!A3158:N3158</xm:f>
              <xm:sqref>O3158</xm:sqref>
            </x14:sparkline>
            <x14:sparkline>
              <xm:f>data!A3159:N3159</xm:f>
              <xm:sqref>O3159</xm:sqref>
            </x14:sparkline>
            <x14:sparkline>
              <xm:f>data!A3160:N3160</xm:f>
              <xm:sqref>O3160</xm:sqref>
            </x14:sparkline>
            <x14:sparkline>
              <xm:f>data!A3161:N3161</xm:f>
              <xm:sqref>O3161</xm:sqref>
            </x14:sparkline>
            <x14:sparkline>
              <xm:f>data!A3162:N3162</xm:f>
              <xm:sqref>O3162</xm:sqref>
            </x14:sparkline>
            <x14:sparkline>
              <xm:f>data!A3163:N3163</xm:f>
              <xm:sqref>O3163</xm:sqref>
            </x14:sparkline>
            <x14:sparkline>
              <xm:f>data!A3164:N3164</xm:f>
              <xm:sqref>O3164</xm:sqref>
            </x14:sparkline>
            <x14:sparkline>
              <xm:f>data!A3165:N3165</xm:f>
              <xm:sqref>O3165</xm:sqref>
            </x14:sparkline>
            <x14:sparkline>
              <xm:f>data!A3166:N3166</xm:f>
              <xm:sqref>O3166</xm:sqref>
            </x14:sparkline>
            <x14:sparkline>
              <xm:f>data!A3167:N3167</xm:f>
              <xm:sqref>O3167</xm:sqref>
            </x14:sparkline>
            <x14:sparkline>
              <xm:f>data!A3168:N3168</xm:f>
              <xm:sqref>O3168</xm:sqref>
            </x14:sparkline>
            <x14:sparkline>
              <xm:f>data!A3169:N3169</xm:f>
              <xm:sqref>O3169</xm:sqref>
            </x14:sparkline>
            <x14:sparkline>
              <xm:f>data!A3170:N3170</xm:f>
              <xm:sqref>O3170</xm:sqref>
            </x14:sparkline>
            <x14:sparkline>
              <xm:f>data!A3171:N3171</xm:f>
              <xm:sqref>O3171</xm:sqref>
            </x14:sparkline>
            <x14:sparkline>
              <xm:f>data!A3172:N3172</xm:f>
              <xm:sqref>O3172</xm:sqref>
            </x14:sparkline>
            <x14:sparkline>
              <xm:f>data!A3173:N3173</xm:f>
              <xm:sqref>O3173</xm:sqref>
            </x14:sparkline>
            <x14:sparkline>
              <xm:f>data!A3174:N3174</xm:f>
              <xm:sqref>O3174</xm:sqref>
            </x14:sparkline>
            <x14:sparkline>
              <xm:f>data!A3175:N3175</xm:f>
              <xm:sqref>O3175</xm:sqref>
            </x14:sparkline>
            <x14:sparkline>
              <xm:f>data!A3176:N3176</xm:f>
              <xm:sqref>O3176</xm:sqref>
            </x14:sparkline>
            <x14:sparkline>
              <xm:f>data!A3177:N3177</xm:f>
              <xm:sqref>O3177</xm:sqref>
            </x14:sparkline>
            <x14:sparkline>
              <xm:f>data!A3178:N3178</xm:f>
              <xm:sqref>O3178</xm:sqref>
            </x14:sparkline>
            <x14:sparkline>
              <xm:f>data!A3179:N3179</xm:f>
              <xm:sqref>O3179</xm:sqref>
            </x14:sparkline>
            <x14:sparkline>
              <xm:f>data!A3180:N3180</xm:f>
              <xm:sqref>O3180</xm:sqref>
            </x14:sparkline>
            <x14:sparkline>
              <xm:f>data!A3181:N3181</xm:f>
              <xm:sqref>O3181</xm:sqref>
            </x14:sparkline>
            <x14:sparkline>
              <xm:f>data!A3182:N3182</xm:f>
              <xm:sqref>O3182</xm:sqref>
            </x14:sparkline>
            <x14:sparkline>
              <xm:f>data!A3183:N3183</xm:f>
              <xm:sqref>O3183</xm:sqref>
            </x14:sparkline>
            <x14:sparkline>
              <xm:f>data!A3184:N3184</xm:f>
              <xm:sqref>O3184</xm:sqref>
            </x14:sparkline>
            <x14:sparkline>
              <xm:f>data!A3185:N3185</xm:f>
              <xm:sqref>O3185</xm:sqref>
            </x14:sparkline>
            <x14:sparkline>
              <xm:f>data!A3186:N3186</xm:f>
              <xm:sqref>O3186</xm:sqref>
            </x14:sparkline>
            <x14:sparkline>
              <xm:f>data!A3187:N3187</xm:f>
              <xm:sqref>O3187</xm:sqref>
            </x14:sparkline>
            <x14:sparkline>
              <xm:f>data!A3188:N3188</xm:f>
              <xm:sqref>O3188</xm:sqref>
            </x14:sparkline>
            <x14:sparkline>
              <xm:f>data!A3189:N3189</xm:f>
              <xm:sqref>O3189</xm:sqref>
            </x14:sparkline>
            <x14:sparkline>
              <xm:f>data!A3190:N3190</xm:f>
              <xm:sqref>O3190</xm:sqref>
            </x14:sparkline>
            <x14:sparkline>
              <xm:f>data!A3191:N3191</xm:f>
              <xm:sqref>O3191</xm:sqref>
            </x14:sparkline>
            <x14:sparkline>
              <xm:f>data!A3192:N3192</xm:f>
              <xm:sqref>O3192</xm:sqref>
            </x14:sparkline>
            <x14:sparkline>
              <xm:f>data!A3193:N3193</xm:f>
              <xm:sqref>O3193</xm:sqref>
            </x14:sparkline>
            <x14:sparkline>
              <xm:f>data!A3194:N3194</xm:f>
              <xm:sqref>O3194</xm:sqref>
            </x14:sparkline>
            <x14:sparkline>
              <xm:f>data!A3195:N3195</xm:f>
              <xm:sqref>O3195</xm:sqref>
            </x14:sparkline>
            <x14:sparkline>
              <xm:f>data!A3196:N3196</xm:f>
              <xm:sqref>O3196</xm:sqref>
            </x14:sparkline>
            <x14:sparkline>
              <xm:f>data!A3197:N3197</xm:f>
              <xm:sqref>O3197</xm:sqref>
            </x14:sparkline>
            <x14:sparkline>
              <xm:f>data!A3198:N3198</xm:f>
              <xm:sqref>O3198</xm:sqref>
            </x14:sparkline>
            <x14:sparkline>
              <xm:f>data!A3199:N3199</xm:f>
              <xm:sqref>O3199</xm:sqref>
            </x14:sparkline>
            <x14:sparkline>
              <xm:f>data!A3200:N3200</xm:f>
              <xm:sqref>O3200</xm:sqref>
            </x14:sparkline>
            <x14:sparkline>
              <xm:f>data!A3201:N3201</xm:f>
              <xm:sqref>O3201</xm:sqref>
            </x14:sparkline>
            <x14:sparkline>
              <xm:f>data!A3202:N3202</xm:f>
              <xm:sqref>O3202</xm:sqref>
            </x14:sparkline>
            <x14:sparkline>
              <xm:f>data!A3203:N3203</xm:f>
              <xm:sqref>O3203</xm:sqref>
            </x14:sparkline>
            <x14:sparkline>
              <xm:f>data!A3204:N3204</xm:f>
              <xm:sqref>O3204</xm:sqref>
            </x14:sparkline>
            <x14:sparkline>
              <xm:f>data!A3205:N3205</xm:f>
              <xm:sqref>O3205</xm:sqref>
            </x14:sparkline>
            <x14:sparkline>
              <xm:f>data!A3206:N3206</xm:f>
              <xm:sqref>O3206</xm:sqref>
            </x14:sparkline>
            <x14:sparkline>
              <xm:f>data!A3207:N3207</xm:f>
              <xm:sqref>O3207</xm:sqref>
            </x14:sparkline>
            <x14:sparkline>
              <xm:f>data!A3208:N3208</xm:f>
              <xm:sqref>O3208</xm:sqref>
            </x14:sparkline>
            <x14:sparkline>
              <xm:f>data!A3209:N3209</xm:f>
              <xm:sqref>O3209</xm:sqref>
            </x14:sparkline>
            <x14:sparkline>
              <xm:f>data!A3210:N3210</xm:f>
              <xm:sqref>O3210</xm:sqref>
            </x14:sparkline>
            <x14:sparkline>
              <xm:f>data!A3211:N3211</xm:f>
              <xm:sqref>O3211</xm:sqref>
            </x14:sparkline>
            <x14:sparkline>
              <xm:f>data!A3212:N3212</xm:f>
              <xm:sqref>O3212</xm:sqref>
            </x14:sparkline>
            <x14:sparkline>
              <xm:f>data!A3213:N3213</xm:f>
              <xm:sqref>O3213</xm:sqref>
            </x14:sparkline>
            <x14:sparkline>
              <xm:f>data!A3214:N3214</xm:f>
              <xm:sqref>O3214</xm:sqref>
            </x14:sparkline>
            <x14:sparkline>
              <xm:f>data!A3215:N3215</xm:f>
              <xm:sqref>O3215</xm:sqref>
            </x14:sparkline>
            <x14:sparkline>
              <xm:f>data!A3216:N3216</xm:f>
              <xm:sqref>O3216</xm:sqref>
            </x14:sparkline>
            <x14:sparkline>
              <xm:f>data!A3217:N3217</xm:f>
              <xm:sqref>O3217</xm:sqref>
            </x14:sparkline>
            <x14:sparkline>
              <xm:f>data!A3218:N3218</xm:f>
              <xm:sqref>O3218</xm:sqref>
            </x14:sparkline>
            <x14:sparkline>
              <xm:f>data!A3219:N3219</xm:f>
              <xm:sqref>O3219</xm:sqref>
            </x14:sparkline>
            <x14:sparkline>
              <xm:f>data!A3220:N3220</xm:f>
              <xm:sqref>O3220</xm:sqref>
            </x14:sparkline>
            <x14:sparkline>
              <xm:f>data!A3221:N3221</xm:f>
              <xm:sqref>O3221</xm:sqref>
            </x14:sparkline>
            <x14:sparkline>
              <xm:f>data!A3222:N3222</xm:f>
              <xm:sqref>O3222</xm:sqref>
            </x14:sparkline>
            <x14:sparkline>
              <xm:f>data!A3223:N3223</xm:f>
              <xm:sqref>O3223</xm:sqref>
            </x14:sparkline>
            <x14:sparkline>
              <xm:f>data!A3224:N3224</xm:f>
              <xm:sqref>O3224</xm:sqref>
            </x14:sparkline>
            <x14:sparkline>
              <xm:f>data!A3225:N3225</xm:f>
              <xm:sqref>O3225</xm:sqref>
            </x14:sparkline>
            <x14:sparkline>
              <xm:f>data!A3226:N3226</xm:f>
              <xm:sqref>O3226</xm:sqref>
            </x14:sparkline>
            <x14:sparkline>
              <xm:f>data!A3227:N3227</xm:f>
              <xm:sqref>O3227</xm:sqref>
            </x14:sparkline>
            <x14:sparkline>
              <xm:f>data!A3228:N3228</xm:f>
              <xm:sqref>O3228</xm:sqref>
            </x14:sparkline>
            <x14:sparkline>
              <xm:f>data!A3229:N3229</xm:f>
              <xm:sqref>O3229</xm:sqref>
            </x14:sparkline>
            <x14:sparkline>
              <xm:f>data!A3230:N3230</xm:f>
              <xm:sqref>O3230</xm:sqref>
            </x14:sparkline>
            <x14:sparkline>
              <xm:f>data!A3231:N3231</xm:f>
              <xm:sqref>O3231</xm:sqref>
            </x14:sparkline>
            <x14:sparkline>
              <xm:f>data!A3232:N3232</xm:f>
              <xm:sqref>O3232</xm:sqref>
            </x14:sparkline>
            <x14:sparkline>
              <xm:f>data!A3233:N3233</xm:f>
              <xm:sqref>O3233</xm:sqref>
            </x14:sparkline>
            <x14:sparkline>
              <xm:f>data!A3234:N3234</xm:f>
              <xm:sqref>O3234</xm:sqref>
            </x14:sparkline>
            <x14:sparkline>
              <xm:f>data!A3235:N3235</xm:f>
              <xm:sqref>O3235</xm:sqref>
            </x14:sparkline>
            <x14:sparkline>
              <xm:f>data!A3236:N3236</xm:f>
              <xm:sqref>O3236</xm:sqref>
            </x14:sparkline>
            <x14:sparkline>
              <xm:f>data!A3237:N3237</xm:f>
              <xm:sqref>O3237</xm:sqref>
            </x14:sparkline>
            <x14:sparkline>
              <xm:f>data!A3238:N3238</xm:f>
              <xm:sqref>O3238</xm:sqref>
            </x14:sparkline>
            <x14:sparkline>
              <xm:f>data!A3239:N3239</xm:f>
              <xm:sqref>O3239</xm:sqref>
            </x14:sparkline>
            <x14:sparkline>
              <xm:f>data!A3240:N3240</xm:f>
              <xm:sqref>O3240</xm:sqref>
            </x14:sparkline>
            <x14:sparkline>
              <xm:f>data!A3241:N3241</xm:f>
              <xm:sqref>O3241</xm:sqref>
            </x14:sparkline>
            <x14:sparkline>
              <xm:f>data!A3242:N3242</xm:f>
              <xm:sqref>O3242</xm:sqref>
            </x14:sparkline>
            <x14:sparkline>
              <xm:f>data!A3243:N3243</xm:f>
              <xm:sqref>O3243</xm:sqref>
            </x14:sparkline>
            <x14:sparkline>
              <xm:f>data!A3244:N3244</xm:f>
              <xm:sqref>O3244</xm:sqref>
            </x14:sparkline>
            <x14:sparkline>
              <xm:f>data!A3245:N3245</xm:f>
              <xm:sqref>O3245</xm:sqref>
            </x14:sparkline>
            <x14:sparkline>
              <xm:f>data!A3246:N3246</xm:f>
              <xm:sqref>O3246</xm:sqref>
            </x14:sparkline>
            <x14:sparkline>
              <xm:f>data!A3247:N3247</xm:f>
              <xm:sqref>O3247</xm:sqref>
            </x14:sparkline>
            <x14:sparkline>
              <xm:f>data!A3248:N3248</xm:f>
              <xm:sqref>O3248</xm:sqref>
            </x14:sparkline>
            <x14:sparkline>
              <xm:f>data!A3249:N3249</xm:f>
              <xm:sqref>O3249</xm:sqref>
            </x14:sparkline>
            <x14:sparkline>
              <xm:f>data!A3250:N3250</xm:f>
              <xm:sqref>O3250</xm:sqref>
            </x14:sparkline>
            <x14:sparkline>
              <xm:f>data!A3251:N3251</xm:f>
              <xm:sqref>O3251</xm:sqref>
            </x14:sparkline>
            <x14:sparkline>
              <xm:f>data!A3252:N3252</xm:f>
              <xm:sqref>O3252</xm:sqref>
            </x14:sparkline>
            <x14:sparkline>
              <xm:f>data!A3253:N3253</xm:f>
              <xm:sqref>O3253</xm:sqref>
            </x14:sparkline>
            <x14:sparkline>
              <xm:f>data!A3254:N3254</xm:f>
              <xm:sqref>O3254</xm:sqref>
            </x14:sparkline>
            <x14:sparkline>
              <xm:f>data!A3255:N3255</xm:f>
              <xm:sqref>O3255</xm:sqref>
            </x14:sparkline>
            <x14:sparkline>
              <xm:f>data!A3256:N3256</xm:f>
              <xm:sqref>O3256</xm:sqref>
            </x14:sparkline>
            <x14:sparkline>
              <xm:f>data!A3257:N3257</xm:f>
              <xm:sqref>O3257</xm:sqref>
            </x14:sparkline>
            <x14:sparkline>
              <xm:f>data!A3258:N3258</xm:f>
              <xm:sqref>O3258</xm:sqref>
            </x14:sparkline>
            <x14:sparkline>
              <xm:f>data!A3259:N3259</xm:f>
              <xm:sqref>O3259</xm:sqref>
            </x14:sparkline>
            <x14:sparkline>
              <xm:f>data!A3260:N3260</xm:f>
              <xm:sqref>O3260</xm:sqref>
            </x14:sparkline>
            <x14:sparkline>
              <xm:f>data!A3261:N3261</xm:f>
              <xm:sqref>O3261</xm:sqref>
            </x14:sparkline>
            <x14:sparkline>
              <xm:f>data!A3262:N3262</xm:f>
              <xm:sqref>O3262</xm:sqref>
            </x14:sparkline>
            <x14:sparkline>
              <xm:f>data!A3263:N3263</xm:f>
              <xm:sqref>O3263</xm:sqref>
            </x14:sparkline>
            <x14:sparkline>
              <xm:f>data!A3264:N3264</xm:f>
              <xm:sqref>O3264</xm:sqref>
            </x14:sparkline>
            <x14:sparkline>
              <xm:f>data!A3265:N3265</xm:f>
              <xm:sqref>O3265</xm:sqref>
            </x14:sparkline>
            <x14:sparkline>
              <xm:f>data!A3266:N3266</xm:f>
              <xm:sqref>O3266</xm:sqref>
            </x14:sparkline>
            <x14:sparkline>
              <xm:f>data!A3267:N3267</xm:f>
              <xm:sqref>O3267</xm:sqref>
            </x14:sparkline>
            <x14:sparkline>
              <xm:f>data!A3268:N3268</xm:f>
              <xm:sqref>O3268</xm:sqref>
            </x14:sparkline>
            <x14:sparkline>
              <xm:f>data!A3269:N3269</xm:f>
              <xm:sqref>O3269</xm:sqref>
            </x14:sparkline>
            <x14:sparkline>
              <xm:f>data!A3270:N3270</xm:f>
              <xm:sqref>O3270</xm:sqref>
            </x14:sparkline>
            <x14:sparkline>
              <xm:f>data!A3271:N3271</xm:f>
              <xm:sqref>O3271</xm:sqref>
            </x14:sparkline>
            <x14:sparkline>
              <xm:f>data!A3272:N3272</xm:f>
              <xm:sqref>O3272</xm:sqref>
            </x14:sparkline>
            <x14:sparkline>
              <xm:f>data!A3273:N3273</xm:f>
              <xm:sqref>O3273</xm:sqref>
            </x14:sparkline>
            <x14:sparkline>
              <xm:f>data!A3274:N3274</xm:f>
              <xm:sqref>O3274</xm:sqref>
            </x14:sparkline>
            <x14:sparkline>
              <xm:f>data!A3275:N3275</xm:f>
              <xm:sqref>O3275</xm:sqref>
            </x14:sparkline>
            <x14:sparkline>
              <xm:f>data!A3276:N3276</xm:f>
              <xm:sqref>O3276</xm:sqref>
            </x14:sparkline>
            <x14:sparkline>
              <xm:f>data!A3277:N3277</xm:f>
              <xm:sqref>O3277</xm:sqref>
            </x14:sparkline>
            <x14:sparkline>
              <xm:f>data!A3278:N3278</xm:f>
              <xm:sqref>O3278</xm:sqref>
            </x14:sparkline>
            <x14:sparkline>
              <xm:f>data!A3279:N3279</xm:f>
              <xm:sqref>O3279</xm:sqref>
            </x14:sparkline>
            <x14:sparkline>
              <xm:f>data!A3280:N3280</xm:f>
              <xm:sqref>O3280</xm:sqref>
            </x14:sparkline>
            <x14:sparkline>
              <xm:f>data!A3281:N3281</xm:f>
              <xm:sqref>O3281</xm:sqref>
            </x14:sparkline>
            <x14:sparkline>
              <xm:f>data!A3282:N3282</xm:f>
              <xm:sqref>O3282</xm:sqref>
            </x14:sparkline>
            <x14:sparkline>
              <xm:f>data!A3283:N3283</xm:f>
              <xm:sqref>O3283</xm:sqref>
            </x14:sparkline>
            <x14:sparkline>
              <xm:f>data!A3284:N3284</xm:f>
              <xm:sqref>O3284</xm:sqref>
            </x14:sparkline>
            <x14:sparkline>
              <xm:f>data!A3285:N3285</xm:f>
              <xm:sqref>O3285</xm:sqref>
            </x14:sparkline>
            <x14:sparkline>
              <xm:f>data!A3286:N3286</xm:f>
              <xm:sqref>O3286</xm:sqref>
            </x14:sparkline>
            <x14:sparkline>
              <xm:f>data!A3287:N3287</xm:f>
              <xm:sqref>O3287</xm:sqref>
            </x14:sparkline>
            <x14:sparkline>
              <xm:f>data!A3288:N3288</xm:f>
              <xm:sqref>O3288</xm:sqref>
            </x14:sparkline>
            <x14:sparkline>
              <xm:f>data!A3289:N3289</xm:f>
              <xm:sqref>O3289</xm:sqref>
            </x14:sparkline>
            <x14:sparkline>
              <xm:f>data!A3290:N3290</xm:f>
              <xm:sqref>O3290</xm:sqref>
            </x14:sparkline>
            <x14:sparkline>
              <xm:f>data!A3291:N3291</xm:f>
              <xm:sqref>O3291</xm:sqref>
            </x14:sparkline>
            <x14:sparkline>
              <xm:f>data!A3292:N3292</xm:f>
              <xm:sqref>O3292</xm:sqref>
            </x14:sparkline>
            <x14:sparkline>
              <xm:f>data!A3293:N3293</xm:f>
              <xm:sqref>O3293</xm:sqref>
            </x14:sparkline>
            <x14:sparkline>
              <xm:f>data!A3294:N3294</xm:f>
              <xm:sqref>O3294</xm:sqref>
            </x14:sparkline>
            <x14:sparkline>
              <xm:f>data!A3295:N3295</xm:f>
              <xm:sqref>O3295</xm:sqref>
            </x14:sparkline>
            <x14:sparkline>
              <xm:f>data!A3296:N3296</xm:f>
              <xm:sqref>O3296</xm:sqref>
            </x14:sparkline>
            <x14:sparkline>
              <xm:f>data!A3297:N3297</xm:f>
              <xm:sqref>O3297</xm:sqref>
            </x14:sparkline>
            <x14:sparkline>
              <xm:f>data!A3298:N3298</xm:f>
              <xm:sqref>O3298</xm:sqref>
            </x14:sparkline>
            <x14:sparkline>
              <xm:f>data!A3299:N3299</xm:f>
              <xm:sqref>O3299</xm:sqref>
            </x14:sparkline>
            <x14:sparkline>
              <xm:f>data!A3300:N3300</xm:f>
              <xm:sqref>O3300</xm:sqref>
            </x14:sparkline>
            <x14:sparkline>
              <xm:f>data!A3301:N3301</xm:f>
              <xm:sqref>O3301</xm:sqref>
            </x14:sparkline>
            <x14:sparkline>
              <xm:f>data!A3302:N3302</xm:f>
              <xm:sqref>O3302</xm:sqref>
            </x14:sparkline>
            <x14:sparkline>
              <xm:f>data!A3303:N3303</xm:f>
              <xm:sqref>O3303</xm:sqref>
            </x14:sparkline>
            <x14:sparkline>
              <xm:f>data!A3304:N3304</xm:f>
              <xm:sqref>O3304</xm:sqref>
            </x14:sparkline>
            <x14:sparkline>
              <xm:f>data!A3305:N3305</xm:f>
              <xm:sqref>O3305</xm:sqref>
            </x14:sparkline>
            <x14:sparkline>
              <xm:f>data!A3306:N3306</xm:f>
              <xm:sqref>O3306</xm:sqref>
            </x14:sparkline>
            <x14:sparkline>
              <xm:f>data!A3307:N3307</xm:f>
              <xm:sqref>O3307</xm:sqref>
            </x14:sparkline>
            <x14:sparkline>
              <xm:f>data!A3308:N3308</xm:f>
              <xm:sqref>O3308</xm:sqref>
            </x14:sparkline>
            <x14:sparkline>
              <xm:f>data!A3309:N3309</xm:f>
              <xm:sqref>O3309</xm:sqref>
            </x14:sparkline>
            <x14:sparkline>
              <xm:f>data!A3310:N3310</xm:f>
              <xm:sqref>O3310</xm:sqref>
            </x14:sparkline>
            <x14:sparkline>
              <xm:f>data!A3311:N3311</xm:f>
              <xm:sqref>O3311</xm:sqref>
            </x14:sparkline>
            <x14:sparkline>
              <xm:f>data!A3312:N3312</xm:f>
              <xm:sqref>O3312</xm:sqref>
            </x14:sparkline>
            <x14:sparkline>
              <xm:f>data!A3313:N3313</xm:f>
              <xm:sqref>O3313</xm:sqref>
            </x14:sparkline>
            <x14:sparkline>
              <xm:f>data!A3314:N3314</xm:f>
              <xm:sqref>O3314</xm:sqref>
            </x14:sparkline>
            <x14:sparkline>
              <xm:f>data!A3315:N3315</xm:f>
              <xm:sqref>O3315</xm:sqref>
            </x14:sparkline>
            <x14:sparkline>
              <xm:f>data!A3316:N3316</xm:f>
              <xm:sqref>O3316</xm:sqref>
            </x14:sparkline>
            <x14:sparkline>
              <xm:f>data!A3317:N3317</xm:f>
              <xm:sqref>O3317</xm:sqref>
            </x14:sparkline>
            <x14:sparkline>
              <xm:f>data!A3318:N3318</xm:f>
              <xm:sqref>O3318</xm:sqref>
            </x14:sparkline>
            <x14:sparkline>
              <xm:f>data!A3319:N3319</xm:f>
              <xm:sqref>O3319</xm:sqref>
            </x14:sparkline>
            <x14:sparkline>
              <xm:f>data!A3320:N3320</xm:f>
              <xm:sqref>O3320</xm:sqref>
            </x14:sparkline>
            <x14:sparkline>
              <xm:f>data!A3321:N3321</xm:f>
              <xm:sqref>O3321</xm:sqref>
            </x14:sparkline>
            <x14:sparkline>
              <xm:f>data!A3322:N3322</xm:f>
              <xm:sqref>O3322</xm:sqref>
            </x14:sparkline>
            <x14:sparkline>
              <xm:f>data!A3323:N3323</xm:f>
              <xm:sqref>O3323</xm:sqref>
            </x14:sparkline>
            <x14:sparkline>
              <xm:f>data!A3324:N3324</xm:f>
              <xm:sqref>O3324</xm:sqref>
            </x14:sparkline>
            <x14:sparkline>
              <xm:f>data!A3325:N3325</xm:f>
              <xm:sqref>O3325</xm:sqref>
            </x14:sparkline>
            <x14:sparkline>
              <xm:f>data!A3326:N3326</xm:f>
              <xm:sqref>O3326</xm:sqref>
            </x14:sparkline>
            <x14:sparkline>
              <xm:f>data!A3327:N3327</xm:f>
              <xm:sqref>O3327</xm:sqref>
            </x14:sparkline>
            <x14:sparkline>
              <xm:f>data!A3328:N3328</xm:f>
              <xm:sqref>O3328</xm:sqref>
            </x14:sparkline>
            <x14:sparkline>
              <xm:f>data!A3329:N3329</xm:f>
              <xm:sqref>O3329</xm:sqref>
            </x14:sparkline>
            <x14:sparkline>
              <xm:f>data!A3330:N3330</xm:f>
              <xm:sqref>O3330</xm:sqref>
            </x14:sparkline>
            <x14:sparkline>
              <xm:f>data!A3331:N3331</xm:f>
              <xm:sqref>O3331</xm:sqref>
            </x14:sparkline>
            <x14:sparkline>
              <xm:f>data!A3332:N3332</xm:f>
              <xm:sqref>O3332</xm:sqref>
            </x14:sparkline>
            <x14:sparkline>
              <xm:f>data!A3333:N3333</xm:f>
              <xm:sqref>O3333</xm:sqref>
            </x14:sparkline>
            <x14:sparkline>
              <xm:f>data!A3334:N3334</xm:f>
              <xm:sqref>O3334</xm:sqref>
            </x14:sparkline>
            <x14:sparkline>
              <xm:f>data!A3335:N3335</xm:f>
              <xm:sqref>O3335</xm:sqref>
            </x14:sparkline>
            <x14:sparkline>
              <xm:f>data!A3336:N3336</xm:f>
              <xm:sqref>O3336</xm:sqref>
            </x14:sparkline>
            <x14:sparkline>
              <xm:f>data!A3337:N3337</xm:f>
              <xm:sqref>O3337</xm:sqref>
            </x14:sparkline>
            <x14:sparkline>
              <xm:f>data!A3338:N3338</xm:f>
              <xm:sqref>O3338</xm:sqref>
            </x14:sparkline>
            <x14:sparkline>
              <xm:f>data!A3339:N3339</xm:f>
              <xm:sqref>O3339</xm:sqref>
            </x14:sparkline>
            <x14:sparkline>
              <xm:f>data!A3340:N3340</xm:f>
              <xm:sqref>O3340</xm:sqref>
            </x14:sparkline>
            <x14:sparkline>
              <xm:f>data!A3341:N3341</xm:f>
              <xm:sqref>O3341</xm:sqref>
            </x14:sparkline>
            <x14:sparkline>
              <xm:f>data!A3342:N3342</xm:f>
              <xm:sqref>O3342</xm:sqref>
            </x14:sparkline>
            <x14:sparkline>
              <xm:f>data!A3343:N3343</xm:f>
              <xm:sqref>O3343</xm:sqref>
            </x14:sparkline>
            <x14:sparkline>
              <xm:f>data!A3344:N3344</xm:f>
              <xm:sqref>O3344</xm:sqref>
            </x14:sparkline>
            <x14:sparkline>
              <xm:f>data!A3345:N3345</xm:f>
              <xm:sqref>O3345</xm:sqref>
            </x14:sparkline>
            <x14:sparkline>
              <xm:f>data!A3346:N3346</xm:f>
              <xm:sqref>O3346</xm:sqref>
            </x14:sparkline>
            <x14:sparkline>
              <xm:f>data!A3347:N3347</xm:f>
              <xm:sqref>O3347</xm:sqref>
            </x14:sparkline>
            <x14:sparkline>
              <xm:f>data!A3348:N3348</xm:f>
              <xm:sqref>O3348</xm:sqref>
            </x14:sparkline>
            <x14:sparkline>
              <xm:f>data!A3349:N3349</xm:f>
              <xm:sqref>O3349</xm:sqref>
            </x14:sparkline>
            <x14:sparkline>
              <xm:f>data!A3350:N3350</xm:f>
              <xm:sqref>O3350</xm:sqref>
            </x14:sparkline>
            <x14:sparkline>
              <xm:f>data!A3351:N3351</xm:f>
              <xm:sqref>O3351</xm:sqref>
            </x14:sparkline>
            <x14:sparkline>
              <xm:f>data!A3352:N3352</xm:f>
              <xm:sqref>O3352</xm:sqref>
            </x14:sparkline>
            <x14:sparkline>
              <xm:f>data!A3353:N3353</xm:f>
              <xm:sqref>O3353</xm:sqref>
            </x14:sparkline>
            <x14:sparkline>
              <xm:f>data!A3354:N3354</xm:f>
              <xm:sqref>O3354</xm:sqref>
            </x14:sparkline>
            <x14:sparkline>
              <xm:f>data!A3355:N3355</xm:f>
              <xm:sqref>O3355</xm:sqref>
            </x14:sparkline>
            <x14:sparkline>
              <xm:f>data!A3356:N3356</xm:f>
              <xm:sqref>O3356</xm:sqref>
            </x14:sparkline>
            <x14:sparkline>
              <xm:f>data!A3357:N3357</xm:f>
              <xm:sqref>O3357</xm:sqref>
            </x14:sparkline>
            <x14:sparkline>
              <xm:f>data!A3358:N3358</xm:f>
              <xm:sqref>O3358</xm:sqref>
            </x14:sparkline>
            <x14:sparkline>
              <xm:f>data!A3359:N3359</xm:f>
              <xm:sqref>O3359</xm:sqref>
            </x14:sparkline>
            <x14:sparkline>
              <xm:f>data!A3360:N3360</xm:f>
              <xm:sqref>O3360</xm:sqref>
            </x14:sparkline>
            <x14:sparkline>
              <xm:f>data!A3361:N3361</xm:f>
              <xm:sqref>O3361</xm:sqref>
            </x14:sparkline>
            <x14:sparkline>
              <xm:f>data!A3362:N3362</xm:f>
              <xm:sqref>O3362</xm:sqref>
            </x14:sparkline>
            <x14:sparkline>
              <xm:f>data!A3363:N3363</xm:f>
              <xm:sqref>O3363</xm:sqref>
            </x14:sparkline>
            <x14:sparkline>
              <xm:f>data!A3364:N3364</xm:f>
              <xm:sqref>O3364</xm:sqref>
            </x14:sparkline>
            <x14:sparkline>
              <xm:f>data!A3365:N3365</xm:f>
              <xm:sqref>O3365</xm:sqref>
            </x14:sparkline>
            <x14:sparkline>
              <xm:f>data!A3366:N3366</xm:f>
              <xm:sqref>O3366</xm:sqref>
            </x14:sparkline>
            <x14:sparkline>
              <xm:f>data!A3367:N3367</xm:f>
              <xm:sqref>O3367</xm:sqref>
            </x14:sparkline>
            <x14:sparkline>
              <xm:f>data!A3368:N3368</xm:f>
              <xm:sqref>O3368</xm:sqref>
            </x14:sparkline>
            <x14:sparkline>
              <xm:f>data!A3369:N3369</xm:f>
              <xm:sqref>O3369</xm:sqref>
            </x14:sparkline>
            <x14:sparkline>
              <xm:f>data!A3370:N3370</xm:f>
              <xm:sqref>O3370</xm:sqref>
            </x14:sparkline>
            <x14:sparkline>
              <xm:f>data!A3371:N3371</xm:f>
              <xm:sqref>O3371</xm:sqref>
            </x14:sparkline>
            <x14:sparkline>
              <xm:f>data!A3372:N3372</xm:f>
              <xm:sqref>O3372</xm:sqref>
            </x14:sparkline>
            <x14:sparkline>
              <xm:f>data!A3373:N3373</xm:f>
              <xm:sqref>O3373</xm:sqref>
            </x14:sparkline>
            <x14:sparkline>
              <xm:f>data!A3374:N3374</xm:f>
              <xm:sqref>O3374</xm:sqref>
            </x14:sparkline>
            <x14:sparkline>
              <xm:f>data!A3375:N3375</xm:f>
              <xm:sqref>O3375</xm:sqref>
            </x14:sparkline>
            <x14:sparkline>
              <xm:f>data!A3376:N3376</xm:f>
              <xm:sqref>O3376</xm:sqref>
            </x14:sparkline>
            <x14:sparkline>
              <xm:f>data!A3377:N3377</xm:f>
              <xm:sqref>O3377</xm:sqref>
            </x14:sparkline>
            <x14:sparkline>
              <xm:f>data!A3378:N3378</xm:f>
              <xm:sqref>O3378</xm:sqref>
            </x14:sparkline>
            <x14:sparkline>
              <xm:f>data!A3379:N3379</xm:f>
              <xm:sqref>O3379</xm:sqref>
            </x14:sparkline>
            <x14:sparkline>
              <xm:f>data!A3380:N3380</xm:f>
              <xm:sqref>O3380</xm:sqref>
            </x14:sparkline>
            <x14:sparkline>
              <xm:f>data!A3381:N3381</xm:f>
              <xm:sqref>O3381</xm:sqref>
            </x14:sparkline>
            <x14:sparkline>
              <xm:f>data!A3382:N3382</xm:f>
              <xm:sqref>O3382</xm:sqref>
            </x14:sparkline>
            <x14:sparkline>
              <xm:f>data!A3383:N3383</xm:f>
              <xm:sqref>O3383</xm:sqref>
            </x14:sparkline>
            <x14:sparkline>
              <xm:f>data!A3384:N3384</xm:f>
              <xm:sqref>O3384</xm:sqref>
            </x14:sparkline>
            <x14:sparkline>
              <xm:f>data!A3385:N3385</xm:f>
              <xm:sqref>O3385</xm:sqref>
            </x14:sparkline>
            <x14:sparkline>
              <xm:f>data!A3386:N3386</xm:f>
              <xm:sqref>O3386</xm:sqref>
            </x14:sparkline>
            <x14:sparkline>
              <xm:f>data!A3387:N3387</xm:f>
              <xm:sqref>O3387</xm:sqref>
            </x14:sparkline>
            <x14:sparkline>
              <xm:f>data!A3388:N3388</xm:f>
              <xm:sqref>O3388</xm:sqref>
            </x14:sparkline>
            <x14:sparkline>
              <xm:f>data!A3389:N3389</xm:f>
              <xm:sqref>O3389</xm:sqref>
            </x14:sparkline>
            <x14:sparkline>
              <xm:f>data!A3390:N3390</xm:f>
              <xm:sqref>O3390</xm:sqref>
            </x14:sparkline>
            <x14:sparkline>
              <xm:f>data!A3391:N3391</xm:f>
              <xm:sqref>O3391</xm:sqref>
            </x14:sparkline>
            <x14:sparkline>
              <xm:f>data!A3392:N3392</xm:f>
              <xm:sqref>O3392</xm:sqref>
            </x14:sparkline>
            <x14:sparkline>
              <xm:f>data!A3393:N3393</xm:f>
              <xm:sqref>O3393</xm:sqref>
            </x14:sparkline>
            <x14:sparkline>
              <xm:f>data!A3394:N3394</xm:f>
              <xm:sqref>O3394</xm:sqref>
            </x14:sparkline>
            <x14:sparkline>
              <xm:f>data!A3395:N3395</xm:f>
              <xm:sqref>O3395</xm:sqref>
            </x14:sparkline>
            <x14:sparkline>
              <xm:f>data!A3396:N3396</xm:f>
              <xm:sqref>O3396</xm:sqref>
            </x14:sparkline>
            <x14:sparkline>
              <xm:f>data!A3397:N3397</xm:f>
              <xm:sqref>O3397</xm:sqref>
            </x14:sparkline>
            <x14:sparkline>
              <xm:f>data!A3398:N3398</xm:f>
              <xm:sqref>O3398</xm:sqref>
            </x14:sparkline>
            <x14:sparkline>
              <xm:f>data!A3399:N3399</xm:f>
              <xm:sqref>O3399</xm:sqref>
            </x14:sparkline>
            <x14:sparkline>
              <xm:f>data!A3400:N3400</xm:f>
              <xm:sqref>O3400</xm:sqref>
            </x14:sparkline>
            <x14:sparkline>
              <xm:f>data!A3401:N3401</xm:f>
              <xm:sqref>O3401</xm:sqref>
            </x14:sparkline>
            <x14:sparkline>
              <xm:f>data!A3402:N3402</xm:f>
              <xm:sqref>O3402</xm:sqref>
            </x14:sparkline>
            <x14:sparkline>
              <xm:f>data!A3403:N3403</xm:f>
              <xm:sqref>O3403</xm:sqref>
            </x14:sparkline>
            <x14:sparkline>
              <xm:f>data!A3404:N3404</xm:f>
              <xm:sqref>O3404</xm:sqref>
            </x14:sparkline>
            <x14:sparkline>
              <xm:f>data!A3405:N3405</xm:f>
              <xm:sqref>O3405</xm:sqref>
            </x14:sparkline>
            <x14:sparkline>
              <xm:f>data!A3406:N3406</xm:f>
              <xm:sqref>O3406</xm:sqref>
            </x14:sparkline>
            <x14:sparkline>
              <xm:f>data!A3407:N3407</xm:f>
              <xm:sqref>O3407</xm:sqref>
            </x14:sparkline>
            <x14:sparkline>
              <xm:f>data!A3408:N3408</xm:f>
              <xm:sqref>O3408</xm:sqref>
            </x14:sparkline>
            <x14:sparkline>
              <xm:f>data!A3409:N3409</xm:f>
              <xm:sqref>O3409</xm:sqref>
            </x14:sparkline>
            <x14:sparkline>
              <xm:f>data!A3410:N3410</xm:f>
              <xm:sqref>O3410</xm:sqref>
            </x14:sparkline>
            <x14:sparkline>
              <xm:f>data!A3411:N3411</xm:f>
              <xm:sqref>O3411</xm:sqref>
            </x14:sparkline>
            <x14:sparkline>
              <xm:f>data!A3412:N3412</xm:f>
              <xm:sqref>O3412</xm:sqref>
            </x14:sparkline>
            <x14:sparkline>
              <xm:f>data!A3413:N3413</xm:f>
              <xm:sqref>O3413</xm:sqref>
            </x14:sparkline>
            <x14:sparkline>
              <xm:f>data!A3414:N3414</xm:f>
              <xm:sqref>O3414</xm:sqref>
            </x14:sparkline>
            <x14:sparkline>
              <xm:f>data!A3415:N3415</xm:f>
              <xm:sqref>O3415</xm:sqref>
            </x14:sparkline>
            <x14:sparkline>
              <xm:f>data!A3416:N3416</xm:f>
              <xm:sqref>O3416</xm:sqref>
            </x14:sparkline>
            <x14:sparkline>
              <xm:f>data!A3417:N3417</xm:f>
              <xm:sqref>O3417</xm:sqref>
            </x14:sparkline>
            <x14:sparkline>
              <xm:f>data!A3418:N3418</xm:f>
              <xm:sqref>O3418</xm:sqref>
            </x14:sparkline>
            <x14:sparkline>
              <xm:f>data!A3419:N3419</xm:f>
              <xm:sqref>O3419</xm:sqref>
            </x14:sparkline>
            <x14:sparkline>
              <xm:f>data!A3420:N3420</xm:f>
              <xm:sqref>O3420</xm:sqref>
            </x14:sparkline>
            <x14:sparkline>
              <xm:f>data!A3421:N3421</xm:f>
              <xm:sqref>O3421</xm:sqref>
            </x14:sparkline>
            <x14:sparkline>
              <xm:f>data!A3422:N3422</xm:f>
              <xm:sqref>O3422</xm:sqref>
            </x14:sparkline>
            <x14:sparkline>
              <xm:f>data!A3423:N3423</xm:f>
              <xm:sqref>O3423</xm:sqref>
            </x14:sparkline>
            <x14:sparkline>
              <xm:f>data!A3424:N3424</xm:f>
              <xm:sqref>O3424</xm:sqref>
            </x14:sparkline>
            <x14:sparkline>
              <xm:f>data!A3425:N3425</xm:f>
              <xm:sqref>O3425</xm:sqref>
            </x14:sparkline>
            <x14:sparkline>
              <xm:f>data!A3426:N3426</xm:f>
              <xm:sqref>O3426</xm:sqref>
            </x14:sparkline>
            <x14:sparkline>
              <xm:f>data!A3427:N3427</xm:f>
              <xm:sqref>O3427</xm:sqref>
            </x14:sparkline>
            <x14:sparkline>
              <xm:f>data!A3428:N3428</xm:f>
              <xm:sqref>O3428</xm:sqref>
            </x14:sparkline>
            <x14:sparkline>
              <xm:f>data!A3429:N3429</xm:f>
              <xm:sqref>O3429</xm:sqref>
            </x14:sparkline>
            <x14:sparkline>
              <xm:f>data!A3430:N3430</xm:f>
              <xm:sqref>O3430</xm:sqref>
            </x14:sparkline>
            <x14:sparkline>
              <xm:f>data!A3431:N3431</xm:f>
              <xm:sqref>O3431</xm:sqref>
            </x14:sparkline>
            <x14:sparkline>
              <xm:f>data!A3432:N3432</xm:f>
              <xm:sqref>O3432</xm:sqref>
            </x14:sparkline>
            <x14:sparkline>
              <xm:f>data!A3433:N3433</xm:f>
              <xm:sqref>O3433</xm:sqref>
            </x14:sparkline>
            <x14:sparkline>
              <xm:f>data!A3434:N3434</xm:f>
              <xm:sqref>O3434</xm:sqref>
            </x14:sparkline>
            <x14:sparkline>
              <xm:f>data!A3435:N3435</xm:f>
              <xm:sqref>O3435</xm:sqref>
            </x14:sparkline>
            <x14:sparkline>
              <xm:f>data!A3436:N3436</xm:f>
              <xm:sqref>O3436</xm:sqref>
            </x14:sparkline>
            <x14:sparkline>
              <xm:f>data!A3437:N3437</xm:f>
              <xm:sqref>O3437</xm:sqref>
            </x14:sparkline>
            <x14:sparkline>
              <xm:f>data!A3438:N3438</xm:f>
              <xm:sqref>O3438</xm:sqref>
            </x14:sparkline>
            <x14:sparkline>
              <xm:f>data!A3439:N3439</xm:f>
              <xm:sqref>O3439</xm:sqref>
            </x14:sparkline>
            <x14:sparkline>
              <xm:f>data!A3440:N3440</xm:f>
              <xm:sqref>O3440</xm:sqref>
            </x14:sparkline>
            <x14:sparkline>
              <xm:f>data!A3441:N3441</xm:f>
              <xm:sqref>O3441</xm:sqref>
            </x14:sparkline>
            <x14:sparkline>
              <xm:f>data!A3442:N3442</xm:f>
              <xm:sqref>O3442</xm:sqref>
            </x14:sparkline>
            <x14:sparkline>
              <xm:f>data!A3443:N3443</xm:f>
              <xm:sqref>O3443</xm:sqref>
            </x14:sparkline>
            <x14:sparkline>
              <xm:f>data!A3444:N3444</xm:f>
              <xm:sqref>O3444</xm:sqref>
            </x14:sparkline>
            <x14:sparkline>
              <xm:f>data!A3445:N3445</xm:f>
              <xm:sqref>O3445</xm:sqref>
            </x14:sparkline>
            <x14:sparkline>
              <xm:f>data!A3446:N3446</xm:f>
              <xm:sqref>O3446</xm:sqref>
            </x14:sparkline>
            <x14:sparkline>
              <xm:f>data!A3447:N3447</xm:f>
              <xm:sqref>O3447</xm:sqref>
            </x14:sparkline>
            <x14:sparkline>
              <xm:f>data!A3448:N3448</xm:f>
              <xm:sqref>O3448</xm:sqref>
            </x14:sparkline>
            <x14:sparkline>
              <xm:f>data!A3449:N3449</xm:f>
              <xm:sqref>O3449</xm:sqref>
            </x14:sparkline>
            <x14:sparkline>
              <xm:f>data!A3450:N3450</xm:f>
              <xm:sqref>O3450</xm:sqref>
            </x14:sparkline>
            <x14:sparkline>
              <xm:f>data!A3451:N3451</xm:f>
              <xm:sqref>O3451</xm:sqref>
            </x14:sparkline>
            <x14:sparkline>
              <xm:f>data!A3452:N3452</xm:f>
              <xm:sqref>O3452</xm:sqref>
            </x14:sparkline>
            <x14:sparkline>
              <xm:f>data!A3453:N3453</xm:f>
              <xm:sqref>O3453</xm:sqref>
            </x14:sparkline>
            <x14:sparkline>
              <xm:f>data!A3454:N3454</xm:f>
              <xm:sqref>O3454</xm:sqref>
            </x14:sparkline>
            <x14:sparkline>
              <xm:f>data!A3455:N3455</xm:f>
              <xm:sqref>O3455</xm:sqref>
            </x14:sparkline>
            <x14:sparkline>
              <xm:f>data!A3456:N3456</xm:f>
              <xm:sqref>O3456</xm:sqref>
            </x14:sparkline>
            <x14:sparkline>
              <xm:f>data!A3457:N3457</xm:f>
              <xm:sqref>O3457</xm:sqref>
            </x14:sparkline>
            <x14:sparkline>
              <xm:f>data!A3458:N3458</xm:f>
              <xm:sqref>O3458</xm:sqref>
            </x14:sparkline>
            <x14:sparkline>
              <xm:f>data!A3459:N3459</xm:f>
              <xm:sqref>O3459</xm:sqref>
            </x14:sparkline>
            <x14:sparkline>
              <xm:f>data!A3460:N3460</xm:f>
              <xm:sqref>O3460</xm:sqref>
            </x14:sparkline>
            <x14:sparkline>
              <xm:f>data!A3461:N3461</xm:f>
              <xm:sqref>O3461</xm:sqref>
            </x14:sparkline>
            <x14:sparkline>
              <xm:f>data!A3462:N3462</xm:f>
              <xm:sqref>O3462</xm:sqref>
            </x14:sparkline>
            <x14:sparkline>
              <xm:f>data!A3463:N3463</xm:f>
              <xm:sqref>O3463</xm:sqref>
            </x14:sparkline>
            <x14:sparkline>
              <xm:f>data!A3464:N3464</xm:f>
              <xm:sqref>O3464</xm:sqref>
            </x14:sparkline>
            <x14:sparkline>
              <xm:f>data!A3465:N3465</xm:f>
              <xm:sqref>O3465</xm:sqref>
            </x14:sparkline>
            <x14:sparkline>
              <xm:f>data!A3466:N3466</xm:f>
              <xm:sqref>O3466</xm:sqref>
            </x14:sparkline>
            <x14:sparkline>
              <xm:f>data!A3467:N3467</xm:f>
              <xm:sqref>O3467</xm:sqref>
            </x14:sparkline>
            <x14:sparkline>
              <xm:f>data!A3468:N3468</xm:f>
              <xm:sqref>O3468</xm:sqref>
            </x14:sparkline>
            <x14:sparkline>
              <xm:f>data!A3469:N3469</xm:f>
              <xm:sqref>O3469</xm:sqref>
            </x14:sparkline>
            <x14:sparkline>
              <xm:f>data!A3470:N3470</xm:f>
              <xm:sqref>O3470</xm:sqref>
            </x14:sparkline>
            <x14:sparkline>
              <xm:f>data!A3471:N3471</xm:f>
              <xm:sqref>O3471</xm:sqref>
            </x14:sparkline>
            <x14:sparkline>
              <xm:f>data!A3472:N3472</xm:f>
              <xm:sqref>O3472</xm:sqref>
            </x14:sparkline>
            <x14:sparkline>
              <xm:f>data!A3473:N3473</xm:f>
              <xm:sqref>O3473</xm:sqref>
            </x14:sparkline>
            <x14:sparkline>
              <xm:f>data!A3474:N3474</xm:f>
              <xm:sqref>O3474</xm:sqref>
            </x14:sparkline>
            <x14:sparkline>
              <xm:f>data!A3475:N3475</xm:f>
              <xm:sqref>O3475</xm:sqref>
            </x14:sparkline>
            <x14:sparkline>
              <xm:f>data!A3476:N3476</xm:f>
              <xm:sqref>O3476</xm:sqref>
            </x14:sparkline>
            <x14:sparkline>
              <xm:f>data!A3477:N3477</xm:f>
              <xm:sqref>O3477</xm:sqref>
            </x14:sparkline>
            <x14:sparkline>
              <xm:f>data!A3478:N3478</xm:f>
              <xm:sqref>O3478</xm:sqref>
            </x14:sparkline>
            <x14:sparkline>
              <xm:f>data!A3479:N3479</xm:f>
              <xm:sqref>O3479</xm:sqref>
            </x14:sparkline>
            <x14:sparkline>
              <xm:f>data!A3480:N3480</xm:f>
              <xm:sqref>O3480</xm:sqref>
            </x14:sparkline>
            <x14:sparkline>
              <xm:f>data!A3481:N3481</xm:f>
              <xm:sqref>O3481</xm:sqref>
            </x14:sparkline>
            <x14:sparkline>
              <xm:f>data!A3482:N3482</xm:f>
              <xm:sqref>O3482</xm:sqref>
            </x14:sparkline>
            <x14:sparkline>
              <xm:f>data!A3483:N3483</xm:f>
              <xm:sqref>O3483</xm:sqref>
            </x14:sparkline>
            <x14:sparkline>
              <xm:f>data!A3484:N3484</xm:f>
              <xm:sqref>O3484</xm:sqref>
            </x14:sparkline>
            <x14:sparkline>
              <xm:f>data!A3485:N3485</xm:f>
              <xm:sqref>O3485</xm:sqref>
            </x14:sparkline>
            <x14:sparkline>
              <xm:f>data!A3486:N3486</xm:f>
              <xm:sqref>O3486</xm:sqref>
            </x14:sparkline>
            <x14:sparkline>
              <xm:f>data!A3487:N3487</xm:f>
              <xm:sqref>O3487</xm:sqref>
            </x14:sparkline>
            <x14:sparkline>
              <xm:f>data!A3488:N3488</xm:f>
              <xm:sqref>O3488</xm:sqref>
            </x14:sparkline>
            <x14:sparkline>
              <xm:f>data!A3489:N3489</xm:f>
              <xm:sqref>O3489</xm:sqref>
            </x14:sparkline>
            <x14:sparkline>
              <xm:f>data!A3490:N3490</xm:f>
              <xm:sqref>O3490</xm:sqref>
            </x14:sparkline>
            <x14:sparkline>
              <xm:f>data!A3491:N3491</xm:f>
              <xm:sqref>O3491</xm:sqref>
            </x14:sparkline>
            <x14:sparkline>
              <xm:f>data!A3492:N3492</xm:f>
              <xm:sqref>O3492</xm:sqref>
            </x14:sparkline>
            <x14:sparkline>
              <xm:f>data!A3493:N3493</xm:f>
              <xm:sqref>O3493</xm:sqref>
            </x14:sparkline>
            <x14:sparkline>
              <xm:f>data!A3494:N3494</xm:f>
              <xm:sqref>O3494</xm:sqref>
            </x14:sparkline>
            <x14:sparkline>
              <xm:f>data!A3495:N3495</xm:f>
              <xm:sqref>O3495</xm:sqref>
            </x14:sparkline>
            <x14:sparkline>
              <xm:f>data!A3496:N3496</xm:f>
              <xm:sqref>O3496</xm:sqref>
            </x14:sparkline>
            <x14:sparkline>
              <xm:f>data!A3497:N3497</xm:f>
              <xm:sqref>O3497</xm:sqref>
            </x14:sparkline>
            <x14:sparkline>
              <xm:f>data!A3498:N3498</xm:f>
              <xm:sqref>O3498</xm:sqref>
            </x14:sparkline>
            <x14:sparkline>
              <xm:f>data!A3499:N3499</xm:f>
              <xm:sqref>O3499</xm:sqref>
            </x14:sparkline>
            <x14:sparkline>
              <xm:f>data!A3500:N3500</xm:f>
              <xm:sqref>O3500</xm:sqref>
            </x14:sparkline>
            <x14:sparkline>
              <xm:f>data!A3501:N3501</xm:f>
              <xm:sqref>O3501</xm:sqref>
            </x14:sparkline>
            <x14:sparkline>
              <xm:f>data!A3502:N3502</xm:f>
              <xm:sqref>O3502</xm:sqref>
            </x14:sparkline>
            <x14:sparkline>
              <xm:f>data!A3503:N3503</xm:f>
              <xm:sqref>O3503</xm:sqref>
            </x14:sparkline>
            <x14:sparkline>
              <xm:f>data!A3504:N3504</xm:f>
              <xm:sqref>O3504</xm:sqref>
            </x14:sparkline>
            <x14:sparkline>
              <xm:f>data!A3505:N3505</xm:f>
              <xm:sqref>O3505</xm:sqref>
            </x14:sparkline>
            <x14:sparkline>
              <xm:f>data!A3506:N3506</xm:f>
              <xm:sqref>O3506</xm:sqref>
            </x14:sparkline>
            <x14:sparkline>
              <xm:f>data!A3507:N3507</xm:f>
              <xm:sqref>O3507</xm:sqref>
            </x14:sparkline>
            <x14:sparkline>
              <xm:f>data!A3508:N3508</xm:f>
              <xm:sqref>O3508</xm:sqref>
            </x14:sparkline>
            <x14:sparkline>
              <xm:f>data!A3509:N3509</xm:f>
              <xm:sqref>O3509</xm:sqref>
            </x14:sparkline>
            <x14:sparkline>
              <xm:f>data!A3510:N3510</xm:f>
              <xm:sqref>O3510</xm:sqref>
            </x14:sparkline>
            <x14:sparkline>
              <xm:f>data!A3511:N3511</xm:f>
              <xm:sqref>O3511</xm:sqref>
            </x14:sparkline>
            <x14:sparkline>
              <xm:f>data!A3512:N3512</xm:f>
              <xm:sqref>O3512</xm:sqref>
            </x14:sparkline>
            <x14:sparkline>
              <xm:f>data!A3513:N3513</xm:f>
              <xm:sqref>O3513</xm:sqref>
            </x14:sparkline>
            <x14:sparkline>
              <xm:f>data!A3514:N3514</xm:f>
              <xm:sqref>O3514</xm:sqref>
            </x14:sparkline>
            <x14:sparkline>
              <xm:f>data!A3515:N3515</xm:f>
              <xm:sqref>O3515</xm:sqref>
            </x14:sparkline>
            <x14:sparkline>
              <xm:f>data!A3516:N3516</xm:f>
              <xm:sqref>O3516</xm:sqref>
            </x14:sparkline>
            <x14:sparkline>
              <xm:f>data!A3517:N3517</xm:f>
              <xm:sqref>O3517</xm:sqref>
            </x14:sparkline>
            <x14:sparkline>
              <xm:f>data!A3518:N3518</xm:f>
              <xm:sqref>O3518</xm:sqref>
            </x14:sparkline>
            <x14:sparkline>
              <xm:f>data!A3519:N3519</xm:f>
              <xm:sqref>O3519</xm:sqref>
            </x14:sparkline>
            <x14:sparkline>
              <xm:f>data!A3520:N3520</xm:f>
              <xm:sqref>O3520</xm:sqref>
            </x14:sparkline>
            <x14:sparkline>
              <xm:f>data!A3521:N3521</xm:f>
              <xm:sqref>O3521</xm:sqref>
            </x14:sparkline>
            <x14:sparkline>
              <xm:f>data!A3522:N3522</xm:f>
              <xm:sqref>O3522</xm:sqref>
            </x14:sparkline>
            <x14:sparkline>
              <xm:f>data!A3523:N3523</xm:f>
              <xm:sqref>O3523</xm:sqref>
            </x14:sparkline>
            <x14:sparkline>
              <xm:f>data!A3524:N3524</xm:f>
              <xm:sqref>O3524</xm:sqref>
            </x14:sparkline>
            <x14:sparkline>
              <xm:f>data!A3525:N3525</xm:f>
              <xm:sqref>O3525</xm:sqref>
            </x14:sparkline>
            <x14:sparkline>
              <xm:f>data!A3526:N3526</xm:f>
              <xm:sqref>O3526</xm:sqref>
            </x14:sparkline>
            <x14:sparkline>
              <xm:f>data!A3527:N3527</xm:f>
              <xm:sqref>O3527</xm:sqref>
            </x14:sparkline>
            <x14:sparkline>
              <xm:f>data!A3528:N3528</xm:f>
              <xm:sqref>O3528</xm:sqref>
            </x14:sparkline>
            <x14:sparkline>
              <xm:f>data!A3529:N3529</xm:f>
              <xm:sqref>O3529</xm:sqref>
            </x14:sparkline>
            <x14:sparkline>
              <xm:f>data!A3530:N3530</xm:f>
              <xm:sqref>O3530</xm:sqref>
            </x14:sparkline>
            <x14:sparkline>
              <xm:f>data!A3531:N3531</xm:f>
              <xm:sqref>O3531</xm:sqref>
            </x14:sparkline>
            <x14:sparkline>
              <xm:f>data!A3532:N3532</xm:f>
              <xm:sqref>O3532</xm:sqref>
            </x14:sparkline>
            <x14:sparkline>
              <xm:f>data!A3533:N3533</xm:f>
              <xm:sqref>O3533</xm:sqref>
            </x14:sparkline>
            <x14:sparkline>
              <xm:f>data!A3534:N3534</xm:f>
              <xm:sqref>O3534</xm:sqref>
            </x14:sparkline>
            <x14:sparkline>
              <xm:f>data!A3535:N3535</xm:f>
              <xm:sqref>O3535</xm:sqref>
            </x14:sparkline>
            <x14:sparkline>
              <xm:f>data!A3536:N3536</xm:f>
              <xm:sqref>O3536</xm:sqref>
            </x14:sparkline>
            <x14:sparkline>
              <xm:f>data!A3537:N3537</xm:f>
              <xm:sqref>O3537</xm:sqref>
            </x14:sparkline>
            <x14:sparkline>
              <xm:f>data!A3538:N3538</xm:f>
              <xm:sqref>O3538</xm:sqref>
            </x14:sparkline>
            <x14:sparkline>
              <xm:f>data!A3539:N3539</xm:f>
              <xm:sqref>O3539</xm:sqref>
            </x14:sparkline>
            <x14:sparkline>
              <xm:f>data!A3540:N3540</xm:f>
              <xm:sqref>O3540</xm:sqref>
            </x14:sparkline>
            <x14:sparkline>
              <xm:f>data!A3541:N3541</xm:f>
              <xm:sqref>O3541</xm:sqref>
            </x14:sparkline>
            <x14:sparkline>
              <xm:f>data!A3542:N3542</xm:f>
              <xm:sqref>O3542</xm:sqref>
            </x14:sparkline>
            <x14:sparkline>
              <xm:f>data!A3543:N3543</xm:f>
              <xm:sqref>O3543</xm:sqref>
            </x14:sparkline>
            <x14:sparkline>
              <xm:f>data!A3544:N3544</xm:f>
              <xm:sqref>O3544</xm:sqref>
            </x14:sparkline>
            <x14:sparkline>
              <xm:f>data!A3545:N3545</xm:f>
              <xm:sqref>O3545</xm:sqref>
            </x14:sparkline>
            <x14:sparkline>
              <xm:f>data!A3546:N3546</xm:f>
              <xm:sqref>O3546</xm:sqref>
            </x14:sparkline>
            <x14:sparkline>
              <xm:f>data!A3547:N3547</xm:f>
              <xm:sqref>O3547</xm:sqref>
            </x14:sparkline>
            <x14:sparkline>
              <xm:f>data!A3548:N3548</xm:f>
              <xm:sqref>O3548</xm:sqref>
            </x14:sparkline>
            <x14:sparkline>
              <xm:f>data!A3549:N3549</xm:f>
              <xm:sqref>O3549</xm:sqref>
            </x14:sparkline>
            <x14:sparkline>
              <xm:f>data!A3550:N3550</xm:f>
              <xm:sqref>O3550</xm:sqref>
            </x14:sparkline>
            <x14:sparkline>
              <xm:f>data!A3551:N3551</xm:f>
              <xm:sqref>O3551</xm:sqref>
            </x14:sparkline>
            <x14:sparkline>
              <xm:f>data!A3552:N3552</xm:f>
              <xm:sqref>O3552</xm:sqref>
            </x14:sparkline>
            <x14:sparkline>
              <xm:f>data!A3553:N3553</xm:f>
              <xm:sqref>O3553</xm:sqref>
            </x14:sparkline>
            <x14:sparkline>
              <xm:f>data!A3554:N3554</xm:f>
              <xm:sqref>O3554</xm:sqref>
            </x14:sparkline>
            <x14:sparkline>
              <xm:f>data!A3555:N3555</xm:f>
              <xm:sqref>O3555</xm:sqref>
            </x14:sparkline>
            <x14:sparkline>
              <xm:f>data!A3556:N3556</xm:f>
              <xm:sqref>O3556</xm:sqref>
            </x14:sparkline>
            <x14:sparkline>
              <xm:f>data!A3557:N3557</xm:f>
              <xm:sqref>O3557</xm:sqref>
            </x14:sparkline>
            <x14:sparkline>
              <xm:f>data!A3558:N3558</xm:f>
              <xm:sqref>O3558</xm:sqref>
            </x14:sparkline>
            <x14:sparkline>
              <xm:f>data!A3559:N3559</xm:f>
              <xm:sqref>O3559</xm:sqref>
            </x14:sparkline>
            <x14:sparkline>
              <xm:f>data!A3560:N3560</xm:f>
              <xm:sqref>O3560</xm:sqref>
            </x14:sparkline>
            <x14:sparkline>
              <xm:f>data!A3561:N3561</xm:f>
              <xm:sqref>O3561</xm:sqref>
            </x14:sparkline>
            <x14:sparkline>
              <xm:f>data!A3562:N3562</xm:f>
              <xm:sqref>O3562</xm:sqref>
            </x14:sparkline>
            <x14:sparkline>
              <xm:f>data!A3563:N3563</xm:f>
              <xm:sqref>O3563</xm:sqref>
            </x14:sparkline>
            <x14:sparkline>
              <xm:f>data!A3564:N3564</xm:f>
              <xm:sqref>O3564</xm:sqref>
            </x14:sparkline>
            <x14:sparkline>
              <xm:f>data!A3565:N3565</xm:f>
              <xm:sqref>O3565</xm:sqref>
            </x14:sparkline>
            <x14:sparkline>
              <xm:f>data!A3566:N3566</xm:f>
              <xm:sqref>O3566</xm:sqref>
            </x14:sparkline>
            <x14:sparkline>
              <xm:f>data!A3567:N3567</xm:f>
              <xm:sqref>O3567</xm:sqref>
            </x14:sparkline>
            <x14:sparkline>
              <xm:f>data!A3568:N3568</xm:f>
              <xm:sqref>O3568</xm:sqref>
            </x14:sparkline>
            <x14:sparkline>
              <xm:f>data!A3569:N3569</xm:f>
              <xm:sqref>O3569</xm:sqref>
            </x14:sparkline>
            <x14:sparkline>
              <xm:f>data!A3570:N3570</xm:f>
              <xm:sqref>O3570</xm:sqref>
            </x14:sparkline>
            <x14:sparkline>
              <xm:f>data!A3571:N3571</xm:f>
              <xm:sqref>O3571</xm:sqref>
            </x14:sparkline>
            <x14:sparkline>
              <xm:f>data!A3572:N3572</xm:f>
              <xm:sqref>O3572</xm:sqref>
            </x14:sparkline>
            <x14:sparkline>
              <xm:f>data!A3573:N3573</xm:f>
              <xm:sqref>O3573</xm:sqref>
            </x14:sparkline>
            <x14:sparkline>
              <xm:f>data!A3574:N3574</xm:f>
              <xm:sqref>O3574</xm:sqref>
            </x14:sparkline>
            <x14:sparkline>
              <xm:f>data!A3575:N3575</xm:f>
              <xm:sqref>O3575</xm:sqref>
            </x14:sparkline>
            <x14:sparkline>
              <xm:f>data!A3576:N3576</xm:f>
              <xm:sqref>O3576</xm:sqref>
            </x14:sparkline>
            <x14:sparkline>
              <xm:f>data!A3577:N3577</xm:f>
              <xm:sqref>O3577</xm:sqref>
            </x14:sparkline>
            <x14:sparkline>
              <xm:f>data!A3578:N3578</xm:f>
              <xm:sqref>O3578</xm:sqref>
            </x14:sparkline>
            <x14:sparkline>
              <xm:f>data!A3579:N3579</xm:f>
              <xm:sqref>O3579</xm:sqref>
            </x14:sparkline>
            <x14:sparkline>
              <xm:f>data!A3580:N3580</xm:f>
              <xm:sqref>O3580</xm:sqref>
            </x14:sparkline>
            <x14:sparkline>
              <xm:f>data!A3581:N3581</xm:f>
              <xm:sqref>O3581</xm:sqref>
            </x14:sparkline>
            <x14:sparkline>
              <xm:f>data!A3582:N3582</xm:f>
              <xm:sqref>O3582</xm:sqref>
            </x14:sparkline>
            <x14:sparkline>
              <xm:f>data!A3583:N3583</xm:f>
              <xm:sqref>O3583</xm:sqref>
            </x14:sparkline>
            <x14:sparkline>
              <xm:f>data!A3584:N3584</xm:f>
              <xm:sqref>O3584</xm:sqref>
            </x14:sparkline>
            <x14:sparkline>
              <xm:f>data!A3585:N3585</xm:f>
              <xm:sqref>O3585</xm:sqref>
            </x14:sparkline>
            <x14:sparkline>
              <xm:f>data!A3586:N3586</xm:f>
              <xm:sqref>O3586</xm:sqref>
            </x14:sparkline>
            <x14:sparkline>
              <xm:f>data!A3587:N3587</xm:f>
              <xm:sqref>O3587</xm:sqref>
            </x14:sparkline>
            <x14:sparkline>
              <xm:f>data!A3588:N3588</xm:f>
              <xm:sqref>O3588</xm:sqref>
            </x14:sparkline>
            <x14:sparkline>
              <xm:f>data!A3589:N3589</xm:f>
              <xm:sqref>O3589</xm:sqref>
            </x14:sparkline>
            <x14:sparkline>
              <xm:f>data!A3590:N3590</xm:f>
              <xm:sqref>O3590</xm:sqref>
            </x14:sparkline>
            <x14:sparkline>
              <xm:f>data!A3591:N3591</xm:f>
              <xm:sqref>O3591</xm:sqref>
            </x14:sparkline>
            <x14:sparkline>
              <xm:f>data!A3592:N3592</xm:f>
              <xm:sqref>O3592</xm:sqref>
            </x14:sparkline>
            <x14:sparkline>
              <xm:f>data!A3593:N3593</xm:f>
              <xm:sqref>O3593</xm:sqref>
            </x14:sparkline>
            <x14:sparkline>
              <xm:f>data!A3594:N3594</xm:f>
              <xm:sqref>O3594</xm:sqref>
            </x14:sparkline>
            <x14:sparkline>
              <xm:f>data!A3595:N3595</xm:f>
              <xm:sqref>O3595</xm:sqref>
            </x14:sparkline>
            <x14:sparkline>
              <xm:f>data!A3596:N3596</xm:f>
              <xm:sqref>O3596</xm:sqref>
            </x14:sparkline>
            <x14:sparkline>
              <xm:f>data!A3597:N3597</xm:f>
              <xm:sqref>O3597</xm:sqref>
            </x14:sparkline>
            <x14:sparkline>
              <xm:f>data!A3598:N3598</xm:f>
              <xm:sqref>O3598</xm:sqref>
            </x14:sparkline>
            <x14:sparkline>
              <xm:f>data!A3599:N3599</xm:f>
              <xm:sqref>O3599</xm:sqref>
            </x14:sparkline>
            <x14:sparkline>
              <xm:f>data!A3600:N3600</xm:f>
              <xm:sqref>O3600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9D8C-8FF4-474B-B797-426F2CD1D9F9}">
  <dimension ref="A1:AQ218"/>
  <sheetViews>
    <sheetView tabSelected="1" zoomScale="10" zoomScaleNormal="10" workbookViewId="0">
      <selection activeCell="AL116" sqref="AL116"/>
    </sheetView>
  </sheetViews>
  <sheetFormatPr defaultColWidth="20.77734375" defaultRowHeight="15" x14ac:dyDescent="0.25"/>
  <cols>
    <col min="1" max="1" width="20.77734375" style="13"/>
    <col min="2" max="4" width="23.33203125" style="13" bestFit="1" customWidth="1"/>
    <col min="5" max="5" width="20.77734375" style="13" customWidth="1"/>
    <col min="6" max="6" width="23.33203125" style="13" bestFit="1" customWidth="1"/>
    <col min="7" max="22" width="20.77734375" style="13"/>
    <col min="23" max="23" width="20.77734375" style="17"/>
    <col min="24" max="16384" width="20.77734375" style="13"/>
  </cols>
  <sheetData>
    <row r="1" spans="3:42" x14ac:dyDescent="0.25">
      <c r="W1" s="13"/>
    </row>
    <row r="2" spans="3:42" x14ac:dyDescent="0.25">
      <c r="W2" s="13"/>
    </row>
    <row r="3" spans="3:42" x14ac:dyDescent="0.25">
      <c r="W3" s="13"/>
    </row>
    <row r="4" spans="3:42" x14ac:dyDescent="0.25">
      <c r="C4" s="11" t="s">
        <v>44</v>
      </c>
      <c r="D4" s="12">
        <f>COUNT(Table1[Patinet_ID])</f>
        <v>3599</v>
      </c>
      <c r="W4" s="13"/>
    </row>
    <row r="5" spans="3:42" x14ac:dyDescent="0.25">
      <c r="W5" s="13"/>
    </row>
    <row r="6" spans="3:42" x14ac:dyDescent="0.25">
      <c r="C6" s="11" t="s">
        <v>45</v>
      </c>
      <c r="D6" s="12">
        <f>COUNTA(data!A3600:N3600)</f>
        <v>14</v>
      </c>
      <c r="W6" s="13"/>
    </row>
    <row r="7" spans="3:42" x14ac:dyDescent="0.25">
      <c r="W7" s="13"/>
    </row>
    <row r="8" spans="3:42" x14ac:dyDescent="0.25">
      <c r="W8" s="13"/>
    </row>
    <row r="9" spans="3:42" ht="16.8" customHeight="1" x14ac:dyDescent="0.25">
      <c r="C9" s="36" t="s">
        <v>41</v>
      </c>
      <c r="D9" s="37"/>
      <c r="E9" s="37"/>
      <c r="F9" s="37"/>
      <c r="I9" s="36" t="s">
        <v>1</v>
      </c>
      <c r="J9" s="37"/>
      <c r="K9" s="37"/>
      <c r="L9" s="37"/>
      <c r="N9" s="31" t="s">
        <v>2</v>
      </c>
      <c r="O9" s="31"/>
      <c r="P9" s="31"/>
      <c r="Q9" s="31"/>
      <c r="S9" s="31" t="s">
        <v>3</v>
      </c>
      <c r="T9" s="31"/>
      <c r="U9" s="31"/>
      <c r="V9" s="31"/>
      <c r="W9" s="18"/>
      <c r="X9" s="31" t="s">
        <v>4</v>
      </c>
      <c r="Y9" s="31"/>
      <c r="Z9" s="31"/>
      <c r="AA9" s="31"/>
      <c r="AC9" s="31" t="s">
        <v>5</v>
      </c>
      <c r="AD9" s="31"/>
      <c r="AE9" s="31"/>
      <c r="AF9" s="31"/>
      <c r="AH9" s="31" t="str">
        <f>data!G1</f>
        <v>Hair_Phenotype</v>
      </c>
      <c r="AI9" s="31"/>
      <c r="AJ9" s="31"/>
      <c r="AK9" s="31"/>
      <c r="AM9" s="31" t="str">
        <f>data!I1</f>
        <v>skin_conductance</v>
      </c>
      <c r="AN9" s="31"/>
      <c r="AO9" s="31"/>
      <c r="AP9" s="31"/>
    </row>
    <row r="10" spans="3:42" x14ac:dyDescent="0.25">
      <c r="C10" s="11" t="s">
        <v>39</v>
      </c>
      <c r="D10" s="11" t="s">
        <v>46</v>
      </c>
      <c r="E10" s="11" t="s">
        <v>40</v>
      </c>
      <c r="F10" s="11" t="s">
        <v>42</v>
      </c>
      <c r="I10" s="11" t="s">
        <v>47</v>
      </c>
      <c r="J10" s="11" t="s">
        <v>46</v>
      </c>
      <c r="K10" s="11" t="s">
        <v>40</v>
      </c>
      <c r="L10" s="11" t="s">
        <v>42</v>
      </c>
      <c r="N10" s="11" t="s">
        <v>47</v>
      </c>
      <c r="O10" s="11" t="s">
        <v>46</v>
      </c>
      <c r="P10" s="11" t="s">
        <v>40</v>
      </c>
      <c r="Q10" s="11" t="s">
        <v>42</v>
      </c>
      <c r="S10" s="11" t="s">
        <v>47</v>
      </c>
      <c r="T10" s="11" t="s">
        <v>46</v>
      </c>
      <c r="U10" s="11" t="s">
        <v>40</v>
      </c>
      <c r="V10" s="11" t="s">
        <v>42</v>
      </c>
      <c r="W10" s="13"/>
      <c r="X10" s="11" t="s">
        <v>47</v>
      </c>
      <c r="Y10" s="11" t="s">
        <v>46</v>
      </c>
      <c r="Z10" s="11" t="s">
        <v>40</v>
      </c>
      <c r="AA10" s="11" t="s">
        <v>42</v>
      </c>
      <c r="AC10" s="11" t="s">
        <v>47</v>
      </c>
      <c r="AD10" s="11" t="s">
        <v>46</v>
      </c>
      <c r="AE10" s="11" t="s">
        <v>40</v>
      </c>
      <c r="AF10" s="11" t="s">
        <v>42</v>
      </c>
      <c r="AH10" s="11" t="s">
        <v>47</v>
      </c>
      <c r="AI10" s="11" t="s">
        <v>46</v>
      </c>
      <c r="AJ10" s="11" t="s">
        <v>40</v>
      </c>
      <c r="AK10" s="11" t="s">
        <v>42</v>
      </c>
      <c r="AM10" s="11" t="s">
        <v>47</v>
      </c>
      <c r="AN10" s="11" t="s">
        <v>46</v>
      </c>
      <c r="AO10" s="11" t="s">
        <v>40</v>
      </c>
      <c r="AP10" s="11" t="s">
        <v>42</v>
      </c>
    </row>
    <row r="11" spans="3:42" x14ac:dyDescent="0.25">
      <c r="C11" s="12" t="s">
        <v>37</v>
      </c>
      <c r="D11" s="12">
        <f>COUNTIF(Table1[Trauma_Severity],C11)</f>
        <v>1191</v>
      </c>
      <c r="E11" s="12">
        <f>COUNTIF(Table1[Trauma_Severity],C11)/COUNTA(Table1[Trauma_Severity])</f>
        <v>0.33092525701583775</v>
      </c>
      <c r="F11" s="14">
        <f>E11</f>
        <v>0.33092525701583775</v>
      </c>
      <c r="I11" s="12">
        <v>10</v>
      </c>
      <c r="J11" s="12">
        <f>COUNTIF(Table1[EEG_Signal_Amplitude],I11)</f>
        <v>57</v>
      </c>
      <c r="K11" s="12">
        <f>J11/COUNTA(Table1[EEG_Signal_Amplitude])</f>
        <v>1.5837732703528756E-2</v>
      </c>
      <c r="L11" s="14">
        <f>J11/COUNTA(Table1[EEG_Signal_Amplitude])</f>
        <v>1.5837732703528756E-2</v>
      </c>
      <c r="N11" s="12">
        <f>data!C2</f>
        <v>1.5660000000000001</v>
      </c>
      <c r="O11" s="12">
        <f>COUNTIF(Table1[EEG_Delta_band],perhitungan!N11)</f>
        <v>1</v>
      </c>
      <c r="P11" s="12">
        <f>O11/COUNTA(Table1[EEG_Delta_band])</f>
        <v>2.7785495971103082E-4</v>
      </c>
      <c r="Q11" s="14">
        <f>P11</f>
        <v>2.7785495971103082E-4</v>
      </c>
      <c r="S11" s="12">
        <f>data!D2</f>
        <v>4.7816999999999998</v>
      </c>
      <c r="T11" s="12">
        <f>COUNTIF(Table1[EEG_Theta_band],perhitungan!S11)</f>
        <v>1</v>
      </c>
      <c r="U11" s="12">
        <f>T11/COUNTA(Table1[EEG_Delta_band])</f>
        <v>2.7785495971103082E-4</v>
      </c>
      <c r="V11" s="14">
        <f>U11</f>
        <v>2.7785495971103082E-4</v>
      </c>
      <c r="W11" s="13"/>
      <c r="X11" s="12">
        <f>data!E2</f>
        <v>8.5005000000000006</v>
      </c>
      <c r="Y11" s="12">
        <f>COUNTIF(Table1[EEG_Alpha_band],perhitungan!X11)</f>
        <v>1</v>
      </c>
      <c r="Z11" s="12">
        <f>Y11/COUNTA(Table1[EEG_Delta_band])</f>
        <v>2.7785495971103082E-4</v>
      </c>
      <c r="AA11" s="14">
        <f>Z11</f>
        <v>2.7785495971103082E-4</v>
      </c>
      <c r="AC11" s="12">
        <f>data!F2</f>
        <v>19.924800000000001</v>
      </c>
      <c r="AD11" s="12">
        <f>COUNTIF(Table1[EEG_Beta_band],perhitungan!AC11)</f>
        <v>1</v>
      </c>
      <c r="AE11" s="12">
        <f>AD11/COUNTA(Table1[EEG_Delta_band])</f>
        <v>2.7785495971103082E-4</v>
      </c>
      <c r="AF11" s="14">
        <f>AE11</f>
        <v>2.7785495971103082E-4</v>
      </c>
      <c r="AH11" s="12" t="str">
        <f>data!G2</f>
        <v>No_hair</v>
      </c>
      <c r="AI11" s="12">
        <f>COUNTIF(Table1[Hair_Phenotype],perhitungan!AH11)</f>
        <v>946</v>
      </c>
      <c r="AJ11" s="12">
        <f>AI11/COUNTA(Table1[EEG_Delta_band])</f>
        <v>0.26285079188663518</v>
      </c>
      <c r="AK11" s="14">
        <f>AJ11</f>
        <v>0.26285079188663518</v>
      </c>
      <c r="AM11" s="12" t="s">
        <v>32</v>
      </c>
      <c r="AN11" s="12">
        <f>COUNTIF(Table1[skin_conductance],perhitungan!AM11)</f>
        <v>1200</v>
      </c>
      <c r="AO11" s="12">
        <f>AN11/COUNTA(Table1[EEG_Delta_band])</f>
        <v>0.33342595165323702</v>
      </c>
      <c r="AP11" s="14">
        <f>AO11</f>
        <v>0.33342595165323702</v>
      </c>
    </row>
    <row r="12" spans="3:42" x14ac:dyDescent="0.25">
      <c r="C12" s="12" t="s">
        <v>21</v>
      </c>
      <c r="D12" s="12">
        <f>COUNTIF(Table1[Trauma_Severity],C12)</f>
        <v>1201</v>
      </c>
      <c r="E12" s="12">
        <f>COUNTIF(Table1[Trauma_Severity],C12)/COUNTA(Table1[Trauma_Severity])</f>
        <v>0.33370380661294802</v>
      </c>
      <c r="F12" s="14">
        <f>E12</f>
        <v>0.33370380661294802</v>
      </c>
      <c r="I12" s="12">
        <v>11</v>
      </c>
      <c r="J12" s="12">
        <f>COUNTIF(Table1[EEG_Signal_Amplitude],I12)</f>
        <v>67</v>
      </c>
      <c r="K12" s="12">
        <f>J12/COUNTA(Table1[EEG_Signal_Amplitude])</f>
        <v>1.8616282300639067E-2</v>
      </c>
      <c r="L12" s="14">
        <f>J12/COUNTA(Table1[EEG_Signal_Amplitude])</f>
        <v>1.8616282300639067E-2</v>
      </c>
      <c r="N12" s="12">
        <f>data!C3</f>
        <v>2.4887000000000001</v>
      </c>
      <c r="O12" s="12">
        <f>COUNTIF(Table1[EEG_Delta_band],perhitungan!N12)</f>
        <v>1</v>
      </c>
      <c r="P12" s="12">
        <f>O12/COUNTA(Table1[EEG_Delta_band])</f>
        <v>2.7785495971103082E-4</v>
      </c>
      <c r="Q12" s="14">
        <f t="shared" ref="Q12:Q75" si="0">P12</f>
        <v>2.7785495971103082E-4</v>
      </c>
      <c r="S12" s="12">
        <f>data!D3</f>
        <v>5.2680999999999996</v>
      </c>
      <c r="T12" s="12">
        <f>COUNTIF(Table1[EEG_Theta_band],perhitungan!S12)</f>
        <v>1</v>
      </c>
      <c r="U12" s="12">
        <f>T12/COUNTA(Table1[EEG_Delta_band])</f>
        <v>2.7785495971103082E-4</v>
      </c>
      <c r="V12" s="14">
        <f t="shared" ref="V12:V74" si="1">U12</f>
        <v>2.7785495971103082E-4</v>
      </c>
      <c r="W12" s="13"/>
      <c r="X12" s="12">
        <f>data!E3</f>
        <v>11.3247</v>
      </c>
      <c r="Y12" s="12">
        <f>COUNTIF(Table1[EEG_Alpha_band],perhitungan!X12)</f>
        <v>2</v>
      </c>
      <c r="Z12" s="12">
        <f>Y12/COUNTA(Table1[EEG_Delta_band])</f>
        <v>5.5570991942206164E-4</v>
      </c>
      <c r="AA12" s="14">
        <f t="shared" ref="AA12:AA74" si="2">Z12</f>
        <v>5.5570991942206164E-4</v>
      </c>
      <c r="AC12" s="12">
        <f>data!F3</f>
        <v>22.346</v>
      </c>
      <c r="AD12" s="12">
        <f>COUNTIF(Table1[EEG_Beta_band],perhitungan!AC12)</f>
        <v>1</v>
      </c>
      <c r="AE12" s="12">
        <f>AD12/COUNTA(Table1[EEG_Delta_band])</f>
        <v>2.7785495971103082E-4</v>
      </c>
      <c r="AF12" s="14">
        <f t="shared" ref="AF12:AF72" si="3">AE12</f>
        <v>2.7785495971103082E-4</v>
      </c>
      <c r="AH12" s="22" t="s">
        <v>30</v>
      </c>
      <c r="AI12" s="12">
        <f>COUNTIF(Table1[Hair_Phenotype],perhitungan!AH12)</f>
        <v>900</v>
      </c>
      <c r="AJ12" s="12">
        <f>AI12/COUNTA(Table1[EEG_Delta_band])</f>
        <v>0.25006946373992778</v>
      </c>
      <c r="AK12" s="14">
        <f t="shared" ref="AK12:AK14" si="4">AJ12</f>
        <v>0.25006946373992778</v>
      </c>
      <c r="AM12" s="12" t="s">
        <v>16</v>
      </c>
      <c r="AN12" s="12">
        <f>COUNTIF(Table1[skin_conductance],perhitungan!AM12)</f>
        <v>1200</v>
      </c>
      <c r="AO12" s="12">
        <f>AN12/COUNTA(Table1[EEG_Delta_band])</f>
        <v>0.33342595165323702</v>
      </c>
      <c r="AP12" s="14">
        <f>AO12</f>
        <v>0.33342595165323702</v>
      </c>
    </row>
    <row r="13" spans="3:42" x14ac:dyDescent="0.25">
      <c r="C13" s="12" t="s">
        <v>28</v>
      </c>
      <c r="D13" s="12">
        <f>COUNTIF(Table1[Trauma_Severity],C13)</f>
        <v>1207</v>
      </c>
      <c r="E13" s="12">
        <f>COUNTIF(Table1[Trauma_Severity],C13)/COUNTA(Table1[Trauma_Severity])</f>
        <v>0.33537093637121423</v>
      </c>
      <c r="F13" s="14">
        <f>E13</f>
        <v>0.33537093637121423</v>
      </c>
      <c r="I13" s="12">
        <v>12</v>
      </c>
      <c r="J13" s="12">
        <f>COUNTIF(Table1[EEG_Signal_Amplitude],I13)</f>
        <v>51</v>
      </c>
      <c r="K13" s="12">
        <f>J13/COUNTA(Table1[EEG_Signal_Amplitude])</f>
        <v>1.4170602945262572E-2</v>
      </c>
      <c r="L13" s="14">
        <f>J13/COUNTA(Table1[EEG_Signal_Amplitude])</f>
        <v>1.4170602945262572E-2</v>
      </c>
      <c r="N13" s="12">
        <f>data!C4</f>
        <v>1.1055999999999999</v>
      </c>
      <c r="O13" s="12">
        <f>COUNTIF(Table1[EEG_Delta_band],perhitungan!N13)</f>
        <v>1</v>
      </c>
      <c r="P13" s="12">
        <f>O13/COUNTA(Table1[EEG_Delta_band])</f>
        <v>2.7785495971103082E-4</v>
      </c>
      <c r="Q13" s="14">
        <f t="shared" si="0"/>
        <v>2.7785495971103082E-4</v>
      </c>
      <c r="S13" s="12">
        <f>data!D4</f>
        <v>4.6901000000000002</v>
      </c>
      <c r="T13" s="12">
        <f>COUNTIF(Table1[EEG_Theta_band],perhitungan!S13)</f>
        <v>1</v>
      </c>
      <c r="U13" s="12">
        <f>T13/COUNTA(Table1[EEG_Delta_band])</f>
        <v>2.7785495971103082E-4</v>
      </c>
      <c r="V13" s="14">
        <f t="shared" si="1"/>
        <v>2.7785495971103082E-4</v>
      </c>
      <c r="W13" s="13"/>
      <c r="X13" s="12">
        <f>data!E4</f>
        <v>8.5655000000000001</v>
      </c>
      <c r="Y13" s="12">
        <f>COUNTIF(Table1[EEG_Alpha_band],perhitungan!X13)</f>
        <v>1</v>
      </c>
      <c r="Z13" s="12">
        <f>Y13/COUNTA(Table1[EEG_Delta_band])</f>
        <v>2.7785495971103082E-4</v>
      </c>
      <c r="AA13" s="14">
        <f t="shared" si="2"/>
        <v>2.7785495971103082E-4</v>
      </c>
      <c r="AC13" s="12">
        <f>data!F4</f>
        <v>18.017900000000001</v>
      </c>
      <c r="AD13" s="12">
        <f>COUNTIF(Table1[EEG_Beta_band],perhitungan!AC13)</f>
        <v>1</v>
      </c>
      <c r="AE13" s="12">
        <f>AD13/COUNTA(Table1[EEG_Delta_band])</f>
        <v>2.7785495971103082E-4</v>
      </c>
      <c r="AF13" s="14">
        <f t="shared" si="3"/>
        <v>2.7785495971103082E-4</v>
      </c>
      <c r="AH13" s="22" t="s">
        <v>14</v>
      </c>
      <c r="AI13" s="12">
        <f>COUNTIF(Table1[Hair_Phenotype],perhitungan!AH13)</f>
        <v>911</v>
      </c>
      <c r="AJ13" s="12">
        <f>AI13/COUNTA(Table1[EEG_Delta_band])</f>
        <v>0.2531258682967491</v>
      </c>
      <c r="AK13" s="14">
        <f t="shared" si="4"/>
        <v>0.2531258682967491</v>
      </c>
      <c r="AM13" s="12" t="s">
        <v>23</v>
      </c>
      <c r="AN13" s="12">
        <f>COUNTIF(Table1[skin_conductance],perhitungan!AM13)</f>
        <v>1199</v>
      </c>
      <c r="AO13" s="12">
        <f>AN13/COUNTA(Table1[EEG_Delta_band])</f>
        <v>0.33314809669352596</v>
      </c>
      <c r="AP13" s="14">
        <f>AO13</f>
        <v>0.33314809669352596</v>
      </c>
    </row>
    <row r="14" spans="3:42" ht="15.6" x14ac:dyDescent="0.25">
      <c r="C14" s="11" t="s">
        <v>43</v>
      </c>
      <c r="D14" s="15">
        <f>SUM(D11:D13)</f>
        <v>3599</v>
      </c>
      <c r="E14" s="15">
        <f>SUM(E11:E13)</f>
        <v>1</v>
      </c>
      <c r="F14" s="16">
        <f>SUM(F11:F13)</f>
        <v>1</v>
      </c>
      <c r="I14" s="12">
        <v>13</v>
      </c>
      <c r="J14" s="12">
        <f>COUNTIF(Table1[EEG_Signal_Amplitude],I14)</f>
        <v>48</v>
      </c>
      <c r="K14" s="12">
        <f>J14/COUNTA(Table1[EEG_Signal_Amplitude])</f>
        <v>1.3337038066129481E-2</v>
      </c>
      <c r="L14" s="14">
        <f>J14/COUNTA(Table1[EEG_Signal_Amplitude])</f>
        <v>1.3337038066129481E-2</v>
      </c>
      <c r="N14" s="12">
        <f>data!C5</f>
        <v>2.0707</v>
      </c>
      <c r="O14" s="12">
        <f>COUNTIF(Table1[EEG_Delta_band],perhitungan!N14)</f>
        <v>1</v>
      </c>
      <c r="P14" s="12">
        <f>O14/COUNTA(Table1[EEG_Delta_band])</f>
        <v>2.7785495971103082E-4</v>
      </c>
      <c r="Q14" s="14">
        <f t="shared" si="0"/>
        <v>2.7785495971103082E-4</v>
      </c>
      <c r="S14" s="12">
        <f>data!D5</f>
        <v>5.4722999999999997</v>
      </c>
      <c r="T14" s="12">
        <f>COUNTIF(Table1[EEG_Theta_band],perhitungan!S14)</f>
        <v>1</v>
      </c>
      <c r="U14" s="12">
        <f>T14/COUNTA(Table1[EEG_Delta_band])</f>
        <v>2.7785495971103082E-4</v>
      </c>
      <c r="V14" s="14">
        <f t="shared" si="1"/>
        <v>2.7785495971103082E-4</v>
      </c>
      <c r="W14" s="13"/>
      <c r="X14" s="12">
        <f>data!E5</f>
        <v>11.214700000000001</v>
      </c>
      <c r="Y14" s="12">
        <f>COUNTIF(Table1[EEG_Alpha_band],perhitungan!X14)</f>
        <v>1</v>
      </c>
      <c r="Z14" s="12">
        <f>Y14/COUNTA(Table1[EEG_Delta_band])</f>
        <v>2.7785495971103082E-4</v>
      </c>
      <c r="AA14" s="14">
        <f t="shared" si="2"/>
        <v>2.7785495971103082E-4</v>
      </c>
      <c r="AC14" s="12">
        <f>data!F5</f>
        <v>21.5154</v>
      </c>
      <c r="AD14" s="12">
        <f>COUNTIF(Table1[EEG_Beta_band],perhitungan!AC14)</f>
        <v>1</v>
      </c>
      <c r="AE14" s="12">
        <f>AD14/COUNTA(Table1[EEG_Delta_band])</f>
        <v>2.7785495971103082E-4</v>
      </c>
      <c r="AF14" s="14">
        <f t="shared" si="3"/>
        <v>2.7785495971103082E-4</v>
      </c>
      <c r="AH14" s="22" t="s">
        <v>29</v>
      </c>
      <c r="AI14" s="12">
        <f>COUNTIF(Table1[Hair_Phenotype],perhitungan!AH14)</f>
        <v>842</v>
      </c>
      <c r="AJ14" s="12">
        <f>AI14/COUNTA(Table1[EEG_Delta_band])</f>
        <v>0.23395387607668797</v>
      </c>
      <c r="AK14" s="14">
        <f t="shared" si="4"/>
        <v>0.23395387607668797</v>
      </c>
      <c r="AM14" s="19" t="s">
        <v>43</v>
      </c>
      <c r="AN14" s="19">
        <f>SUM(AN11:AN13)</f>
        <v>3599</v>
      </c>
      <c r="AO14" s="19">
        <f>SUM(AO11:AO13)</f>
        <v>1</v>
      </c>
      <c r="AP14" s="20">
        <f>SUM(AP11:AP13)</f>
        <v>1</v>
      </c>
    </row>
    <row r="15" spans="3:42" ht="15.6" x14ac:dyDescent="0.25">
      <c r="I15" s="12">
        <v>14</v>
      </c>
      <c r="J15" s="12">
        <f>COUNTIF(Table1[EEG_Signal_Amplitude],I15)</f>
        <v>52</v>
      </c>
      <c r="K15" s="12">
        <f>J15/COUNTA(Table1[EEG_Signal_Amplitude])</f>
        <v>1.4448457904973604E-2</v>
      </c>
      <c r="L15" s="14">
        <f>J15/COUNTA(Table1[EEG_Signal_Amplitude])</f>
        <v>1.4448457904973604E-2</v>
      </c>
      <c r="N15" s="12">
        <f>data!C6</f>
        <v>2.9786999999999999</v>
      </c>
      <c r="O15" s="12">
        <f>COUNTIF(Table1[EEG_Delta_band],perhitungan!N15)</f>
        <v>1</v>
      </c>
      <c r="P15" s="12">
        <f>O15/COUNTA(Table1[EEG_Delta_band])</f>
        <v>2.7785495971103082E-4</v>
      </c>
      <c r="Q15" s="14">
        <f t="shared" si="0"/>
        <v>2.7785495971103082E-4</v>
      </c>
      <c r="S15" s="12">
        <f>data!D6</f>
        <v>5.0331000000000001</v>
      </c>
      <c r="T15" s="12">
        <f>COUNTIF(Table1[EEG_Theta_band],perhitungan!S15)</f>
        <v>1</v>
      </c>
      <c r="U15" s="12">
        <f>T15/COUNTA(Table1[EEG_Delta_band])</f>
        <v>2.7785495971103082E-4</v>
      </c>
      <c r="V15" s="14">
        <f t="shared" si="1"/>
        <v>2.7785495971103082E-4</v>
      </c>
      <c r="W15" s="13"/>
      <c r="X15" s="12">
        <f>data!E6</f>
        <v>11.4856</v>
      </c>
      <c r="Y15" s="12">
        <f>COUNTIF(Table1[EEG_Alpha_band],perhitungan!X15)</f>
        <v>1</v>
      </c>
      <c r="Z15" s="12">
        <f>Y15/COUNTA(Table1[EEG_Delta_band])</f>
        <v>2.7785495971103082E-4</v>
      </c>
      <c r="AA15" s="14">
        <f t="shared" si="2"/>
        <v>2.7785495971103082E-4</v>
      </c>
      <c r="AC15" s="12">
        <f>data!F6</f>
        <v>22.7546</v>
      </c>
      <c r="AD15" s="12">
        <f>COUNTIF(Table1[EEG_Beta_band],perhitungan!AC15)</f>
        <v>1</v>
      </c>
      <c r="AE15" s="12">
        <f>AD15/COUNTA(Table1[EEG_Delta_band])</f>
        <v>2.7785495971103082E-4</v>
      </c>
      <c r="AF15" s="14">
        <f t="shared" si="3"/>
        <v>2.7785495971103082E-4</v>
      </c>
      <c r="AH15" s="19" t="s">
        <v>43</v>
      </c>
      <c r="AI15" s="19">
        <f>SUM(AI11:AI14)</f>
        <v>3599</v>
      </c>
      <c r="AJ15" s="19">
        <f>SUM(AJ11:AJ14)</f>
        <v>1</v>
      </c>
      <c r="AK15" s="20">
        <f>SUM(AK11:AK14)</f>
        <v>1</v>
      </c>
    </row>
    <row r="16" spans="3:42" x14ac:dyDescent="0.25">
      <c r="I16" s="12">
        <v>15</v>
      </c>
      <c r="J16" s="12">
        <f>COUNTIF(Table1[EEG_Signal_Amplitude],I16)</f>
        <v>51</v>
      </c>
      <c r="K16" s="12">
        <f>J16/COUNTA(Table1[EEG_Signal_Amplitude])</f>
        <v>1.4170602945262572E-2</v>
      </c>
      <c r="L16" s="14">
        <f>J16/COUNTA(Table1[EEG_Signal_Amplitude])</f>
        <v>1.4170602945262572E-2</v>
      </c>
      <c r="N16" s="12">
        <f>data!C7</f>
        <v>3.4573999999999998</v>
      </c>
      <c r="O16" s="12">
        <f>COUNTIF(Table1[EEG_Delta_band],perhitungan!N16)</f>
        <v>1</v>
      </c>
      <c r="P16" s="12">
        <f>O16/COUNTA(Table1[EEG_Delta_band])</f>
        <v>2.7785495971103082E-4</v>
      </c>
      <c r="Q16" s="14">
        <f t="shared" si="0"/>
        <v>2.7785495971103082E-4</v>
      </c>
      <c r="S16" s="12">
        <f>data!D7</f>
        <v>6.3583999999999996</v>
      </c>
      <c r="T16" s="12">
        <f>COUNTIF(Table1[EEG_Theta_band],perhitungan!S16)</f>
        <v>1</v>
      </c>
      <c r="U16" s="12">
        <f>T16/COUNTA(Table1[EEG_Delta_band])</f>
        <v>2.7785495971103082E-4</v>
      </c>
      <c r="V16" s="14">
        <f t="shared" si="1"/>
        <v>2.7785495971103082E-4</v>
      </c>
      <c r="W16" s="13"/>
      <c r="X16" s="12">
        <f>data!E7</f>
        <v>14.5436</v>
      </c>
      <c r="Y16" s="12">
        <f>COUNTIF(Table1[EEG_Alpha_band],perhitungan!X16)</f>
        <v>1</v>
      </c>
      <c r="Z16" s="12">
        <f>Y16/COUNTA(Table1[EEG_Delta_band])</f>
        <v>2.7785495971103082E-4</v>
      </c>
      <c r="AA16" s="14">
        <f t="shared" si="2"/>
        <v>2.7785495971103082E-4</v>
      </c>
      <c r="AC16" s="12">
        <f>data!F7</f>
        <v>27.526299999999999</v>
      </c>
      <c r="AD16" s="12">
        <f>COUNTIF(Table1[EEG_Beta_band],perhitungan!AC16)</f>
        <v>1</v>
      </c>
      <c r="AE16" s="12">
        <f>AD16/COUNTA(Table1[EEG_Delta_band])</f>
        <v>2.7785495971103082E-4</v>
      </c>
      <c r="AF16" s="14">
        <f t="shared" si="3"/>
        <v>2.7785495971103082E-4</v>
      </c>
    </row>
    <row r="17" spans="1:42" ht="15.6" x14ac:dyDescent="0.25">
      <c r="I17" s="12">
        <v>16</v>
      </c>
      <c r="J17" s="12">
        <f>COUNTIF(Table1[EEG_Signal_Amplitude],I17)</f>
        <v>83</v>
      </c>
      <c r="K17" s="12">
        <f>J17/COUNTA(Table1[EEG_Signal_Amplitude])</f>
        <v>2.306196165601556E-2</v>
      </c>
      <c r="L17" s="14">
        <f>J17/COUNTA(Table1[EEG_Signal_Amplitude])</f>
        <v>2.306196165601556E-2</v>
      </c>
      <c r="N17" s="12">
        <f>data!C8</f>
        <v>2.4986999999999999</v>
      </c>
      <c r="O17" s="12">
        <f>COUNTIF(Table1[EEG_Delta_band],perhitungan!N17)</f>
        <v>1</v>
      </c>
      <c r="P17" s="12">
        <f>O17/COUNTA(Table1[EEG_Delta_band])</f>
        <v>2.7785495971103082E-4</v>
      </c>
      <c r="Q17" s="14">
        <f t="shared" si="0"/>
        <v>2.7785495971103082E-4</v>
      </c>
      <c r="S17" s="12">
        <f>data!D8</f>
        <v>5.0393999999999997</v>
      </c>
      <c r="T17" s="12">
        <f>COUNTIF(Table1[EEG_Theta_band],perhitungan!S17)</f>
        <v>1</v>
      </c>
      <c r="U17" s="12">
        <f>T17/COUNTA(Table1[EEG_Delta_band])</f>
        <v>2.7785495971103082E-4</v>
      </c>
      <c r="V17" s="14">
        <f t="shared" si="1"/>
        <v>2.7785495971103082E-4</v>
      </c>
      <c r="W17" s="13"/>
      <c r="X17" s="12">
        <f>data!E9</f>
        <v>13.638400000000001</v>
      </c>
      <c r="Y17" s="12">
        <f>COUNTIF(Table1[EEG_Alpha_band],perhitungan!X17)</f>
        <v>1</v>
      </c>
      <c r="Z17" s="12">
        <f>Y17/COUNTA(Table1[EEG_Delta_band])</f>
        <v>2.7785495971103082E-4</v>
      </c>
      <c r="AA17" s="14">
        <f t="shared" si="2"/>
        <v>2.7785495971103082E-4</v>
      </c>
      <c r="AC17" s="12">
        <f>data!F8</f>
        <v>21.358699999999999</v>
      </c>
      <c r="AD17" s="12">
        <f>COUNTIF(Table1[EEG_Beta_band],perhitungan!AC17)</f>
        <v>1</v>
      </c>
      <c r="AE17" s="12">
        <f>AD17/COUNTA(Table1[EEG_Delta_band])</f>
        <v>2.7785495971103082E-4</v>
      </c>
      <c r="AF17" s="14">
        <f t="shared" si="3"/>
        <v>2.7785495971103082E-4</v>
      </c>
      <c r="AM17" s="31" t="str">
        <f>data!K1</f>
        <v>cortisol_level</v>
      </c>
      <c r="AN17" s="31"/>
      <c r="AO17" s="31"/>
      <c r="AP17" s="31"/>
    </row>
    <row r="18" spans="1:42" ht="15.6" x14ac:dyDescent="0.25">
      <c r="I18" s="12">
        <v>17</v>
      </c>
      <c r="J18" s="12">
        <f>COUNTIF(Table1[EEG_Signal_Amplitude],I18)</f>
        <v>48</v>
      </c>
      <c r="K18" s="12">
        <f>J18/COUNTA(Table1[EEG_Signal_Amplitude])</f>
        <v>1.3337038066129481E-2</v>
      </c>
      <c r="L18" s="14">
        <f>J18/COUNTA(Table1[EEG_Signal_Amplitude])</f>
        <v>1.3337038066129481E-2</v>
      </c>
      <c r="N18" s="12">
        <f>data!C9</f>
        <v>3.6417000000000002</v>
      </c>
      <c r="O18" s="12">
        <f>COUNTIF(Table1[EEG_Delta_band],perhitungan!N18)</f>
        <v>1</v>
      </c>
      <c r="P18" s="12">
        <f>O18/COUNTA(Table1[EEG_Delta_band])</f>
        <v>2.7785495971103082E-4</v>
      </c>
      <c r="Q18" s="14">
        <f t="shared" si="0"/>
        <v>2.7785495971103082E-4</v>
      </c>
      <c r="S18" s="12">
        <f>data!D9</f>
        <v>6.5289999999999999</v>
      </c>
      <c r="T18" s="12">
        <f>COUNTIF(Table1[EEG_Theta_band],perhitungan!S18)</f>
        <v>2</v>
      </c>
      <c r="U18" s="12">
        <f>T18/COUNTA(Table1[EEG_Delta_band])</f>
        <v>5.5570991942206164E-4</v>
      </c>
      <c r="V18" s="14">
        <f t="shared" si="1"/>
        <v>5.5570991942206164E-4</v>
      </c>
      <c r="W18" s="13"/>
      <c r="X18" s="12">
        <f>data!E10</f>
        <v>10.1669</v>
      </c>
      <c r="Y18" s="12">
        <f>COUNTIF(Table1[EEG_Alpha_band],perhitungan!X18)</f>
        <v>1</v>
      </c>
      <c r="Z18" s="12">
        <f>Y18/COUNTA(Table1[EEG_Delta_band])</f>
        <v>2.7785495971103082E-4</v>
      </c>
      <c r="AA18" s="14">
        <f t="shared" si="2"/>
        <v>2.7785495971103082E-4</v>
      </c>
      <c r="AC18" s="12">
        <f>data!F9</f>
        <v>28.749099999999999</v>
      </c>
      <c r="AD18" s="12">
        <f>COUNTIF(Table1[EEG_Beta_band],perhitungan!AC18)</f>
        <v>1</v>
      </c>
      <c r="AE18" s="12">
        <f>AD18/COUNTA(Table1[EEG_Delta_band])</f>
        <v>2.7785495971103082E-4</v>
      </c>
      <c r="AF18" s="14">
        <f t="shared" si="3"/>
        <v>2.7785495971103082E-4</v>
      </c>
      <c r="AH18" s="31" t="s">
        <v>7</v>
      </c>
      <c r="AI18" s="31"/>
      <c r="AJ18" s="31"/>
      <c r="AK18" s="31"/>
      <c r="AM18" s="11" t="s">
        <v>47</v>
      </c>
      <c r="AN18" s="11" t="s">
        <v>46</v>
      </c>
      <c r="AO18" s="11" t="s">
        <v>40</v>
      </c>
      <c r="AP18" s="11" t="s">
        <v>42</v>
      </c>
    </row>
    <row r="19" spans="1:42" x14ac:dyDescent="0.25">
      <c r="C19" s="32" t="s">
        <v>77</v>
      </c>
      <c r="D19" s="32"/>
      <c r="E19" s="32"/>
      <c r="F19" s="32"/>
      <c r="G19" s="32"/>
      <c r="I19" s="12">
        <v>18</v>
      </c>
      <c r="J19" s="12">
        <f>COUNTIF(Table1[EEG_Signal_Amplitude],I19)</f>
        <v>54</v>
      </c>
      <c r="K19" s="12">
        <f>J19/COUNTA(Table1[EEG_Signal_Amplitude])</f>
        <v>1.5004167824395665E-2</v>
      </c>
      <c r="L19" s="14">
        <f>J19/COUNTA(Table1[EEG_Signal_Amplitude])</f>
        <v>1.5004167824395665E-2</v>
      </c>
      <c r="N19" s="12">
        <f>data!C10</f>
        <v>2.4857999999999998</v>
      </c>
      <c r="O19" s="12">
        <f>COUNTIF(Table1[EEG_Delta_band],perhitungan!N19)</f>
        <v>1</v>
      </c>
      <c r="P19" s="12">
        <f>O19/COUNTA(Table1[EEG_Delta_band])</f>
        <v>2.7785495971103082E-4</v>
      </c>
      <c r="Q19" s="14">
        <f t="shared" si="0"/>
        <v>2.7785495971103082E-4</v>
      </c>
      <c r="S19" s="12">
        <f>data!D10</f>
        <v>5.2873999999999999</v>
      </c>
      <c r="T19" s="12">
        <f>COUNTIF(Table1[EEG_Theta_band],perhitungan!S19)</f>
        <v>1</v>
      </c>
      <c r="U19" s="12">
        <f>T19/COUNTA(Table1[EEG_Delta_band])</f>
        <v>2.7785495971103082E-4</v>
      </c>
      <c r="V19" s="14">
        <f t="shared" si="1"/>
        <v>2.7785495971103082E-4</v>
      </c>
      <c r="W19" s="13"/>
      <c r="X19" s="12">
        <f>data!E11</f>
        <v>15.9916</v>
      </c>
      <c r="Y19" s="12">
        <f>COUNTIF(Table1[EEG_Alpha_band],perhitungan!X19)</f>
        <v>1</v>
      </c>
      <c r="Z19" s="12">
        <f>Y19/COUNTA(Table1[EEG_Delta_band])</f>
        <v>2.7785495971103082E-4</v>
      </c>
      <c r="AA19" s="14">
        <f t="shared" si="2"/>
        <v>2.7785495971103082E-4</v>
      </c>
      <c r="AC19" s="12">
        <f>data!F10</f>
        <v>22.764900000000001</v>
      </c>
      <c r="AD19" s="12">
        <f>COUNTIF(Table1[EEG_Beta_band],perhitungan!AC19)</f>
        <v>1</v>
      </c>
      <c r="AE19" s="12">
        <f>AD19/COUNTA(Table1[EEG_Delta_band])</f>
        <v>2.7785495971103082E-4</v>
      </c>
      <c r="AF19" s="14">
        <f t="shared" si="3"/>
        <v>2.7785495971103082E-4</v>
      </c>
      <c r="AH19" s="11" t="s">
        <v>47</v>
      </c>
      <c r="AI19" s="11" t="s">
        <v>46</v>
      </c>
      <c r="AJ19" s="11" t="s">
        <v>40</v>
      </c>
      <c r="AK19" s="11" t="s">
        <v>42</v>
      </c>
      <c r="AM19" s="12" t="s">
        <v>25</v>
      </c>
      <c r="AN19" s="12">
        <f>COUNTIF(Table1[cortisol_level],perhitungan!AM19)</f>
        <v>1199</v>
      </c>
      <c r="AO19" s="12">
        <f>AN19/COUNTA(Table1[EEG_Delta_band])</f>
        <v>0.33314809669352596</v>
      </c>
      <c r="AP19" s="14">
        <f>AO19</f>
        <v>0.33314809669352596</v>
      </c>
    </row>
    <row r="20" spans="1:42" x14ac:dyDescent="0.25">
      <c r="C20" s="32"/>
      <c r="D20" s="32"/>
      <c r="E20" s="32"/>
      <c r="F20" s="32"/>
      <c r="G20" s="32"/>
      <c r="I20" s="12">
        <v>19</v>
      </c>
      <c r="J20" s="12">
        <f>COUNTIF(Table1[EEG_Signal_Amplitude],I20)</f>
        <v>44</v>
      </c>
      <c r="K20" s="12">
        <f>J20/COUNTA(Table1[EEG_Signal_Amplitude])</f>
        <v>1.2225618227285358E-2</v>
      </c>
      <c r="L20" s="14">
        <f>J20/COUNTA(Table1[EEG_Signal_Amplitude])</f>
        <v>1.2225618227285358E-2</v>
      </c>
      <c r="N20" s="12">
        <f>data!C11</f>
        <v>3.2867999999999999</v>
      </c>
      <c r="O20" s="12">
        <f>COUNTIF(Table1[EEG_Delta_band],perhitungan!N20)</f>
        <v>1</v>
      </c>
      <c r="P20" s="12">
        <f>O20/COUNTA(Table1[EEG_Delta_band])</f>
        <v>2.7785495971103082E-4</v>
      </c>
      <c r="Q20" s="14">
        <f t="shared" si="0"/>
        <v>2.7785495971103082E-4</v>
      </c>
      <c r="S20" s="12">
        <f>data!D11</f>
        <v>6.5625999999999998</v>
      </c>
      <c r="T20" s="12">
        <f>COUNTIF(Table1[EEG_Theta_band],perhitungan!S20)</f>
        <v>1</v>
      </c>
      <c r="U20" s="12">
        <f>T20/COUNTA(Table1[EEG_Delta_band])</f>
        <v>2.7785495971103082E-4</v>
      </c>
      <c r="V20" s="14">
        <f t="shared" si="1"/>
        <v>2.7785495971103082E-4</v>
      </c>
      <c r="W20" s="13"/>
      <c r="X20" s="12">
        <f>data!E12</f>
        <v>8.9511000000000003</v>
      </c>
      <c r="Y20" s="12">
        <f>COUNTIF(Table1[EEG_Alpha_band],perhitungan!X20)</f>
        <v>1</v>
      </c>
      <c r="Z20" s="12">
        <f>Y20/COUNTA(Table1[EEG_Delta_band])</f>
        <v>2.7785495971103082E-4</v>
      </c>
      <c r="AA20" s="14">
        <f t="shared" si="2"/>
        <v>2.7785495971103082E-4</v>
      </c>
      <c r="AC20" s="12">
        <f>data!F12</f>
        <v>17.974299999999999</v>
      </c>
      <c r="AD20" s="12">
        <f>COUNTIF(Table1[EEG_Beta_band],perhitungan!AC20)</f>
        <v>1</v>
      </c>
      <c r="AE20" s="12">
        <f>AD20/COUNTA(Table1[EEG_Delta_band])</f>
        <v>2.7785495971103082E-4</v>
      </c>
      <c r="AF20" s="14">
        <f t="shared" si="3"/>
        <v>2.7785495971103082E-4</v>
      </c>
      <c r="AH20" s="22" t="s">
        <v>22</v>
      </c>
      <c r="AI20" s="12">
        <f>COUNTIF(Table1[heart_rate],perhitungan!AH20)</f>
        <v>1199</v>
      </c>
      <c r="AJ20" s="12">
        <f>AI20/COUNTA(Table1[EEG_Delta_band])</f>
        <v>0.33314809669352596</v>
      </c>
      <c r="AK20" s="14">
        <f>AJ20</f>
        <v>0.33314809669352596</v>
      </c>
      <c r="AM20" s="12" t="s">
        <v>18</v>
      </c>
      <c r="AN20" s="12">
        <f>COUNTIF(Table1[cortisol_level],perhitungan!AM20)</f>
        <v>1200</v>
      </c>
      <c r="AO20" s="12">
        <f>AN20/COUNTA(Table1[EEG_Delta_band])</f>
        <v>0.33342595165323702</v>
      </c>
      <c r="AP20" s="14">
        <f>AO20</f>
        <v>0.33342595165323702</v>
      </c>
    </row>
    <row r="21" spans="1:42" x14ac:dyDescent="0.25">
      <c r="C21" s="32"/>
      <c r="D21" s="32"/>
      <c r="E21" s="32"/>
      <c r="F21" s="32"/>
      <c r="G21" s="32"/>
      <c r="I21" s="12">
        <v>20</v>
      </c>
      <c r="J21" s="12">
        <f>COUNTIF(Table1[EEG_Signal_Amplitude],I21)</f>
        <v>66</v>
      </c>
      <c r="K21" s="12">
        <f>J21/COUNTA(Table1[EEG_Signal_Amplitude])</f>
        <v>1.8338427340928037E-2</v>
      </c>
      <c r="L21" s="14">
        <f>J21/COUNTA(Table1[EEG_Signal_Amplitude])</f>
        <v>1.8338427340928037E-2</v>
      </c>
      <c r="N21" s="12">
        <f>data!C12</f>
        <v>1.0286</v>
      </c>
      <c r="O21" s="12">
        <f>COUNTIF(Table1[EEG_Delta_band],perhitungan!N21)</f>
        <v>1</v>
      </c>
      <c r="P21" s="12">
        <f>O21/COUNTA(Table1[EEG_Delta_band])</f>
        <v>2.7785495971103082E-4</v>
      </c>
      <c r="Q21" s="14">
        <f t="shared" si="0"/>
        <v>2.7785495971103082E-4</v>
      </c>
      <c r="S21" s="12">
        <f>data!D12</f>
        <v>4.7146999999999997</v>
      </c>
      <c r="T21" s="12">
        <f>COUNTIF(Table1[EEG_Theta_band],perhitungan!S21)</f>
        <v>2</v>
      </c>
      <c r="U21" s="12">
        <f>T21/COUNTA(Table1[EEG_Delta_band])</f>
        <v>5.5570991942206164E-4</v>
      </c>
      <c r="V21" s="14">
        <f t="shared" si="1"/>
        <v>5.5570991942206164E-4</v>
      </c>
      <c r="W21" s="13"/>
      <c r="X21" s="12">
        <f>data!E13</f>
        <v>9.5291999999999994</v>
      </c>
      <c r="Y21" s="12">
        <f>COUNTIF(Table1[EEG_Alpha_band],perhitungan!X21)</f>
        <v>1</v>
      </c>
      <c r="Z21" s="12">
        <f>Y21/COUNTA(Table1[EEG_Delta_band])</f>
        <v>2.7785495971103082E-4</v>
      </c>
      <c r="AA21" s="14">
        <f t="shared" si="2"/>
        <v>2.7785495971103082E-4</v>
      </c>
      <c r="AC21" s="12">
        <f>data!F13</f>
        <v>16.2713</v>
      </c>
      <c r="AD21" s="12">
        <f>COUNTIF(Table1[EEG_Beta_band],perhitungan!AC21)</f>
        <v>1</v>
      </c>
      <c r="AE21" s="12">
        <f>AD21/COUNTA(Table1[EEG_Delta_band])</f>
        <v>2.7785495971103082E-4</v>
      </c>
      <c r="AF21" s="14">
        <f t="shared" si="3"/>
        <v>2.7785495971103082E-4</v>
      </c>
      <c r="AH21" s="12" t="str">
        <f>data!H1235</f>
        <v>Low_PulseRate</v>
      </c>
      <c r="AI21" s="12">
        <f>COUNTIF(Table1[heart_rate],perhitungan!AH21)</f>
        <v>1200</v>
      </c>
      <c r="AJ21" s="12">
        <f>AI21/COUNTA(Table1[EEG_Delta_band])</f>
        <v>0.33342595165323702</v>
      </c>
      <c r="AK21" s="14">
        <f t="shared" ref="AK21:AK22" si="5">AJ21</f>
        <v>0.33342595165323702</v>
      </c>
      <c r="AM21" s="12" t="s">
        <v>34</v>
      </c>
      <c r="AN21" s="12">
        <f>COUNTIF(Table1[cortisol_level],perhitungan!AM21)</f>
        <v>1200</v>
      </c>
      <c r="AO21" s="12">
        <f>AN21/COUNTA(Table1[EEG_Delta_band])</f>
        <v>0.33342595165323702</v>
      </c>
      <c r="AP21" s="14">
        <f>AO21</f>
        <v>0.33342595165323702</v>
      </c>
    </row>
    <row r="22" spans="1:42" ht="15.6" x14ac:dyDescent="0.25">
      <c r="I22" s="12">
        <v>21</v>
      </c>
      <c r="J22" s="12">
        <f>COUNTIF(Table1[EEG_Signal_Amplitude],I22)</f>
        <v>61</v>
      </c>
      <c r="K22" s="12">
        <f>J22/COUNTA(Table1[EEG_Signal_Amplitude])</f>
        <v>1.6949152542372881E-2</v>
      </c>
      <c r="L22" s="14">
        <f>J22/COUNTA(Table1[EEG_Signal_Amplitude])</f>
        <v>1.6949152542372881E-2</v>
      </c>
      <c r="N22" s="12">
        <f>data!C13</f>
        <v>1.5642</v>
      </c>
      <c r="O22" s="12">
        <f>COUNTIF(Table1[EEG_Delta_band],perhitungan!N22)</f>
        <v>1</v>
      </c>
      <c r="P22" s="12">
        <f>O22/COUNTA(Table1[EEG_Delta_band])</f>
        <v>2.7785495971103082E-4</v>
      </c>
      <c r="Q22" s="14">
        <f t="shared" si="0"/>
        <v>2.7785495971103082E-4</v>
      </c>
      <c r="S22" s="12">
        <f>data!D13</f>
        <v>4.1646999999999998</v>
      </c>
      <c r="T22" s="12">
        <f>COUNTIF(Table1[EEG_Theta_band],perhitungan!S22)</f>
        <v>1</v>
      </c>
      <c r="U22" s="12">
        <f>T22/COUNTA(Table1[EEG_Delta_band])</f>
        <v>2.7785495971103082E-4</v>
      </c>
      <c r="V22" s="14">
        <f t="shared" si="1"/>
        <v>2.7785495971103082E-4</v>
      </c>
      <c r="W22" s="13"/>
      <c r="X22" s="12">
        <f>data!E14</f>
        <v>9.3252000000000006</v>
      </c>
      <c r="Y22" s="12">
        <f>COUNTIF(Table1[EEG_Alpha_band],perhitungan!X22)</f>
        <v>1</v>
      </c>
      <c r="Z22" s="12">
        <f>Y22/COUNTA(Table1[EEG_Delta_band])</f>
        <v>2.7785495971103082E-4</v>
      </c>
      <c r="AA22" s="14">
        <f t="shared" si="2"/>
        <v>2.7785495971103082E-4</v>
      </c>
      <c r="AC22" s="12">
        <f>data!F14</f>
        <v>19.9696</v>
      </c>
      <c r="AD22" s="12">
        <f>COUNTIF(Table1[EEG_Beta_band],perhitungan!AC22)</f>
        <v>1</v>
      </c>
      <c r="AE22" s="12">
        <f>AD22/COUNTA(Table1[EEG_Delta_band])</f>
        <v>2.7785495971103082E-4</v>
      </c>
      <c r="AF22" s="14">
        <f t="shared" si="3"/>
        <v>2.7785495971103082E-4</v>
      </c>
      <c r="AH22" s="12" t="str">
        <f>data!H2459</f>
        <v>Medium_PulseRate</v>
      </c>
      <c r="AI22" s="12">
        <f>COUNTIF(Table1[heart_rate],perhitungan!AH22)</f>
        <v>1200</v>
      </c>
      <c r="AJ22" s="12">
        <f>AI22/COUNTA(Table1[EEG_Delta_band])</f>
        <v>0.33342595165323702</v>
      </c>
      <c r="AK22" s="14">
        <f t="shared" si="5"/>
        <v>0.33342595165323702</v>
      </c>
      <c r="AM22" s="19" t="s">
        <v>43</v>
      </c>
      <c r="AN22" s="19">
        <f>SUM(AN19:AN21)</f>
        <v>3599</v>
      </c>
      <c r="AO22" s="19">
        <f>SUM(AO19:AO21)</f>
        <v>1</v>
      </c>
      <c r="AP22" s="20">
        <f>SUM(AP19:AP21)</f>
        <v>1</v>
      </c>
    </row>
    <row r="23" spans="1:42" ht="15.6" x14ac:dyDescent="0.25">
      <c r="I23" s="12">
        <v>22</v>
      </c>
      <c r="J23" s="12">
        <f>COUNTIF(Table1[EEG_Signal_Amplitude],I23)</f>
        <v>64</v>
      </c>
      <c r="K23" s="12">
        <f>J23/COUNTA(Table1[EEG_Signal_Amplitude])</f>
        <v>1.7782717421505972E-2</v>
      </c>
      <c r="L23" s="14">
        <f>J23/COUNTA(Table1[EEG_Signal_Amplitude])</f>
        <v>1.7782717421505972E-2</v>
      </c>
      <c r="N23" s="12">
        <f>data!C14</f>
        <v>1.4588000000000001</v>
      </c>
      <c r="O23" s="12">
        <f>COUNTIF(Table1[EEG_Delta_band],perhitungan!N23)</f>
        <v>1</v>
      </c>
      <c r="P23" s="12">
        <f>O23/COUNTA(Table1[EEG_Delta_band])</f>
        <v>2.7785495971103082E-4</v>
      </c>
      <c r="Q23" s="14">
        <f t="shared" si="0"/>
        <v>2.7785495971103082E-4</v>
      </c>
      <c r="S23" s="12">
        <f>data!D14</f>
        <v>4.2032999999999996</v>
      </c>
      <c r="T23" s="12">
        <f>COUNTIF(Table1[EEG_Theta_band],perhitungan!S23)</f>
        <v>2</v>
      </c>
      <c r="U23" s="12">
        <f>T23/COUNTA(Table1[EEG_Delta_band])</f>
        <v>5.5570991942206164E-4</v>
      </c>
      <c r="V23" s="14">
        <f t="shared" si="1"/>
        <v>5.5570991942206164E-4</v>
      </c>
      <c r="W23" s="13"/>
      <c r="X23" s="12">
        <f>data!E15</f>
        <v>14.302099999999999</v>
      </c>
      <c r="Y23" s="12">
        <f>COUNTIF(Table1[EEG_Alpha_band],perhitungan!X23)</f>
        <v>1</v>
      </c>
      <c r="Z23" s="12">
        <f>Y23/COUNTA(Table1[EEG_Delta_band])</f>
        <v>2.7785495971103082E-4</v>
      </c>
      <c r="AA23" s="14">
        <f t="shared" si="2"/>
        <v>2.7785495971103082E-4</v>
      </c>
      <c r="AC23" s="12">
        <f>data!F15</f>
        <v>29.0304</v>
      </c>
      <c r="AD23" s="12">
        <f>COUNTIF(Table1[EEG_Beta_band],perhitungan!AC23)</f>
        <v>1</v>
      </c>
      <c r="AE23" s="12">
        <f>AD23/COUNTA(Table1[EEG_Delta_band])</f>
        <v>2.7785495971103082E-4</v>
      </c>
      <c r="AF23" s="14">
        <f t="shared" si="3"/>
        <v>2.7785495971103082E-4</v>
      </c>
      <c r="AH23" s="19" t="s">
        <v>43</v>
      </c>
      <c r="AI23" s="19">
        <f>SUM(AI20:AI22)</f>
        <v>3599</v>
      </c>
      <c r="AJ23" s="19">
        <f>SUM(AJ20:AJ22)</f>
        <v>1</v>
      </c>
      <c r="AK23" s="20">
        <f>SUM(AK20:AK22)</f>
        <v>1</v>
      </c>
    </row>
    <row r="24" spans="1:42" ht="15.6" thickBot="1" x14ac:dyDescent="0.3">
      <c r="B24" s="47" t="s">
        <v>78</v>
      </c>
      <c r="C24" s="47"/>
      <c r="D24" s="47"/>
      <c r="E24" s="47"/>
      <c r="F24" s="47"/>
      <c r="I24" s="12">
        <v>23</v>
      </c>
      <c r="J24" s="12">
        <f>COUNTIF(Table1[EEG_Signal_Amplitude],I24)</f>
        <v>59</v>
      </c>
      <c r="K24" s="12">
        <f>J24/COUNTA(Table1[EEG_Signal_Amplitude])</f>
        <v>1.6393442622950821E-2</v>
      </c>
      <c r="L24" s="14">
        <f>J24/COUNTA(Table1[EEG_Signal_Amplitude])</f>
        <v>1.6393442622950821E-2</v>
      </c>
      <c r="N24" s="12">
        <f>data!C15</f>
        <v>3.585</v>
      </c>
      <c r="O24" s="12">
        <f>COUNTIF(Table1[EEG_Delta_band],perhitungan!N24)</f>
        <v>1</v>
      </c>
      <c r="P24" s="12">
        <f>O24/COUNTA(Table1[EEG_Delta_band])</f>
        <v>2.7785495971103082E-4</v>
      </c>
      <c r="Q24" s="14">
        <f t="shared" si="0"/>
        <v>2.7785495971103082E-4</v>
      </c>
      <c r="S24" s="12">
        <f>data!D15</f>
        <v>6.6433999999999997</v>
      </c>
      <c r="T24" s="12">
        <f>COUNTIF(Table1[EEG_Theta_band],perhitungan!S24)</f>
        <v>1</v>
      </c>
      <c r="U24" s="12">
        <f>T24/COUNTA(Table1[EEG_Delta_band])</f>
        <v>2.7785495971103082E-4</v>
      </c>
      <c r="V24" s="14">
        <f t="shared" si="1"/>
        <v>2.7785495971103082E-4</v>
      </c>
      <c r="W24" s="13"/>
      <c r="X24" s="12">
        <f>data!E16</f>
        <v>8.5520999999999994</v>
      </c>
      <c r="Y24" s="12">
        <f>COUNTIF(Table1[EEG_Alpha_band],perhitungan!X24)</f>
        <v>1</v>
      </c>
      <c r="Z24" s="12">
        <f>Y24/COUNTA(Table1[EEG_Delta_band])</f>
        <v>2.7785495971103082E-4</v>
      </c>
      <c r="AA24" s="14">
        <f t="shared" si="2"/>
        <v>2.7785495971103082E-4</v>
      </c>
      <c r="AC24" s="12">
        <f>data!F16</f>
        <v>18.791</v>
      </c>
      <c r="AD24" s="12">
        <f>COUNTIF(Table1[EEG_Beta_band],perhitungan!AC24)</f>
        <v>1</v>
      </c>
      <c r="AE24" s="12">
        <f>AD24/COUNTA(Table1[EEG_Delta_band])</f>
        <v>2.7785495971103082E-4</v>
      </c>
      <c r="AF24" s="14">
        <f t="shared" si="3"/>
        <v>2.7785495971103082E-4</v>
      </c>
    </row>
    <row r="25" spans="1:42" ht="16.8" thickTop="1" thickBot="1" x14ac:dyDescent="0.3">
      <c r="B25" s="47"/>
      <c r="C25" s="47"/>
      <c r="D25" s="47"/>
      <c r="E25" s="47"/>
      <c r="F25" s="47"/>
      <c r="I25" s="12">
        <v>24</v>
      </c>
      <c r="J25" s="12">
        <f>COUNTIF(Table1[EEG_Signal_Amplitude],I25)</f>
        <v>54</v>
      </c>
      <c r="K25" s="12">
        <f>J25/COUNTA(Table1[EEG_Signal_Amplitude])</f>
        <v>1.5004167824395665E-2</v>
      </c>
      <c r="L25" s="14">
        <f>J25/COUNTA(Table1[EEG_Signal_Amplitude])</f>
        <v>1.5004167824395665E-2</v>
      </c>
      <c r="N25" s="12">
        <f>data!C16</f>
        <v>1.0908</v>
      </c>
      <c r="O25" s="12">
        <f>COUNTIF(Table1[EEG_Delta_band],perhitungan!N25)</f>
        <v>1</v>
      </c>
      <c r="P25" s="12">
        <f>O25/COUNTA(Table1[EEG_Delta_band])</f>
        <v>2.7785495971103082E-4</v>
      </c>
      <c r="Q25" s="14">
        <f t="shared" si="0"/>
        <v>2.7785495971103082E-4</v>
      </c>
      <c r="S25" s="12">
        <f>data!D16</f>
        <v>4.9132999999999996</v>
      </c>
      <c r="T25" s="12">
        <f>COUNTIF(Table1[EEG_Theta_band],perhitungan!S25)</f>
        <v>1</v>
      </c>
      <c r="U25" s="12">
        <f>T25/COUNTA(Table1[EEG_Delta_band])</f>
        <v>2.7785495971103082E-4</v>
      </c>
      <c r="V25" s="14">
        <f t="shared" si="1"/>
        <v>2.7785495971103082E-4</v>
      </c>
      <c r="W25" s="13"/>
      <c r="X25" s="12">
        <f>data!E17</f>
        <v>10.0251</v>
      </c>
      <c r="Y25" s="12">
        <f>COUNTIF(Table1[EEG_Alpha_band],perhitungan!X25)</f>
        <v>1</v>
      </c>
      <c r="Z25" s="12">
        <f>Y25/COUNTA(Table1[EEG_Delta_band])</f>
        <v>2.7785495971103082E-4</v>
      </c>
      <c r="AA25" s="14">
        <f t="shared" si="2"/>
        <v>2.7785495971103082E-4</v>
      </c>
      <c r="AC25" s="12">
        <f>data!F17</f>
        <v>20.336400000000001</v>
      </c>
      <c r="AD25" s="12">
        <f>COUNTIF(Table1[EEG_Beta_band],perhitungan!AC25)</f>
        <v>1</v>
      </c>
      <c r="AE25" s="12">
        <f>AD25/COUNTA(Table1[EEG_Delta_band])</f>
        <v>2.7785495971103082E-4</v>
      </c>
      <c r="AF25" s="14">
        <f t="shared" si="3"/>
        <v>2.7785495971103082E-4</v>
      </c>
      <c r="AM25" s="31" t="str">
        <f>data!M1</f>
        <v>Diastolic_BP</v>
      </c>
      <c r="AN25" s="31"/>
      <c r="AO25" s="31"/>
      <c r="AP25" s="31"/>
    </row>
    <row r="26" spans="1:42" ht="27" thickTop="1" x14ac:dyDescent="0.25">
      <c r="A26" s="44"/>
      <c r="B26" s="45" t="s">
        <v>1</v>
      </c>
      <c r="C26" s="21" t="s">
        <v>2</v>
      </c>
      <c r="D26" s="21" t="s">
        <v>3</v>
      </c>
      <c r="E26" s="21" t="s">
        <v>4</v>
      </c>
      <c r="F26" s="21" t="s">
        <v>5</v>
      </c>
      <c r="I26" s="12">
        <v>25</v>
      </c>
      <c r="J26" s="12">
        <f>COUNTIF(Table1[EEG_Signal_Amplitude],I26)</f>
        <v>59</v>
      </c>
      <c r="K26" s="12">
        <f>J26/COUNTA(Table1[EEG_Signal_Amplitude])</f>
        <v>1.6393442622950821E-2</v>
      </c>
      <c r="L26" s="14">
        <f>J26/COUNTA(Table1[EEG_Signal_Amplitude])</f>
        <v>1.6393442622950821E-2</v>
      </c>
      <c r="N26" s="12">
        <f>data!C17</f>
        <v>2.5937000000000001</v>
      </c>
      <c r="O26" s="12">
        <f>COUNTIF(Table1[EEG_Delta_band],perhitungan!N26)</f>
        <v>1</v>
      </c>
      <c r="P26" s="12">
        <f>O26/COUNTA(Table1[EEG_Delta_band])</f>
        <v>2.7785495971103082E-4</v>
      </c>
      <c r="Q26" s="14">
        <f t="shared" si="0"/>
        <v>2.7785495971103082E-4</v>
      </c>
      <c r="S26" s="12">
        <f>data!D17</f>
        <v>5.681</v>
      </c>
      <c r="T26" s="12">
        <f>COUNTIF(Table1[EEG_Theta_band],perhitungan!S26)</f>
        <v>1</v>
      </c>
      <c r="U26" s="12">
        <f>T26/COUNTA(Table1[EEG_Delta_band])</f>
        <v>2.7785495971103082E-4</v>
      </c>
      <c r="V26" s="14">
        <f t="shared" si="1"/>
        <v>2.7785495971103082E-4</v>
      </c>
      <c r="W26" s="13"/>
      <c r="X26" s="12">
        <f>data!E18</f>
        <v>8.8661999999999992</v>
      </c>
      <c r="Y26" s="12">
        <f>COUNTIF(Table1[EEG_Alpha_band],perhitungan!X26)</f>
        <v>1</v>
      </c>
      <c r="Z26" s="12">
        <f>Y26/COUNTA(Table1[EEG_Delta_band])</f>
        <v>2.7785495971103082E-4</v>
      </c>
      <c r="AA26" s="14">
        <f t="shared" si="2"/>
        <v>2.7785495971103082E-4</v>
      </c>
      <c r="AC26" s="12">
        <f>data!F18</f>
        <v>18.7395</v>
      </c>
      <c r="AD26" s="12">
        <f>COUNTIF(Table1[EEG_Beta_band],perhitungan!AC26)</f>
        <v>1</v>
      </c>
      <c r="AE26" s="12">
        <f>AD26/COUNTA(Table1[EEG_Delta_band])</f>
        <v>2.7785495971103082E-4</v>
      </c>
      <c r="AF26" s="14">
        <f t="shared" si="3"/>
        <v>2.7785495971103082E-4</v>
      </c>
      <c r="AH26" s="31" t="str">
        <f>data!J1</f>
        <v>skin_temperature</v>
      </c>
      <c r="AI26" s="31"/>
      <c r="AJ26" s="31"/>
      <c r="AK26" s="31"/>
      <c r="AM26" s="11" t="s">
        <v>47</v>
      </c>
      <c r="AN26" s="11" t="s">
        <v>46</v>
      </c>
      <c r="AO26" s="11" t="s">
        <v>40</v>
      </c>
      <c r="AP26" s="11" t="s">
        <v>42</v>
      </c>
    </row>
    <row r="27" spans="1:42" ht="15.6" x14ac:dyDescent="0.25">
      <c r="A27" s="46" t="s">
        <v>79</v>
      </c>
      <c r="B27" s="12">
        <f>_xlfn.STDEV.P(data!B2:B3599)</f>
        <v>26.091898429551389</v>
      </c>
      <c r="C27" s="12">
        <f>_xlfn.STDEV.P(data!C2:C3599)</f>
        <v>0.85829626875709841</v>
      </c>
      <c r="D27" s="12">
        <f>_xlfn.STDEV.P(data!D2:D3599)</f>
        <v>0.8650491083099765</v>
      </c>
      <c r="E27" s="12">
        <f>_xlfn.STDEV.P(data!E2:E3599)</f>
        <v>2.2145565508563338</v>
      </c>
      <c r="F27" s="12">
        <f>_xlfn.STDEV.P(data!F2:F3599)</f>
        <v>4.1248643362699102</v>
      </c>
      <c r="I27" s="12">
        <v>26</v>
      </c>
      <c r="J27" s="12">
        <f>COUNTIF(Table1[EEG_Signal_Amplitude],I27)</f>
        <v>66</v>
      </c>
      <c r="K27" s="12">
        <f>J27/COUNTA(Table1[EEG_Signal_Amplitude])</f>
        <v>1.8338427340928037E-2</v>
      </c>
      <c r="L27" s="14">
        <f>J27/COUNTA(Table1[EEG_Signal_Amplitude])</f>
        <v>1.8338427340928037E-2</v>
      </c>
      <c r="N27" s="12">
        <f>data!C18</f>
        <v>1.4242999999999999</v>
      </c>
      <c r="O27" s="12">
        <f>COUNTIF(Table1[EEG_Delta_band],perhitungan!N27)</f>
        <v>1</v>
      </c>
      <c r="P27" s="12">
        <f>O27/COUNTA(Table1[EEG_Delta_band])</f>
        <v>2.7785495971103082E-4</v>
      </c>
      <c r="Q27" s="14">
        <f t="shared" si="0"/>
        <v>2.7785495971103082E-4</v>
      </c>
      <c r="S27" s="12">
        <f>data!D18</f>
        <v>4.1185999999999998</v>
      </c>
      <c r="T27" s="12">
        <f>COUNTIF(Table1[EEG_Theta_band],perhitungan!S27)</f>
        <v>1</v>
      </c>
      <c r="U27" s="12">
        <f>T27/COUNTA(Table1[EEG_Delta_band])</f>
        <v>2.7785495971103082E-4</v>
      </c>
      <c r="V27" s="14">
        <f t="shared" si="1"/>
        <v>2.7785495971103082E-4</v>
      </c>
      <c r="W27" s="13"/>
      <c r="X27" s="12">
        <f>data!E19</f>
        <v>8.0821000000000005</v>
      </c>
      <c r="Y27" s="12">
        <f>COUNTIF(Table1[EEG_Alpha_band],perhitungan!X27)</f>
        <v>1</v>
      </c>
      <c r="Z27" s="12">
        <f>Y27/COUNTA(Table1[EEG_Delta_band])</f>
        <v>2.7785495971103082E-4</v>
      </c>
      <c r="AA27" s="14">
        <f t="shared" si="2"/>
        <v>2.7785495971103082E-4</v>
      </c>
      <c r="AC27" s="12">
        <f>data!F19</f>
        <v>18.2669</v>
      </c>
      <c r="AD27" s="12">
        <f>COUNTIF(Table1[EEG_Beta_band],perhitungan!AC27)</f>
        <v>1</v>
      </c>
      <c r="AE27" s="12">
        <f>AD27/COUNTA(Table1[EEG_Delta_band])</f>
        <v>2.7785495971103082E-4</v>
      </c>
      <c r="AF27" s="14">
        <f t="shared" si="3"/>
        <v>2.7785495971103082E-4</v>
      </c>
      <c r="AH27" s="11" t="s">
        <v>47</v>
      </c>
      <c r="AI27" s="11" t="s">
        <v>46</v>
      </c>
      <c r="AJ27" s="11" t="s">
        <v>40</v>
      </c>
      <c r="AK27" s="11" t="s">
        <v>42</v>
      </c>
      <c r="AM27" s="12" t="s">
        <v>36</v>
      </c>
      <c r="AN27" s="12">
        <f>COUNTIF(Table1[Diastolic_BP],perhitungan!AM27)</f>
        <v>1200</v>
      </c>
      <c r="AO27" s="12">
        <f>AN27/COUNTA(Table1[EEG_Delta_band])</f>
        <v>0.33342595165323702</v>
      </c>
      <c r="AP27" s="14">
        <f>AO27</f>
        <v>0.33342595165323702</v>
      </c>
    </row>
    <row r="28" spans="1:42" ht="15.6" x14ac:dyDescent="0.25">
      <c r="A28" s="43" t="s">
        <v>80</v>
      </c>
      <c r="B28" s="12">
        <f>_xlfn.STDEV.P(data!B3554:B3597)</f>
        <v>26.618478326714172</v>
      </c>
      <c r="C28" s="12">
        <f>_xlfn.STDEV.P(data!C3554:C3597)</f>
        <v>0.82785973393146761</v>
      </c>
      <c r="D28" s="12">
        <f>_xlfn.STDEV.P(data!D3554:D3597)</f>
        <v>0.85742677352808505</v>
      </c>
      <c r="E28" s="12">
        <f>_xlfn.STDEV.P(data!E3554:E3597)</f>
        <v>2.1715917067633228</v>
      </c>
      <c r="F28" s="12">
        <f>_xlfn.STDEV.P(data!F3554:F3597)</f>
        <v>3.8307399524107431</v>
      </c>
      <c r="I28" s="12">
        <v>27</v>
      </c>
      <c r="J28" s="12">
        <f>COUNTIF(Table1[EEG_Signal_Amplitude],I28)</f>
        <v>44</v>
      </c>
      <c r="K28" s="12">
        <f>J28/COUNTA(Table1[EEG_Signal_Amplitude])</f>
        <v>1.2225618227285358E-2</v>
      </c>
      <c r="L28" s="14">
        <f>J28/COUNTA(Table1[EEG_Signal_Amplitude])</f>
        <v>1.2225618227285358E-2</v>
      </c>
      <c r="N28" s="12">
        <f>data!C19</f>
        <v>1.0333000000000001</v>
      </c>
      <c r="O28" s="12">
        <f>COUNTIF(Table1[EEG_Delta_band],perhitungan!N28)</f>
        <v>1</v>
      </c>
      <c r="P28" s="12">
        <f>O28/COUNTA(Table1[EEG_Delta_band])</f>
        <v>2.7785495971103082E-4</v>
      </c>
      <c r="Q28" s="14">
        <f t="shared" si="0"/>
        <v>2.7785495971103082E-4</v>
      </c>
      <c r="S28" s="12">
        <f>data!D19</f>
        <v>4.6172000000000004</v>
      </c>
      <c r="T28" s="12">
        <f>COUNTIF(Table1[EEG_Theta_band],perhitungan!S28)</f>
        <v>1</v>
      </c>
      <c r="U28" s="12">
        <f>T28/COUNTA(Table1[EEG_Delta_band])</f>
        <v>2.7785495971103082E-4</v>
      </c>
      <c r="V28" s="14">
        <f t="shared" si="1"/>
        <v>2.7785495971103082E-4</v>
      </c>
      <c r="W28" s="13"/>
      <c r="X28" s="12">
        <f>data!E20</f>
        <v>9.0855999999999995</v>
      </c>
      <c r="Y28" s="12">
        <f>COUNTIF(Table1[EEG_Alpha_band],perhitungan!X28)</f>
        <v>1</v>
      </c>
      <c r="Z28" s="12">
        <f>Y28/COUNTA(Table1[EEG_Delta_band])</f>
        <v>2.7785495971103082E-4</v>
      </c>
      <c r="AA28" s="14">
        <f t="shared" si="2"/>
        <v>2.7785495971103082E-4</v>
      </c>
      <c r="AC28" s="12">
        <f>data!F20</f>
        <v>17.998899999999999</v>
      </c>
      <c r="AD28" s="12">
        <f>COUNTIF(Table1[EEG_Beta_band],perhitungan!AC28)</f>
        <v>1</v>
      </c>
      <c r="AE28" s="12">
        <f>AD28/COUNTA(Table1[EEG_Delta_band])</f>
        <v>2.7785495971103082E-4</v>
      </c>
      <c r="AF28" s="14">
        <f t="shared" si="3"/>
        <v>2.7785495971103082E-4</v>
      </c>
      <c r="AH28" s="12" t="s">
        <v>24</v>
      </c>
      <c r="AI28" s="12">
        <f>COUNTIF(Table1[skin_temperature],perhitungan!AH28)</f>
        <v>1199</v>
      </c>
      <c r="AJ28" s="12">
        <f>AI28/COUNTA(Table1[EEG_Delta_band])</f>
        <v>0.33314809669352596</v>
      </c>
      <c r="AK28" s="14">
        <f>AJ28</f>
        <v>0.33314809669352596</v>
      </c>
      <c r="AM28" s="12" t="s">
        <v>20</v>
      </c>
      <c r="AN28" s="12">
        <f>COUNTIF(Table1[Diastolic_BP],perhitungan!AM28)</f>
        <v>1200</v>
      </c>
      <c r="AO28" s="12">
        <f>AN28/COUNTA(Table1[EEG_Delta_band])</f>
        <v>0.33342595165323702</v>
      </c>
      <c r="AP28" s="14">
        <f>AO28</f>
        <v>0.33342595165323702</v>
      </c>
    </row>
    <row r="29" spans="1:42" ht="15.6" x14ac:dyDescent="0.25">
      <c r="A29" s="43" t="s">
        <v>81</v>
      </c>
      <c r="B29" s="12">
        <f>_xlfn.STDEV.P(data!B7:B3600)</f>
        <v>26.10431038687744</v>
      </c>
      <c r="C29" s="12">
        <f>_xlfn.STDEV.P(data!C7:C3600)</f>
        <v>0.85846183876281235</v>
      </c>
      <c r="D29" s="12">
        <f>_xlfn.STDEV.P(data!D7:D3600)</f>
        <v>0.86535839987405805</v>
      </c>
      <c r="E29" s="12">
        <f>_xlfn.STDEV.P(data!E7:E3600)</f>
        <v>2.2153579054373793</v>
      </c>
      <c r="F29" s="12">
        <f>_xlfn.STDEV.P(data!F7:F3600)</f>
        <v>4.1263649510153328</v>
      </c>
      <c r="I29" s="12">
        <v>28</v>
      </c>
      <c r="J29" s="12">
        <f>COUNTIF(Table1[EEG_Signal_Amplitude],I29)</f>
        <v>66</v>
      </c>
      <c r="K29" s="12">
        <f>J29/COUNTA(Table1[EEG_Signal_Amplitude])</f>
        <v>1.8338427340928037E-2</v>
      </c>
      <c r="L29" s="14">
        <f>J29/COUNTA(Table1[EEG_Signal_Amplitude])</f>
        <v>1.8338427340928037E-2</v>
      </c>
      <c r="N29" s="12">
        <f>data!C20</f>
        <v>1.018</v>
      </c>
      <c r="O29" s="12">
        <f>COUNTIF(Table1[EEG_Delta_band],perhitungan!N29)</f>
        <v>1</v>
      </c>
      <c r="P29" s="12">
        <f>O29/COUNTA(Table1[EEG_Delta_band])</f>
        <v>2.7785495971103082E-4</v>
      </c>
      <c r="Q29" s="14">
        <f t="shared" si="0"/>
        <v>2.7785495971103082E-4</v>
      </c>
      <c r="S29" s="12">
        <f>data!D20</f>
        <v>4.2880000000000003</v>
      </c>
      <c r="T29" s="12">
        <f>COUNTIF(Table1[EEG_Theta_band],perhitungan!S29)</f>
        <v>1</v>
      </c>
      <c r="U29" s="12">
        <f>T29/COUNTA(Table1[EEG_Delta_band])</f>
        <v>2.7785495971103082E-4</v>
      </c>
      <c r="V29" s="14">
        <f t="shared" si="1"/>
        <v>2.7785495971103082E-4</v>
      </c>
      <c r="W29" s="13"/>
      <c r="X29" s="12">
        <f>data!E21</f>
        <v>12.248200000000001</v>
      </c>
      <c r="Y29" s="12">
        <f>COUNTIF(Table1[EEG_Alpha_band],perhitungan!X29)</f>
        <v>1</v>
      </c>
      <c r="Z29" s="12">
        <f>Y29/COUNTA(Table1[EEG_Delta_band])</f>
        <v>2.7785495971103082E-4</v>
      </c>
      <c r="AA29" s="14">
        <f t="shared" si="2"/>
        <v>2.7785495971103082E-4</v>
      </c>
      <c r="AC29" s="12">
        <f>data!F21</f>
        <v>27.534199999999998</v>
      </c>
      <c r="AD29" s="12">
        <f>COUNTIF(Table1[EEG_Beta_band],perhitungan!AC29)</f>
        <v>1</v>
      </c>
      <c r="AE29" s="12">
        <f>AD29/COUNTA(Table1[EEG_Delta_band])</f>
        <v>2.7785495971103082E-4</v>
      </c>
      <c r="AF29" s="14">
        <f t="shared" si="3"/>
        <v>2.7785495971103082E-4</v>
      </c>
      <c r="AH29" s="12" t="s">
        <v>17</v>
      </c>
      <c r="AI29" s="12">
        <f>COUNTIF(Table1[skin_temperature],perhitungan!AH29)</f>
        <v>1200</v>
      </c>
      <c r="AJ29" s="12">
        <f>AI29/COUNTA(Table1[EEG_Delta_band])</f>
        <v>0.33342595165323702</v>
      </c>
      <c r="AK29" s="14">
        <f t="shared" ref="AK29:AK30" si="6">AJ29</f>
        <v>0.33342595165323702</v>
      </c>
      <c r="AM29" s="12" t="s">
        <v>27</v>
      </c>
      <c r="AN29" s="12">
        <f>COUNTIF(Table1[Diastolic_BP],perhitungan!AM29)</f>
        <v>1199</v>
      </c>
      <c r="AO29" s="12">
        <f>AN29/COUNTA(Table1[EEG_Delta_band])</f>
        <v>0.33314809669352596</v>
      </c>
      <c r="AP29" s="14">
        <f>AO29</f>
        <v>0.33314809669352596</v>
      </c>
    </row>
    <row r="30" spans="1:42" ht="15.6" x14ac:dyDescent="0.25">
      <c r="I30" s="12">
        <v>29</v>
      </c>
      <c r="J30" s="12">
        <f>COUNTIF(Table1[EEG_Signal_Amplitude],I30)</f>
        <v>57</v>
      </c>
      <c r="K30" s="12">
        <f>J30/COUNTA(Table1[EEG_Signal_Amplitude])</f>
        <v>1.5837732703528756E-2</v>
      </c>
      <c r="L30" s="14">
        <f>J30/COUNTA(Table1[EEG_Signal_Amplitude])</f>
        <v>1.5837732703528756E-2</v>
      </c>
      <c r="N30" s="12">
        <f>data!C22</f>
        <v>2.2797999999999998</v>
      </c>
      <c r="O30" s="12">
        <f>COUNTIF(Table1[EEG_Delta_band],perhitungan!N30)</f>
        <v>1</v>
      </c>
      <c r="P30" s="12">
        <f>O30/COUNTA(Table1[EEG_Delta_band])</f>
        <v>2.7785495971103082E-4</v>
      </c>
      <c r="Q30" s="14">
        <f t="shared" si="0"/>
        <v>2.7785495971103082E-4</v>
      </c>
      <c r="S30" s="12">
        <f>data!D21</f>
        <v>6.7266000000000004</v>
      </c>
      <c r="T30" s="12">
        <f>COUNTIF(Table1[EEG_Theta_band],perhitungan!S30)</f>
        <v>1</v>
      </c>
      <c r="U30" s="12">
        <f>T30/COUNTA(Table1[EEG_Delta_band])</f>
        <v>2.7785495971103082E-4</v>
      </c>
      <c r="V30" s="14">
        <f t="shared" si="1"/>
        <v>2.7785495971103082E-4</v>
      </c>
      <c r="W30" s="13"/>
      <c r="X30" s="12">
        <f>data!E22</f>
        <v>11.3531</v>
      </c>
      <c r="Y30" s="12">
        <f>COUNTIF(Table1[EEG_Alpha_band],perhitungan!X30)</f>
        <v>1</v>
      </c>
      <c r="Z30" s="12">
        <f>Y30/COUNTA(Table1[EEG_Delta_band])</f>
        <v>2.7785495971103082E-4</v>
      </c>
      <c r="AA30" s="14">
        <f t="shared" si="2"/>
        <v>2.7785495971103082E-4</v>
      </c>
      <c r="AC30" s="12">
        <f>data!F22</f>
        <v>20.6936</v>
      </c>
      <c r="AD30" s="12">
        <f>COUNTIF(Table1[EEG_Beta_band],perhitungan!AC30)</f>
        <v>1</v>
      </c>
      <c r="AE30" s="12">
        <f>AD30/COUNTA(Table1[EEG_Delta_band])</f>
        <v>2.7785495971103082E-4</v>
      </c>
      <c r="AF30" s="14">
        <f t="shared" si="3"/>
        <v>2.7785495971103082E-4</v>
      </c>
      <c r="AH30" s="12" t="s">
        <v>33</v>
      </c>
      <c r="AI30" s="12">
        <f>COUNTIF(Table1[skin_temperature],perhitungan!AH30)</f>
        <v>1200</v>
      </c>
      <c r="AJ30" s="12">
        <f>AI30/COUNTA(Table1[EEG_Delta_band])</f>
        <v>0.33342595165323702</v>
      </c>
      <c r="AK30" s="14">
        <f t="shared" si="6"/>
        <v>0.33342595165323702</v>
      </c>
      <c r="AM30" s="19" t="s">
        <v>43</v>
      </c>
      <c r="AN30" s="19">
        <f>SUM(AN27:AN29)</f>
        <v>3599</v>
      </c>
      <c r="AO30" s="19">
        <f>SUM(AO27:AO29)</f>
        <v>1</v>
      </c>
      <c r="AP30" s="20">
        <f>SUM(AP27:AP29)</f>
        <v>1</v>
      </c>
    </row>
    <row r="31" spans="1:42" ht="15.6" x14ac:dyDescent="0.25">
      <c r="I31" s="12">
        <v>30</v>
      </c>
      <c r="J31" s="12">
        <f>COUNTIF(Table1[EEG_Signal_Amplitude],I31)</f>
        <v>49</v>
      </c>
      <c r="K31" s="12">
        <f>J31/COUNTA(Table1[EEG_Signal_Amplitude])</f>
        <v>1.3614893025840511E-2</v>
      </c>
      <c r="L31" s="14">
        <f>J31/COUNTA(Table1[EEG_Signal_Amplitude])</f>
        <v>1.3614893025840511E-2</v>
      </c>
      <c r="N31" s="12">
        <f>data!C23</f>
        <v>1.5808</v>
      </c>
      <c r="O31" s="12">
        <f>COUNTIF(Table1[EEG_Delta_band],perhitungan!N31)</f>
        <v>1</v>
      </c>
      <c r="P31" s="12">
        <f>O31/COUNTA(Table1[EEG_Delta_band])</f>
        <v>2.7785495971103082E-4</v>
      </c>
      <c r="Q31" s="14">
        <f t="shared" si="0"/>
        <v>2.7785495971103082E-4</v>
      </c>
      <c r="S31" s="12">
        <f>data!D22</f>
        <v>5.4541000000000004</v>
      </c>
      <c r="T31" s="12">
        <f>COUNTIF(Table1[EEG_Theta_band],perhitungan!S31)</f>
        <v>1</v>
      </c>
      <c r="U31" s="12">
        <f>T31/COUNTA(Table1[EEG_Delta_band])</f>
        <v>2.7785495971103082E-4</v>
      </c>
      <c r="V31" s="14">
        <f t="shared" si="1"/>
        <v>2.7785495971103082E-4</v>
      </c>
      <c r="W31" s="13"/>
      <c r="X31" s="12">
        <f>data!E23</f>
        <v>8.8598999999999997</v>
      </c>
      <c r="Y31" s="12">
        <f>COUNTIF(Table1[EEG_Alpha_band],perhitungan!X31)</f>
        <v>1</v>
      </c>
      <c r="Z31" s="12">
        <f>Y31/COUNTA(Table1[EEG_Delta_band])</f>
        <v>2.7785495971103082E-4</v>
      </c>
      <c r="AA31" s="14">
        <f t="shared" si="2"/>
        <v>2.7785495971103082E-4</v>
      </c>
      <c r="AC31" s="12">
        <f>data!F23</f>
        <v>19.234500000000001</v>
      </c>
      <c r="AD31" s="12">
        <f>COUNTIF(Table1[EEG_Beta_band],perhitungan!AC31)</f>
        <v>1</v>
      </c>
      <c r="AE31" s="12">
        <f>AD31/COUNTA(Table1[EEG_Delta_band])</f>
        <v>2.7785495971103082E-4</v>
      </c>
      <c r="AF31" s="14">
        <f t="shared" si="3"/>
        <v>2.7785495971103082E-4</v>
      </c>
      <c r="AH31" s="19" t="s">
        <v>43</v>
      </c>
      <c r="AI31" s="19">
        <f>SUM(AI28:AI30)</f>
        <v>3599</v>
      </c>
      <c r="AJ31" s="19">
        <f>SUM(AJ28:AJ30)</f>
        <v>1</v>
      </c>
      <c r="AK31" s="20">
        <f>SUM(AK28:AK30)</f>
        <v>1</v>
      </c>
    </row>
    <row r="32" spans="1:42" x14ac:dyDescent="0.25">
      <c r="I32" s="12">
        <v>31</v>
      </c>
      <c r="J32" s="12">
        <f>COUNTIF(Table1[EEG_Signal_Amplitude],I32)</f>
        <v>42</v>
      </c>
      <c r="K32" s="12">
        <f>J32/COUNTA(Table1[EEG_Signal_Amplitude])</f>
        <v>1.1669908307863295E-2</v>
      </c>
      <c r="L32" s="14">
        <f>J32/COUNTA(Table1[EEG_Signal_Amplitude])</f>
        <v>1.1669908307863295E-2</v>
      </c>
      <c r="N32" s="12">
        <f>data!C25</f>
        <v>2.6069</v>
      </c>
      <c r="O32" s="12">
        <f>COUNTIF(Table1[EEG_Delta_band],perhitungan!N32)</f>
        <v>1</v>
      </c>
      <c r="P32" s="12">
        <f>O32/COUNTA(Table1[EEG_Delta_band])</f>
        <v>2.7785495971103082E-4</v>
      </c>
      <c r="Q32" s="14">
        <f t="shared" si="0"/>
        <v>2.7785495971103082E-4</v>
      </c>
      <c r="S32" s="12">
        <f>data!D23</f>
        <v>4.4391999999999996</v>
      </c>
      <c r="T32" s="12">
        <f>COUNTIF(Table1[EEG_Theta_band],perhitungan!S32)</f>
        <v>1</v>
      </c>
      <c r="U32" s="12">
        <f>T32/COUNTA(Table1[EEG_Delta_band])</f>
        <v>2.7785495971103082E-4</v>
      </c>
      <c r="V32" s="14">
        <f t="shared" si="1"/>
        <v>2.7785495971103082E-4</v>
      </c>
      <c r="W32" s="13"/>
      <c r="X32" s="12">
        <f>data!E24</f>
        <v>13.025499999999999</v>
      </c>
      <c r="Y32" s="12">
        <f>COUNTIF(Table1[EEG_Alpha_band],perhitungan!X32)</f>
        <v>1</v>
      </c>
      <c r="Z32" s="12">
        <f>Y32/COUNTA(Table1[EEG_Delta_band])</f>
        <v>2.7785495971103082E-4</v>
      </c>
      <c r="AA32" s="14">
        <f t="shared" si="2"/>
        <v>2.7785495971103082E-4</v>
      </c>
      <c r="AC32" s="12">
        <f>data!F24</f>
        <v>27.6708</v>
      </c>
      <c r="AD32" s="12">
        <f>COUNTIF(Table1[EEG_Beta_band],perhitungan!AC32)</f>
        <v>1</v>
      </c>
      <c r="AE32" s="12">
        <f>AD32/COUNTA(Table1[EEG_Delta_band])</f>
        <v>2.7785495971103082E-4</v>
      </c>
      <c r="AF32" s="14">
        <f t="shared" si="3"/>
        <v>2.7785495971103082E-4</v>
      </c>
    </row>
    <row r="33" spans="1:43" x14ac:dyDescent="0.25">
      <c r="I33" s="12">
        <v>32</v>
      </c>
      <c r="J33" s="12">
        <f>COUNTIF(Table1[EEG_Signal_Amplitude],I33)</f>
        <v>23</v>
      </c>
      <c r="K33" s="12">
        <f>J33/COUNTA(Table1[EEG_Signal_Amplitude])</f>
        <v>6.3906640733537093E-3</v>
      </c>
      <c r="L33" s="14">
        <f>J33/COUNTA(Table1[EEG_Signal_Amplitude])</f>
        <v>6.3906640733537093E-3</v>
      </c>
      <c r="N33" s="12">
        <f>data!C26</f>
        <v>1.7566999999999999</v>
      </c>
      <c r="O33" s="12">
        <f>COUNTIF(Table1[EEG_Delta_band],perhitungan!N33)</f>
        <v>1</v>
      </c>
      <c r="P33" s="12">
        <f>O33/COUNTA(Table1[EEG_Delta_band])</f>
        <v>2.7785495971103082E-4</v>
      </c>
      <c r="Q33" s="14">
        <f t="shared" si="0"/>
        <v>2.7785495971103082E-4</v>
      </c>
      <c r="S33" s="12">
        <f>data!D24</f>
        <v>6.0578000000000003</v>
      </c>
      <c r="T33" s="12">
        <f>COUNTIF(Table1[EEG_Theta_band],perhitungan!S33)</f>
        <v>3</v>
      </c>
      <c r="U33" s="12">
        <f>T33/COUNTA(Table1[EEG_Delta_band])</f>
        <v>8.3356487913309257E-4</v>
      </c>
      <c r="V33" s="14">
        <f t="shared" si="1"/>
        <v>8.3356487913309257E-4</v>
      </c>
      <c r="W33" s="13"/>
      <c r="X33" s="12">
        <f>data!E25</f>
        <v>10.950100000000001</v>
      </c>
      <c r="Y33" s="12">
        <f>COUNTIF(Table1[EEG_Alpha_band],perhitungan!X33)</f>
        <v>1</v>
      </c>
      <c r="Z33" s="12">
        <f>Y33/COUNTA(Table1[EEG_Delta_band])</f>
        <v>2.7785495971103082E-4</v>
      </c>
      <c r="AA33" s="14">
        <f t="shared" si="2"/>
        <v>2.7785495971103082E-4</v>
      </c>
      <c r="AC33" s="12">
        <f>data!F25</f>
        <v>21.019200000000001</v>
      </c>
      <c r="AD33" s="12">
        <f>COUNTIF(Table1[EEG_Beta_band],perhitungan!AC33)</f>
        <v>1</v>
      </c>
      <c r="AE33" s="12">
        <f>AD33/COUNTA(Table1[EEG_Delta_band])</f>
        <v>2.7785495971103082E-4</v>
      </c>
      <c r="AF33" s="14">
        <f t="shared" si="3"/>
        <v>2.7785495971103082E-4</v>
      </c>
    </row>
    <row r="34" spans="1:43" ht="16.2" thickBot="1" x14ac:dyDescent="0.3">
      <c r="B34" s="47" t="s">
        <v>82</v>
      </c>
      <c r="C34" s="47"/>
      <c r="D34" s="47"/>
      <c r="E34" s="47"/>
      <c r="F34" s="47"/>
      <c r="I34" s="12">
        <v>33</v>
      </c>
      <c r="J34" s="12">
        <f>COUNTIF(Table1[EEG_Signal_Amplitude],I34)</f>
        <v>46</v>
      </c>
      <c r="K34" s="12">
        <f>J34/COUNTA(Table1[EEG_Signal_Amplitude])</f>
        <v>1.2781328146707419E-2</v>
      </c>
      <c r="L34" s="14">
        <f>J34/COUNTA(Table1[EEG_Signal_Amplitude])</f>
        <v>1.2781328146707419E-2</v>
      </c>
      <c r="N34" s="12">
        <f>data!C27</f>
        <v>3.6623000000000001</v>
      </c>
      <c r="O34" s="12">
        <f>COUNTIF(Table1[EEG_Delta_band],perhitungan!N34)</f>
        <v>1</v>
      </c>
      <c r="P34" s="12">
        <f>O34/COUNTA(Table1[EEG_Delta_band])</f>
        <v>2.7785495971103082E-4</v>
      </c>
      <c r="Q34" s="14">
        <f t="shared" si="0"/>
        <v>2.7785495971103082E-4</v>
      </c>
      <c r="S34" s="12">
        <f>data!D25</f>
        <v>5.8330000000000002</v>
      </c>
      <c r="T34" s="12">
        <f>COUNTIF(Table1[EEG_Theta_band],perhitungan!S34)</f>
        <v>1</v>
      </c>
      <c r="U34" s="12">
        <f>T34/COUNTA(Table1[EEG_Delta_band])</f>
        <v>2.7785495971103082E-4</v>
      </c>
      <c r="V34" s="14">
        <f t="shared" si="1"/>
        <v>2.7785495971103082E-4</v>
      </c>
      <c r="W34" s="13"/>
      <c r="X34" s="12">
        <f>data!E26</f>
        <v>8.5763999999999996</v>
      </c>
      <c r="Y34" s="12">
        <f>COUNTIF(Table1[EEG_Alpha_band],perhitungan!X34)</f>
        <v>2</v>
      </c>
      <c r="Z34" s="12">
        <f>Y34/COUNTA(Table1[EEG_Delta_band])</f>
        <v>5.5570991942206164E-4</v>
      </c>
      <c r="AA34" s="14">
        <f t="shared" si="2"/>
        <v>5.5570991942206164E-4</v>
      </c>
      <c r="AC34" s="12">
        <f>data!F27</f>
        <v>29.9116</v>
      </c>
      <c r="AD34" s="12">
        <f>COUNTIF(Table1[EEG_Beta_band],perhitungan!AC34)</f>
        <v>1</v>
      </c>
      <c r="AE34" s="12">
        <f>AD34/COUNTA(Table1[EEG_Delta_band])</f>
        <v>2.7785495971103082E-4</v>
      </c>
      <c r="AF34" s="14">
        <f t="shared" si="3"/>
        <v>2.7785495971103082E-4</v>
      </c>
      <c r="AH34" s="31" t="str">
        <f>data!L1</f>
        <v>Systolic_BP</v>
      </c>
      <c r="AI34" s="31"/>
      <c r="AJ34" s="31"/>
      <c r="AK34" s="31"/>
    </row>
    <row r="35" spans="1:43" ht="16.2" thickTop="1" thickBot="1" x14ac:dyDescent="0.3">
      <c r="B35" s="47"/>
      <c r="C35" s="47"/>
      <c r="D35" s="47"/>
      <c r="E35" s="47"/>
      <c r="F35" s="47"/>
      <c r="I35" s="12">
        <v>34</v>
      </c>
      <c r="J35" s="12">
        <f>COUNTIF(Table1[EEG_Signal_Amplitude],I35)</f>
        <v>42</v>
      </c>
      <c r="K35" s="12">
        <f>J35/COUNTA(Table1[EEG_Signal_Amplitude])</f>
        <v>1.1669908307863295E-2</v>
      </c>
      <c r="L35" s="14">
        <f>J35/COUNTA(Table1[EEG_Signal_Amplitude])</f>
        <v>1.1669908307863295E-2</v>
      </c>
      <c r="N35" s="12">
        <f>data!C28</f>
        <v>1.2593000000000001</v>
      </c>
      <c r="O35" s="12">
        <f>COUNTIF(Table1[EEG_Delta_band],perhitungan!N35)</f>
        <v>2</v>
      </c>
      <c r="P35" s="12">
        <f>O35/COUNTA(Table1[EEG_Delta_band])</f>
        <v>5.5570991942206164E-4</v>
      </c>
      <c r="Q35" s="14">
        <f t="shared" si="0"/>
        <v>5.5570991942206164E-4</v>
      </c>
      <c r="S35" s="12">
        <f>data!D26</f>
        <v>4.4568000000000003</v>
      </c>
      <c r="T35" s="12">
        <f>COUNTIF(Table1[EEG_Theta_band],perhitungan!S35)</f>
        <v>1</v>
      </c>
      <c r="U35" s="12">
        <f>T35/COUNTA(Table1[EEG_Delta_band])</f>
        <v>2.7785495971103082E-4</v>
      </c>
      <c r="V35" s="14">
        <f t="shared" si="1"/>
        <v>2.7785495971103082E-4</v>
      </c>
      <c r="W35" s="13"/>
      <c r="X35" s="12">
        <f>data!E27</f>
        <v>14.9427</v>
      </c>
      <c r="Y35" s="12">
        <f>COUNTIF(Table1[EEG_Alpha_band],perhitungan!X35)</f>
        <v>1</v>
      </c>
      <c r="Z35" s="12">
        <f>Y35/COUNTA(Table1[EEG_Delta_band])</f>
        <v>2.7785495971103082E-4</v>
      </c>
      <c r="AA35" s="14">
        <f t="shared" si="2"/>
        <v>2.7785495971103082E-4</v>
      </c>
      <c r="AC35" s="12">
        <f>data!F28</f>
        <v>19.851700000000001</v>
      </c>
      <c r="AD35" s="12">
        <f>COUNTIF(Table1[EEG_Beta_band],perhitungan!AC35)</f>
        <v>1</v>
      </c>
      <c r="AE35" s="12">
        <f>AD35/COUNTA(Table1[EEG_Delta_band])</f>
        <v>2.7785495971103082E-4</v>
      </c>
      <c r="AF35" s="14">
        <f t="shared" si="3"/>
        <v>2.7785495971103082E-4</v>
      </c>
      <c r="AH35" s="11" t="s">
        <v>47</v>
      </c>
      <c r="AI35" s="11" t="s">
        <v>46</v>
      </c>
      <c r="AJ35" s="11" t="s">
        <v>40</v>
      </c>
      <c r="AK35" s="11" t="s">
        <v>42</v>
      </c>
    </row>
    <row r="36" spans="1:43" ht="27" thickTop="1" x14ac:dyDescent="0.25">
      <c r="A36" s="44"/>
      <c r="B36" s="45" t="s">
        <v>1</v>
      </c>
      <c r="C36" s="21" t="s">
        <v>2</v>
      </c>
      <c r="D36" s="21" t="s">
        <v>3</v>
      </c>
      <c r="E36" s="21" t="s">
        <v>4</v>
      </c>
      <c r="F36" s="21" t="s">
        <v>5</v>
      </c>
      <c r="I36" s="12">
        <v>35</v>
      </c>
      <c r="J36" s="12">
        <f>COUNTIF(Table1[EEG_Signal_Amplitude],I36)</f>
        <v>22</v>
      </c>
      <c r="K36" s="12">
        <f>J36/COUNTA(Table1[EEG_Signal_Amplitude])</f>
        <v>6.1128091136426789E-3</v>
      </c>
      <c r="L36" s="14">
        <f>J36/COUNTA(Table1[EEG_Signal_Amplitude])</f>
        <v>6.1128091136426789E-3</v>
      </c>
      <c r="N36" s="12">
        <f>data!C29</f>
        <v>1.2491000000000001</v>
      </c>
      <c r="O36" s="12">
        <f>COUNTIF(Table1[EEG_Delta_band],perhitungan!N36)</f>
        <v>1</v>
      </c>
      <c r="P36" s="12">
        <f>O36/COUNTA(Table1[EEG_Delta_band])</f>
        <v>2.7785495971103082E-4</v>
      </c>
      <c r="Q36" s="14">
        <f t="shared" si="0"/>
        <v>2.7785495971103082E-4</v>
      </c>
      <c r="S36" s="12">
        <f>data!D27</f>
        <v>6.6653000000000002</v>
      </c>
      <c r="T36" s="12">
        <f>COUNTIF(Table1[EEG_Theta_band],perhitungan!S36)</f>
        <v>1</v>
      </c>
      <c r="U36" s="12">
        <f>T36/COUNTA(Table1[EEG_Delta_band])</f>
        <v>2.7785495971103082E-4</v>
      </c>
      <c r="V36" s="14">
        <f t="shared" si="1"/>
        <v>2.7785495971103082E-4</v>
      </c>
      <c r="W36" s="13"/>
      <c r="X36" s="12">
        <f>data!E28</f>
        <v>8.5507000000000009</v>
      </c>
      <c r="Y36" s="12">
        <f>COUNTIF(Table1[EEG_Alpha_band],perhitungan!X36)</f>
        <v>1</v>
      </c>
      <c r="Z36" s="12">
        <f>Y36/COUNTA(Table1[EEG_Delta_band])</f>
        <v>2.7785495971103082E-4</v>
      </c>
      <c r="AA36" s="14">
        <f t="shared" si="2"/>
        <v>2.7785495971103082E-4</v>
      </c>
      <c r="AC36" s="12">
        <f>data!F29</f>
        <v>16.4496</v>
      </c>
      <c r="AD36" s="12">
        <f>COUNTIF(Table1[EEG_Beta_band],perhitungan!AC36)</f>
        <v>1</v>
      </c>
      <c r="AE36" s="12">
        <f>AD36/COUNTA(Table1[EEG_Delta_band])</f>
        <v>2.7785495971103082E-4</v>
      </c>
      <c r="AF36" s="14">
        <f t="shared" si="3"/>
        <v>2.7785495971103082E-4</v>
      </c>
      <c r="AH36" s="12" t="s">
        <v>35</v>
      </c>
      <c r="AI36" s="12">
        <f>COUNTIF(Table1[Systolic_BP],perhitungan!AH36)</f>
        <v>1200</v>
      </c>
      <c r="AJ36" s="12">
        <f>AI36/COUNTA(Table1[EEG_Delta_band])</f>
        <v>0.33342595165323702</v>
      </c>
      <c r="AK36" s="14">
        <f>AJ36</f>
        <v>0.33342595165323702</v>
      </c>
    </row>
    <row r="37" spans="1:43" ht="15.6" x14ac:dyDescent="0.25">
      <c r="A37" s="46" t="s">
        <v>79</v>
      </c>
      <c r="B37" s="12">
        <f>AVERAGE(data!B12:B3609)</f>
        <v>48.488158261354137</v>
      </c>
      <c r="C37" s="12">
        <f>AVERAGE(data!C12:C3609)</f>
        <v>2.4959935079409332</v>
      </c>
      <c r="D37" s="12">
        <f>AVERAGE(data!D12:D3609)</f>
        <v>5.5089764279743738</v>
      </c>
      <c r="E37" s="12">
        <f>AVERAGE(data!E12:E3609)</f>
        <v>11.326996266369445</v>
      </c>
      <c r="F37" s="12">
        <f>AVERAGE(data!F12:F3609)</f>
        <v>22.68402727779316</v>
      </c>
      <c r="I37" s="12">
        <v>36</v>
      </c>
      <c r="J37" s="12">
        <f>COUNTIF(Table1[EEG_Signal_Amplitude],I37)</f>
        <v>26</v>
      </c>
      <c r="K37" s="12">
        <f>J37/COUNTA(Table1[EEG_Signal_Amplitude])</f>
        <v>7.2242289524868022E-3</v>
      </c>
      <c r="L37" s="14">
        <f>J37/COUNTA(Table1[EEG_Signal_Amplitude])</f>
        <v>7.2242289524868022E-3</v>
      </c>
      <c r="N37" s="12">
        <f>data!C30</f>
        <v>2.9916999999999998</v>
      </c>
      <c r="O37" s="12">
        <f>COUNTIF(Table1[EEG_Delta_band],perhitungan!N37)</f>
        <v>1</v>
      </c>
      <c r="P37" s="12">
        <f>O37/COUNTA(Table1[EEG_Delta_band])</f>
        <v>2.7785495971103082E-4</v>
      </c>
      <c r="Q37" s="14">
        <f t="shared" si="0"/>
        <v>2.7785495971103082E-4</v>
      </c>
      <c r="S37" s="12">
        <f>data!D28</f>
        <v>4.0961999999999996</v>
      </c>
      <c r="T37" s="12">
        <f>COUNTIF(Table1[EEG_Theta_band],perhitungan!S37)</f>
        <v>1</v>
      </c>
      <c r="U37" s="12">
        <f>T37/COUNTA(Table1[EEG_Delta_band])</f>
        <v>2.7785495971103082E-4</v>
      </c>
      <c r="V37" s="14">
        <f t="shared" si="1"/>
        <v>2.7785495971103082E-4</v>
      </c>
      <c r="W37" s="13"/>
      <c r="X37" s="12">
        <f>data!E29</f>
        <v>9.7911999999999999</v>
      </c>
      <c r="Y37" s="12">
        <f>COUNTIF(Table1[EEG_Alpha_band],perhitungan!X37)</f>
        <v>1</v>
      </c>
      <c r="Z37" s="12">
        <f>Y37/COUNTA(Table1[EEG_Delta_band])</f>
        <v>2.7785495971103082E-4</v>
      </c>
      <c r="AA37" s="14">
        <f t="shared" si="2"/>
        <v>2.7785495971103082E-4</v>
      </c>
      <c r="AC37" s="12">
        <f>data!F30</f>
        <v>20.256900000000002</v>
      </c>
      <c r="AD37" s="12">
        <f>COUNTIF(Table1[EEG_Beta_band],perhitungan!AC37)</f>
        <v>1</v>
      </c>
      <c r="AE37" s="12">
        <f>AD37/COUNTA(Table1[EEG_Delta_band])</f>
        <v>2.7785495971103082E-4</v>
      </c>
      <c r="AF37" s="14">
        <f t="shared" si="3"/>
        <v>2.7785495971103082E-4</v>
      </c>
      <c r="AH37" s="12" t="s">
        <v>19</v>
      </c>
      <c r="AI37" s="12">
        <f>COUNTIF(Table1[Systolic_BP],perhitungan!AH37)</f>
        <v>1200</v>
      </c>
      <c r="AJ37" s="12">
        <f>AI37/COUNTA(Table1[EEG_Delta_band])</f>
        <v>0.33342595165323702</v>
      </c>
      <c r="AK37" s="14">
        <f t="shared" ref="AK37:AK38" si="7">AJ37</f>
        <v>0.33342595165323702</v>
      </c>
    </row>
    <row r="38" spans="1:43" ht="15.6" x14ac:dyDescent="0.25">
      <c r="A38" s="43" t="s">
        <v>80</v>
      </c>
      <c r="B38" s="12">
        <f>AVERAGE(data!B3564:B3607)</f>
        <v>46.432432432432435</v>
      </c>
      <c r="C38" s="12">
        <f>AVERAGE(data!C3564:C3607)</f>
        <v>2.4037324324324332</v>
      </c>
      <c r="D38" s="12">
        <f>AVERAGE(data!D3564:D3607)</f>
        <v>5.4955054054054058</v>
      </c>
      <c r="E38" s="12">
        <f>AVERAGE(data!E3564:E3607)</f>
        <v>11.138289189189187</v>
      </c>
      <c r="F38" s="12">
        <f>AVERAGE(data!F3564:F3607)</f>
        <v>21.94748108108109</v>
      </c>
      <c r="I38" s="12">
        <v>37</v>
      </c>
      <c r="J38" s="12">
        <f>COUNTIF(Table1[EEG_Signal_Amplitude],I38)</f>
        <v>56</v>
      </c>
      <c r="K38" s="12">
        <f>J38/COUNTA(Table1[EEG_Signal_Amplitude])</f>
        <v>1.5559877743817728E-2</v>
      </c>
      <c r="L38" s="14">
        <f>J38/COUNTA(Table1[EEG_Signal_Amplitude])</f>
        <v>1.5559877743817728E-2</v>
      </c>
      <c r="N38" s="12">
        <f>data!C31</f>
        <v>2.2919999999999998</v>
      </c>
      <c r="O38" s="12">
        <f>COUNTIF(Table1[EEG_Delta_band],perhitungan!N38)</f>
        <v>1</v>
      </c>
      <c r="P38" s="12">
        <f>O38/COUNTA(Table1[EEG_Delta_band])</f>
        <v>2.7785495971103082E-4</v>
      </c>
      <c r="Q38" s="14">
        <f t="shared" si="0"/>
        <v>2.7785495971103082E-4</v>
      </c>
      <c r="S38" s="12">
        <f>data!D29</f>
        <v>4.8452999999999999</v>
      </c>
      <c r="T38" s="12">
        <f>COUNTIF(Table1[EEG_Theta_band],perhitungan!S38)</f>
        <v>1</v>
      </c>
      <c r="U38" s="12">
        <f>T38/COUNTA(Table1[EEG_Delta_band])</f>
        <v>2.7785495971103082E-4</v>
      </c>
      <c r="V38" s="14">
        <f t="shared" si="1"/>
        <v>2.7785495971103082E-4</v>
      </c>
      <c r="W38" s="13"/>
      <c r="X38" s="12">
        <f>data!E30</f>
        <v>10.558999999999999</v>
      </c>
      <c r="Y38" s="12">
        <f>COUNTIF(Table1[EEG_Alpha_band],perhitungan!X38)</f>
        <v>1</v>
      </c>
      <c r="Z38" s="12">
        <f>Y38/COUNTA(Table1[EEG_Delta_band])</f>
        <v>2.7785495971103082E-4</v>
      </c>
      <c r="AA38" s="14">
        <f t="shared" si="2"/>
        <v>2.7785495971103082E-4</v>
      </c>
      <c r="AC38" s="12">
        <f>data!F31</f>
        <v>24.979399999999998</v>
      </c>
      <c r="AD38" s="12">
        <f>COUNTIF(Table1[EEG_Beta_band],perhitungan!AC38)</f>
        <v>1</v>
      </c>
      <c r="AE38" s="12">
        <f>AD38/COUNTA(Table1[EEG_Delta_band])</f>
        <v>2.7785495971103082E-4</v>
      </c>
      <c r="AF38" s="14">
        <f t="shared" si="3"/>
        <v>2.7785495971103082E-4</v>
      </c>
      <c r="AH38" s="12" t="s">
        <v>26</v>
      </c>
      <c r="AI38" s="12">
        <f>COUNTIF(Table1[Systolic_BP],perhitungan!AH38)</f>
        <v>1199</v>
      </c>
      <c r="AJ38" s="12">
        <f>AI38/COUNTA(Table1[EEG_Delta_band])</f>
        <v>0.33314809669352596</v>
      </c>
      <c r="AK38" s="14">
        <f t="shared" si="7"/>
        <v>0.33314809669352596</v>
      </c>
    </row>
    <row r="39" spans="1:43" ht="15.6" x14ac:dyDescent="0.25">
      <c r="A39" s="43" t="s">
        <v>81</v>
      </c>
      <c r="B39" s="12">
        <f>AVERAGE(data!B17:B3610)</f>
        <v>48.510602678571431</v>
      </c>
      <c r="C39" s="12">
        <f>AVERAGE(data!C17:C3610)</f>
        <v>2.4970405412946453</v>
      </c>
      <c r="D39" s="12">
        <f>AVERAGE(data!D17:D3610)</f>
        <v>5.509787109375007</v>
      </c>
      <c r="E39" s="12">
        <f>AVERAGE(data!E17:E3610)</f>
        <v>11.328663476562484</v>
      </c>
      <c r="F39" s="12">
        <f>AVERAGE(data!F17:F3610)</f>
        <v>22.687203487723117</v>
      </c>
      <c r="I39" s="12">
        <v>38</v>
      </c>
      <c r="J39" s="12">
        <f>COUNTIF(Table1[EEG_Signal_Amplitude],I39)</f>
        <v>40</v>
      </c>
      <c r="K39" s="12">
        <f>J39/COUNTA(Table1[EEG_Signal_Amplitude])</f>
        <v>1.1114198388441235E-2</v>
      </c>
      <c r="L39" s="14">
        <f>J39/COUNTA(Table1[EEG_Signal_Amplitude])</f>
        <v>1.1114198388441235E-2</v>
      </c>
      <c r="N39" s="12">
        <f>data!C32</f>
        <v>2.8574999999999999</v>
      </c>
      <c r="O39" s="12">
        <f>COUNTIF(Table1[EEG_Delta_band],perhitungan!N39)</f>
        <v>1</v>
      </c>
      <c r="P39" s="12">
        <f>O39/COUNTA(Table1[EEG_Delta_band])</f>
        <v>2.7785495971103082E-4</v>
      </c>
      <c r="Q39" s="14">
        <f t="shared" si="0"/>
        <v>2.7785495971103082E-4</v>
      </c>
      <c r="S39" s="12">
        <f>data!D30</f>
        <v>5.6661999999999999</v>
      </c>
      <c r="T39" s="12">
        <f>COUNTIF(Table1[EEG_Theta_band],perhitungan!S39)</f>
        <v>1</v>
      </c>
      <c r="U39" s="12">
        <f>T39/COUNTA(Table1[EEG_Delta_band])</f>
        <v>2.7785495971103082E-4</v>
      </c>
      <c r="V39" s="14">
        <f t="shared" si="1"/>
        <v>2.7785495971103082E-4</v>
      </c>
      <c r="W39" s="13"/>
      <c r="X39" s="12">
        <f>data!E31</f>
        <v>11.7203</v>
      </c>
      <c r="Y39" s="12">
        <f>COUNTIF(Table1[EEG_Alpha_band],perhitungan!X39)</f>
        <v>1</v>
      </c>
      <c r="Z39" s="12">
        <f>Y39/COUNTA(Table1[EEG_Delta_band])</f>
        <v>2.7785495971103082E-4</v>
      </c>
      <c r="AA39" s="14">
        <f t="shared" si="2"/>
        <v>2.7785495971103082E-4</v>
      </c>
      <c r="AC39" s="12">
        <f>data!F32</f>
        <v>21.845500000000001</v>
      </c>
      <c r="AD39" s="12">
        <f>COUNTIF(Table1[EEG_Beta_band],perhitungan!AC39)</f>
        <v>1</v>
      </c>
      <c r="AE39" s="12">
        <f>AD39/COUNTA(Table1[EEG_Delta_band])</f>
        <v>2.7785495971103082E-4</v>
      </c>
      <c r="AF39" s="14">
        <f t="shared" si="3"/>
        <v>2.7785495971103082E-4</v>
      </c>
      <c r="AH39" s="19" t="s">
        <v>43</v>
      </c>
      <c r="AI39" s="19">
        <f>SUM(AI36:AI38)</f>
        <v>3599</v>
      </c>
      <c r="AJ39" s="19">
        <f>SUM(AJ36:AJ38)</f>
        <v>1</v>
      </c>
      <c r="AK39" s="20">
        <f>SUM(AK36:AK38)</f>
        <v>1</v>
      </c>
    </row>
    <row r="40" spans="1:43" x14ac:dyDescent="0.25">
      <c r="I40" s="12">
        <v>39</v>
      </c>
      <c r="J40" s="12">
        <f>COUNTIF(Table1[EEG_Signal_Amplitude],I40)</f>
        <v>50</v>
      </c>
      <c r="K40" s="12">
        <f>J40/COUNTA(Table1[EEG_Signal_Amplitude])</f>
        <v>1.3892747985551542E-2</v>
      </c>
      <c r="L40" s="14">
        <f>J40/COUNTA(Table1[EEG_Signal_Amplitude])</f>
        <v>1.3892747985551542E-2</v>
      </c>
      <c r="N40" s="12">
        <f>data!C33</f>
        <v>3.5945</v>
      </c>
      <c r="O40" s="12">
        <f>COUNTIF(Table1[EEG_Delta_band],perhitungan!N40)</f>
        <v>1</v>
      </c>
      <c r="P40" s="12">
        <f>O40/COUNTA(Table1[EEG_Delta_band])</f>
        <v>2.7785495971103082E-4</v>
      </c>
      <c r="Q40" s="14">
        <f t="shared" si="0"/>
        <v>2.7785495971103082E-4</v>
      </c>
      <c r="S40" s="12">
        <f>data!D31</f>
        <v>5.2980999999999998</v>
      </c>
      <c r="T40" s="12">
        <f>COUNTIF(Table1[EEG_Theta_band],perhitungan!S40)</f>
        <v>2</v>
      </c>
      <c r="U40" s="12">
        <f>T40/COUNTA(Table1[EEG_Delta_band])</f>
        <v>5.5570991942206164E-4</v>
      </c>
      <c r="V40" s="14">
        <f t="shared" si="1"/>
        <v>5.5570991942206164E-4</v>
      </c>
      <c r="W40" s="13"/>
      <c r="X40" s="12">
        <f>data!E32</f>
        <v>10.021599999999999</v>
      </c>
      <c r="Y40" s="12">
        <f>COUNTIF(Table1[EEG_Alpha_band],perhitungan!X40)</f>
        <v>1</v>
      </c>
      <c r="Z40" s="12">
        <f>Y40/COUNTA(Table1[EEG_Delta_band])</f>
        <v>2.7785495971103082E-4</v>
      </c>
      <c r="AA40" s="14">
        <f t="shared" si="2"/>
        <v>2.7785495971103082E-4</v>
      </c>
      <c r="AC40" s="12">
        <f>data!F33</f>
        <v>27.639800000000001</v>
      </c>
      <c r="AD40" s="12">
        <f>COUNTIF(Table1[EEG_Beta_band],perhitungan!AC40)</f>
        <v>1</v>
      </c>
      <c r="AE40" s="12">
        <f>AD40/COUNTA(Table1[EEG_Delta_band])</f>
        <v>2.7785495971103082E-4</v>
      </c>
      <c r="AF40" s="14">
        <f t="shared" si="3"/>
        <v>2.7785495971103082E-4</v>
      </c>
    </row>
    <row r="41" spans="1:43" x14ac:dyDescent="0.25">
      <c r="I41" s="12">
        <v>40</v>
      </c>
      <c r="J41" s="12">
        <f>COUNTIF(Table1[EEG_Signal_Amplitude],I41)</f>
        <v>42</v>
      </c>
      <c r="K41" s="12">
        <f>J41/COUNTA(Table1[EEG_Signal_Amplitude])</f>
        <v>1.1669908307863295E-2</v>
      </c>
      <c r="L41" s="14">
        <f>J41/COUNTA(Table1[EEG_Signal_Amplitude])</f>
        <v>1.1669908307863295E-2</v>
      </c>
      <c r="N41" s="12">
        <f>data!C34</f>
        <v>3.1392000000000002</v>
      </c>
      <c r="O41" s="12">
        <f>COUNTIF(Table1[EEG_Delta_band],perhitungan!N41)</f>
        <v>2</v>
      </c>
      <c r="P41" s="12">
        <f>O41/COUNTA(Table1[EEG_Delta_band])</f>
        <v>5.5570991942206164E-4</v>
      </c>
      <c r="Q41" s="14">
        <f t="shared" si="0"/>
        <v>5.5570991942206164E-4</v>
      </c>
      <c r="S41" s="12">
        <f>data!D32</f>
        <v>5.5857999999999999</v>
      </c>
      <c r="T41" s="12">
        <f>COUNTIF(Table1[EEG_Theta_band],perhitungan!S41)</f>
        <v>1</v>
      </c>
      <c r="U41" s="12">
        <f>T41/COUNTA(Table1[EEG_Delta_band])</f>
        <v>2.7785495971103082E-4</v>
      </c>
      <c r="V41" s="14">
        <f t="shared" si="1"/>
        <v>2.7785495971103082E-4</v>
      </c>
      <c r="W41" s="13"/>
      <c r="X41" s="12">
        <f>data!E33</f>
        <v>13.4579</v>
      </c>
      <c r="Y41" s="12">
        <f>COUNTIF(Table1[EEG_Alpha_band],perhitungan!X41)</f>
        <v>1</v>
      </c>
      <c r="Z41" s="12">
        <f>Y41/COUNTA(Table1[EEG_Delta_band])</f>
        <v>2.7785495971103082E-4</v>
      </c>
      <c r="AA41" s="14">
        <f t="shared" si="2"/>
        <v>2.7785495971103082E-4</v>
      </c>
      <c r="AC41" s="12">
        <f>data!F34</f>
        <v>29.9452</v>
      </c>
      <c r="AD41" s="12">
        <f>COUNTIF(Table1[EEG_Beta_band],perhitungan!AC41)</f>
        <v>2</v>
      </c>
      <c r="AE41" s="12">
        <f>AD41/COUNTA(Table1[EEG_Delta_band])</f>
        <v>5.5570991942206164E-4</v>
      </c>
      <c r="AF41" s="14">
        <f t="shared" si="3"/>
        <v>5.5570991942206164E-4</v>
      </c>
      <c r="AI41" s="33" t="s">
        <v>61</v>
      </c>
      <c r="AJ41" s="33"/>
      <c r="AK41" s="33"/>
      <c r="AL41" s="33"/>
      <c r="AM41" s="33"/>
      <c r="AN41" s="33"/>
      <c r="AO41" s="33"/>
    </row>
    <row r="42" spans="1:43" x14ac:dyDescent="0.25">
      <c r="I42" s="12">
        <v>41</v>
      </c>
      <c r="J42" s="12">
        <f>COUNTIF(Table1[EEG_Signal_Amplitude],I42)</f>
        <v>33</v>
      </c>
      <c r="K42" s="12">
        <f>J42/COUNTA(Table1[EEG_Signal_Amplitude])</f>
        <v>9.1692136704640183E-3</v>
      </c>
      <c r="L42" s="14">
        <f>J42/COUNTA(Table1[EEG_Signal_Amplitude])</f>
        <v>9.1692136704640183E-3</v>
      </c>
      <c r="N42" s="12">
        <f>data!C35</f>
        <v>1.5710999999999999</v>
      </c>
      <c r="O42" s="12">
        <f>COUNTIF(Table1[EEG_Delta_band],perhitungan!N42)</f>
        <v>1</v>
      </c>
      <c r="P42" s="12">
        <f>O42/COUNTA(Table1[EEG_Delta_band])</f>
        <v>2.7785495971103082E-4</v>
      </c>
      <c r="Q42" s="14">
        <f t="shared" si="0"/>
        <v>2.7785495971103082E-4</v>
      </c>
      <c r="S42" s="12">
        <f>data!D33</f>
        <v>6.7587000000000002</v>
      </c>
      <c r="T42" s="12">
        <f>COUNTIF(Table1[EEG_Theta_band],perhitungan!S42)</f>
        <v>1</v>
      </c>
      <c r="U42" s="12">
        <f>T42/COUNTA(Table1[EEG_Delta_band])</f>
        <v>2.7785495971103082E-4</v>
      </c>
      <c r="V42" s="14">
        <f t="shared" si="1"/>
        <v>2.7785495971103082E-4</v>
      </c>
      <c r="W42" s="13"/>
      <c r="X42" s="12">
        <f>data!E34</f>
        <v>14.2233</v>
      </c>
      <c r="Y42" s="12">
        <f>COUNTIF(Table1[EEG_Alpha_band],perhitungan!X42)</f>
        <v>1</v>
      </c>
      <c r="Z42" s="12">
        <f>Y42/COUNTA(Table1[EEG_Delta_band])</f>
        <v>2.7785495971103082E-4</v>
      </c>
      <c r="AA42" s="14">
        <f t="shared" si="2"/>
        <v>2.7785495971103082E-4</v>
      </c>
      <c r="AC42" s="12">
        <f>data!F35</f>
        <v>17.915800000000001</v>
      </c>
      <c r="AD42" s="12">
        <f>COUNTIF(Table1[EEG_Beta_band],perhitungan!AC42)</f>
        <v>1</v>
      </c>
      <c r="AE42" s="12">
        <f>AD42/COUNTA(Table1[EEG_Delta_band])</f>
        <v>2.7785495971103082E-4</v>
      </c>
      <c r="AF42" s="14">
        <f t="shared" si="3"/>
        <v>2.7785495971103082E-4</v>
      </c>
      <c r="AI42" s="33"/>
      <c r="AJ42" s="33"/>
      <c r="AK42" s="33"/>
      <c r="AL42" s="33"/>
      <c r="AM42" s="33"/>
      <c r="AN42" s="33"/>
      <c r="AO42" s="33"/>
    </row>
    <row r="43" spans="1:43" ht="15.6" x14ac:dyDescent="0.25">
      <c r="I43" s="12">
        <v>42</v>
      </c>
      <c r="J43" s="12">
        <f>COUNTIF(Table1[EEG_Signal_Amplitude],I43)</f>
        <v>38</v>
      </c>
      <c r="K43" s="12">
        <f>J43/COUNTA(Table1[EEG_Signal_Amplitude])</f>
        <v>1.0558488469019172E-2</v>
      </c>
      <c r="L43" s="14">
        <f>J43/COUNTA(Table1[EEG_Signal_Amplitude])</f>
        <v>1.0558488469019172E-2</v>
      </c>
      <c r="N43" s="12">
        <f>data!C36</f>
        <v>1.9335</v>
      </c>
      <c r="O43" s="12">
        <f>COUNTIF(Table1[EEG_Delta_band],perhitungan!N43)</f>
        <v>1</v>
      </c>
      <c r="P43" s="12">
        <f>O43/COUNTA(Table1[EEG_Delta_band])</f>
        <v>2.7785495971103082E-4</v>
      </c>
      <c r="Q43" s="14">
        <f t="shared" si="0"/>
        <v>2.7785495971103082E-4</v>
      </c>
      <c r="S43" s="12">
        <f>data!D34</f>
        <v>6.5305</v>
      </c>
      <c r="T43" s="12">
        <f>COUNTIF(Table1[EEG_Theta_band],perhitungan!S43)</f>
        <v>1</v>
      </c>
      <c r="U43" s="12">
        <f>T43/COUNTA(Table1[EEG_Delta_band])</f>
        <v>2.7785495971103082E-4</v>
      </c>
      <c r="V43" s="14">
        <f t="shared" si="1"/>
        <v>2.7785495971103082E-4</v>
      </c>
      <c r="W43" s="13"/>
      <c r="X43" s="12">
        <f>data!E35</f>
        <v>9.5792000000000002</v>
      </c>
      <c r="Y43" s="12">
        <f>COUNTIF(Table1[EEG_Alpha_band],perhitungan!X43)</f>
        <v>1</v>
      </c>
      <c r="Z43" s="12">
        <f>Y43/COUNTA(Table1[EEG_Delta_band])</f>
        <v>2.7785495971103082E-4</v>
      </c>
      <c r="AA43" s="14">
        <f t="shared" si="2"/>
        <v>2.7785495971103082E-4</v>
      </c>
      <c r="AC43" s="12">
        <f>data!F36</f>
        <v>19.319600000000001</v>
      </c>
      <c r="AD43" s="12">
        <f>COUNTIF(Table1[EEG_Beta_band],perhitungan!AC43)</f>
        <v>1</v>
      </c>
      <c r="AE43" s="12">
        <f>AD43/COUNTA(Table1[EEG_Delta_band])</f>
        <v>2.7785495971103082E-4</v>
      </c>
      <c r="AF43" s="14">
        <f t="shared" si="3"/>
        <v>2.7785495971103082E-4</v>
      </c>
      <c r="AI43" s="38" t="s">
        <v>76</v>
      </c>
      <c r="AJ43" s="38"/>
      <c r="AK43" s="38"/>
      <c r="AO43" s="39" t="s">
        <v>76</v>
      </c>
      <c r="AP43" s="40"/>
      <c r="AQ43" s="41"/>
    </row>
    <row r="44" spans="1:43" ht="15.6" x14ac:dyDescent="0.25">
      <c r="I44" s="12">
        <v>43</v>
      </c>
      <c r="J44" s="12">
        <f>COUNTIF(Table1[EEG_Signal_Amplitude],I44)</f>
        <v>33</v>
      </c>
      <c r="K44" s="12">
        <f>J44/COUNTA(Table1[EEG_Signal_Amplitude])</f>
        <v>9.1692136704640183E-3</v>
      </c>
      <c r="L44" s="14">
        <f>J44/COUNTA(Table1[EEG_Signal_Amplitude])</f>
        <v>9.1692136704640183E-3</v>
      </c>
      <c r="N44" s="12">
        <f>data!C37</f>
        <v>1.6025</v>
      </c>
      <c r="O44" s="12">
        <f>COUNTIF(Table1[EEG_Delta_band],perhitungan!N44)</f>
        <v>1</v>
      </c>
      <c r="P44" s="12">
        <f>O44/COUNTA(Table1[EEG_Delta_band])</f>
        <v>2.7785495971103082E-4</v>
      </c>
      <c r="Q44" s="14">
        <f t="shared" si="0"/>
        <v>2.7785495971103082E-4</v>
      </c>
      <c r="S44" s="12">
        <f>data!D35</f>
        <v>4.8833000000000002</v>
      </c>
      <c r="T44" s="12">
        <f>COUNTIF(Table1[EEG_Theta_band],perhitungan!S44)</f>
        <v>2</v>
      </c>
      <c r="U44" s="12">
        <f>T44/COUNTA(Table1[EEG_Delta_band])</f>
        <v>5.5570991942206164E-4</v>
      </c>
      <c r="V44" s="14">
        <f t="shared" si="1"/>
        <v>5.5570991942206164E-4</v>
      </c>
      <c r="W44" s="13"/>
      <c r="X44" s="12">
        <f>data!E36</f>
        <v>9.6750000000000007</v>
      </c>
      <c r="Y44" s="12">
        <f>COUNTIF(Table1[EEG_Alpha_band],perhitungan!X44)</f>
        <v>1</v>
      </c>
      <c r="Z44" s="12">
        <f>Y44/COUNTA(Table1[EEG_Delta_band])</f>
        <v>2.7785495971103082E-4</v>
      </c>
      <c r="AA44" s="14">
        <f t="shared" si="2"/>
        <v>2.7785495971103082E-4</v>
      </c>
      <c r="AC44" s="12">
        <f>data!F37</f>
        <v>17.3827</v>
      </c>
      <c r="AD44" s="12">
        <f>COUNTIF(Table1[EEG_Beta_band],perhitungan!AC44)</f>
        <v>1</v>
      </c>
      <c r="AE44" s="12">
        <f>AD44/COUNTA(Table1[EEG_Delta_band])</f>
        <v>2.7785495971103082E-4</v>
      </c>
      <c r="AF44" s="14">
        <f t="shared" si="3"/>
        <v>2.7785495971103082E-4</v>
      </c>
      <c r="AH44" s="19" t="s">
        <v>48</v>
      </c>
      <c r="AI44" s="19" t="str">
        <f>C11</f>
        <v>High_Severity</v>
      </c>
      <c r="AJ44" s="19" t="str">
        <f>C12</f>
        <v>Medium_Severity</v>
      </c>
      <c r="AK44" s="19" t="str">
        <f>C13</f>
        <v>Low_Severity</v>
      </c>
      <c r="AN44" s="19" t="s">
        <v>49</v>
      </c>
      <c r="AO44" s="19" t="str">
        <f>AI44</f>
        <v>High_Severity</v>
      </c>
      <c r="AP44" s="19" t="str">
        <f>AJ44</f>
        <v>Medium_Severity</v>
      </c>
      <c r="AQ44" s="19" t="str">
        <f>AK44</f>
        <v>Low_Severity</v>
      </c>
    </row>
    <row r="45" spans="1:43" ht="15.6" customHeight="1" thickBot="1" x14ac:dyDescent="0.3">
      <c r="B45" s="47" t="s">
        <v>77</v>
      </c>
      <c r="C45" s="47"/>
      <c r="D45" s="47"/>
      <c r="E45" s="47"/>
      <c r="F45" s="47"/>
      <c r="I45" s="12">
        <v>44</v>
      </c>
      <c r="J45" s="12">
        <f>COUNTIF(Table1[EEG_Signal_Amplitude],I45)</f>
        <v>41</v>
      </c>
      <c r="K45" s="12">
        <f>J45/COUNTA(Table1[EEG_Signal_Amplitude])</f>
        <v>1.1392053348152265E-2</v>
      </c>
      <c r="L45" s="14">
        <f>J45/COUNTA(Table1[EEG_Signal_Amplitude])</f>
        <v>1.1392053348152265E-2</v>
      </c>
      <c r="N45" s="12">
        <f>data!C38</f>
        <v>1.7355</v>
      </c>
      <c r="O45" s="12">
        <f>COUNTIF(Table1[EEG_Delta_band],perhitungan!N45)</f>
        <v>1</v>
      </c>
      <c r="P45" s="12">
        <f>O45/COUNTA(Table1[EEG_Delta_band])</f>
        <v>2.7785495971103082E-4</v>
      </c>
      <c r="Q45" s="14">
        <f t="shared" si="0"/>
        <v>2.7785495971103082E-4</v>
      </c>
      <c r="S45" s="12">
        <f>data!D36</f>
        <v>4.1928000000000001</v>
      </c>
      <c r="T45" s="12">
        <f>COUNTIF(Table1[EEG_Theta_band],perhitungan!S45)</f>
        <v>1</v>
      </c>
      <c r="U45" s="12">
        <f>T45/COUNTA(Table1[EEG_Delta_band])</f>
        <v>2.7785495971103082E-4</v>
      </c>
      <c r="V45" s="14">
        <f t="shared" si="1"/>
        <v>2.7785495971103082E-4</v>
      </c>
      <c r="W45" s="13"/>
      <c r="X45" s="12">
        <f>data!E37</f>
        <v>8.6007999999999996</v>
      </c>
      <c r="Y45" s="12">
        <f>COUNTIF(Table1[EEG_Alpha_band],perhitungan!X45)</f>
        <v>2</v>
      </c>
      <c r="Z45" s="12">
        <f>Y45/COUNTA(Table1[EEG_Delta_band])</f>
        <v>5.5570991942206164E-4</v>
      </c>
      <c r="AA45" s="14">
        <f t="shared" si="2"/>
        <v>5.5570991942206164E-4</v>
      </c>
      <c r="AC45" s="12">
        <f>data!F38</f>
        <v>17.5305</v>
      </c>
      <c r="AD45" s="12">
        <f>COUNTIF(Table1[EEG_Beta_band],perhitungan!AC45)</f>
        <v>1</v>
      </c>
      <c r="AE45" s="12">
        <f>AD45/COUNTA(Table1[EEG_Delta_band])</f>
        <v>2.7785495971103082E-4</v>
      </c>
      <c r="AF45" s="14">
        <f t="shared" si="3"/>
        <v>2.7785495971103082E-4</v>
      </c>
      <c r="AH45" s="12">
        <f>I11</f>
        <v>10</v>
      </c>
      <c r="AI45" s="12">
        <f>COUNTIFS(Table1[EEG_Signal_Amplitude],perhitungan!AH45,Table1[Trauma_Severity],perhitungan!AI44)/perhitungan!D11</f>
        <v>4.7858942065491183E-2</v>
      </c>
      <c r="AJ45" s="12">
        <f>COUNTIFS(Table1[EEG_Signal_Amplitude],perhitungan!AH45,Table1[Trauma_Severity],perhitungan!AJ44)</f>
        <v>0</v>
      </c>
      <c r="AK45" s="12">
        <f>COUNTIFS(Table1[EEG_Signal_Amplitude],perhitungan!AH45,Table1[Trauma_Severity],AK44)</f>
        <v>0</v>
      </c>
      <c r="AN45" s="12">
        <f>N11</f>
        <v>1.5660000000000001</v>
      </c>
      <c r="AO45" s="12">
        <f>COUNTIFS(Table1[EEG_Signal_Amplitude],perhitungan!AN45,Table1[Trauma_Severity],perhitungan!AO44)/D11</f>
        <v>0</v>
      </c>
      <c r="AP45" s="12">
        <f>COUNTIFS(Table1[EEG_Signal_Amplitude],perhitungan!AN45,Table1[Trauma_Severity],perhitungan!AP44)/D12</f>
        <v>0</v>
      </c>
      <c r="AQ45" s="12">
        <f>COUNTIFS(Table1[EEG_Signal_Amplitude],perhitungan!AN45,Table1[Trauma_Severity],AQ44)/D13</f>
        <v>0</v>
      </c>
    </row>
    <row r="46" spans="1:43" ht="16.2" customHeight="1" thickTop="1" thickBot="1" x14ac:dyDescent="0.3">
      <c r="B46" s="47"/>
      <c r="C46" s="47"/>
      <c r="D46" s="47"/>
      <c r="E46" s="47"/>
      <c r="F46" s="47"/>
      <c r="I46" s="12">
        <v>45</v>
      </c>
      <c r="J46" s="12">
        <f>COUNTIF(Table1[EEG_Signal_Amplitude],I46)</f>
        <v>57</v>
      </c>
      <c r="K46" s="12">
        <f>J46/COUNTA(Table1[EEG_Signal_Amplitude])</f>
        <v>1.5837732703528756E-2</v>
      </c>
      <c r="L46" s="14">
        <f>J46/COUNTA(Table1[EEG_Signal_Amplitude])</f>
        <v>1.5837732703528756E-2</v>
      </c>
      <c r="N46" s="12">
        <f>data!C39</f>
        <v>3.1248</v>
      </c>
      <c r="O46" s="12">
        <f>COUNTIF(Table1[EEG_Delta_band],perhitungan!N46)</f>
        <v>1</v>
      </c>
      <c r="P46" s="12">
        <f>O46/COUNTA(Table1[EEG_Delta_band])</f>
        <v>2.7785495971103082E-4</v>
      </c>
      <c r="Q46" s="14">
        <f t="shared" si="0"/>
        <v>2.7785495971103082E-4</v>
      </c>
      <c r="S46" s="12">
        <f>data!D37</f>
        <v>4.6988000000000003</v>
      </c>
      <c r="T46" s="12">
        <f>COUNTIF(Table1[EEG_Theta_band],perhitungan!S46)</f>
        <v>1</v>
      </c>
      <c r="U46" s="12">
        <f>T46/COUNTA(Table1[EEG_Delta_band])</f>
        <v>2.7785495971103082E-4</v>
      </c>
      <c r="V46" s="14">
        <f t="shared" si="1"/>
        <v>2.7785495971103082E-4</v>
      </c>
      <c r="W46" s="13"/>
      <c r="X46" s="12">
        <f>data!E38</f>
        <v>9.1508000000000003</v>
      </c>
      <c r="Y46" s="12">
        <f>COUNTIF(Table1[EEG_Alpha_band],perhitungan!X46)</f>
        <v>1</v>
      </c>
      <c r="Z46" s="12">
        <f>Y46/COUNTA(Table1[EEG_Delta_band])</f>
        <v>2.7785495971103082E-4</v>
      </c>
      <c r="AA46" s="14">
        <f t="shared" si="2"/>
        <v>2.7785495971103082E-4</v>
      </c>
      <c r="AC46" s="12">
        <f>data!F39</f>
        <v>26.620200000000001</v>
      </c>
      <c r="AD46" s="12">
        <f>COUNTIF(Table1[EEG_Beta_band],perhitungan!AC46)</f>
        <v>1</v>
      </c>
      <c r="AE46" s="12">
        <f>AD46/COUNTA(Table1[EEG_Delta_band])</f>
        <v>2.7785495971103082E-4</v>
      </c>
      <c r="AF46" s="14">
        <f t="shared" si="3"/>
        <v>2.7785495971103082E-4</v>
      </c>
      <c r="AH46" s="12">
        <f>I12</f>
        <v>11</v>
      </c>
      <c r="AI46" s="12">
        <f>COUNTIFS(Table1[EEG_Signal_Amplitude],perhitungan!AH46,Table1[Trauma_Severity],perhitungan!AI44)/D12</f>
        <v>5.4954204829308906E-2</v>
      </c>
      <c r="AJ46" s="12">
        <f>COUNTIFS(Table1[EEG_Signal_Amplitude],perhitungan!AH46,Table1[Trauma_Severity],AJ44)</f>
        <v>0</v>
      </c>
      <c r="AK46" s="12">
        <f>COUNTIFS(Table1[EEG_Signal_Amplitude],perhitungan!AH46,Table1[Trauma_Severity],AK44)/D13</f>
        <v>8.2850041425020708E-4</v>
      </c>
      <c r="AN46" s="12">
        <f>N12</f>
        <v>2.4887000000000001</v>
      </c>
      <c r="AO46" s="12">
        <f>COUNTIFS(Table1[EEG_Signal_Amplitude],perhitungan!AN46,Table1[Trauma_Severity],perhitungan!AO44)/D11</f>
        <v>0</v>
      </c>
      <c r="AP46" s="12">
        <f>COUNTIFS(Table1[EEG_Signal_Amplitude],perhitungan!AN46,Table1[Trauma_Severity],AP44)/D13</f>
        <v>0</v>
      </c>
      <c r="AQ46" s="12">
        <f>COUNTIFS(Table1[EEG_Signal_Amplitude],perhitungan!AN46,Table1[Trauma_Severity],AQ44)/D13</f>
        <v>0</v>
      </c>
    </row>
    <row r="47" spans="1:43" ht="27" thickTop="1" x14ac:dyDescent="0.25">
      <c r="A47" s="44"/>
      <c r="B47" s="45" t="s">
        <v>1</v>
      </c>
      <c r="C47" s="21" t="s">
        <v>2</v>
      </c>
      <c r="D47" s="21" t="s">
        <v>3</v>
      </c>
      <c r="E47" s="21" t="s">
        <v>4</v>
      </c>
      <c r="F47" s="21" t="s">
        <v>5</v>
      </c>
      <c r="I47" s="12">
        <v>46</v>
      </c>
      <c r="J47" s="12">
        <f>COUNTIF(Table1[EEG_Signal_Amplitude],I47)</f>
        <v>44</v>
      </c>
      <c r="K47" s="12">
        <f>J47/COUNTA(Table1[EEG_Signal_Amplitude])</f>
        <v>1.2225618227285358E-2</v>
      </c>
      <c r="L47" s="14">
        <f>J47/COUNTA(Table1[EEG_Signal_Amplitude])</f>
        <v>1.2225618227285358E-2</v>
      </c>
      <c r="N47" s="12">
        <f>data!C40</f>
        <v>2.0333000000000001</v>
      </c>
      <c r="O47" s="12">
        <f>COUNTIF(Table1[EEG_Delta_band],perhitungan!N47)</f>
        <v>1</v>
      </c>
      <c r="P47" s="12">
        <f>O47/COUNTA(Table1[EEG_Delta_band])</f>
        <v>2.7785495971103082E-4</v>
      </c>
      <c r="Q47" s="14">
        <f t="shared" si="0"/>
        <v>2.7785495971103082E-4</v>
      </c>
      <c r="S47" s="12">
        <f>data!D38</f>
        <v>4.2032999999999996</v>
      </c>
      <c r="T47" s="12">
        <f>COUNTIF(Table1[EEG_Theta_band],perhitungan!S47)</f>
        <v>2</v>
      </c>
      <c r="U47" s="12">
        <f>T47/COUNTA(Table1[EEG_Delta_band])</f>
        <v>5.5570991942206164E-4</v>
      </c>
      <c r="V47" s="14">
        <f t="shared" si="1"/>
        <v>5.5570991942206164E-4</v>
      </c>
      <c r="W47" s="13"/>
      <c r="X47" s="12">
        <f>data!E39</f>
        <v>14.446</v>
      </c>
      <c r="Y47" s="12">
        <f>COUNTIF(Table1[EEG_Alpha_band],perhitungan!X47)</f>
        <v>1</v>
      </c>
      <c r="Z47" s="12">
        <f>Y47/COUNTA(Table1[EEG_Delta_band])</f>
        <v>2.7785495971103082E-4</v>
      </c>
      <c r="AA47" s="14">
        <f t="shared" si="2"/>
        <v>2.7785495971103082E-4</v>
      </c>
      <c r="AC47" s="12">
        <f>data!F40</f>
        <v>24.049099999999999</v>
      </c>
      <c r="AD47" s="12">
        <f>COUNTIF(Table1[EEG_Beta_band],perhitungan!AC47)</f>
        <v>1</v>
      </c>
      <c r="AE47" s="12">
        <f>AD47/COUNTA(Table1[EEG_Delta_band])</f>
        <v>2.7785495971103082E-4</v>
      </c>
      <c r="AF47" s="14">
        <f t="shared" si="3"/>
        <v>2.7785495971103082E-4</v>
      </c>
      <c r="AH47" s="12">
        <f>I13</f>
        <v>12</v>
      </c>
      <c r="AI47" s="12">
        <f>COUNTIFS(Table1[EEG_Signal_Amplitude],perhitungan!AH47,Table1[Trauma_Severity],perhitungan!AI44)/D11</f>
        <v>4.2821158690176324E-2</v>
      </c>
      <c r="AJ47" s="12">
        <f>COUNTIFS(Table1[EEG_Signal_Amplitude],perhitungan!AH47,Table1[Trauma_Severity],AJ44)</f>
        <v>0</v>
      </c>
      <c r="AK47" s="12">
        <f>COUNTIFS(Table1[EEG_Signal_Amplitude],perhitungan!AH47,Table1[Trauma_Severity],AK44)</f>
        <v>0</v>
      </c>
      <c r="AN47" s="12">
        <f>N13</f>
        <v>1.1055999999999999</v>
      </c>
      <c r="AO47" s="12">
        <f>COUNTIFS(Table1[EEG_Signal_Amplitude],perhitungan!AN47,Table1[Trauma_Severity],perhitungan!AO46)/D13</f>
        <v>0</v>
      </c>
      <c r="AP47" s="12">
        <f>COUNTIFS(Table1[EEG_Signal_Amplitude],perhitungan!AN47,Table1[Trauma_Severity],perhitungan!AP46)/D14</f>
        <v>0</v>
      </c>
      <c r="AQ47" s="12">
        <f>COUNTIFS(Table1[EEG_Signal_Amplitude],perhitungan!AN47,Table1[Trauma_Severity],AQ44)/D13</f>
        <v>0</v>
      </c>
    </row>
    <row r="48" spans="1:43" ht="15.6" x14ac:dyDescent="0.25">
      <c r="A48" s="46" t="s">
        <v>79</v>
      </c>
      <c r="B48" s="48">
        <f>(1/SQRT(2*PI()*B27))*EXP(-((B27-B37)^2)/(2*(B27^2)))/2</f>
        <v>2.7016981185791027E-2</v>
      </c>
      <c r="C48" s="48">
        <f t="shared" ref="C48:F48" si="8">(1/SQRT(2*PI()*C27))*EXP(-((C27-C37)^2)/(2*(C27^2)))/2</f>
        <v>3.4872182862492163E-2</v>
      </c>
      <c r="D48" s="48">
        <f t="shared" si="8"/>
        <v>1.1837051945160856E-7</v>
      </c>
      <c r="E48" s="48">
        <f t="shared" si="8"/>
        <v>2.8223131244039698E-5</v>
      </c>
      <c r="F48" s="48">
        <f t="shared" si="8"/>
        <v>3.9467111027662189E-6</v>
      </c>
      <c r="I48" s="12">
        <v>47</v>
      </c>
      <c r="J48" s="12">
        <f>COUNTIF(Table1[EEG_Signal_Amplitude],I48)</f>
        <v>43</v>
      </c>
      <c r="K48" s="12">
        <f>J48/COUNTA(Table1[EEG_Signal_Amplitude])</f>
        <v>1.1947763267574326E-2</v>
      </c>
      <c r="L48" s="14">
        <f>J48/COUNTA(Table1[EEG_Signal_Amplitude])</f>
        <v>1.1947763267574326E-2</v>
      </c>
      <c r="N48" s="12">
        <f>data!C41</f>
        <v>3.7850999999999999</v>
      </c>
      <c r="O48" s="12">
        <f>COUNTIF(Table1[EEG_Delta_band],perhitungan!N48)</f>
        <v>1</v>
      </c>
      <c r="P48" s="12">
        <f>O48/COUNTA(Table1[EEG_Delta_band])</f>
        <v>2.7785495971103082E-4</v>
      </c>
      <c r="Q48" s="14">
        <f t="shared" si="0"/>
        <v>2.7785495971103082E-4</v>
      </c>
      <c r="S48" s="12">
        <f>data!D39</f>
        <v>6.0717999999999996</v>
      </c>
      <c r="T48" s="12">
        <f>COUNTIF(Table1[EEG_Theta_band],perhitungan!S48)</f>
        <v>3</v>
      </c>
      <c r="U48" s="12">
        <f>T48/COUNTA(Table1[EEG_Delta_band])</f>
        <v>8.3356487913309257E-4</v>
      </c>
      <c r="V48" s="14">
        <f t="shared" si="1"/>
        <v>8.3356487913309257E-4</v>
      </c>
      <c r="W48" s="13"/>
      <c r="X48" s="12">
        <f>data!E40</f>
        <v>10.8779</v>
      </c>
      <c r="Y48" s="12">
        <f>COUNTIF(Table1[EEG_Alpha_band],perhitungan!X48)</f>
        <v>1</v>
      </c>
      <c r="Z48" s="12">
        <f>Y48/COUNTA(Table1[EEG_Delta_band])</f>
        <v>2.7785495971103082E-4</v>
      </c>
      <c r="AA48" s="14">
        <f t="shared" si="2"/>
        <v>2.7785495971103082E-4</v>
      </c>
      <c r="AC48" s="12">
        <f>data!F41</f>
        <v>27.536200000000001</v>
      </c>
      <c r="AD48" s="12">
        <f>COUNTIF(Table1[EEG_Beta_band],perhitungan!AC48)</f>
        <v>1</v>
      </c>
      <c r="AE48" s="12">
        <f>AD48/COUNTA(Table1[EEG_Delta_band])</f>
        <v>2.7785495971103082E-4</v>
      </c>
      <c r="AF48" s="14">
        <f t="shared" si="3"/>
        <v>2.7785495971103082E-4</v>
      </c>
      <c r="AH48" s="12">
        <f>I14</f>
        <v>13</v>
      </c>
      <c r="AI48" s="12">
        <f>COUNTIFS(Table1[EEG_Signal_Amplitude],perhitungan!AH48,Table1[Trauma_Severity],perhitungan!AI44)/D11</f>
        <v>3.9462636439966413E-2</v>
      </c>
      <c r="AJ48" s="12">
        <f>COUNTIFS(Table1[EEG_Signal_Amplitude],perhitungan!AH48,Table1[Trauma_Severity],AJ44)/D12</f>
        <v>8.3263946711074107E-4</v>
      </c>
      <c r="AK48" s="12">
        <f>COUNTIFS(Table1[EEG_Signal_Amplitude],perhitungan!AH48,Table1[Trauma_Severity],AK44)</f>
        <v>0</v>
      </c>
      <c r="AN48" s="12">
        <f>N14</f>
        <v>2.0707</v>
      </c>
      <c r="AO48" s="12">
        <f>COUNTIFS(Table1[EEG_Signal_Amplitude],perhitungan!AN48,Table1[Trauma_Severity],perhitungan!AO46)/D13</f>
        <v>0</v>
      </c>
      <c r="AP48" s="12">
        <f>COUNTIFS(Table1[EEG_Signal_Amplitude],perhitungan!AN48,Table1[Trauma_Severity],AP44)/D11</f>
        <v>0</v>
      </c>
      <c r="AQ48" s="12">
        <f>COUNTIFS(Table1[EEG_Signal_Amplitude],perhitungan!AN48,Table1[Trauma_Severity],AQ45)/D14</f>
        <v>0</v>
      </c>
    </row>
    <row r="49" spans="1:43" ht="15.6" x14ac:dyDescent="0.25">
      <c r="A49" s="43" t="s">
        <v>80</v>
      </c>
      <c r="B49" s="48">
        <f t="shared" ref="B49:F49" si="9">(1/SQRT(2*PI()*B28))*EXP(-((B28-B38)^2)/(2*(B28^2)))/2</f>
        <v>2.9306946913739487E-2</v>
      </c>
      <c r="C49" s="48">
        <f t="shared" si="9"/>
        <v>3.5815234257909757E-2</v>
      </c>
      <c r="D49" s="48">
        <f t="shared" si="9"/>
        <v>9.5375975443845961E-8</v>
      </c>
      <c r="E49" s="48">
        <f t="shared" si="9"/>
        <v>2.6869793906432978E-5</v>
      </c>
      <c r="F49" s="48">
        <f t="shared" si="9"/>
        <v>1.4172645175583634E-6</v>
      </c>
      <c r="I49" s="12">
        <v>48</v>
      </c>
      <c r="J49" s="12">
        <f>COUNTIF(Table1[EEG_Signal_Amplitude],I49)</f>
        <v>43</v>
      </c>
      <c r="K49" s="12">
        <f>J49/COUNTA(Table1[EEG_Signal_Amplitude])</f>
        <v>1.1947763267574326E-2</v>
      </c>
      <c r="L49" s="14">
        <f>J49/COUNTA(Table1[EEG_Signal_Amplitude])</f>
        <v>1.1947763267574326E-2</v>
      </c>
      <c r="N49" s="12">
        <f>data!C42</f>
        <v>2.5173999999999999</v>
      </c>
      <c r="O49" s="12">
        <f>COUNTIF(Table1[EEG_Delta_band],perhitungan!N49)</f>
        <v>1</v>
      </c>
      <c r="P49" s="12">
        <f>O49/COUNTA(Table1[EEG_Delta_band])</f>
        <v>2.7785495971103082E-4</v>
      </c>
      <c r="Q49" s="14">
        <f t="shared" si="0"/>
        <v>2.7785495971103082E-4</v>
      </c>
      <c r="S49" s="12">
        <f>data!D40</f>
        <v>5.0183999999999997</v>
      </c>
      <c r="T49" s="12">
        <f>COUNTIF(Table1[EEG_Theta_band],perhitungan!S49)</f>
        <v>1</v>
      </c>
      <c r="U49" s="12">
        <f>T49/COUNTA(Table1[EEG_Delta_band])</f>
        <v>2.7785495971103082E-4</v>
      </c>
      <c r="V49" s="14">
        <f t="shared" si="1"/>
        <v>2.7785495971103082E-4</v>
      </c>
      <c r="W49" s="13"/>
      <c r="X49" s="12">
        <f>data!E41</f>
        <v>13.8666</v>
      </c>
      <c r="Y49" s="12">
        <f>COUNTIF(Table1[EEG_Alpha_band],perhitungan!X49)</f>
        <v>1</v>
      </c>
      <c r="Z49" s="12">
        <f>Y49/COUNTA(Table1[EEG_Delta_band])</f>
        <v>2.7785495971103082E-4</v>
      </c>
      <c r="AA49" s="14">
        <f t="shared" si="2"/>
        <v>2.7785495971103082E-4</v>
      </c>
      <c r="AC49" s="12">
        <f>data!F42</f>
        <v>23.878399999999999</v>
      </c>
      <c r="AD49" s="12">
        <f>COUNTIF(Table1[EEG_Beta_band],perhitungan!AC49)</f>
        <v>1</v>
      </c>
      <c r="AE49" s="12">
        <f>AD49/COUNTA(Table1[EEG_Delta_band])</f>
        <v>2.7785495971103082E-4</v>
      </c>
      <c r="AF49" s="14">
        <f t="shared" si="3"/>
        <v>2.7785495971103082E-4</v>
      </c>
    </row>
    <row r="50" spans="1:43" ht="15.6" x14ac:dyDescent="0.25">
      <c r="A50" s="43" t="s">
        <v>81</v>
      </c>
      <c r="B50" s="48">
        <f t="shared" ref="B50:F50" si="10">(1/SQRT(2*PI()*B29))*EXP(-((B29-B39)^2)/(2*(B29^2)))/2</f>
        <v>2.7011109435501161E-2</v>
      </c>
      <c r="C50" s="48">
        <f t="shared" si="10"/>
        <v>3.4825009150553352E-2</v>
      </c>
      <c r="D50" s="48">
        <f t="shared" si="10"/>
        <v>1.1920326915433868E-7</v>
      </c>
      <c r="E50" s="48">
        <f t="shared" si="10"/>
        <v>2.8345739861286657E-5</v>
      </c>
      <c r="F50" s="48">
        <f t="shared" si="10"/>
        <v>3.9678920453567072E-6</v>
      </c>
      <c r="I50" s="12">
        <v>49</v>
      </c>
      <c r="J50" s="12">
        <f>COUNTIF(Table1[EEG_Signal_Amplitude],I50)</f>
        <v>46</v>
      </c>
      <c r="K50" s="12">
        <f>J50/COUNTA(Table1[EEG_Signal_Amplitude])</f>
        <v>1.2781328146707419E-2</v>
      </c>
      <c r="L50" s="14">
        <f>J50/COUNTA(Table1[EEG_Signal_Amplitude])</f>
        <v>1.2781328146707419E-2</v>
      </c>
      <c r="N50" s="12">
        <f>data!C43</f>
        <v>2.1593</v>
      </c>
      <c r="O50" s="12">
        <f>COUNTIF(Table1[EEG_Delta_band],perhitungan!N50)</f>
        <v>1</v>
      </c>
      <c r="P50" s="12">
        <f>O50/COUNTA(Table1[EEG_Delta_band])</f>
        <v>2.7785495971103082E-4</v>
      </c>
      <c r="Q50" s="14">
        <f t="shared" si="0"/>
        <v>2.7785495971103082E-4</v>
      </c>
      <c r="S50" s="12">
        <f>data!D41</f>
        <v>6.6657999999999999</v>
      </c>
      <c r="T50" s="12">
        <f>COUNTIF(Table1[EEG_Theta_band],perhitungan!S50)</f>
        <v>1</v>
      </c>
      <c r="U50" s="12">
        <f>T50/COUNTA(Table1[EEG_Delta_band])</f>
        <v>2.7785495971103082E-4</v>
      </c>
      <c r="V50" s="14">
        <f t="shared" si="1"/>
        <v>2.7785495971103082E-4</v>
      </c>
      <c r="W50" s="13"/>
      <c r="X50" s="12">
        <f>data!E42</f>
        <v>10.2597</v>
      </c>
      <c r="Y50" s="12">
        <f>COUNTIF(Table1[EEG_Alpha_band],perhitungan!X50)</f>
        <v>1</v>
      </c>
      <c r="Z50" s="12">
        <f>Y50/COUNTA(Table1[EEG_Delta_band])</f>
        <v>2.7785495971103082E-4</v>
      </c>
      <c r="AA50" s="14">
        <f t="shared" si="2"/>
        <v>2.7785495971103082E-4</v>
      </c>
      <c r="AC50" s="12">
        <f>data!F43</f>
        <v>23.359100000000002</v>
      </c>
      <c r="AD50" s="12">
        <f>COUNTIF(Table1[EEG_Beta_band],perhitungan!AC50)</f>
        <v>1</v>
      </c>
      <c r="AE50" s="12">
        <f>AD50/COUNTA(Table1[EEG_Delta_band])</f>
        <v>2.7785495971103082E-4</v>
      </c>
      <c r="AF50" s="14">
        <f t="shared" si="3"/>
        <v>2.7785495971103082E-4</v>
      </c>
      <c r="AI50" s="38" t="s">
        <v>76</v>
      </c>
      <c r="AJ50" s="38"/>
      <c r="AK50" s="38"/>
      <c r="AO50" s="39" t="s">
        <v>76</v>
      </c>
      <c r="AP50" s="40"/>
      <c r="AQ50" s="41"/>
    </row>
    <row r="51" spans="1:43" ht="15.6" x14ac:dyDescent="0.25">
      <c r="I51" s="12">
        <v>50</v>
      </c>
      <c r="J51" s="12">
        <f>COUNTIF(Table1[EEG_Signal_Amplitude],I51)</f>
        <v>37</v>
      </c>
      <c r="K51" s="12">
        <f>J51/COUNTA(Table1[EEG_Signal_Amplitude])</f>
        <v>1.0280633509308142E-2</v>
      </c>
      <c r="L51" s="14">
        <f>J51/COUNTA(Table1[EEG_Signal_Amplitude])</f>
        <v>1.0280633509308142E-2</v>
      </c>
      <c r="N51" s="12">
        <f>data!C44</f>
        <v>1.9734</v>
      </c>
      <c r="O51" s="12">
        <f>COUNTIF(Table1[EEG_Delta_band],perhitungan!N51)</f>
        <v>1</v>
      </c>
      <c r="P51" s="12">
        <f>O51/COUNTA(Table1[EEG_Delta_band])</f>
        <v>2.7785495971103082E-4</v>
      </c>
      <c r="Q51" s="14">
        <f t="shared" si="0"/>
        <v>2.7785495971103082E-4</v>
      </c>
      <c r="S51" s="12">
        <f>data!D42</f>
        <v>5.4181999999999997</v>
      </c>
      <c r="T51" s="12">
        <f>COUNTIF(Table1[EEG_Theta_band],perhitungan!S51)</f>
        <v>1</v>
      </c>
      <c r="U51" s="12">
        <f>T51/COUNTA(Table1[EEG_Delta_band])</f>
        <v>2.7785495971103082E-4</v>
      </c>
      <c r="V51" s="14">
        <f t="shared" si="1"/>
        <v>2.7785495971103082E-4</v>
      </c>
      <c r="W51" s="13"/>
      <c r="X51" s="12">
        <f>data!E43</f>
        <v>10.6417</v>
      </c>
      <c r="Y51" s="12">
        <f>COUNTIF(Table1[EEG_Alpha_band],perhitungan!X51)</f>
        <v>1</v>
      </c>
      <c r="Z51" s="12">
        <f>Y51/COUNTA(Table1[EEG_Delta_band])</f>
        <v>2.7785495971103082E-4</v>
      </c>
      <c r="AA51" s="14">
        <f t="shared" si="2"/>
        <v>2.7785495971103082E-4</v>
      </c>
      <c r="AC51" s="12">
        <f>data!F44</f>
        <v>19.5321</v>
      </c>
      <c r="AD51" s="12">
        <f>COUNTIF(Table1[EEG_Beta_band],perhitungan!AC51)</f>
        <v>1</v>
      </c>
      <c r="AE51" s="12">
        <f>AD51/COUNTA(Table1[EEG_Delta_band])</f>
        <v>2.7785495971103082E-4</v>
      </c>
      <c r="AF51" s="14">
        <f t="shared" si="3"/>
        <v>2.7785495971103082E-4</v>
      </c>
      <c r="AH51" s="19" t="s">
        <v>50</v>
      </c>
      <c r="AI51" s="19" t="str">
        <f>AI44</f>
        <v>High_Severity</v>
      </c>
      <c r="AJ51" s="19" t="str">
        <f t="shared" ref="AJ51:AK51" si="11">AJ44</f>
        <v>Medium_Severity</v>
      </c>
      <c r="AK51" s="19" t="str">
        <f t="shared" si="11"/>
        <v>Low_Severity</v>
      </c>
      <c r="AN51" s="19" t="s">
        <v>51</v>
      </c>
      <c r="AO51" s="19" t="str">
        <f>AO44</f>
        <v>High_Severity</v>
      </c>
      <c r="AP51" s="19" t="str">
        <f>AP44</f>
        <v>Medium_Severity</v>
      </c>
      <c r="AQ51" s="19" t="str">
        <f>AQ44</f>
        <v>Low_Severity</v>
      </c>
    </row>
    <row r="52" spans="1:43" x14ac:dyDescent="0.25">
      <c r="I52" s="12">
        <v>51</v>
      </c>
      <c r="J52" s="12">
        <f>COUNTIF(Table1[EEG_Signal_Amplitude],I52)</f>
        <v>41</v>
      </c>
      <c r="K52" s="12">
        <f>J52/COUNTA(Table1[EEG_Signal_Amplitude])</f>
        <v>1.1392053348152265E-2</v>
      </c>
      <c r="L52" s="14">
        <f>J52/COUNTA(Table1[EEG_Signal_Amplitude])</f>
        <v>1.1392053348152265E-2</v>
      </c>
      <c r="N52" s="12">
        <f>data!C45</f>
        <v>1.1894</v>
      </c>
      <c r="O52" s="12">
        <f>COUNTIF(Table1[EEG_Delta_band],perhitungan!N52)</f>
        <v>1</v>
      </c>
      <c r="P52" s="12">
        <f>O52/COUNTA(Table1[EEG_Delta_band])</f>
        <v>2.7785495971103082E-4</v>
      </c>
      <c r="Q52" s="14">
        <f t="shared" si="0"/>
        <v>2.7785495971103082E-4</v>
      </c>
      <c r="S52" s="12">
        <f>data!D43</f>
        <v>5.7645999999999997</v>
      </c>
      <c r="T52" s="12">
        <f>COUNTIF(Table1[EEG_Theta_band],perhitungan!S52)</f>
        <v>1</v>
      </c>
      <c r="U52" s="12">
        <f>T52/COUNTA(Table1[EEG_Delta_band])</f>
        <v>2.7785495971103082E-4</v>
      </c>
      <c r="V52" s="14">
        <f t="shared" si="1"/>
        <v>2.7785495971103082E-4</v>
      </c>
      <c r="W52" s="13"/>
      <c r="X52" s="12">
        <f>data!E44</f>
        <v>9.9296000000000006</v>
      </c>
      <c r="Y52" s="12">
        <f>COUNTIF(Table1[EEG_Alpha_band],perhitungan!X52)</f>
        <v>1</v>
      </c>
      <c r="Z52" s="12">
        <f>Y52/COUNTA(Table1[EEG_Delta_band])</f>
        <v>2.7785495971103082E-4</v>
      </c>
      <c r="AA52" s="14">
        <f t="shared" si="2"/>
        <v>2.7785495971103082E-4</v>
      </c>
      <c r="AC52" s="12">
        <f>data!F45</f>
        <v>18.311299999999999</v>
      </c>
      <c r="AD52" s="12">
        <f>COUNTIF(Table1[EEG_Beta_band],perhitungan!AC52)</f>
        <v>1</v>
      </c>
      <c r="AE52" s="12">
        <f>AD52/COUNTA(Table1[EEG_Delta_band])</f>
        <v>2.7785495971103082E-4</v>
      </c>
      <c r="AF52" s="14">
        <f t="shared" si="3"/>
        <v>2.7785495971103082E-4</v>
      </c>
      <c r="AH52" s="12">
        <f>S11</f>
        <v>4.7816999999999998</v>
      </c>
      <c r="AI52" s="12">
        <f>COUNTIFS(Table1[EEG_Theta_band],perhitungan!AH52,Table1[Trauma_Severity],perhitungan!AI51)/D11</f>
        <v>8.3963056255247689E-4</v>
      </c>
      <c r="AJ52" s="12">
        <f>COUNTIFS(Table1[EEG_Alpha_band],perhitungan!AI52,Table1[Patinet_ID],perhitungan!AJ51)/E11</f>
        <v>0</v>
      </c>
      <c r="AK52" s="12">
        <f>COUNTIFS(Table1[EEG_Beta_band],perhitungan!AJ52,Table1[EEG_Signal_Amplitude],perhitungan!AK51)/F11</f>
        <v>0</v>
      </c>
      <c r="AN52" s="12">
        <f>X11</f>
        <v>8.5005000000000006</v>
      </c>
      <c r="AO52" s="12">
        <f>COUNTIFS(Table1[EEG_Theta_band],perhitungan!AN52,Table1[Trauma_Severity],perhitungan!AO51)/I11</f>
        <v>0</v>
      </c>
      <c r="AP52" s="12">
        <f>COUNTIFS(Table1[EEG_Alpha_band],perhitungan!AO52,Table1[Patinet_ID],perhitungan!AP51)/J11</f>
        <v>0</v>
      </c>
      <c r="AQ52" s="12">
        <f>COUNTIFS(Table1[EEG_Beta_band],perhitungan!AP52,Table1[EEG_Signal_Amplitude],perhitungan!AQ51)/K11</f>
        <v>0</v>
      </c>
    </row>
    <row r="53" spans="1:43" x14ac:dyDescent="0.25">
      <c r="I53" s="12">
        <v>52</v>
      </c>
      <c r="J53" s="12">
        <f>COUNTIF(Table1[EEG_Signal_Amplitude],I53)</f>
        <v>35</v>
      </c>
      <c r="K53" s="12">
        <f>J53/COUNTA(Table1[EEG_Signal_Amplitude])</f>
        <v>9.7249235898860791E-3</v>
      </c>
      <c r="L53" s="14">
        <f>J53/COUNTA(Table1[EEG_Signal_Amplitude])</f>
        <v>9.7249235898860791E-3</v>
      </c>
      <c r="N53" s="12">
        <f>data!C46</f>
        <v>2.4478</v>
      </c>
      <c r="O53" s="12">
        <f>COUNTIF(Table1[EEG_Delta_band],perhitungan!N53)</f>
        <v>1</v>
      </c>
      <c r="P53" s="12">
        <f>O53/COUNTA(Table1[EEG_Delta_band])</f>
        <v>2.7785495971103082E-4</v>
      </c>
      <c r="Q53" s="14">
        <f t="shared" si="0"/>
        <v>2.7785495971103082E-4</v>
      </c>
      <c r="S53" s="12">
        <f>data!D44</f>
        <v>4.5945999999999998</v>
      </c>
      <c r="T53" s="12">
        <f>COUNTIF(Table1[EEG_Theta_band],perhitungan!S53)</f>
        <v>1</v>
      </c>
      <c r="U53" s="12">
        <f>T53/COUNTA(Table1[EEG_Delta_band])</f>
        <v>2.7785495971103082E-4</v>
      </c>
      <c r="V53" s="14">
        <f t="shared" si="1"/>
        <v>2.7785495971103082E-4</v>
      </c>
      <c r="W53" s="13"/>
      <c r="X53" s="12">
        <f>data!E45</f>
        <v>9.1120999999999999</v>
      </c>
      <c r="Y53" s="12">
        <f>COUNTIF(Table1[EEG_Alpha_band],perhitungan!X53)</f>
        <v>1</v>
      </c>
      <c r="Z53" s="12">
        <f>Y53/COUNTA(Table1[EEG_Delta_band])</f>
        <v>2.7785495971103082E-4</v>
      </c>
      <c r="AA53" s="14">
        <f t="shared" si="2"/>
        <v>2.7785495971103082E-4</v>
      </c>
      <c r="AC53" s="12">
        <f>data!F46</f>
        <v>20.604500000000002</v>
      </c>
      <c r="AD53" s="12">
        <f>COUNTIF(Table1[EEG_Beta_band],perhitungan!AC53)</f>
        <v>1</v>
      </c>
      <c r="AE53" s="12">
        <f>AD53/COUNTA(Table1[EEG_Delta_band])</f>
        <v>2.7785495971103082E-4</v>
      </c>
      <c r="AF53" s="14">
        <f t="shared" si="3"/>
        <v>2.7785495971103082E-4</v>
      </c>
      <c r="AH53" s="12">
        <f>S12</f>
        <v>5.2680999999999996</v>
      </c>
      <c r="AI53" s="12">
        <f>COUNTIFS(Table1[EEG_Theta_band],perhitungan!AH53,Table1[Trauma_Severity],perhitungan!AI52)/D12</f>
        <v>0</v>
      </c>
      <c r="AJ53" s="12">
        <f>COUNTIFS(Table1[EEG_Alpha_band],perhitungan!AI53,Table1[Patinet_ID],perhitungan!AJ52)/E12</f>
        <v>0</v>
      </c>
      <c r="AK53" s="12">
        <f>COUNTIFS(Table1[EEG_Beta_band],perhitungan!AJ53,Table1[EEG_Signal_Amplitude],perhitungan!AK52)/F12</f>
        <v>0</v>
      </c>
      <c r="AN53" s="12">
        <f>X12</f>
        <v>11.3247</v>
      </c>
      <c r="AO53" s="12">
        <f>COUNTIFS(Table1[EEG_Theta_band],perhitungan!AN53,Table1[Trauma_Severity],perhitungan!AO52)/I12</f>
        <v>0</v>
      </c>
      <c r="AP53" s="12">
        <f>COUNTIFS(Table1[EEG_Alpha_band],perhitungan!AO53,Table1[Patinet_ID],perhitungan!AP52)/J12</f>
        <v>0</v>
      </c>
      <c r="AQ53" s="12">
        <f>COUNTIFS(Table1[EEG_Beta_band],perhitungan!AP53,Table1[EEG_Signal_Amplitude],perhitungan!AQ52)/K12</f>
        <v>0</v>
      </c>
    </row>
    <row r="54" spans="1:43" x14ac:dyDescent="0.25">
      <c r="I54" s="12">
        <v>53</v>
      </c>
      <c r="J54" s="12">
        <f>COUNTIF(Table1[EEG_Signal_Amplitude],I54)</f>
        <v>44</v>
      </c>
      <c r="K54" s="12">
        <f>J54/COUNTA(Table1[EEG_Signal_Amplitude])</f>
        <v>1.2225618227285358E-2</v>
      </c>
      <c r="L54" s="14">
        <f>J54/COUNTA(Table1[EEG_Signal_Amplitude])</f>
        <v>1.2225618227285358E-2</v>
      </c>
      <c r="N54" s="12">
        <f>data!C47</f>
        <v>3.0442999999999998</v>
      </c>
      <c r="O54" s="12">
        <f>COUNTIF(Table1[EEG_Delta_band],perhitungan!N54)</f>
        <v>1</v>
      </c>
      <c r="P54" s="12">
        <f>O54/COUNTA(Table1[EEG_Delta_band])</f>
        <v>2.7785495971103082E-4</v>
      </c>
      <c r="Q54" s="14">
        <f t="shared" si="0"/>
        <v>2.7785495971103082E-4</v>
      </c>
      <c r="S54" s="12">
        <f>data!D45</f>
        <v>4.4833999999999996</v>
      </c>
      <c r="T54" s="12">
        <f>COUNTIF(Table1[EEG_Theta_band],perhitungan!S54)</f>
        <v>1</v>
      </c>
      <c r="U54" s="12">
        <f>T54/COUNTA(Table1[EEG_Delta_band])</f>
        <v>2.7785495971103082E-4</v>
      </c>
      <c r="V54" s="14">
        <f t="shared" si="1"/>
        <v>2.7785495971103082E-4</v>
      </c>
      <c r="W54" s="13"/>
      <c r="X54" s="12">
        <f>data!E46</f>
        <v>10.659000000000001</v>
      </c>
      <c r="Y54" s="12">
        <f>COUNTIF(Table1[EEG_Alpha_band],perhitungan!X54)</f>
        <v>1</v>
      </c>
      <c r="Z54" s="12">
        <f>Y54/COUNTA(Table1[EEG_Delta_band])</f>
        <v>2.7785495971103082E-4</v>
      </c>
      <c r="AA54" s="14">
        <f t="shared" si="2"/>
        <v>2.7785495971103082E-4</v>
      </c>
      <c r="AC54" s="12">
        <f>data!F48</f>
        <v>19.319199999999999</v>
      </c>
      <c r="AD54" s="12">
        <f>COUNTIF(Table1[EEG_Beta_band],perhitungan!AC54)</f>
        <v>1</v>
      </c>
      <c r="AE54" s="12">
        <f>AD54/COUNTA(Table1[EEG_Delta_band])</f>
        <v>2.7785495971103082E-4</v>
      </c>
      <c r="AF54" s="14">
        <f t="shared" si="3"/>
        <v>2.7785495971103082E-4</v>
      </c>
      <c r="AH54" s="12">
        <f>S13</f>
        <v>4.6901000000000002</v>
      </c>
      <c r="AI54" s="12">
        <f>COUNTIFS(Table1[EEG_Theta_band],perhitungan!AH54,Table1[Trauma_Severity],perhitungan!AI53)/D13</f>
        <v>0</v>
      </c>
      <c r="AJ54" s="12">
        <f>COUNTIFS(Table1[EEG_Alpha_band],perhitungan!AI54,Table1[Patinet_ID],perhitungan!AJ53)/E13</f>
        <v>0</v>
      </c>
      <c r="AK54" s="12">
        <f>COUNTIFS(Table1[EEG_Beta_band],perhitungan!AJ54,Table1[EEG_Signal_Amplitude],perhitungan!AK53)/F13</f>
        <v>0</v>
      </c>
      <c r="AN54" s="12">
        <f>X13</f>
        <v>8.5655000000000001</v>
      </c>
      <c r="AO54" s="12">
        <f>COUNTIFS(Table1[EEG_Theta_band],perhitungan!AN54,Table1[Trauma_Severity],perhitungan!AO53)/I13</f>
        <v>0</v>
      </c>
      <c r="AP54" s="12">
        <f>COUNTIFS(Table1[EEG_Alpha_band],perhitungan!AO54,Table1[Patinet_ID],perhitungan!AP53)/J13</f>
        <v>0</v>
      </c>
      <c r="AQ54" s="12">
        <f>COUNTIFS(Table1[EEG_Beta_band],perhitungan!AP54,Table1[EEG_Signal_Amplitude],perhitungan!AQ53)/K13</f>
        <v>0</v>
      </c>
    </row>
    <row r="55" spans="1:43" x14ac:dyDescent="0.25">
      <c r="I55" s="12">
        <v>54</v>
      </c>
      <c r="J55" s="12">
        <f>COUNTIF(Table1[EEG_Signal_Amplitude],I55)</f>
        <v>43</v>
      </c>
      <c r="K55" s="12">
        <f>J55/COUNTA(Table1[EEG_Signal_Amplitude])</f>
        <v>1.1947763267574326E-2</v>
      </c>
      <c r="L55" s="14">
        <f>J55/COUNTA(Table1[EEG_Signal_Amplitude])</f>
        <v>1.1947763267574326E-2</v>
      </c>
      <c r="N55" s="12">
        <f>data!C48</f>
        <v>1.4327000000000001</v>
      </c>
      <c r="O55" s="12">
        <f>COUNTIF(Table1[EEG_Delta_band],perhitungan!N55)</f>
        <v>1</v>
      </c>
      <c r="P55" s="12">
        <f>O55/COUNTA(Table1[EEG_Delta_band])</f>
        <v>2.7785495971103082E-4</v>
      </c>
      <c r="Q55" s="14">
        <f t="shared" si="0"/>
        <v>2.7785495971103082E-4</v>
      </c>
      <c r="S55" s="12">
        <f>data!D46</f>
        <v>5.6414999999999997</v>
      </c>
      <c r="T55" s="12">
        <f>COUNTIF(Table1[EEG_Theta_band],perhitungan!S55)</f>
        <v>1</v>
      </c>
      <c r="U55" s="12">
        <f>T55/COUNTA(Table1[EEG_Delta_band])</f>
        <v>2.7785495971103082E-4</v>
      </c>
      <c r="V55" s="14">
        <f t="shared" si="1"/>
        <v>2.7785495971103082E-4</v>
      </c>
      <c r="W55" s="13"/>
      <c r="X55" s="12">
        <f>data!E47</f>
        <v>14.7903</v>
      </c>
      <c r="Y55" s="12">
        <f>COUNTIF(Table1[EEG_Alpha_band],perhitungan!X55)</f>
        <v>2</v>
      </c>
      <c r="Z55" s="12">
        <f>Y55/COUNTA(Table1[EEG_Delta_band])</f>
        <v>5.5570991942206164E-4</v>
      </c>
      <c r="AA55" s="14">
        <f t="shared" si="2"/>
        <v>5.5570991942206164E-4</v>
      </c>
      <c r="AC55" s="12">
        <f>data!F49</f>
        <v>28.198699999999999</v>
      </c>
      <c r="AD55" s="12">
        <f>COUNTIF(Table1[EEG_Beta_band],perhitungan!AC55)</f>
        <v>1</v>
      </c>
      <c r="AE55" s="12">
        <f>AD55/COUNTA(Table1[EEG_Delta_band])</f>
        <v>2.7785495971103082E-4</v>
      </c>
      <c r="AF55" s="14">
        <f t="shared" si="3"/>
        <v>2.7785495971103082E-4</v>
      </c>
      <c r="AH55" s="12">
        <f>S14</f>
        <v>5.4722999999999997</v>
      </c>
      <c r="AI55" s="12">
        <f>COUNTIFS(Table1[EEG_Theta_band],perhitungan!AH55,Table1[Trauma_Severity],perhitungan!AI54)/D14</f>
        <v>0</v>
      </c>
      <c r="AJ55" s="12">
        <f>COUNTIFS(Table1[EEG_Alpha_band],perhitungan!AI55,Table1[Patinet_ID],perhitungan!AJ54)/E14</f>
        <v>0</v>
      </c>
      <c r="AK55" s="12">
        <f>COUNTIFS(Table1[EEG_Beta_band],perhitungan!AJ55,Table1[EEG_Signal_Amplitude],perhitungan!AK54)/F14</f>
        <v>0</v>
      </c>
      <c r="AN55" s="12">
        <f>X14</f>
        <v>11.214700000000001</v>
      </c>
      <c r="AO55" s="12">
        <f>COUNTIFS(Table1[EEG_Theta_band],perhitungan!AN55,Table1[Trauma_Severity],perhitungan!AO54)/I14</f>
        <v>0</v>
      </c>
      <c r="AP55" s="12">
        <f>COUNTIFS(Table1[EEG_Alpha_band],perhitungan!AO55,Table1[Patinet_ID],perhitungan!AP54)/J14</f>
        <v>0</v>
      </c>
      <c r="AQ55" s="12">
        <f>COUNTIFS(Table1[EEG_Beta_band],perhitungan!AP55,Table1[EEG_Signal_Amplitude],perhitungan!AQ54)/K14</f>
        <v>0</v>
      </c>
    </row>
    <row r="56" spans="1:43" x14ac:dyDescent="0.25">
      <c r="I56" s="12">
        <v>55</v>
      </c>
      <c r="J56" s="12">
        <f>COUNTIF(Table1[EEG_Signal_Amplitude],I56)</f>
        <v>38</v>
      </c>
      <c r="K56" s="12">
        <f>J56/COUNTA(Table1[EEG_Signal_Amplitude])</f>
        <v>1.0558488469019172E-2</v>
      </c>
      <c r="L56" s="14">
        <f>J56/COUNTA(Table1[EEG_Signal_Amplitude])</f>
        <v>1.0558488469019172E-2</v>
      </c>
      <c r="N56" s="12">
        <f>data!C49</f>
        <v>3.2606000000000002</v>
      </c>
      <c r="O56" s="12">
        <f>COUNTIF(Table1[EEG_Delta_band],perhitungan!N56)</f>
        <v>2</v>
      </c>
      <c r="P56" s="12">
        <f>O56/COUNTA(Table1[EEG_Delta_band])</f>
        <v>5.5570991942206164E-4</v>
      </c>
      <c r="Q56" s="14">
        <f t="shared" si="0"/>
        <v>5.5570991942206164E-4</v>
      </c>
      <c r="S56" s="12">
        <f>data!D47</f>
        <v>6.1677999999999997</v>
      </c>
      <c r="T56" s="12">
        <f>COUNTIF(Table1[EEG_Theta_band],perhitungan!S56)</f>
        <v>1</v>
      </c>
      <c r="U56" s="12">
        <f>T56/COUNTA(Table1[EEG_Delta_band])</f>
        <v>2.7785495971103082E-4</v>
      </c>
      <c r="V56" s="14">
        <f t="shared" si="1"/>
        <v>2.7785495971103082E-4</v>
      </c>
      <c r="W56" s="13"/>
      <c r="X56" s="12">
        <f>data!E48</f>
        <v>9.7943999999999996</v>
      </c>
      <c r="Y56" s="12">
        <f>COUNTIF(Table1[EEG_Alpha_band],perhitungan!X56)</f>
        <v>1</v>
      </c>
      <c r="Z56" s="12">
        <f>Y56/COUNTA(Table1[EEG_Delta_band])</f>
        <v>2.7785495971103082E-4</v>
      </c>
      <c r="AA56" s="14">
        <f t="shared" si="2"/>
        <v>2.7785495971103082E-4</v>
      </c>
      <c r="AC56" s="12">
        <f>data!F50</f>
        <v>20.737500000000001</v>
      </c>
      <c r="AD56" s="12">
        <f>COUNTIF(Table1[EEG_Beta_band],perhitungan!AC56)</f>
        <v>1</v>
      </c>
      <c r="AE56" s="12">
        <f>AD56/COUNTA(Table1[EEG_Delta_band])</f>
        <v>2.7785495971103082E-4</v>
      </c>
      <c r="AF56" s="14">
        <f t="shared" si="3"/>
        <v>2.7785495971103082E-4</v>
      </c>
    </row>
    <row r="57" spans="1:43" x14ac:dyDescent="0.25">
      <c r="I57" s="12">
        <v>56</v>
      </c>
      <c r="J57" s="12">
        <f>COUNTIF(Table1[EEG_Signal_Amplitude],I57)</f>
        <v>40</v>
      </c>
      <c r="K57" s="12">
        <f>J57/COUNTA(Table1[EEG_Signal_Amplitude])</f>
        <v>1.1114198388441235E-2</v>
      </c>
      <c r="L57" s="14">
        <f>J57/COUNTA(Table1[EEG_Signal_Amplitude])</f>
        <v>1.1114198388441235E-2</v>
      </c>
      <c r="N57" s="12">
        <f>data!C50</f>
        <v>2.0384000000000002</v>
      </c>
      <c r="O57" s="12">
        <f>COUNTIF(Table1[EEG_Delta_band],perhitungan!N57)</f>
        <v>2</v>
      </c>
      <c r="P57" s="12">
        <f>O57/COUNTA(Table1[EEG_Delta_band])</f>
        <v>5.5570991942206164E-4</v>
      </c>
      <c r="Q57" s="14">
        <f t="shared" si="0"/>
        <v>5.5570991942206164E-4</v>
      </c>
      <c r="S57" s="12">
        <f>data!D48</f>
        <v>4.7089999999999996</v>
      </c>
      <c r="T57" s="12">
        <f>COUNTIF(Table1[EEG_Theta_band],perhitungan!S57)</f>
        <v>1</v>
      </c>
      <c r="U57" s="12">
        <f>T57/COUNTA(Table1[EEG_Delta_band])</f>
        <v>2.7785495971103082E-4</v>
      </c>
      <c r="V57" s="14">
        <f t="shared" si="1"/>
        <v>2.7785495971103082E-4</v>
      </c>
      <c r="W57" s="13"/>
      <c r="X57" s="12">
        <f>data!E49</f>
        <v>14.4619</v>
      </c>
      <c r="Y57" s="12">
        <f>COUNTIF(Table1[EEG_Alpha_band],perhitungan!X57)</f>
        <v>1</v>
      </c>
      <c r="Z57" s="12">
        <f>Y57/COUNTA(Table1[EEG_Delta_band])</f>
        <v>2.7785495971103082E-4</v>
      </c>
      <c r="AA57" s="14">
        <f t="shared" si="2"/>
        <v>2.7785495971103082E-4</v>
      </c>
      <c r="AC57" s="12">
        <f>data!F51</f>
        <v>19.934100000000001</v>
      </c>
      <c r="AD57" s="12">
        <f>COUNTIF(Table1[EEG_Beta_band],perhitungan!AC57)</f>
        <v>1</v>
      </c>
      <c r="AE57" s="12">
        <f>AD57/COUNTA(Table1[EEG_Delta_band])</f>
        <v>2.7785495971103082E-4</v>
      </c>
      <c r="AF57" s="14">
        <f t="shared" si="3"/>
        <v>2.7785495971103082E-4</v>
      </c>
    </row>
    <row r="58" spans="1:43" ht="15.6" x14ac:dyDescent="0.25">
      <c r="I58" s="12">
        <v>57</v>
      </c>
      <c r="J58" s="12">
        <f>COUNTIF(Table1[EEG_Signal_Amplitude],I58)</f>
        <v>36</v>
      </c>
      <c r="K58" s="12">
        <f>J58/COUNTA(Table1[EEG_Signal_Amplitude])</f>
        <v>1.000277854959711E-2</v>
      </c>
      <c r="L58" s="14">
        <f>J58/COUNTA(Table1[EEG_Signal_Amplitude])</f>
        <v>1.000277854959711E-2</v>
      </c>
      <c r="N58" s="12">
        <f>data!C51</f>
        <v>1.8913</v>
      </c>
      <c r="O58" s="12">
        <f>COUNTIF(Table1[EEG_Delta_band],perhitungan!N58)</f>
        <v>2</v>
      </c>
      <c r="P58" s="12">
        <f>O58/COUNTA(Table1[EEG_Delta_band])</f>
        <v>5.5570991942206164E-4</v>
      </c>
      <c r="Q58" s="14">
        <f t="shared" si="0"/>
        <v>5.5570991942206164E-4</v>
      </c>
      <c r="S58" s="12">
        <f>data!D49</f>
        <v>6.9272999999999998</v>
      </c>
      <c r="T58" s="12">
        <f>COUNTIF(Table1[EEG_Theta_band],perhitungan!S58)</f>
        <v>1</v>
      </c>
      <c r="U58" s="12">
        <f>T58/COUNTA(Table1[EEG_Delta_band])</f>
        <v>2.7785495971103082E-4</v>
      </c>
      <c r="V58" s="14">
        <f t="shared" si="1"/>
        <v>2.7785495971103082E-4</v>
      </c>
      <c r="W58" s="13"/>
      <c r="X58" s="12">
        <f>data!E50</f>
        <v>10.185600000000001</v>
      </c>
      <c r="Y58" s="12">
        <f>COUNTIF(Table1[EEG_Alpha_band],perhitungan!X58)</f>
        <v>1</v>
      </c>
      <c r="Z58" s="12">
        <f>Y58/COUNTA(Table1[EEG_Delta_band])</f>
        <v>2.7785495971103082E-4</v>
      </c>
      <c r="AA58" s="14">
        <f t="shared" si="2"/>
        <v>2.7785495971103082E-4</v>
      </c>
      <c r="AC58" s="12">
        <f>data!F52</f>
        <v>27.911999999999999</v>
      </c>
      <c r="AD58" s="12">
        <f>COUNTIF(Table1[EEG_Beta_band],perhitungan!AC58)</f>
        <v>1</v>
      </c>
      <c r="AE58" s="12">
        <f>AD58/COUNTA(Table1[EEG_Delta_band])</f>
        <v>2.7785495971103082E-4</v>
      </c>
      <c r="AF58" s="14">
        <f t="shared" si="3"/>
        <v>2.7785495971103082E-4</v>
      </c>
      <c r="AH58" s="19" t="s">
        <v>52</v>
      </c>
      <c r="AI58" s="19" t="str">
        <f>AI51</f>
        <v>High_Severity</v>
      </c>
      <c r="AJ58" s="19" t="str">
        <f t="shared" ref="AJ58:AK58" si="12">AJ51</f>
        <v>Medium_Severity</v>
      </c>
      <c r="AK58" s="19" t="str">
        <f t="shared" si="12"/>
        <v>Low_Severity</v>
      </c>
    </row>
    <row r="59" spans="1:43" x14ac:dyDescent="0.25">
      <c r="I59" s="12">
        <v>58</v>
      </c>
      <c r="J59" s="12">
        <f>COUNTIF(Table1[EEG_Signal_Amplitude],I59)</f>
        <v>36</v>
      </c>
      <c r="K59" s="12">
        <f>J59/COUNTA(Table1[EEG_Signal_Amplitude])</f>
        <v>1.000277854959711E-2</v>
      </c>
      <c r="L59" s="14">
        <f>J59/COUNTA(Table1[EEG_Signal_Amplitude])</f>
        <v>1.000277854959711E-2</v>
      </c>
      <c r="N59" s="12">
        <f>data!C52</f>
        <v>3.1928999999999998</v>
      </c>
      <c r="O59" s="12">
        <f>COUNTIF(Table1[EEG_Delta_band],perhitungan!N59)</f>
        <v>1</v>
      </c>
      <c r="P59" s="12">
        <f>O59/COUNTA(Table1[EEG_Delta_band])</f>
        <v>2.7785495971103082E-4</v>
      </c>
      <c r="Q59" s="14">
        <f t="shared" si="0"/>
        <v>2.7785495971103082E-4</v>
      </c>
      <c r="S59" s="12">
        <f>data!D50</f>
        <v>5.1985000000000001</v>
      </c>
      <c r="T59" s="12">
        <f>COUNTIF(Table1[EEG_Theta_band],perhitungan!S59)</f>
        <v>1</v>
      </c>
      <c r="U59" s="12">
        <f>T59/COUNTA(Table1[EEG_Delta_band])</f>
        <v>2.7785495971103082E-4</v>
      </c>
      <c r="V59" s="14">
        <f t="shared" si="1"/>
        <v>2.7785495971103082E-4</v>
      </c>
      <c r="W59" s="13"/>
      <c r="X59" s="12">
        <f>data!E51</f>
        <v>9.8841999999999999</v>
      </c>
      <c r="Y59" s="12">
        <f>COUNTIF(Table1[EEG_Alpha_band],perhitungan!X59)</f>
        <v>1</v>
      </c>
      <c r="Z59" s="12">
        <f>Y59/COUNTA(Table1[EEG_Delta_band])</f>
        <v>2.7785495971103082E-4</v>
      </c>
      <c r="AA59" s="14">
        <f t="shared" si="2"/>
        <v>2.7785495971103082E-4</v>
      </c>
      <c r="AC59" s="12">
        <f>data!F53</f>
        <v>29.230799999999999</v>
      </c>
      <c r="AD59" s="12">
        <f>COUNTIF(Table1[EEG_Beta_band],perhitungan!AC59)</f>
        <v>1</v>
      </c>
      <c r="AE59" s="12">
        <f>AD59/COUNTA(Table1[EEG_Delta_band])</f>
        <v>2.7785495971103082E-4</v>
      </c>
      <c r="AF59" s="14">
        <f t="shared" si="3"/>
        <v>2.7785495971103082E-4</v>
      </c>
      <c r="AH59" s="12">
        <f>AC11</f>
        <v>19.924800000000001</v>
      </c>
      <c r="AI59" s="12">
        <f>COUNTIFS(Table1[EEG_Beta_band],perhitungan!AH59,Table1[Trauma_Severity],perhitungan!AI58)/D11</f>
        <v>8.3963056255247689E-4</v>
      </c>
      <c r="AJ59" s="12">
        <f>COUNTIFS(Table1[Hair_Phenotype],perhitungan!AI59,Table1[Patinet_ID],perhitungan!AJ58)/E11</f>
        <v>0</v>
      </c>
      <c r="AK59" s="12">
        <f>COUNTIFS(Table1[heart_rate],perhitungan!AJ59,Table1[EEG_Signal_Amplitude],perhitungan!AK58)/F11</f>
        <v>0</v>
      </c>
    </row>
    <row r="60" spans="1:43" x14ac:dyDescent="0.25">
      <c r="I60" s="12">
        <v>59</v>
      </c>
      <c r="J60" s="12">
        <f>COUNTIF(Table1[EEG_Signal_Amplitude],I60)</f>
        <v>40</v>
      </c>
      <c r="K60" s="12">
        <f>J60/COUNTA(Table1[EEG_Signal_Amplitude])</f>
        <v>1.1114198388441235E-2</v>
      </c>
      <c r="L60" s="14">
        <f>J60/COUNTA(Table1[EEG_Signal_Amplitude])</f>
        <v>1.1114198388441235E-2</v>
      </c>
      <c r="N60" s="12">
        <f>data!C53</f>
        <v>3.11</v>
      </c>
      <c r="O60" s="12">
        <f>COUNTIF(Table1[EEG_Delta_band],perhitungan!N60)</f>
        <v>1</v>
      </c>
      <c r="P60" s="12">
        <f>O60/COUNTA(Table1[EEG_Delta_band])</f>
        <v>2.7785495971103082E-4</v>
      </c>
      <c r="Q60" s="14">
        <f t="shared" si="0"/>
        <v>2.7785495971103082E-4</v>
      </c>
      <c r="S60" s="12">
        <f>data!D51</f>
        <v>4.4509999999999996</v>
      </c>
      <c r="T60" s="12">
        <f>COUNTIF(Table1[EEG_Theta_band],perhitungan!S60)</f>
        <v>1</v>
      </c>
      <c r="U60" s="12">
        <f>T60/COUNTA(Table1[EEG_Delta_band])</f>
        <v>2.7785495971103082E-4</v>
      </c>
      <c r="V60" s="14">
        <f t="shared" si="1"/>
        <v>2.7785495971103082E-4</v>
      </c>
      <c r="W60" s="13"/>
      <c r="X60" s="12">
        <f>data!E52</f>
        <v>12.5968</v>
      </c>
      <c r="Y60" s="12">
        <f>COUNTIF(Table1[EEG_Alpha_band],perhitungan!X60)</f>
        <v>1</v>
      </c>
      <c r="Z60" s="12">
        <f>Y60/COUNTA(Table1[EEG_Delta_band])</f>
        <v>2.7785495971103082E-4</v>
      </c>
      <c r="AA60" s="14">
        <f t="shared" si="2"/>
        <v>2.7785495971103082E-4</v>
      </c>
      <c r="AC60" s="12">
        <f>data!F54</f>
        <v>16.157399999999999</v>
      </c>
      <c r="AD60" s="12">
        <f>COUNTIF(Table1[EEG_Beta_band],perhitungan!AC60)</f>
        <v>1</v>
      </c>
      <c r="AE60" s="12">
        <f>AD60/COUNTA(Table1[EEG_Delta_band])</f>
        <v>2.7785495971103082E-4</v>
      </c>
      <c r="AF60" s="14">
        <f t="shared" si="3"/>
        <v>2.7785495971103082E-4</v>
      </c>
      <c r="AH60" s="12">
        <f>AC12</f>
        <v>22.346</v>
      </c>
      <c r="AI60" s="12">
        <f>COUNTIFS(Table1[EEG_Beta_band],perhitungan!AH60,Table1[Trauma_Severity],perhitungan!AI59)/D12</f>
        <v>0</v>
      </c>
      <c r="AJ60" s="12">
        <f>COUNTIFS(Table1[Hair_Phenotype],perhitungan!AI60,Table1[Patinet_ID],perhitungan!AJ59)/E12</f>
        <v>0</v>
      </c>
      <c r="AK60" s="12">
        <f>COUNTIFS(Table1[heart_rate],perhitungan!AJ60,Table1[EEG_Signal_Amplitude],perhitungan!AK59)/F12</f>
        <v>0</v>
      </c>
    </row>
    <row r="61" spans="1:43" x14ac:dyDescent="0.25">
      <c r="I61" s="12">
        <v>60</v>
      </c>
      <c r="J61" s="12">
        <f>COUNTIF(Table1[EEG_Signal_Amplitude],I61)</f>
        <v>43</v>
      </c>
      <c r="K61" s="12">
        <f>J61/COUNTA(Table1[EEG_Signal_Amplitude])</f>
        <v>1.1947763267574326E-2</v>
      </c>
      <c r="L61" s="14">
        <f>J61/COUNTA(Table1[EEG_Signal_Amplitude])</f>
        <v>1.1947763267574326E-2</v>
      </c>
      <c r="N61" s="12">
        <f>data!C54</f>
        <v>1.1191</v>
      </c>
      <c r="O61" s="12">
        <f>COUNTIF(Table1[EEG_Delta_band],perhitungan!N61)</f>
        <v>1</v>
      </c>
      <c r="P61" s="12">
        <f>O61/COUNTA(Table1[EEG_Delta_band])</f>
        <v>2.7785495971103082E-4</v>
      </c>
      <c r="Q61" s="14">
        <f t="shared" si="0"/>
        <v>2.7785495971103082E-4</v>
      </c>
      <c r="S61" s="12">
        <f>data!D52</f>
        <v>6.5728</v>
      </c>
      <c r="T61" s="12">
        <f>COUNTIF(Table1[EEG_Theta_band],perhitungan!S61)</f>
        <v>1</v>
      </c>
      <c r="U61" s="12">
        <f>T61/COUNTA(Table1[EEG_Delta_band])</f>
        <v>2.7785495971103082E-4</v>
      </c>
      <c r="V61" s="14">
        <f t="shared" si="1"/>
        <v>2.7785495971103082E-4</v>
      </c>
      <c r="W61" s="13"/>
      <c r="X61" s="12">
        <f>data!E53</f>
        <v>14.3558</v>
      </c>
      <c r="Y61" s="12">
        <f>COUNTIF(Table1[EEG_Alpha_band],perhitungan!X61)</f>
        <v>1</v>
      </c>
      <c r="Z61" s="12">
        <f>Y61/COUNTA(Table1[EEG_Delta_band])</f>
        <v>2.7785495971103082E-4</v>
      </c>
      <c r="AA61" s="14">
        <f t="shared" si="2"/>
        <v>2.7785495971103082E-4</v>
      </c>
      <c r="AC61" s="12">
        <f>data!F55</f>
        <v>26.264500000000002</v>
      </c>
      <c r="AD61" s="12">
        <f>COUNTIF(Table1[EEG_Beta_band],perhitungan!AC61)</f>
        <v>1</v>
      </c>
      <c r="AE61" s="12">
        <f>AD61/COUNTA(Table1[EEG_Delta_band])</f>
        <v>2.7785495971103082E-4</v>
      </c>
      <c r="AF61" s="14">
        <f t="shared" si="3"/>
        <v>2.7785495971103082E-4</v>
      </c>
      <c r="AH61" s="12">
        <f>AC13</f>
        <v>18.017900000000001</v>
      </c>
      <c r="AI61" s="12">
        <f>COUNTIFS(Table1[EEG_Beta_band],perhitungan!AH61,Table1[Trauma_Severity],perhitungan!AI60)/D13</f>
        <v>0</v>
      </c>
      <c r="AJ61" s="12">
        <f>COUNTIFS(Table1[Hair_Phenotype],perhitungan!AI61,Table1[Patinet_ID],perhitungan!AJ60)/E13</f>
        <v>0</v>
      </c>
      <c r="AK61" s="12">
        <f>COUNTIFS(Table1[heart_rate],perhitungan!AJ61,Table1[EEG_Signal_Amplitude],perhitungan!AK60)/F13</f>
        <v>0</v>
      </c>
    </row>
    <row r="62" spans="1:43" x14ac:dyDescent="0.25">
      <c r="I62" s="12">
        <v>61</v>
      </c>
      <c r="J62" s="12">
        <f>COUNTIF(Table1[EEG_Signal_Amplitude],I62)</f>
        <v>40</v>
      </c>
      <c r="K62" s="12">
        <f>J62/COUNTA(Table1[EEG_Signal_Amplitude])</f>
        <v>1.1114198388441235E-2</v>
      </c>
      <c r="L62" s="14">
        <f>J62/COUNTA(Table1[EEG_Signal_Amplitude])</f>
        <v>1.1114198388441235E-2</v>
      </c>
      <c r="N62" s="12">
        <f>data!C55</f>
        <v>3.9316</v>
      </c>
      <c r="O62" s="12">
        <f>COUNTIF(Table1[EEG_Delta_band],perhitungan!N62)</f>
        <v>1</v>
      </c>
      <c r="P62" s="12">
        <f>O62/COUNTA(Table1[EEG_Delta_band])</f>
        <v>2.7785495971103082E-4</v>
      </c>
      <c r="Q62" s="14">
        <f t="shared" si="0"/>
        <v>2.7785495971103082E-4</v>
      </c>
      <c r="S62" s="12">
        <f>data!D53</f>
        <v>6.7492999999999999</v>
      </c>
      <c r="T62" s="12">
        <f>COUNTIF(Table1[EEG_Theta_band],perhitungan!S62)</f>
        <v>1</v>
      </c>
      <c r="U62" s="12">
        <f>T62/COUNTA(Table1[EEG_Delta_band])</f>
        <v>2.7785495971103082E-4</v>
      </c>
      <c r="V62" s="14">
        <f t="shared" si="1"/>
        <v>2.7785495971103082E-4</v>
      </c>
      <c r="W62" s="13"/>
      <c r="X62" s="12">
        <f>data!E54</f>
        <v>9.9770000000000003</v>
      </c>
      <c r="Y62" s="12">
        <f>COUNTIF(Table1[EEG_Alpha_band],perhitungan!X62)</f>
        <v>1</v>
      </c>
      <c r="Z62" s="12">
        <f>Y62/COUNTA(Table1[EEG_Delta_band])</f>
        <v>2.7785495971103082E-4</v>
      </c>
      <c r="AA62" s="14">
        <f t="shared" si="2"/>
        <v>2.7785495971103082E-4</v>
      </c>
      <c r="AC62" s="12">
        <f>data!F56</f>
        <v>29.915099999999999</v>
      </c>
      <c r="AD62" s="12">
        <f>COUNTIF(Table1[EEG_Beta_band],perhitungan!AC62)</f>
        <v>1</v>
      </c>
      <c r="AE62" s="12">
        <f>AD62/COUNTA(Table1[EEG_Delta_band])</f>
        <v>2.7785495971103082E-4</v>
      </c>
      <c r="AF62" s="14">
        <f t="shared" si="3"/>
        <v>2.7785495971103082E-4</v>
      </c>
      <c r="AH62" s="12">
        <f>AC14</f>
        <v>21.5154</v>
      </c>
      <c r="AI62" s="12">
        <f>COUNTIFS(Table1[EEG_Beta_band],perhitungan!AH62,Table1[Trauma_Severity],perhitungan!AI61)/D14</f>
        <v>0</v>
      </c>
      <c r="AJ62" s="12">
        <f>COUNTIFS(Table1[Hair_Phenotype],perhitungan!AI62,Table1[Patinet_ID],perhitungan!AJ61)/E14</f>
        <v>0</v>
      </c>
      <c r="AK62" s="12">
        <f>COUNTIFS(Table1[heart_rate],perhitungan!AJ62,Table1[EEG_Signal_Amplitude],perhitungan!AK61)/F14</f>
        <v>0</v>
      </c>
    </row>
    <row r="63" spans="1:43" x14ac:dyDescent="0.25">
      <c r="I63" s="12">
        <v>62</v>
      </c>
      <c r="J63" s="12">
        <f>COUNTIF(Table1[EEG_Signal_Amplitude],I63)</f>
        <v>35</v>
      </c>
      <c r="K63" s="12">
        <f>J63/COUNTA(Table1[EEG_Signal_Amplitude])</f>
        <v>9.7249235898860791E-3</v>
      </c>
      <c r="L63" s="14">
        <f>J63/COUNTA(Table1[EEG_Signal_Amplitude])</f>
        <v>9.7249235898860791E-3</v>
      </c>
      <c r="N63" s="12">
        <f>data!C56</f>
        <v>3.1714000000000002</v>
      </c>
      <c r="O63" s="12">
        <f>COUNTIF(Table1[EEG_Delta_band],perhitungan!N63)</f>
        <v>1</v>
      </c>
      <c r="P63" s="12">
        <f>O63/COUNTA(Table1[EEG_Delta_band])</f>
        <v>2.7785495971103082E-4</v>
      </c>
      <c r="Q63" s="14">
        <f t="shared" si="0"/>
        <v>2.7785495971103082E-4</v>
      </c>
      <c r="S63" s="12">
        <f>data!D54</f>
        <v>4.8619000000000003</v>
      </c>
      <c r="T63" s="12">
        <f>COUNTIF(Table1[EEG_Theta_band],perhitungan!S63)</f>
        <v>1</v>
      </c>
      <c r="U63" s="12">
        <f>T63/COUNTA(Table1[EEG_Delta_band])</f>
        <v>2.7785495971103082E-4</v>
      </c>
      <c r="V63" s="14">
        <f t="shared" si="1"/>
        <v>2.7785495971103082E-4</v>
      </c>
      <c r="W63" s="13"/>
      <c r="X63" s="12">
        <f>data!E55</f>
        <v>13.079499999999999</v>
      </c>
      <c r="Y63" s="12">
        <f>COUNTIF(Table1[EEG_Alpha_band],perhitungan!X63)</f>
        <v>1</v>
      </c>
      <c r="Z63" s="12">
        <f>Y63/COUNTA(Table1[EEG_Delta_band])</f>
        <v>2.7785495971103082E-4</v>
      </c>
      <c r="AA63" s="14">
        <f t="shared" si="2"/>
        <v>2.7785495971103082E-4</v>
      </c>
      <c r="AC63" s="12">
        <f>data!F57</f>
        <v>19.826799999999999</v>
      </c>
      <c r="AD63" s="12">
        <f>COUNTIF(Table1[EEG_Beta_band],perhitungan!AC63)</f>
        <v>1</v>
      </c>
      <c r="AE63" s="12">
        <f>AD63/COUNTA(Table1[EEG_Delta_band])</f>
        <v>2.7785495971103082E-4</v>
      </c>
      <c r="AF63" s="14">
        <f t="shared" si="3"/>
        <v>2.7785495971103082E-4</v>
      </c>
    </row>
    <row r="64" spans="1:43" x14ac:dyDescent="0.25">
      <c r="I64" s="12">
        <v>63</v>
      </c>
      <c r="J64" s="12">
        <f>COUNTIF(Table1[EEG_Signal_Amplitude],I64)</f>
        <v>34</v>
      </c>
      <c r="K64" s="12">
        <f>J64/COUNTA(Table1[EEG_Signal_Amplitude])</f>
        <v>9.4470686301750487E-3</v>
      </c>
      <c r="L64" s="14">
        <f>J64/COUNTA(Table1[EEG_Signal_Amplitude])</f>
        <v>9.4470686301750487E-3</v>
      </c>
      <c r="N64" s="12">
        <f>data!C57</f>
        <v>1.2528999999999999</v>
      </c>
      <c r="O64" s="12">
        <f>COUNTIF(Table1[EEG_Delta_band],perhitungan!N64)</f>
        <v>1</v>
      </c>
      <c r="P64" s="12">
        <f>O64/COUNTA(Table1[EEG_Delta_band])</f>
        <v>2.7785495971103082E-4</v>
      </c>
      <c r="Q64" s="14">
        <f t="shared" si="0"/>
        <v>2.7785495971103082E-4</v>
      </c>
      <c r="S64" s="12">
        <f>data!D55</f>
        <v>6.468</v>
      </c>
      <c r="T64" s="12">
        <f>COUNTIF(Table1[EEG_Theta_band],perhitungan!S64)</f>
        <v>1</v>
      </c>
      <c r="U64" s="12">
        <f>T64/COUNTA(Table1[EEG_Delta_band])</f>
        <v>2.7785495971103082E-4</v>
      </c>
      <c r="V64" s="14">
        <f t="shared" si="1"/>
        <v>2.7785495971103082E-4</v>
      </c>
      <c r="W64" s="13"/>
      <c r="X64" s="12">
        <f>data!E56</f>
        <v>15.6355</v>
      </c>
      <c r="Y64" s="12">
        <f>COUNTIF(Table1[EEG_Alpha_band],perhitungan!X64)</f>
        <v>1</v>
      </c>
      <c r="Z64" s="12">
        <f>Y64/COUNTA(Table1[EEG_Delta_band])</f>
        <v>2.7785495971103082E-4</v>
      </c>
      <c r="AA64" s="14">
        <f t="shared" si="2"/>
        <v>2.7785495971103082E-4</v>
      </c>
      <c r="AC64" s="12">
        <f>data!F58</f>
        <v>25.308399999999999</v>
      </c>
      <c r="AD64" s="12">
        <f>COUNTIF(Table1[EEG_Beta_band],perhitungan!AC64)</f>
        <v>1</v>
      </c>
      <c r="AE64" s="12">
        <f>AD64/COUNTA(Table1[EEG_Delta_band])</f>
        <v>2.7785495971103082E-4</v>
      </c>
      <c r="AF64" s="14">
        <f t="shared" si="3"/>
        <v>2.7785495971103082E-4</v>
      </c>
    </row>
    <row r="65" spans="9:42" x14ac:dyDescent="0.25">
      <c r="I65" s="12">
        <v>64</v>
      </c>
      <c r="J65" s="12">
        <f>COUNTIF(Table1[EEG_Signal_Amplitude],I65)</f>
        <v>25</v>
      </c>
      <c r="K65" s="12">
        <f>J65/COUNTA(Table1[EEG_Signal_Amplitude])</f>
        <v>6.9463739927757709E-3</v>
      </c>
      <c r="L65" s="14">
        <f>J65/COUNTA(Table1[EEG_Signal_Amplitude])</f>
        <v>6.9463739927757709E-3</v>
      </c>
      <c r="N65" s="12">
        <f>data!C58</f>
        <v>3.6255999999999999</v>
      </c>
      <c r="O65" s="12">
        <f>COUNTIF(Table1[EEG_Delta_band],perhitungan!N65)</f>
        <v>1</v>
      </c>
      <c r="P65" s="12">
        <f>O65/COUNTA(Table1[EEG_Delta_band])</f>
        <v>2.7785495971103082E-4</v>
      </c>
      <c r="Q65" s="14">
        <f t="shared" si="0"/>
        <v>2.7785495971103082E-4</v>
      </c>
      <c r="S65" s="12">
        <f>data!D56</f>
        <v>6.3841999999999999</v>
      </c>
      <c r="T65" s="12">
        <f>COUNTIF(Table1[EEG_Theta_band],perhitungan!S65)</f>
        <v>1</v>
      </c>
      <c r="U65" s="12">
        <f>T65/COUNTA(Table1[EEG_Delta_band])</f>
        <v>2.7785495971103082E-4</v>
      </c>
      <c r="V65" s="14">
        <f t="shared" si="1"/>
        <v>2.7785495971103082E-4</v>
      </c>
      <c r="W65" s="13"/>
      <c r="X65" s="12">
        <f>data!E57</f>
        <v>8.9564000000000004</v>
      </c>
      <c r="Y65" s="12">
        <f>COUNTIF(Table1[EEG_Alpha_band],perhitungan!X65)</f>
        <v>1</v>
      </c>
      <c r="Z65" s="12">
        <f>Y65/COUNTA(Table1[EEG_Delta_band])</f>
        <v>2.7785495971103082E-4</v>
      </c>
      <c r="AA65" s="14">
        <f t="shared" si="2"/>
        <v>2.7785495971103082E-4</v>
      </c>
      <c r="AC65" s="12">
        <f>data!F59</f>
        <v>27.7043</v>
      </c>
      <c r="AD65" s="12">
        <f>COUNTIF(Table1[EEG_Beta_band],perhitungan!AC65)</f>
        <v>1</v>
      </c>
      <c r="AE65" s="12">
        <f>AD65/COUNTA(Table1[EEG_Delta_band])</f>
        <v>2.7785495971103082E-4</v>
      </c>
      <c r="AF65" s="14">
        <f t="shared" si="3"/>
        <v>2.7785495971103082E-4</v>
      </c>
      <c r="AI65" s="32" t="s">
        <v>57</v>
      </c>
      <c r="AJ65" s="32"/>
      <c r="AK65" s="32"/>
      <c r="AL65" s="32"/>
      <c r="AM65" s="32"/>
    </row>
    <row r="66" spans="9:42" x14ac:dyDescent="0.25">
      <c r="I66" s="12">
        <v>65</v>
      </c>
      <c r="J66" s="12">
        <f>COUNTIF(Table1[EEG_Signal_Amplitude],I66)</f>
        <v>29</v>
      </c>
      <c r="K66" s="12">
        <f>J66/COUNTA(Table1[EEG_Signal_Amplitude])</f>
        <v>8.0577938316198951E-3</v>
      </c>
      <c r="L66" s="14">
        <f>J66/COUNTA(Table1[EEG_Signal_Amplitude])</f>
        <v>8.0577938316198951E-3</v>
      </c>
      <c r="N66" s="12">
        <f>data!C59</f>
        <v>3.2336999999999998</v>
      </c>
      <c r="O66" s="12">
        <f>COUNTIF(Table1[EEG_Delta_band],perhitungan!N66)</f>
        <v>1</v>
      </c>
      <c r="P66" s="12">
        <f>O66/COUNTA(Table1[EEG_Delta_band])</f>
        <v>2.7785495971103082E-4</v>
      </c>
      <c r="Q66" s="14">
        <f t="shared" si="0"/>
        <v>2.7785495971103082E-4</v>
      </c>
      <c r="S66" s="12">
        <f>data!D57</f>
        <v>4.4211</v>
      </c>
      <c r="T66" s="12">
        <f>COUNTIF(Table1[EEG_Theta_band],perhitungan!S66)</f>
        <v>1</v>
      </c>
      <c r="U66" s="12">
        <f>T66/COUNTA(Table1[EEG_Delta_band])</f>
        <v>2.7785495971103082E-4</v>
      </c>
      <c r="V66" s="14">
        <f t="shared" si="1"/>
        <v>2.7785495971103082E-4</v>
      </c>
      <c r="W66" s="13"/>
      <c r="X66" s="12">
        <f>data!E58</f>
        <v>14.3268</v>
      </c>
      <c r="Y66" s="12">
        <f>COUNTIF(Table1[EEG_Alpha_band],perhitungan!X66)</f>
        <v>1</v>
      </c>
      <c r="Z66" s="12">
        <f>Y66/COUNTA(Table1[EEG_Delta_band])</f>
        <v>2.7785495971103082E-4</v>
      </c>
      <c r="AA66" s="14">
        <f t="shared" si="2"/>
        <v>2.7785495971103082E-4</v>
      </c>
      <c r="AC66" s="12">
        <f>data!F60</f>
        <v>25.3231</v>
      </c>
      <c r="AD66" s="12">
        <f>COUNTIF(Table1[EEG_Beta_band],perhitungan!AC66)</f>
        <v>1</v>
      </c>
      <c r="AE66" s="12">
        <f>AD66/COUNTA(Table1[EEG_Delta_band])</f>
        <v>2.7785495971103082E-4</v>
      </c>
      <c r="AF66" s="14">
        <f t="shared" si="3"/>
        <v>2.7785495971103082E-4</v>
      </c>
      <c r="AI66" s="32"/>
      <c r="AJ66" s="32"/>
      <c r="AK66" s="32"/>
      <c r="AL66" s="32"/>
      <c r="AM66" s="32"/>
    </row>
    <row r="67" spans="9:42" x14ac:dyDescent="0.25">
      <c r="I67" s="12">
        <v>66</v>
      </c>
      <c r="J67" s="12">
        <f>COUNTIF(Table1[EEG_Signal_Amplitude],I67)</f>
        <v>34</v>
      </c>
      <c r="K67" s="12">
        <f>J67/COUNTA(Table1[EEG_Signal_Amplitude])</f>
        <v>9.4470686301750487E-3</v>
      </c>
      <c r="L67" s="14">
        <f>J67/COUNTA(Table1[EEG_Signal_Amplitude])</f>
        <v>9.4470686301750487E-3</v>
      </c>
      <c r="N67" s="12">
        <f>data!C61</f>
        <v>3.7759999999999998</v>
      </c>
      <c r="O67" s="12">
        <f>COUNTIF(Table1[EEG_Delta_band],perhitungan!N67)</f>
        <v>1</v>
      </c>
      <c r="P67" s="12">
        <f>O67/COUNTA(Table1[EEG_Delta_band])</f>
        <v>2.7785495971103082E-4</v>
      </c>
      <c r="Q67" s="14">
        <f t="shared" si="0"/>
        <v>2.7785495971103082E-4</v>
      </c>
      <c r="S67" s="12">
        <f>data!D58</f>
        <v>6.984</v>
      </c>
      <c r="T67" s="12">
        <f>COUNTIF(Table1[EEG_Theta_band],perhitungan!S67)</f>
        <v>1</v>
      </c>
      <c r="U67" s="12">
        <f>T67/COUNTA(Table1[EEG_Delta_band])</f>
        <v>2.7785495971103082E-4</v>
      </c>
      <c r="V67" s="14">
        <f t="shared" si="1"/>
        <v>2.7785495971103082E-4</v>
      </c>
      <c r="W67" s="13"/>
      <c r="X67" s="12">
        <f>data!E59</f>
        <v>12.339399999999999</v>
      </c>
      <c r="Y67" s="12">
        <f>COUNTIF(Table1[EEG_Alpha_band],perhitungan!X67)</f>
        <v>1</v>
      </c>
      <c r="Z67" s="12">
        <f>Y67/COUNTA(Table1[EEG_Delta_band])</f>
        <v>2.7785495971103082E-4</v>
      </c>
      <c r="AA67" s="14">
        <f t="shared" si="2"/>
        <v>2.7785495971103082E-4</v>
      </c>
      <c r="AC67" s="12">
        <f>data!F61</f>
        <v>27.014199999999999</v>
      </c>
      <c r="AD67" s="12">
        <f>COUNTIF(Table1[EEG_Beta_band],perhitungan!AC67)</f>
        <v>1</v>
      </c>
      <c r="AE67" s="12">
        <f>AD67/COUNTA(Table1[EEG_Delta_band])</f>
        <v>2.7785495971103082E-4</v>
      </c>
      <c r="AF67" s="14">
        <f t="shared" si="3"/>
        <v>2.7785495971103082E-4</v>
      </c>
    </row>
    <row r="68" spans="9:42" ht="15.6" x14ac:dyDescent="0.25">
      <c r="I68" s="12">
        <v>67</v>
      </c>
      <c r="J68" s="12">
        <f>COUNTIF(Table1[EEG_Signal_Amplitude],I68)</f>
        <v>28</v>
      </c>
      <c r="K68" s="12">
        <f>J68/COUNTA(Table1[EEG_Signal_Amplitude])</f>
        <v>7.7799388719088638E-3</v>
      </c>
      <c r="L68" s="14">
        <f>J68/COUNTA(Table1[EEG_Signal_Amplitude])</f>
        <v>7.7799388719088638E-3</v>
      </c>
      <c r="N68" s="12">
        <f>data!C62</f>
        <v>1.829</v>
      </c>
      <c r="O68" s="12">
        <f>COUNTIF(Table1[EEG_Delta_band],perhitungan!N68)</f>
        <v>1</v>
      </c>
      <c r="P68" s="12">
        <f>O68/COUNTA(Table1[EEG_Delta_band])</f>
        <v>2.7785495971103082E-4</v>
      </c>
      <c r="Q68" s="14">
        <f t="shared" si="0"/>
        <v>2.7785495971103082E-4</v>
      </c>
      <c r="S68" s="12">
        <f>data!D59</f>
        <v>6.0670999999999999</v>
      </c>
      <c r="T68" s="12">
        <f>COUNTIF(Table1[EEG_Theta_band],perhitungan!S68)</f>
        <v>1</v>
      </c>
      <c r="U68" s="12">
        <f>T68/COUNTA(Table1[EEG_Delta_band])</f>
        <v>2.7785495971103082E-4</v>
      </c>
      <c r="V68" s="14">
        <f t="shared" si="1"/>
        <v>2.7785495971103082E-4</v>
      </c>
      <c r="W68" s="13"/>
      <c r="X68" s="12">
        <f>data!E60</f>
        <v>12.621600000000001</v>
      </c>
      <c r="Y68" s="12">
        <f>COUNTIF(Table1[EEG_Alpha_band],perhitungan!X68)</f>
        <v>1</v>
      </c>
      <c r="Z68" s="12">
        <f>Y68/COUNTA(Table1[EEG_Delta_band])</f>
        <v>2.7785495971103082E-4</v>
      </c>
      <c r="AA68" s="14">
        <f t="shared" si="2"/>
        <v>2.7785495971103082E-4</v>
      </c>
      <c r="AC68" s="12">
        <f>data!F62</f>
        <v>19.767399999999999</v>
      </c>
      <c r="AD68" s="12">
        <f>COUNTIF(Table1[EEG_Beta_band],perhitungan!AC68)</f>
        <v>1</v>
      </c>
      <c r="AE68" s="12">
        <f>AD68/COUNTA(Table1[EEG_Delta_band])</f>
        <v>2.7785495971103082E-4</v>
      </c>
      <c r="AF68" s="14">
        <f t="shared" si="3"/>
        <v>2.7785495971103082E-4</v>
      </c>
      <c r="AI68" s="38" t="s">
        <v>76</v>
      </c>
      <c r="AJ68" s="38"/>
      <c r="AK68" s="38"/>
      <c r="AM68" s="42"/>
      <c r="AN68" s="38" t="s">
        <v>76</v>
      </c>
      <c r="AO68" s="38"/>
      <c r="AP68" s="38"/>
    </row>
    <row r="69" spans="9:42" ht="15.6" x14ac:dyDescent="0.25">
      <c r="I69" s="12">
        <v>68</v>
      </c>
      <c r="J69" s="12">
        <f>COUNTIF(Table1[EEG_Signal_Amplitude],I69)</f>
        <v>34</v>
      </c>
      <c r="K69" s="12">
        <f>J69/COUNTA(Table1[EEG_Signal_Amplitude])</f>
        <v>9.4470686301750487E-3</v>
      </c>
      <c r="L69" s="14">
        <f>J69/COUNTA(Table1[EEG_Signal_Amplitude])</f>
        <v>9.4470686301750487E-3</v>
      </c>
      <c r="N69" s="12">
        <f>data!C63</f>
        <v>1.5933999999999999</v>
      </c>
      <c r="O69" s="12">
        <f>COUNTIF(Table1[EEG_Delta_band],perhitungan!N69)</f>
        <v>1</v>
      </c>
      <c r="P69" s="12">
        <f>O69/COUNTA(Table1[EEG_Delta_band])</f>
        <v>2.7785495971103082E-4</v>
      </c>
      <c r="Q69" s="14">
        <f t="shared" si="0"/>
        <v>2.7785495971103082E-4</v>
      </c>
      <c r="S69" s="12">
        <f>data!D60</f>
        <v>6.1917999999999997</v>
      </c>
      <c r="T69" s="12">
        <f>COUNTIF(Table1[EEG_Theta_band],perhitungan!S69)</f>
        <v>1</v>
      </c>
      <c r="U69" s="12">
        <f>T69/COUNTA(Table1[EEG_Delta_band])</f>
        <v>2.7785495971103082E-4</v>
      </c>
      <c r="V69" s="14">
        <f t="shared" si="1"/>
        <v>2.7785495971103082E-4</v>
      </c>
      <c r="W69" s="13"/>
      <c r="X69" s="12">
        <f>data!E61</f>
        <v>12.9163</v>
      </c>
      <c r="Y69" s="12">
        <f>COUNTIF(Table1[EEG_Alpha_band],perhitungan!X69)</f>
        <v>1</v>
      </c>
      <c r="Z69" s="12">
        <f>Y69/COUNTA(Table1[EEG_Delta_band])</f>
        <v>2.7785495971103082E-4</v>
      </c>
      <c r="AA69" s="14">
        <f t="shared" si="2"/>
        <v>2.7785495971103082E-4</v>
      </c>
      <c r="AC69" s="12">
        <f>data!F63</f>
        <v>16.9435</v>
      </c>
      <c r="AD69" s="12">
        <f>COUNTIF(Table1[EEG_Beta_band],perhitungan!AC69)</f>
        <v>1</v>
      </c>
      <c r="AE69" s="12">
        <f>AD69/COUNTA(Table1[EEG_Delta_band])</f>
        <v>2.7785495971103082E-4</v>
      </c>
      <c r="AF69" s="14">
        <f t="shared" si="3"/>
        <v>2.7785495971103082E-4</v>
      </c>
      <c r="AH69" s="19" t="s">
        <v>53</v>
      </c>
      <c r="AI69" s="19" t="str">
        <f>AI58</f>
        <v>High_Severity</v>
      </c>
      <c r="AJ69" s="19" t="str">
        <f t="shared" ref="AJ69:AK69" si="13">AJ58</f>
        <v>Medium_Severity</v>
      </c>
      <c r="AK69" s="19" t="str">
        <f t="shared" si="13"/>
        <v>Low_Severity</v>
      </c>
      <c r="AM69" s="19" t="s">
        <v>54</v>
      </c>
      <c r="AN69" s="19" t="str">
        <f>AI69</f>
        <v>High_Severity</v>
      </c>
      <c r="AO69" s="19" t="str">
        <f t="shared" ref="AO69:AP69" si="14">AJ69</f>
        <v>Medium_Severity</v>
      </c>
      <c r="AP69" s="19" t="str">
        <f t="shared" si="14"/>
        <v>Low_Severity</v>
      </c>
    </row>
    <row r="70" spans="9:42" x14ac:dyDescent="0.25">
      <c r="I70" s="12">
        <v>69</v>
      </c>
      <c r="J70" s="12">
        <f>COUNTIF(Table1[EEG_Signal_Amplitude],I70)</f>
        <v>39</v>
      </c>
      <c r="K70" s="12">
        <f>J70/COUNTA(Table1[EEG_Signal_Amplitude])</f>
        <v>1.0836343428730202E-2</v>
      </c>
      <c r="L70" s="14">
        <f>J70/COUNTA(Table1[EEG_Signal_Amplitude])</f>
        <v>1.0836343428730202E-2</v>
      </c>
      <c r="N70" s="12">
        <f>data!C64</f>
        <v>2.7456999999999998</v>
      </c>
      <c r="O70" s="12">
        <f>COUNTIF(Table1[EEG_Delta_band],perhitungan!N70)</f>
        <v>1</v>
      </c>
      <c r="P70" s="12">
        <f>O70/COUNTA(Table1[EEG_Delta_band])</f>
        <v>2.7785495971103082E-4</v>
      </c>
      <c r="Q70" s="14">
        <f t="shared" si="0"/>
        <v>2.7785495971103082E-4</v>
      </c>
      <c r="S70" s="12">
        <f>data!D61</f>
        <v>6.1826999999999996</v>
      </c>
      <c r="T70" s="12">
        <f>COUNTIF(Table1[EEG_Theta_band],perhitungan!S70)</f>
        <v>1</v>
      </c>
      <c r="U70" s="12">
        <f>T70/COUNTA(Table1[EEG_Delta_band])</f>
        <v>2.7785495971103082E-4</v>
      </c>
      <c r="V70" s="14">
        <f t="shared" si="1"/>
        <v>2.7785495971103082E-4</v>
      </c>
      <c r="W70" s="13"/>
      <c r="X70" s="12">
        <f>data!E62</f>
        <v>9.1965000000000003</v>
      </c>
      <c r="Y70" s="12">
        <f>COUNTIF(Table1[EEG_Alpha_band],perhitungan!X70)</f>
        <v>1</v>
      </c>
      <c r="Z70" s="12">
        <f>Y70/COUNTA(Table1[EEG_Delta_band])</f>
        <v>2.7785495971103082E-4</v>
      </c>
      <c r="AA70" s="14">
        <f t="shared" si="2"/>
        <v>2.7785495971103082E-4</v>
      </c>
      <c r="AC70" s="12">
        <f>data!F64</f>
        <v>21.934000000000001</v>
      </c>
      <c r="AD70" s="12">
        <f>COUNTIF(Table1[EEG_Beta_band],perhitungan!AC70)</f>
        <v>1</v>
      </c>
      <c r="AE70" s="12">
        <f>AD70/COUNTA(Table1[EEG_Delta_band])</f>
        <v>2.7785495971103082E-4</v>
      </c>
      <c r="AF70" s="14">
        <f t="shared" si="3"/>
        <v>2.7785495971103082E-4</v>
      </c>
      <c r="AH70" s="12" t="s">
        <v>38</v>
      </c>
      <c r="AI70" s="12">
        <f>COUNTIFS(Table1[Hair_Phenotype],perhitungan!AH70,Table1[Trauma_Severity],perhitungan!AI69)/D11</f>
        <v>0.25608732157850544</v>
      </c>
      <c r="AJ70" s="12">
        <f>COUNTIFS(Table1[Hair_Phenotype],AH70,Table1[Trauma_Severity],perhitungan!AJ69)/D12</f>
        <v>0.26311407160699418</v>
      </c>
      <c r="AK70" s="12">
        <f>COUNTIFS(Table1[Hair_Phenotype],AH70,Table1[Trauma_Severity],perhitungan!AK69)/D13</f>
        <v>0.26926263463131733</v>
      </c>
      <c r="AM70" s="12" t="str">
        <f>AM11</f>
        <v>High_Conductance</v>
      </c>
      <c r="AN70" s="12">
        <f>COUNTIFS(Table1[skin_conductance],perhitungan!AM70,Table1[Trauma_Severity],perhitungan!AN69)/D11</f>
        <v>0.99580184718723763</v>
      </c>
      <c r="AO70" s="12">
        <f>COUNTIFS(Table1[skin_conductance],AM70,Table1[Trauma_Severity],perhitungan!AO69)/D12</f>
        <v>4.163197335553705E-3</v>
      </c>
      <c r="AP70" s="12">
        <f>COUNTIFS(Table1[skin_conductance],AM70,Table1[Trauma_Severity],AP69)/D13</f>
        <v>7.4565037282518639E-3</v>
      </c>
    </row>
    <row r="71" spans="9:42" x14ac:dyDescent="0.25">
      <c r="I71" s="12">
        <v>70</v>
      </c>
      <c r="J71" s="12">
        <f>COUNTIF(Table1[EEG_Signal_Amplitude],I71)</f>
        <v>34</v>
      </c>
      <c r="K71" s="12">
        <f>J71/COUNTA(Table1[EEG_Signal_Amplitude])</f>
        <v>9.4470686301750487E-3</v>
      </c>
      <c r="L71" s="14">
        <f>J71/COUNTA(Table1[EEG_Signal_Amplitude])</f>
        <v>9.4470686301750487E-3</v>
      </c>
      <c r="N71" s="12">
        <f>data!C65</f>
        <v>1.4689000000000001</v>
      </c>
      <c r="O71" s="12">
        <f>COUNTIF(Table1[EEG_Delta_band],perhitungan!N71)</f>
        <v>1</v>
      </c>
      <c r="P71" s="12">
        <f>O71/COUNTA(Table1[EEG_Delta_band])</f>
        <v>2.7785495971103082E-4</v>
      </c>
      <c r="Q71" s="14">
        <f t="shared" si="0"/>
        <v>2.7785495971103082E-4</v>
      </c>
      <c r="S71" s="12">
        <f>data!D63</f>
        <v>4.3586</v>
      </c>
      <c r="T71" s="12">
        <f>COUNTIF(Table1[EEG_Theta_band],perhitungan!S71)</f>
        <v>1</v>
      </c>
      <c r="U71" s="12">
        <f>T71/COUNTA(Table1[EEG_Delta_band])</f>
        <v>2.7785495971103082E-4</v>
      </c>
      <c r="V71" s="14">
        <f t="shared" si="1"/>
        <v>2.7785495971103082E-4</v>
      </c>
      <c r="W71" s="13"/>
      <c r="X71" s="12">
        <f>data!E63</f>
        <v>8.5060000000000002</v>
      </c>
      <c r="Y71" s="12">
        <f>COUNTIF(Table1[EEG_Alpha_band],perhitungan!X71)</f>
        <v>1</v>
      </c>
      <c r="Z71" s="12">
        <f>Y71/COUNTA(Table1[EEG_Delta_band])</f>
        <v>2.7785495971103082E-4</v>
      </c>
      <c r="AA71" s="14">
        <f t="shared" si="2"/>
        <v>2.7785495971103082E-4</v>
      </c>
      <c r="AC71" s="12">
        <f>data!F65</f>
        <v>18.650600000000001</v>
      </c>
      <c r="AD71" s="12">
        <f>COUNTIF(Table1[EEG_Beta_band],perhitungan!AC71)</f>
        <v>1</v>
      </c>
      <c r="AE71" s="12">
        <f>AD71/COUNTA(Table1[EEG_Delta_band])</f>
        <v>2.7785495971103082E-4</v>
      </c>
      <c r="AF71" s="14">
        <f t="shared" si="3"/>
        <v>2.7785495971103082E-4</v>
      </c>
      <c r="AH71" s="22" t="s">
        <v>30</v>
      </c>
      <c r="AI71" s="12">
        <f>COUNTIFS(Table1[Hair_Phenotype],perhitungan!AH71,Table1[Trauma_Severity],AI69)/D11</f>
        <v>0.25188916876574308</v>
      </c>
      <c r="AJ71" s="12">
        <f>COUNTIFS(Table1[Hair_Phenotype],AH71,Table1[Trauma_Severity],AJ69)/D12</f>
        <v>0.24646128226477934</v>
      </c>
      <c r="AK71" s="12">
        <f>COUNTIFS(Table1[Hair_Phenotype],AH71,Table1[Trauma_Severity],AK69)/D13</f>
        <v>0.25186412593206298</v>
      </c>
      <c r="AM71" s="12" t="str">
        <f>AM12</f>
        <v>Normal_Conductance</v>
      </c>
      <c r="AN71" s="12">
        <f>COUNTIFS(Table1[skin_conductance],perhitungan!AM71,Table1[Trauma_Severity],AN69)/D11</f>
        <v>2.5188916876574307E-3</v>
      </c>
      <c r="AO71" s="12">
        <f>COUNTIFS(Table1[skin_conductance],AM71,Table1[Trauma_Severity],AO69)/D12</f>
        <v>0.99500416319733553</v>
      </c>
      <c r="AP71" s="12">
        <f>COUNTIFS(Table1[skin_conductance],AM71,Table1[Trauma_Severity],AP69)/D13</f>
        <v>1.6570008285004142E-3</v>
      </c>
    </row>
    <row r="72" spans="9:42" x14ac:dyDescent="0.25">
      <c r="I72" s="12">
        <v>71</v>
      </c>
      <c r="J72" s="12">
        <f>COUNTIF(Table1[EEG_Signal_Amplitude],I72)</f>
        <v>36</v>
      </c>
      <c r="K72" s="12">
        <f>J72/COUNTA(Table1[EEG_Signal_Amplitude])</f>
        <v>1.000277854959711E-2</v>
      </c>
      <c r="L72" s="14">
        <f>J72/COUNTA(Table1[EEG_Signal_Amplitude])</f>
        <v>1.000277854959711E-2</v>
      </c>
      <c r="N72" s="12">
        <f>data!C66</f>
        <v>3.2822</v>
      </c>
      <c r="O72" s="12">
        <f>COUNTIF(Table1[EEG_Delta_band],perhitungan!N72)</f>
        <v>1</v>
      </c>
      <c r="P72" s="12">
        <f>O72/COUNTA(Table1[EEG_Delta_band])</f>
        <v>2.7785495971103082E-4</v>
      </c>
      <c r="Q72" s="14">
        <f t="shared" si="0"/>
        <v>2.7785495971103082E-4</v>
      </c>
      <c r="S72" s="12">
        <f>data!D64</f>
        <v>5.6208</v>
      </c>
      <c r="T72" s="12">
        <f>COUNTIF(Table1[EEG_Theta_band],perhitungan!S72)</f>
        <v>1</v>
      </c>
      <c r="U72" s="12">
        <f>T72/COUNTA(Table1[EEG_Delta_band])</f>
        <v>2.7785495971103082E-4</v>
      </c>
      <c r="V72" s="14">
        <f t="shared" si="1"/>
        <v>2.7785495971103082E-4</v>
      </c>
      <c r="W72" s="13"/>
      <c r="X72" s="12">
        <f>data!E64</f>
        <v>11.9831</v>
      </c>
      <c r="Y72" s="12">
        <f>COUNTIF(Table1[EEG_Alpha_band],perhitungan!X72)</f>
        <v>1</v>
      </c>
      <c r="Z72" s="12">
        <f>Y72/COUNTA(Table1[EEG_Delta_band])</f>
        <v>2.7785495971103082E-4</v>
      </c>
      <c r="AA72" s="14">
        <f t="shared" si="2"/>
        <v>2.7785495971103082E-4</v>
      </c>
      <c r="AC72" s="12">
        <f>data!F66</f>
        <v>26.002600000000001</v>
      </c>
      <c r="AD72" s="12">
        <f>COUNTIF(Table1[EEG_Beta_band],perhitungan!AC72)</f>
        <v>1</v>
      </c>
      <c r="AE72" s="12">
        <f>AD72/COUNTA(Table1[EEG_Delta_band])</f>
        <v>2.7785495971103082E-4</v>
      </c>
      <c r="AF72" s="14">
        <f t="shared" si="3"/>
        <v>2.7785495971103082E-4</v>
      </c>
      <c r="AH72" s="12" t="s">
        <v>14</v>
      </c>
      <c r="AI72" s="12">
        <f>COUNTIFS(Table1[Hair_Phenotype],perhitungan!AH72,Table1[Trauma_Severity],AI69)/D11</f>
        <v>0.26532325776658272</v>
      </c>
      <c r="AJ72" s="12">
        <f>COUNTIFS(Table1[Hair_Phenotype],AH72,Table1[Trauma_Severity],AJ69)/D12</f>
        <v>0.25062447960033307</v>
      </c>
      <c r="AK72" s="12">
        <f>COUNTIFS(Table1[Hair_Phenotype],AH72,Table1[Trauma_Severity],AK69)/D13</f>
        <v>0.2435791217895609</v>
      </c>
      <c r="AM72" s="12" t="str">
        <f>AM13</f>
        <v>Low_Conductance</v>
      </c>
      <c r="AN72" s="12">
        <f>COUNTIFS(Table1[skin_conductance],perhitungan!AM72,Table1[Trauma_Severity],AN69)/D11</f>
        <v>1.6792611251049538E-3</v>
      </c>
      <c r="AO72" s="12">
        <f>COUNTIFS(Table1[skin_conductance],AM72,Table1[Trauma_Severity],AO69)/D12</f>
        <v>8.3263946711074107E-4</v>
      </c>
      <c r="AP72" s="12">
        <f>COUNTIFS(Table1[skin_conductance],AM72,Table1[Trauma_Severity],AP69)/D13</f>
        <v>0.99088649544324769</v>
      </c>
    </row>
    <row r="73" spans="9:42" x14ac:dyDescent="0.25">
      <c r="I73" s="12">
        <v>72</v>
      </c>
      <c r="J73" s="12">
        <f>COUNTIF(Table1[EEG_Signal_Amplitude],I73)</f>
        <v>32</v>
      </c>
      <c r="K73" s="12">
        <f>J73/COUNTA(Table1[EEG_Signal_Amplitude])</f>
        <v>8.8913587107529862E-3</v>
      </c>
      <c r="L73" s="14">
        <f>J73/COUNTA(Table1[EEG_Signal_Amplitude])</f>
        <v>8.8913587107529862E-3</v>
      </c>
      <c r="N73" s="12">
        <f>data!C67</f>
        <v>1.4535</v>
      </c>
      <c r="O73" s="12">
        <f>COUNTIF(Table1[EEG_Delta_band],perhitungan!N73)</f>
        <v>1</v>
      </c>
      <c r="P73" s="12">
        <f>O73/COUNTA(Table1[EEG_Delta_band])</f>
        <v>2.7785495971103082E-4</v>
      </c>
      <c r="Q73" s="14">
        <f t="shared" si="0"/>
        <v>2.7785495971103082E-4</v>
      </c>
      <c r="S73" s="12">
        <f>data!D65</f>
        <v>4.8757999999999999</v>
      </c>
      <c r="T73" s="12">
        <f>COUNTIF(Table1[EEG_Theta_band],perhitungan!S73)</f>
        <v>1</v>
      </c>
      <c r="U73" s="12">
        <f>T73/COUNTA(Table1[EEG_Delta_band])</f>
        <v>2.7785495971103082E-4</v>
      </c>
      <c r="V73" s="14">
        <f t="shared" si="1"/>
        <v>2.7785495971103082E-4</v>
      </c>
      <c r="W73" s="13"/>
      <c r="X73" s="12">
        <f>data!E65</f>
        <v>8.7797999999999998</v>
      </c>
      <c r="Y73" s="12">
        <f>COUNTIF(Table1[EEG_Alpha_band],perhitungan!X73)</f>
        <v>1</v>
      </c>
      <c r="Z73" s="12">
        <f>Y73/COUNTA(Table1[EEG_Delta_band])</f>
        <v>2.7785495971103082E-4</v>
      </c>
      <c r="AA73" s="14">
        <f t="shared" si="2"/>
        <v>2.7785495971103082E-4</v>
      </c>
      <c r="AC73" s="12">
        <f>data!F67</f>
        <v>16.579899999999999</v>
      </c>
      <c r="AD73" s="12">
        <f>COUNTIF(Table1[EEG_Beta_band],perhitungan!AC73)</f>
        <v>1</v>
      </c>
      <c r="AE73" s="12">
        <f>AD73/COUNTA(Table1[EEG_Delta_band])</f>
        <v>2.7785495971103082E-4</v>
      </c>
      <c r="AF73" s="14">
        <f t="shared" ref="AF73:AF101" si="15">AE73</f>
        <v>2.7785495971103082E-4</v>
      </c>
      <c r="AH73" s="12" t="s">
        <v>29</v>
      </c>
      <c r="AI73" s="12">
        <f>COUNTIFS(Table1[Hair_Phenotype],perhitungan!AH73,Table1[Trauma_Severity],AI69)/D11</f>
        <v>0.22670025188916876</v>
      </c>
      <c r="AJ73" s="12">
        <f>COUNTIFS(Table1[Hair_Phenotype],AH73,Table1[Trauma_Severity],AJ69)/D12</f>
        <v>0.23980016652789343</v>
      </c>
      <c r="AK73" s="12">
        <f>COUNTIFS(Table1[Hair_Phenotype],AH73,Table1[Trauma_Severity],AK69)/D13</f>
        <v>0.23529411764705882</v>
      </c>
      <c r="AM73" s="12" t="str">
        <f>AM14</f>
        <v>Total</v>
      </c>
      <c r="AN73" s="12">
        <f>SUM(AN70:AN72)</f>
        <v>1</v>
      </c>
      <c r="AO73" s="12">
        <f t="shared" ref="AO73:AP73" si="16">SUM(AO70:AO72)</f>
        <v>1</v>
      </c>
      <c r="AP73" s="12">
        <f t="shared" si="16"/>
        <v>1</v>
      </c>
    </row>
    <row r="74" spans="9:42" x14ac:dyDescent="0.25">
      <c r="I74" s="12">
        <v>73</v>
      </c>
      <c r="J74" s="12">
        <f>COUNTIF(Table1[EEG_Signal_Amplitude],I74)</f>
        <v>25</v>
      </c>
      <c r="K74" s="12">
        <f>J74/COUNTA(Table1[EEG_Signal_Amplitude])</f>
        <v>6.9463739927757709E-3</v>
      </c>
      <c r="L74" s="14">
        <f>J74/COUNTA(Table1[EEG_Signal_Amplitude])</f>
        <v>6.9463739927757709E-3</v>
      </c>
      <c r="N74" s="12">
        <f>data!C68</f>
        <v>3.0444</v>
      </c>
      <c r="O74" s="12">
        <f>COUNTIF(Table1[EEG_Delta_band],perhitungan!N74)</f>
        <v>1</v>
      </c>
      <c r="P74" s="12">
        <f>O74/COUNTA(Table1[EEG_Delta_band])</f>
        <v>2.7785495971103082E-4</v>
      </c>
      <c r="Q74" s="14">
        <f t="shared" si="0"/>
        <v>2.7785495971103082E-4</v>
      </c>
      <c r="S74" s="12">
        <f>data!D66</f>
        <v>6.8087999999999997</v>
      </c>
      <c r="T74" s="12">
        <f>COUNTIF(Table1[EEG_Theta_band],perhitungan!S74)</f>
        <v>2</v>
      </c>
      <c r="U74" s="12">
        <f>T74/COUNTA(Table1[EEG_Delta_band])</f>
        <v>5.5570991942206164E-4</v>
      </c>
      <c r="V74" s="14">
        <f t="shared" si="1"/>
        <v>5.5570991942206164E-4</v>
      </c>
      <c r="W74" s="13"/>
      <c r="X74" s="12">
        <f>data!E66</f>
        <v>14.314299999999999</v>
      </c>
      <c r="Y74" s="12">
        <f>COUNTIF(Table1[EEG_Alpha_band],perhitungan!X74)</f>
        <v>1</v>
      </c>
      <c r="Z74" s="12">
        <f>Y74/COUNTA(Table1[EEG_Delta_band])</f>
        <v>2.7785495971103082E-4</v>
      </c>
      <c r="AA74" s="14">
        <f t="shared" si="2"/>
        <v>2.7785495971103082E-4</v>
      </c>
      <c r="AC74" s="12">
        <f>data!F68</f>
        <v>25.29</v>
      </c>
      <c r="AD74" s="12">
        <f>COUNTIF(Table1[EEG_Beta_band],perhitungan!AC74)</f>
        <v>1</v>
      </c>
      <c r="AE74" s="12">
        <f>AD74/COUNTA(Table1[EEG_Delta_band])</f>
        <v>2.7785495971103082E-4</v>
      </c>
      <c r="AF74" s="14">
        <f t="shared" si="15"/>
        <v>2.7785495971103082E-4</v>
      </c>
      <c r="AH74" s="12" t="s">
        <v>43</v>
      </c>
      <c r="AI74" s="12">
        <f>SUM(AI70:AI73)</f>
        <v>1</v>
      </c>
      <c r="AJ74" s="12">
        <f>SUM(AJ70:AJ73)</f>
        <v>1</v>
      </c>
      <c r="AK74" s="12">
        <f>SUM(AK70:AK73)</f>
        <v>1</v>
      </c>
    </row>
    <row r="75" spans="9:42" ht="15.6" x14ac:dyDescent="0.25">
      <c r="I75" s="12">
        <v>74</v>
      </c>
      <c r="J75" s="12">
        <f>COUNTIF(Table1[EEG_Signal_Amplitude],I75)</f>
        <v>36</v>
      </c>
      <c r="K75" s="12">
        <f>J75/COUNTA(Table1[EEG_Signal_Amplitude])</f>
        <v>1.000277854959711E-2</v>
      </c>
      <c r="L75" s="14">
        <f>J75/COUNTA(Table1[EEG_Signal_Amplitude])</f>
        <v>1.000277854959711E-2</v>
      </c>
      <c r="N75" s="12">
        <f>data!C69</f>
        <v>1.0807</v>
      </c>
      <c r="O75" s="12">
        <f>COUNTIF(Table1[EEG_Delta_band],perhitungan!N75)</f>
        <v>1</v>
      </c>
      <c r="P75" s="12">
        <f>O75/COUNTA(Table1[EEG_Delta_band])</f>
        <v>2.7785495971103082E-4</v>
      </c>
      <c r="Q75" s="14">
        <f t="shared" si="0"/>
        <v>2.7785495971103082E-4</v>
      </c>
      <c r="S75" s="12">
        <f>data!D67</f>
        <v>4.6920999999999999</v>
      </c>
      <c r="T75" s="12">
        <f>COUNTIF(Table1[EEG_Theta_band],perhitungan!S75)</f>
        <v>1</v>
      </c>
      <c r="U75" s="12">
        <f>T75/COUNTA(Table1[EEG_Delta_band])</f>
        <v>2.7785495971103082E-4</v>
      </c>
      <c r="V75" s="14">
        <f t="shared" ref="V75:V101" si="17">U75</f>
        <v>2.7785495971103082E-4</v>
      </c>
      <c r="W75" s="13"/>
      <c r="X75" s="12">
        <f>data!E67</f>
        <v>9.3698999999999995</v>
      </c>
      <c r="Y75" s="12">
        <f>COUNTIF(Table1[EEG_Alpha_band],perhitungan!X75)</f>
        <v>1</v>
      </c>
      <c r="Z75" s="12">
        <f>Y75/COUNTA(Table1[EEG_Delta_band])</f>
        <v>2.7785495971103082E-4</v>
      </c>
      <c r="AA75" s="14">
        <f t="shared" ref="AA75:AA101" si="18">Z75</f>
        <v>2.7785495971103082E-4</v>
      </c>
      <c r="AC75" s="12">
        <f>data!F69</f>
        <v>18.500299999999999</v>
      </c>
      <c r="AD75" s="12">
        <f>COUNTIF(Table1[EEG_Beta_band],perhitungan!AC75)</f>
        <v>1</v>
      </c>
      <c r="AE75" s="12">
        <f>AD75/COUNTA(Table1[EEG_Delta_band])</f>
        <v>2.7785495971103082E-4</v>
      </c>
      <c r="AF75" s="14">
        <f t="shared" si="15"/>
        <v>2.7785495971103082E-4</v>
      </c>
      <c r="AN75" s="38" t="s">
        <v>76</v>
      </c>
      <c r="AO75" s="38"/>
      <c r="AP75" s="38"/>
    </row>
    <row r="76" spans="9:42" ht="15.6" x14ac:dyDescent="0.25">
      <c r="I76" s="12">
        <v>75</v>
      </c>
      <c r="J76" s="12">
        <f>COUNTIF(Table1[EEG_Signal_Amplitude],I76)</f>
        <v>20</v>
      </c>
      <c r="K76" s="12">
        <f>J76/COUNTA(Table1[EEG_Signal_Amplitude])</f>
        <v>5.5570991942206173E-3</v>
      </c>
      <c r="L76" s="14">
        <f>J76/COUNTA(Table1[EEG_Signal_Amplitude])</f>
        <v>5.5570991942206173E-3</v>
      </c>
      <c r="N76" s="12">
        <f>data!C70</f>
        <v>1.3249</v>
      </c>
      <c r="O76" s="12">
        <f>COUNTIF(Table1[EEG_Delta_band],perhitungan!N76)</f>
        <v>1</v>
      </c>
      <c r="P76" s="12">
        <f>O76/COUNTA(Table1[EEG_Delta_band])</f>
        <v>2.7785495971103082E-4</v>
      </c>
      <c r="Q76" s="14">
        <f t="shared" ref="Q76:Q101" si="19">P76</f>
        <v>2.7785495971103082E-4</v>
      </c>
      <c r="S76" s="12">
        <f>data!D68</f>
        <v>6.7522000000000002</v>
      </c>
      <c r="T76" s="12">
        <f>COUNTIF(Table1[EEG_Theta_band],perhitungan!S76)</f>
        <v>1</v>
      </c>
      <c r="U76" s="12">
        <f>T76/COUNTA(Table1[EEG_Delta_band])</f>
        <v>2.7785495971103082E-4</v>
      </c>
      <c r="V76" s="14">
        <f t="shared" si="17"/>
        <v>2.7785495971103082E-4</v>
      </c>
      <c r="W76" s="13"/>
      <c r="X76" s="12">
        <f>data!E68</f>
        <v>13.3672</v>
      </c>
      <c r="Y76" s="12">
        <f>COUNTIF(Table1[EEG_Alpha_band],perhitungan!X76)</f>
        <v>1</v>
      </c>
      <c r="Z76" s="12">
        <f>Y76/COUNTA(Table1[EEG_Delta_band])</f>
        <v>2.7785495971103082E-4</v>
      </c>
      <c r="AA76" s="14">
        <f t="shared" si="18"/>
        <v>2.7785495971103082E-4</v>
      </c>
      <c r="AC76" s="12">
        <f>data!F70</f>
        <v>19.279800000000002</v>
      </c>
      <c r="AD76" s="12">
        <f>COUNTIF(Table1[EEG_Beta_band],perhitungan!AC76)</f>
        <v>1</v>
      </c>
      <c r="AE76" s="12">
        <f>AD76/COUNTA(Table1[EEG_Delta_band])</f>
        <v>2.7785495971103082E-4</v>
      </c>
      <c r="AF76" s="14">
        <f t="shared" si="15"/>
        <v>2.7785495971103082E-4</v>
      </c>
      <c r="AI76" s="38" t="s">
        <v>76</v>
      </c>
      <c r="AJ76" s="38"/>
      <c r="AK76" s="38"/>
      <c r="AM76" s="19" t="s">
        <v>56</v>
      </c>
      <c r="AN76" s="19" t="str">
        <f>AN69</f>
        <v>High_Severity</v>
      </c>
      <c r="AO76" s="19" t="str">
        <f t="shared" ref="AO76:AP76" si="20">AO69</f>
        <v>Medium_Severity</v>
      </c>
      <c r="AP76" s="19" t="str">
        <f t="shared" si="20"/>
        <v>Low_Severity</v>
      </c>
    </row>
    <row r="77" spans="9:42" ht="15.6" x14ac:dyDescent="0.25">
      <c r="I77" s="12">
        <v>76</v>
      </c>
      <c r="J77" s="12">
        <f>COUNTIF(Table1[EEG_Signal_Amplitude],I77)</f>
        <v>29</v>
      </c>
      <c r="K77" s="12">
        <f>J77/COUNTA(Table1[EEG_Signal_Amplitude])</f>
        <v>8.0577938316198951E-3</v>
      </c>
      <c r="L77" s="14">
        <f>J77/COUNTA(Table1[EEG_Signal_Amplitude])</f>
        <v>8.0577938316198951E-3</v>
      </c>
      <c r="N77" s="12">
        <f>data!C71</f>
        <v>1.6354</v>
      </c>
      <c r="O77" s="12">
        <f>COUNTIF(Table1[EEG_Delta_band],perhitungan!N77)</f>
        <v>1</v>
      </c>
      <c r="P77" s="12">
        <f>O77/COUNTA(Table1[EEG_Delta_band])</f>
        <v>2.7785495971103082E-4</v>
      </c>
      <c r="Q77" s="14">
        <f t="shared" si="19"/>
        <v>2.7785495971103082E-4</v>
      </c>
      <c r="S77" s="12">
        <f>data!D70</f>
        <v>4.7256</v>
      </c>
      <c r="T77" s="12">
        <f>COUNTIF(Table1[EEG_Theta_band],perhitungan!S77)</f>
        <v>1</v>
      </c>
      <c r="U77" s="12">
        <f>T77/COUNTA(Table1[EEG_Delta_band])</f>
        <v>2.7785495971103082E-4</v>
      </c>
      <c r="V77" s="14">
        <f t="shared" si="17"/>
        <v>2.7785495971103082E-4</v>
      </c>
      <c r="W77" s="13"/>
      <c r="X77" s="12">
        <f>data!E69</f>
        <v>8.7773000000000003</v>
      </c>
      <c r="Y77" s="12">
        <f>COUNTIF(Table1[EEG_Alpha_band],perhitungan!X77)</f>
        <v>1</v>
      </c>
      <c r="Z77" s="12">
        <f>Y77/COUNTA(Table1[EEG_Delta_band])</f>
        <v>2.7785495971103082E-4</v>
      </c>
      <c r="AA77" s="14">
        <f t="shared" si="18"/>
        <v>2.7785495971103082E-4</v>
      </c>
      <c r="AC77" s="12">
        <f>data!F71</f>
        <v>17.576699999999999</v>
      </c>
      <c r="AD77" s="12">
        <f>COUNTIF(Table1[EEG_Beta_band],perhitungan!AC77)</f>
        <v>1</v>
      </c>
      <c r="AE77" s="12">
        <f>AD77/COUNTA(Table1[EEG_Delta_band])</f>
        <v>2.7785495971103082E-4</v>
      </c>
      <c r="AF77" s="14">
        <f t="shared" si="15"/>
        <v>2.7785495971103082E-4</v>
      </c>
      <c r="AH77" s="19" t="s">
        <v>55</v>
      </c>
      <c r="AI77" s="19" t="str">
        <f>AI69</f>
        <v>High_Severity</v>
      </c>
      <c r="AJ77" s="19" t="str">
        <f t="shared" ref="AJ77:AK77" si="21">AJ69</f>
        <v>Medium_Severity</v>
      </c>
      <c r="AK77" s="19" t="str">
        <f t="shared" si="21"/>
        <v>Low_Severity</v>
      </c>
      <c r="AM77" s="12" t="str">
        <f>AM19</f>
        <v>Below_AverageCL</v>
      </c>
      <c r="AN77" s="12">
        <f>COUNTIFS(Table1[cortisol_level],AM77,Table1[Trauma_Severity],AN76)/D11</f>
        <v>1.6792611251049538E-3</v>
      </c>
      <c r="AO77" s="12">
        <f>COUNTIFS(Table1[cortisol_level],AM77,Table1[Trauma_Severity],AO76)/D12</f>
        <v>8.3263946711074107E-4</v>
      </c>
      <c r="AP77" s="12">
        <f>COUNTIFS(Table1[cortisol_level],AM77,Table1[Trauma_Severity],AP76)/D13</f>
        <v>0.99088649544324769</v>
      </c>
    </row>
    <row r="78" spans="9:42" x14ac:dyDescent="0.25">
      <c r="I78" s="12">
        <v>77</v>
      </c>
      <c r="J78" s="12">
        <f>COUNTIF(Table1[EEG_Signal_Amplitude],I78)</f>
        <v>36</v>
      </c>
      <c r="K78" s="12">
        <f>J78/COUNTA(Table1[EEG_Signal_Amplitude])</f>
        <v>1.000277854959711E-2</v>
      </c>
      <c r="L78" s="14">
        <f>J78/COUNTA(Table1[EEG_Signal_Amplitude])</f>
        <v>1.000277854959711E-2</v>
      </c>
      <c r="N78" s="12">
        <f>data!C72</f>
        <v>3.2212000000000001</v>
      </c>
      <c r="O78" s="12">
        <f>COUNTIF(Table1[EEG_Delta_band],perhitungan!N78)</f>
        <v>2</v>
      </c>
      <c r="P78" s="12">
        <f>O78/COUNTA(Table1[EEG_Delta_band])</f>
        <v>5.5570991942206164E-4</v>
      </c>
      <c r="Q78" s="14">
        <f t="shared" si="19"/>
        <v>5.5570991942206164E-4</v>
      </c>
      <c r="S78" s="12">
        <f>data!D71</f>
        <v>4.7544000000000004</v>
      </c>
      <c r="T78" s="12">
        <f>COUNTIF(Table1[EEG_Theta_band],perhitungan!S78)</f>
        <v>1</v>
      </c>
      <c r="U78" s="12">
        <f>T78/COUNTA(Table1[EEG_Delta_band])</f>
        <v>2.7785495971103082E-4</v>
      </c>
      <c r="V78" s="14">
        <f t="shared" si="17"/>
        <v>2.7785495971103082E-4</v>
      </c>
      <c r="W78" s="13"/>
      <c r="X78" s="12">
        <f>data!E70</f>
        <v>9.7345000000000006</v>
      </c>
      <c r="Y78" s="12">
        <f>COUNTIF(Table1[EEG_Alpha_band],perhitungan!X78)</f>
        <v>1</v>
      </c>
      <c r="Z78" s="12">
        <f>Y78/COUNTA(Table1[EEG_Delta_band])</f>
        <v>2.7785495971103082E-4</v>
      </c>
      <c r="AA78" s="14">
        <f t="shared" si="18"/>
        <v>2.7785495971103082E-4</v>
      </c>
      <c r="AC78" s="12">
        <f>data!F72</f>
        <v>29.631399999999999</v>
      </c>
      <c r="AD78" s="12">
        <f>COUNTIF(Table1[EEG_Beta_band],perhitungan!AC78)</f>
        <v>1</v>
      </c>
      <c r="AE78" s="12">
        <f>AD78/COUNTA(Table1[EEG_Delta_band])</f>
        <v>2.7785495971103082E-4</v>
      </c>
      <c r="AF78" s="14">
        <f t="shared" si="15"/>
        <v>2.7785495971103082E-4</v>
      </c>
      <c r="AH78" s="22" t="s">
        <v>22</v>
      </c>
      <c r="AI78" s="12">
        <f>COUNTIFS(Table1[heart_rate],perhitungan!AH78,Table1[Trauma_Severity],AI77)/D11</f>
        <v>1.6792611251049538E-3</v>
      </c>
      <c r="AJ78" s="12">
        <f>COUNTIFS(Table1[heart_rate],perhitungan!AH78,Table1[Trauma_Severity],AJ77)/D12</f>
        <v>8.3263946711074107E-4</v>
      </c>
      <c r="AK78" s="12">
        <f>COUNTIFS(Table1[heart_rate],perhitungan!AH78,Table1[Trauma_Severity],AK77)/D13</f>
        <v>0.99088649544324769</v>
      </c>
      <c r="AM78" s="12" t="str">
        <f>AM20</f>
        <v>AverageCL</v>
      </c>
      <c r="AN78" s="12">
        <f>COUNTIFS(Table1[cortisol_level],AM78,Table1[Trauma_Severity],AN76)/D11</f>
        <v>2.5188916876574307E-3</v>
      </c>
      <c r="AO78" s="12">
        <f>COUNTIFS(Table1[cortisol_level],AM78,Table1[Trauma_Severity],AO76)/D12</f>
        <v>0.99500416319733553</v>
      </c>
      <c r="AP78" s="12">
        <f>COUNTIFS(Table1[cortisol_level],AM78,Table1[Trauma_Severity],AP76)/D13</f>
        <v>1.6570008285004142E-3</v>
      </c>
    </row>
    <row r="79" spans="9:42" x14ac:dyDescent="0.25">
      <c r="I79" s="12">
        <v>78</v>
      </c>
      <c r="J79" s="12">
        <f>COUNTIF(Table1[EEG_Signal_Amplitude],I79)</f>
        <v>34</v>
      </c>
      <c r="K79" s="12">
        <f>J79/COUNTA(Table1[EEG_Signal_Amplitude])</f>
        <v>9.4470686301750487E-3</v>
      </c>
      <c r="L79" s="14">
        <f>J79/COUNTA(Table1[EEG_Signal_Amplitude])</f>
        <v>9.4470686301750487E-3</v>
      </c>
      <c r="N79" s="12">
        <f>data!C73</f>
        <v>3.5575999999999999</v>
      </c>
      <c r="O79" s="12">
        <f>COUNTIF(Table1[EEG_Delta_band],perhitungan!N79)</f>
        <v>1</v>
      </c>
      <c r="P79" s="12">
        <f>O79/COUNTA(Table1[EEG_Delta_band])</f>
        <v>2.7785495971103082E-4</v>
      </c>
      <c r="Q79" s="14">
        <f t="shared" si="19"/>
        <v>2.7785495971103082E-4</v>
      </c>
      <c r="S79" s="12">
        <f>data!D72</f>
        <v>6.1580000000000004</v>
      </c>
      <c r="T79" s="12">
        <f>COUNTIF(Table1[EEG_Theta_band],perhitungan!S79)</f>
        <v>1</v>
      </c>
      <c r="U79" s="12">
        <f>T79/COUNTA(Table1[EEG_Delta_band])</f>
        <v>2.7785495971103082E-4</v>
      </c>
      <c r="V79" s="14">
        <f t="shared" si="17"/>
        <v>2.7785495971103082E-4</v>
      </c>
      <c r="W79" s="13"/>
      <c r="X79" s="12">
        <f>data!E71</f>
        <v>8.7522000000000002</v>
      </c>
      <c r="Y79" s="12">
        <f>COUNTIF(Table1[EEG_Alpha_band],perhitungan!X79)</f>
        <v>1</v>
      </c>
      <c r="Z79" s="12">
        <f>Y79/COUNTA(Table1[EEG_Delta_band])</f>
        <v>2.7785495971103082E-4</v>
      </c>
      <c r="AA79" s="14">
        <f t="shared" si="18"/>
        <v>2.7785495971103082E-4</v>
      </c>
      <c r="AC79" s="12">
        <f>data!F73</f>
        <v>28.1129</v>
      </c>
      <c r="AD79" s="12">
        <f>COUNTIF(Table1[EEG_Beta_band],perhitungan!AC79)</f>
        <v>1</v>
      </c>
      <c r="AE79" s="12">
        <f>AD79/COUNTA(Table1[EEG_Delta_band])</f>
        <v>2.7785495971103082E-4</v>
      </c>
      <c r="AF79" s="14">
        <f t="shared" si="15"/>
        <v>2.7785495971103082E-4</v>
      </c>
      <c r="AH79" s="12" t="str">
        <f>AH21</f>
        <v>Low_PulseRate</v>
      </c>
      <c r="AI79" s="12">
        <f>COUNTIFS(Table1[heart_rate],perhitungan!AH79,Table1[Trauma_Severity],AI77)/D11</f>
        <v>0.99580184718723763</v>
      </c>
      <c r="AJ79" s="12">
        <f>COUNTIFS(Table1[heart_rate],perhitungan!AH79,Table1[Trauma_Severity],AJ77)/D12</f>
        <v>4.163197335553705E-3</v>
      </c>
      <c r="AK79" s="12">
        <f>COUNTIFS(Table1[heart_rate],perhitungan!AH79,Table1[Trauma_Severity],AK77)/D13</f>
        <v>7.4565037282518639E-3</v>
      </c>
      <c r="AM79" s="12" t="str">
        <f>AM21</f>
        <v>Above_AverageCL</v>
      </c>
      <c r="AN79" s="12">
        <f>COUNTIFS(Table1[cortisol_level],AM79,Table1[Trauma_Severity],AN76)/D11</f>
        <v>0.99580184718723763</v>
      </c>
      <c r="AO79" s="12">
        <f>COUNTIFS(Table1[cortisol_level],AM79,Table1[Trauma_Severity],AO76)/D12</f>
        <v>4.163197335553705E-3</v>
      </c>
      <c r="AP79" s="12">
        <f>COUNTIFS(Table1[cortisol_level],AM79,Table1[Trauma_Severity],AP76)/D13</f>
        <v>7.4565037282518639E-3</v>
      </c>
    </row>
    <row r="80" spans="9:42" ht="15" customHeight="1" x14ac:dyDescent="0.25">
      <c r="I80" s="12">
        <v>79</v>
      </c>
      <c r="J80" s="12">
        <f>COUNTIF(Table1[EEG_Signal_Amplitude],I80)</f>
        <v>29</v>
      </c>
      <c r="K80" s="12">
        <f>J80/COUNTA(Table1[EEG_Signal_Amplitude])</f>
        <v>8.0577938316198951E-3</v>
      </c>
      <c r="L80" s="14">
        <f>J80/COUNTA(Table1[EEG_Signal_Amplitude])</f>
        <v>8.0577938316198951E-3</v>
      </c>
      <c r="N80" s="12">
        <f>data!C74</f>
        <v>1.9681</v>
      </c>
      <c r="O80" s="12">
        <f>COUNTIF(Table1[EEG_Delta_band],perhitungan!N80)</f>
        <v>1</v>
      </c>
      <c r="P80" s="12">
        <f>O80/COUNTA(Table1[EEG_Delta_band])</f>
        <v>2.7785495971103082E-4</v>
      </c>
      <c r="Q80" s="14">
        <f t="shared" si="19"/>
        <v>2.7785495971103082E-4</v>
      </c>
      <c r="S80" s="12">
        <f>data!D73</f>
        <v>6.2417999999999996</v>
      </c>
      <c r="T80" s="12">
        <f>COUNTIF(Table1[EEG_Theta_band],perhitungan!S80)</f>
        <v>1</v>
      </c>
      <c r="U80" s="12">
        <f>T80/COUNTA(Table1[EEG_Delta_band])</f>
        <v>2.7785495971103082E-4</v>
      </c>
      <c r="V80" s="14">
        <f t="shared" si="17"/>
        <v>2.7785495971103082E-4</v>
      </c>
      <c r="W80" s="13"/>
      <c r="X80" s="12">
        <f>data!E72</f>
        <v>14.794</v>
      </c>
      <c r="Y80" s="12">
        <f>COUNTIF(Table1[EEG_Alpha_band],perhitungan!X80)</f>
        <v>1</v>
      </c>
      <c r="Z80" s="12">
        <f>Y80/COUNTA(Table1[EEG_Delta_band])</f>
        <v>2.7785495971103082E-4</v>
      </c>
      <c r="AA80" s="14">
        <f t="shared" si="18"/>
        <v>2.7785495971103082E-4</v>
      </c>
      <c r="AC80" s="12">
        <f>data!F74</f>
        <v>18.895099999999999</v>
      </c>
      <c r="AD80" s="12">
        <f>COUNTIF(Table1[EEG_Beta_band],perhitungan!AC80)</f>
        <v>1</v>
      </c>
      <c r="AE80" s="12">
        <f>AD80/COUNTA(Table1[EEG_Delta_band])</f>
        <v>2.7785495971103082E-4</v>
      </c>
      <c r="AF80" s="14">
        <f t="shared" si="15"/>
        <v>2.7785495971103082E-4</v>
      </c>
      <c r="AH80" s="12" t="str">
        <f>AH22</f>
        <v>Medium_PulseRate</v>
      </c>
      <c r="AI80" s="12">
        <f>COUNTIFS(Table1[heart_rate],perhitungan!AH80,Table1[Trauma_Severity],AI77)/D11</f>
        <v>2.5188916876574307E-3</v>
      </c>
      <c r="AJ80" s="12">
        <f>COUNTIFS(Table1[heart_rate],perhitungan!AH80,Table1[Trauma_Severity],AJ77)/D12</f>
        <v>0.99500416319733553</v>
      </c>
      <c r="AK80" s="12">
        <f>COUNTIFS(Table1[heart_rate],perhitungan!AH80,Table1[Trauma_Severity],AK77)/D13</f>
        <v>1.6570008285004142E-3</v>
      </c>
      <c r="AM80" s="12" t="s">
        <v>43</v>
      </c>
      <c r="AN80" s="12">
        <f>SUM(AN77:AN79)</f>
        <v>1</v>
      </c>
      <c r="AO80" s="12">
        <f t="shared" ref="AO80:AP80" si="22">SUM(AO77:AO79)</f>
        <v>1</v>
      </c>
      <c r="AP80" s="12">
        <f t="shared" si="22"/>
        <v>1</v>
      </c>
    </row>
    <row r="81" spans="9:42" ht="15" customHeight="1" x14ac:dyDescent="0.25">
      <c r="I81" s="12">
        <v>80</v>
      </c>
      <c r="J81" s="12">
        <f>COUNTIF(Table1[EEG_Signal_Amplitude],I81)</f>
        <v>18</v>
      </c>
      <c r="K81" s="12">
        <f>J81/COUNTA(Table1[EEG_Signal_Amplitude])</f>
        <v>5.0013892747985548E-3</v>
      </c>
      <c r="L81" s="14">
        <f>J81/COUNTA(Table1[EEG_Signal_Amplitude])</f>
        <v>5.0013892747985548E-3</v>
      </c>
      <c r="N81" s="12">
        <f>data!C75</f>
        <v>1.9228000000000001</v>
      </c>
      <c r="O81" s="12">
        <f>COUNTIF(Table1[EEG_Delta_band],perhitungan!N81)</f>
        <v>1</v>
      </c>
      <c r="P81" s="12">
        <f>O81/COUNTA(Table1[EEG_Delta_band])</f>
        <v>2.7785495971103082E-4</v>
      </c>
      <c r="Q81" s="14">
        <f t="shared" si="19"/>
        <v>2.7785495971103082E-4</v>
      </c>
      <c r="S81" s="12">
        <f>data!D74</f>
        <v>4.3418999999999999</v>
      </c>
      <c r="T81" s="12">
        <f>COUNTIF(Table1[EEG_Theta_band],perhitungan!S81)</f>
        <v>2</v>
      </c>
      <c r="U81" s="12">
        <f>T81/COUNTA(Table1[EEG_Delta_band])</f>
        <v>5.5570991942206164E-4</v>
      </c>
      <c r="V81" s="14">
        <f t="shared" si="17"/>
        <v>5.5570991942206164E-4</v>
      </c>
      <c r="W81" s="13"/>
      <c r="X81" s="12">
        <f>data!E73</f>
        <v>14.525</v>
      </c>
      <c r="Y81" s="12">
        <f>COUNTIF(Table1[EEG_Alpha_band],perhitungan!X81)</f>
        <v>2</v>
      </c>
      <c r="Z81" s="12">
        <f>Y81/COUNTA(Table1[EEG_Delta_band])</f>
        <v>5.5570991942206164E-4</v>
      </c>
      <c r="AA81" s="14">
        <f t="shared" si="18"/>
        <v>5.5570991942206164E-4</v>
      </c>
      <c r="AC81" s="12">
        <f>data!F75</f>
        <v>18.002099999999999</v>
      </c>
      <c r="AD81" s="12">
        <f>COUNTIF(Table1[EEG_Beta_band],perhitungan!AC81)</f>
        <v>1</v>
      </c>
      <c r="AE81" s="12">
        <f>AD81/COUNTA(Table1[EEG_Delta_band])</f>
        <v>2.7785495971103082E-4</v>
      </c>
      <c r="AF81" s="14">
        <f t="shared" si="15"/>
        <v>2.7785495971103082E-4</v>
      </c>
      <c r="AH81" s="12" t="s">
        <v>43</v>
      </c>
      <c r="AI81" s="12">
        <f>SUM(AI78:AI80)</f>
        <v>1</v>
      </c>
      <c r="AJ81" s="12">
        <f t="shared" ref="AJ81:AK81" si="23">SUM(AJ78:AJ80)</f>
        <v>1</v>
      </c>
      <c r="AK81" s="12">
        <f t="shared" si="23"/>
        <v>1</v>
      </c>
    </row>
    <row r="82" spans="9:42" x14ac:dyDescent="0.25">
      <c r="I82" s="12">
        <v>81</v>
      </c>
      <c r="J82" s="12">
        <f>COUNTIF(Table1[EEG_Signal_Amplitude],I82)</f>
        <v>28</v>
      </c>
      <c r="K82" s="12">
        <f>J82/COUNTA(Table1[EEG_Signal_Amplitude])</f>
        <v>7.7799388719088638E-3</v>
      </c>
      <c r="L82" s="14">
        <f>J82/COUNTA(Table1[EEG_Signal_Amplitude])</f>
        <v>7.7799388719088638E-3</v>
      </c>
      <c r="N82" s="12">
        <f>data!C76</f>
        <v>2.0082</v>
      </c>
      <c r="O82" s="12">
        <f>COUNTIF(Table1[EEG_Delta_band],perhitungan!N82)</f>
        <v>1</v>
      </c>
      <c r="P82" s="12">
        <f>O82/COUNTA(Table1[EEG_Delta_band])</f>
        <v>2.7785495971103082E-4</v>
      </c>
      <c r="Q82" s="14">
        <f t="shared" si="19"/>
        <v>2.7785495971103082E-4</v>
      </c>
      <c r="S82" s="12">
        <f>data!D75</f>
        <v>4.2443999999999997</v>
      </c>
      <c r="T82" s="12">
        <f>COUNTIF(Table1[EEG_Theta_band],perhitungan!S82)</f>
        <v>2</v>
      </c>
      <c r="U82" s="12">
        <f>T82/COUNTA(Table1[EEG_Delta_band])</f>
        <v>5.5570991942206164E-4</v>
      </c>
      <c r="V82" s="14">
        <f t="shared" si="17"/>
        <v>5.5570991942206164E-4</v>
      </c>
      <c r="W82" s="13"/>
      <c r="X82" s="12">
        <f>data!E74</f>
        <v>9.6434999999999995</v>
      </c>
      <c r="Y82" s="12">
        <f>COUNTIF(Table1[EEG_Alpha_band],perhitungan!X82)</f>
        <v>1</v>
      </c>
      <c r="Z82" s="12">
        <f>Y82/COUNTA(Table1[EEG_Delta_band])</f>
        <v>2.7785495971103082E-4</v>
      </c>
      <c r="AA82" s="14">
        <f t="shared" si="18"/>
        <v>2.7785495971103082E-4</v>
      </c>
      <c r="AC82" s="12">
        <f>data!F76</f>
        <v>24.467300000000002</v>
      </c>
      <c r="AD82" s="12">
        <f>COUNTIF(Table1[EEG_Beta_band],perhitungan!AC82)</f>
        <v>1</v>
      </c>
      <c r="AE82" s="12">
        <f>AD82/COUNTA(Table1[EEG_Delta_band])</f>
        <v>2.7785495971103082E-4</v>
      </c>
      <c r="AF82" s="14">
        <f t="shared" si="15"/>
        <v>2.7785495971103082E-4</v>
      </c>
    </row>
    <row r="83" spans="9:42" ht="15.6" x14ac:dyDescent="0.25">
      <c r="I83" s="12">
        <v>82</v>
      </c>
      <c r="J83" s="12">
        <f>COUNTIF(Table1[EEG_Signal_Amplitude],I83)</f>
        <v>22</v>
      </c>
      <c r="K83" s="12">
        <f>J83/COUNTA(Table1[EEG_Signal_Amplitude])</f>
        <v>6.1128091136426789E-3</v>
      </c>
      <c r="L83" s="14">
        <f>J83/COUNTA(Table1[EEG_Signal_Amplitude])</f>
        <v>6.1128091136426789E-3</v>
      </c>
      <c r="N83" s="12">
        <f>data!C77</f>
        <v>2.4177</v>
      </c>
      <c r="O83" s="12">
        <f>COUNTIF(Table1[EEG_Delta_band],perhitungan!N83)</f>
        <v>1</v>
      </c>
      <c r="P83" s="12">
        <f>O83/COUNTA(Table1[EEG_Delta_band])</f>
        <v>2.7785495971103082E-4</v>
      </c>
      <c r="Q83" s="14">
        <f t="shared" si="19"/>
        <v>2.7785495971103082E-4</v>
      </c>
      <c r="S83" s="12">
        <f>data!D76</f>
        <v>5.3689999999999998</v>
      </c>
      <c r="T83" s="12">
        <f>COUNTIF(Table1[EEG_Theta_band],perhitungan!S83)</f>
        <v>1</v>
      </c>
      <c r="U83" s="12">
        <f>T83/COUNTA(Table1[EEG_Delta_band])</f>
        <v>2.7785495971103082E-4</v>
      </c>
      <c r="V83" s="14">
        <f t="shared" si="17"/>
        <v>2.7785495971103082E-4</v>
      </c>
      <c r="W83" s="13"/>
      <c r="X83" s="12">
        <f>data!E75</f>
        <v>8.1597000000000008</v>
      </c>
      <c r="Y83" s="12">
        <f>COUNTIF(Table1[EEG_Alpha_band],perhitungan!X83)</f>
        <v>1</v>
      </c>
      <c r="Z83" s="12">
        <f>Y83/COUNTA(Table1[EEG_Delta_band])</f>
        <v>2.7785495971103082E-4</v>
      </c>
      <c r="AA83" s="14">
        <f t="shared" si="18"/>
        <v>2.7785495971103082E-4</v>
      </c>
      <c r="AC83" s="12">
        <f>data!F77</f>
        <v>23.9255</v>
      </c>
      <c r="AD83" s="12">
        <f>COUNTIF(Table1[EEG_Beta_band],perhitungan!AC83)</f>
        <v>1</v>
      </c>
      <c r="AE83" s="12">
        <f>AD83/COUNTA(Table1[EEG_Delta_band])</f>
        <v>2.7785495971103082E-4</v>
      </c>
      <c r="AF83" s="14">
        <f t="shared" si="15"/>
        <v>2.7785495971103082E-4</v>
      </c>
      <c r="AI83" s="38" t="s">
        <v>76</v>
      </c>
      <c r="AJ83" s="38"/>
      <c r="AK83" s="38"/>
      <c r="AN83" s="38" t="s">
        <v>76</v>
      </c>
      <c r="AO83" s="38"/>
      <c r="AP83" s="38"/>
    </row>
    <row r="84" spans="9:42" ht="15.6" x14ac:dyDescent="0.25">
      <c r="I84" s="12">
        <v>83</v>
      </c>
      <c r="J84" s="12">
        <f>COUNTIF(Table1[EEG_Signal_Amplitude],I84)</f>
        <v>22</v>
      </c>
      <c r="K84" s="12">
        <f>J84/COUNTA(Table1[EEG_Signal_Amplitude])</f>
        <v>6.1128091136426789E-3</v>
      </c>
      <c r="L84" s="14">
        <f>J84/COUNTA(Table1[EEG_Signal_Amplitude])</f>
        <v>6.1128091136426789E-3</v>
      </c>
      <c r="N84" s="12">
        <f>data!C79</f>
        <v>3.1804000000000001</v>
      </c>
      <c r="O84" s="12">
        <f>COUNTIF(Table1[EEG_Delta_band],perhitungan!N84)</f>
        <v>1</v>
      </c>
      <c r="P84" s="12">
        <f>O84/COUNTA(Table1[EEG_Delta_band])</f>
        <v>2.7785495971103082E-4</v>
      </c>
      <c r="Q84" s="14">
        <f t="shared" si="19"/>
        <v>2.7785495971103082E-4</v>
      </c>
      <c r="S84" s="12">
        <f>data!D77</f>
        <v>5.0415000000000001</v>
      </c>
      <c r="T84" s="12">
        <f>COUNTIF(Table1[EEG_Theta_band],perhitungan!S84)</f>
        <v>1</v>
      </c>
      <c r="U84" s="12">
        <f>T84/COUNTA(Table1[EEG_Delta_band])</f>
        <v>2.7785495971103082E-4</v>
      </c>
      <c r="V84" s="14">
        <f t="shared" si="17"/>
        <v>2.7785495971103082E-4</v>
      </c>
      <c r="W84" s="13"/>
      <c r="X84" s="12">
        <f>data!E76</f>
        <v>10.924799999999999</v>
      </c>
      <c r="Y84" s="12">
        <f>COUNTIF(Table1[EEG_Alpha_band],perhitungan!X84)</f>
        <v>1</v>
      </c>
      <c r="Z84" s="12">
        <f>Y84/COUNTA(Table1[EEG_Delta_band])</f>
        <v>2.7785495971103082E-4</v>
      </c>
      <c r="AA84" s="14">
        <f t="shared" si="18"/>
        <v>2.7785495971103082E-4</v>
      </c>
      <c r="AC84" s="12">
        <f>data!F78</f>
        <v>23.052299999999999</v>
      </c>
      <c r="AD84" s="12">
        <f>COUNTIF(Table1[EEG_Beta_band],perhitungan!AC84)</f>
        <v>1</v>
      </c>
      <c r="AE84" s="12">
        <f>AD84/COUNTA(Table1[EEG_Delta_band])</f>
        <v>2.7785495971103082E-4</v>
      </c>
      <c r="AF84" s="14">
        <f t="shared" si="15"/>
        <v>2.7785495971103082E-4</v>
      </c>
      <c r="AH84" s="19" t="s">
        <v>58</v>
      </c>
      <c r="AI84" s="19" t="str">
        <f>AI77</f>
        <v>High_Severity</v>
      </c>
      <c r="AJ84" s="19" t="str">
        <f t="shared" ref="AJ84:AK84" si="24">AJ77</f>
        <v>Medium_Severity</v>
      </c>
      <c r="AK84" s="19" t="str">
        <f t="shared" si="24"/>
        <v>Low_Severity</v>
      </c>
      <c r="AM84" s="19" t="s">
        <v>59</v>
      </c>
      <c r="AN84" s="19" t="str">
        <f>AN76</f>
        <v>High_Severity</v>
      </c>
      <c r="AO84" s="19" t="str">
        <f t="shared" ref="AO84:AP84" si="25">AO76</f>
        <v>Medium_Severity</v>
      </c>
      <c r="AP84" s="19" t="str">
        <f t="shared" si="25"/>
        <v>Low_Severity</v>
      </c>
    </row>
    <row r="85" spans="9:42" x14ac:dyDescent="0.25">
      <c r="I85" s="12">
        <v>84</v>
      </c>
      <c r="J85" s="12">
        <f>COUNTIF(Table1[EEG_Signal_Amplitude],I85)</f>
        <v>37</v>
      </c>
      <c r="K85" s="12">
        <f>J85/COUNTA(Table1[EEG_Signal_Amplitude])</f>
        <v>1.0280633509308142E-2</v>
      </c>
      <c r="L85" s="14">
        <f>J85/COUNTA(Table1[EEG_Signal_Amplitude])</f>
        <v>1.0280633509308142E-2</v>
      </c>
      <c r="N85" s="12">
        <f>data!C80</f>
        <v>1.5738000000000001</v>
      </c>
      <c r="O85" s="12">
        <f>COUNTIF(Table1[EEG_Delta_band],perhitungan!N85)</f>
        <v>1</v>
      </c>
      <c r="P85" s="12">
        <f>O85/COUNTA(Table1[EEG_Delta_band])</f>
        <v>2.7785495971103082E-4</v>
      </c>
      <c r="Q85" s="14">
        <f t="shared" si="19"/>
        <v>2.7785495971103082E-4</v>
      </c>
      <c r="S85" s="12">
        <f>data!D78</f>
        <v>5.3906999999999998</v>
      </c>
      <c r="T85" s="12">
        <f>COUNTIF(Table1[EEG_Theta_band],perhitungan!S85)</f>
        <v>2</v>
      </c>
      <c r="U85" s="12">
        <f>T85/COUNTA(Table1[EEG_Delta_band])</f>
        <v>5.5570991942206164E-4</v>
      </c>
      <c r="V85" s="14">
        <f t="shared" si="17"/>
        <v>5.5570991942206164E-4</v>
      </c>
      <c r="W85" s="13"/>
      <c r="X85" s="12">
        <f>data!E77</f>
        <v>11.481999999999999</v>
      </c>
      <c r="Y85" s="12">
        <f>COUNTIF(Table1[EEG_Alpha_band],perhitungan!X85)</f>
        <v>1</v>
      </c>
      <c r="Z85" s="12">
        <f>Y85/COUNTA(Table1[EEG_Delta_band])</f>
        <v>2.7785495971103082E-4</v>
      </c>
      <c r="AA85" s="14">
        <f t="shared" si="18"/>
        <v>2.7785495971103082E-4</v>
      </c>
      <c r="AC85" s="12">
        <f>data!F79</f>
        <v>27.103999999999999</v>
      </c>
      <c r="AD85" s="12">
        <f>COUNTIF(Table1[EEG_Beta_band],perhitungan!AC85)</f>
        <v>1</v>
      </c>
      <c r="AE85" s="12">
        <f>AD85/COUNTA(Table1[EEG_Delta_band])</f>
        <v>2.7785495971103082E-4</v>
      </c>
      <c r="AF85" s="14">
        <f t="shared" si="15"/>
        <v>2.7785495971103082E-4</v>
      </c>
      <c r="AH85" s="12" t="str">
        <f>AH30</f>
        <v>Low_Temperature</v>
      </c>
      <c r="AI85" s="12">
        <f>COUNTIFS(Table1[skin_temperature],AH85,Table1[Trauma_Severity],AI84)/D11</f>
        <v>0.99580184718723763</v>
      </c>
      <c r="AJ85" s="12">
        <f>COUNTIFS(Table1[skin_temperature],AH85,Table1[Trauma_Severity],AJ84)/D12</f>
        <v>4.163197335553705E-3</v>
      </c>
      <c r="AK85" s="12">
        <f>COUNTIFS(Table1[skin_temperature],AH85,Table1[Trauma_Severity],AK84)/D13</f>
        <v>7.4565037282518639E-3</v>
      </c>
      <c r="AM85" s="12" t="str">
        <f>AM27</f>
        <v>VerylowDiSystolic</v>
      </c>
      <c r="AN85" s="12">
        <f>COUNTIFS(Table1[Diastolic_BP],AM85,Table1[Trauma_Severity],AN84)/D11</f>
        <v>0.99580184718723763</v>
      </c>
      <c r="AO85" s="12">
        <f>COUNTIFS(Table1[Diastolic_BP],AM85,Table1[Trauma_Severity],AO84)/D12</f>
        <v>4.163197335553705E-3</v>
      </c>
      <c r="AP85" s="12">
        <f>COUNTIFS(Table1[Diastolic_BP],AM85,Table1[Trauma_Severity],AP84)/D13</f>
        <v>7.4565037282518639E-3</v>
      </c>
    </row>
    <row r="86" spans="9:42" x14ac:dyDescent="0.25">
      <c r="I86" s="12">
        <v>85</v>
      </c>
      <c r="J86" s="12">
        <f>COUNTIF(Table1[EEG_Signal_Amplitude],I86)</f>
        <v>30</v>
      </c>
      <c r="K86" s="12">
        <f>J86/COUNTA(Table1[EEG_Signal_Amplitude])</f>
        <v>8.3356487913309255E-3</v>
      </c>
      <c r="L86" s="14">
        <f>J86/COUNTA(Table1[EEG_Signal_Amplitude])</f>
        <v>8.3356487913309255E-3</v>
      </c>
      <c r="N86" s="12">
        <f>data!C81</f>
        <v>2.7814000000000001</v>
      </c>
      <c r="O86" s="12">
        <f>COUNTIF(Table1[EEG_Delta_band],perhitungan!N86)</f>
        <v>1</v>
      </c>
      <c r="P86" s="12">
        <f>O86/COUNTA(Table1[EEG_Delta_band])</f>
        <v>2.7785495971103082E-4</v>
      </c>
      <c r="Q86" s="14">
        <f t="shared" si="19"/>
        <v>2.7785495971103082E-4</v>
      </c>
      <c r="S86" s="12">
        <f>data!D79</f>
        <v>6.8240999999999996</v>
      </c>
      <c r="T86" s="12">
        <f>COUNTIF(Table1[EEG_Theta_band],perhitungan!S86)</f>
        <v>2</v>
      </c>
      <c r="U86" s="12">
        <f>T86/COUNTA(Table1[EEG_Delta_band])</f>
        <v>5.5570991942206164E-4</v>
      </c>
      <c r="V86" s="14">
        <f t="shared" si="17"/>
        <v>5.5570991942206164E-4</v>
      </c>
      <c r="W86" s="13"/>
      <c r="X86" s="12">
        <f>data!E78</f>
        <v>10.5014</v>
      </c>
      <c r="Y86" s="12">
        <f>COUNTIF(Table1[EEG_Alpha_band],perhitungan!X86)</f>
        <v>1</v>
      </c>
      <c r="Z86" s="12">
        <f>Y86/COUNTA(Table1[EEG_Delta_band])</f>
        <v>2.7785495971103082E-4</v>
      </c>
      <c r="AA86" s="14">
        <f t="shared" si="18"/>
        <v>2.7785495971103082E-4</v>
      </c>
      <c r="AC86" s="12">
        <f>data!F80</f>
        <v>18.206299999999999</v>
      </c>
      <c r="AD86" s="12">
        <f>COUNTIF(Table1[EEG_Beta_band],perhitungan!AC86)</f>
        <v>1</v>
      </c>
      <c r="AE86" s="12">
        <f>AD86/COUNTA(Table1[EEG_Delta_band])</f>
        <v>2.7785495971103082E-4</v>
      </c>
      <c r="AF86" s="14">
        <f t="shared" si="15"/>
        <v>2.7785495971103082E-4</v>
      </c>
      <c r="AH86" s="12" t="str">
        <f t="shared" ref="AH86:AH87" si="26">AH28</f>
        <v>Fever</v>
      </c>
      <c r="AI86" s="12">
        <f>COUNTIFS(Table1[skin_temperature],AH86,Table1[Trauma_Severity],AI84)/D11</f>
        <v>1.6792611251049538E-3</v>
      </c>
      <c r="AJ86" s="12">
        <f>COUNTIFS(Table1[skin_temperature],AH86,Table1[Trauma_Severity],AJ84)/D12</f>
        <v>8.3263946711074107E-4</v>
      </c>
      <c r="AK86" s="12">
        <f>COUNTIFS(Table1[skin_temperature],AH86,Table1[Trauma_Severity],AK84)/D13</f>
        <v>0.99088649544324769</v>
      </c>
      <c r="AM86" s="12" t="str">
        <f>AM28</f>
        <v>NormalDiSystolic</v>
      </c>
      <c r="AN86" s="12">
        <f>COUNTIFS(Table1[Diastolic_BP],AM86,Table1[Trauma_Severity],AN84)/D11</f>
        <v>2.5188916876574307E-3</v>
      </c>
      <c r="AO86" s="12">
        <f>COUNTIFS(Table1[Diastolic_BP],AM86,Table1[Trauma_Severity],AO84)/D12</f>
        <v>0.99500416319733553</v>
      </c>
      <c r="AP86" s="12">
        <f>COUNTIFS(Table1[Diastolic_BP],AM86,Table1[Trauma_Severity],AP84)/D13</f>
        <v>1.6570008285004142E-3</v>
      </c>
    </row>
    <row r="87" spans="9:42" x14ac:dyDescent="0.25">
      <c r="I87" s="12">
        <v>86</v>
      </c>
      <c r="J87" s="12">
        <f>COUNTIF(Table1[EEG_Signal_Amplitude],I87)</f>
        <v>34</v>
      </c>
      <c r="K87" s="12">
        <f>J87/COUNTA(Table1[EEG_Signal_Amplitude])</f>
        <v>9.4470686301750487E-3</v>
      </c>
      <c r="L87" s="14">
        <f>J87/COUNTA(Table1[EEG_Signal_Amplitude])</f>
        <v>9.4470686301750487E-3</v>
      </c>
      <c r="N87" s="12">
        <f>data!C82</f>
        <v>1.9366000000000001</v>
      </c>
      <c r="O87" s="12">
        <f>COUNTIF(Table1[EEG_Delta_band],perhitungan!N87)</f>
        <v>2</v>
      </c>
      <c r="P87" s="12">
        <f>O87/COUNTA(Table1[EEG_Delta_band])</f>
        <v>5.5570991942206164E-4</v>
      </c>
      <c r="Q87" s="14">
        <f t="shared" si="19"/>
        <v>5.5570991942206164E-4</v>
      </c>
      <c r="S87" s="12">
        <f>data!D80</f>
        <v>4.0784000000000002</v>
      </c>
      <c r="T87" s="12">
        <f>COUNTIF(Table1[EEG_Theta_band],perhitungan!S87)</f>
        <v>1</v>
      </c>
      <c r="U87" s="12">
        <f>T87/COUNTA(Table1[EEG_Delta_band])</f>
        <v>2.7785495971103082E-4</v>
      </c>
      <c r="V87" s="14">
        <f t="shared" si="17"/>
        <v>2.7785495971103082E-4</v>
      </c>
      <c r="W87" s="13"/>
      <c r="X87" s="12">
        <f>data!E79</f>
        <v>13.172000000000001</v>
      </c>
      <c r="Y87" s="12">
        <f>COUNTIF(Table1[EEG_Alpha_band],perhitungan!X87)</f>
        <v>1</v>
      </c>
      <c r="Z87" s="12">
        <f>Y87/COUNTA(Table1[EEG_Delta_band])</f>
        <v>2.7785495971103082E-4</v>
      </c>
      <c r="AA87" s="14">
        <f t="shared" si="18"/>
        <v>2.7785495971103082E-4</v>
      </c>
      <c r="AC87" s="12">
        <f>data!F81</f>
        <v>20.7697</v>
      </c>
      <c r="AD87" s="12">
        <f>COUNTIF(Table1[EEG_Beta_band],perhitungan!AC87)</f>
        <v>1</v>
      </c>
      <c r="AE87" s="12">
        <f>AD87/COUNTA(Table1[EEG_Delta_band])</f>
        <v>2.7785495971103082E-4</v>
      </c>
      <c r="AF87" s="14">
        <f t="shared" si="15"/>
        <v>2.7785495971103082E-4</v>
      </c>
      <c r="AH87" s="12" t="str">
        <f t="shared" si="26"/>
        <v>Normal_Temperature</v>
      </c>
      <c r="AI87" s="12">
        <f>COUNTIFS(Table1[skin_temperature],AH87,Table1[Trauma_Severity],AI84)/D11</f>
        <v>2.5188916876574307E-3</v>
      </c>
      <c r="AJ87" s="12">
        <f>COUNTIFS(Table1[skin_temperature],AH87,Table1[Trauma_Severity],AJ84)/D12</f>
        <v>0.99500416319733553</v>
      </c>
      <c r="AK87" s="12">
        <f>COUNTIFS(Table1[skin_temperature],AH87,Table1[Trauma_Severity],AK84)/D13</f>
        <v>1.6570008285004142E-3</v>
      </c>
      <c r="AM87" s="12" t="str">
        <f>AM29</f>
        <v>LowDiSystolic</v>
      </c>
      <c r="AN87" s="12">
        <f>COUNTIFS(Table1[Diastolic_BP],AM87,Table1[Trauma_Severity],AN84)/D11</f>
        <v>1.6792611251049538E-3</v>
      </c>
      <c r="AO87" s="12">
        <f>COUNTIFS(Table1[Diastolic_BP],AM87,Table1[Trauma_Severity],AO84)/D12</f>
        <v>8.3263946711074107E-4</v>
      </c>
      <c r="AP87" s="12">
        <f>COUNTIFS(Table1[Diastolic_BP],AM87,Table1[Trauma_Severity],AP84)/D13</f>
        <v>0.99088649544324769</v>
      </c>
    </row>
    <row r="88" spans="9:42" x14ac:dyDescent="0.25">
      <c r="I88" s="12">
        <v>87</v>
      </c>
      <c r="J88" s="12">
        <f>COUNTIF(Table1[EEG_Signal_Amplitude],I88)</f>
        <v>22</v>
      </c>
      <c r="K88" s="12">
        <f>J88/COUNTA(Table1[EEG_Signal_Amplitude])</f>
        <v>6.1128091136426789E-3</v>
      </c>
      <c r="L88" s="14">
        <f>J88/COUNTA(Table1[EEG_Signal_Amplitude])</f>
        <v>6.1128091136426789E-3</v>
      </c>
      <c r="N88" s="12">
        <f>data!C83</f>
        <v>2.6905999999999999</v>
      </c>
      <c r="O88" s="12">
        <f>COUNTIF(Table1[EEG_Delta_band],perhitungan!N88)</f>
        <v>1</v>
      </c>
      <c r="P88" s="12">
        <f>O88/COUNTA(Table1[EEG_Delta_band])</f>
        <v>2.7785495971103082E-4</v>
      </c>
      <c r="Q88" s="14">
        <f t="shared" si="19"/>
        <v>2.7785495971103082E-4</v>
      </c>
      <c r="S88" s="12">
        <f>data!D81</f>
        <v>5.6459000000000001</v>
      </c>
      <c r="T88" s="12">
        <f>COUNTIF(Table1[EEG_Theta_band],perhitungan!S88)</f>
        <v>1</v>
      </c>
      <c r="U88" s="12">
        <f>T88/COUNTA(Table1[EEG_Delta_band])</f>
        <v>2.7785495971103082E-4</v>
      </c>
      <c r="V88" s="14">
        <f t="shared" si="17"/>
        <v>2.7785495971103082E-4</v>
      </c>
      <c r="W88" s="13"/>
      <c r="X88" s="12">
        <f>data!E80</f>
        <v>9.3971</v>
      </c>
      <c r="Y88" s="12">
        <f>COUNTIF(Table1[EEG_Alpha_band],perhitungan!X88)</f>
        <v>1</v>
      </c>
      <c r="Z88" s="12">
        <f>Y88/COUNTA(Table1[EEG_Delta_band])</f>
        <v>2.7785495971103082E-4</v>
      </c>
      <c r="AA88" s="14">
        <f t="shared" si="18"/>
        <v>2.7785495971103082E-4</v>
      </c>
      <c r="AC88" s="12">
        <f>data!F82</f>
        <v>17.010999999999999</v>
      </c>
      <c r="AD88" s="12">
        <f>COUNTIF(Table1[EEG_Beta_band],perhitungan!AC88)</f>
        <v>1</v>
      </c>
      <c r="AE88" s="12">
        <f>AD88/COUNTA(Table1[EEG_Delta_band])</f>
        <v>2.7785495971103082E-4</v>
      </c>
      <c r="AF88" s="14">
        <f t="shared" si="15"/>
        <v>2.7785495971103082E-4</v>
      </c>
      <c r="AH88" s="12" t="s">
        <v>43</v>
      </c>
      <c r="AI88" s="12">
        <f>SUM(AI85:AI87)</f>
        <v>1</v>
      </c>
      <c r="AJ88" s="12">
        <f t="shared" ref="AJ88:AK88" si="27">SUM(AJ85:AJ87)</f>
        <v>1</v>
      </c>
      <c r="AK88" s="12">
        <f t="shared" si="27"/>
        <v>1</v>
      </c>
      <c r="AM88" s="12" t="s">
        <v>43</v>
      </c>
      <c r="AN88" s="12">
        <f>SUM(AN85:AN87)</f>
        <v>1</v>
      </c>
      <c r="AO88" s="12">
        <f t="shared" ref="AO88" si="28">SUM(AO85:AO87)</f>
        <v>1</v>
      </c>
      <c r="AP88" s="12">
        <f t="shared" ref="AP88" si="29">SUM(AP85:AP87)</f>
        <v>1</v>
      </c>
    </row>
    <row r="89" spans="9:42" x14ac:dyDescent="0.25">
      <c r="I89" s="12">
        <v>88</v>
      </c>
      <c r="J89" s="12">
        <f>COUNTIF(Table1[EEG_Signal_Amplitude],I89)</f>
        <v>29</v>
      </c>
      <c r="K89" s="12">
        <f>J89/COUNTA(Table1[EEG_Signal_Amplitude])</f>
        <v>8.0577938316198951E-3</v>
      </c>
      <c r="L89" s="14">
        <f>J89/COUNTA(Table1[EEG_Signal_Amplitude])</f>
        <v>8.0577938316198951E-3</v>
      </c>
      <c r="N89" s="12">
        <f>data!C84</f>
        <v>1.8299000000000001</v>
      </c>
      <c r="O89" s="12">
        <f>COUNTIF(Table1[EEG_Delta_band],perhitungan!N89)</f>
        <v>2</v>
      </c>
      <c r="P89" s="12">
        <f>O89/COUNTA(Table1[EEG_Delta_band])</f>
        <v>5.5570991942206164E-4</v>
      </c>
      <c r="Q89" s="14">
        <f t="shared" si="19"/>
        <v>5.5570991942206164E-4</v>
      </c>
      <c r="S89" s="12">
        <f>data!D82</f>
        <v>4.6517999999999997</v>
      </c>
      <c r="T89" s="12">
        <f>COUNTIF(Table1[EEG_Theta_band],perhitungan!S89)</f>
        <v>1</v>
      </c>
      <c r="U89" s="12">
        <f>T89/COUNTA(Table1[EEG_Delta_band])</f>
        <v>2.7785495971103082E-4</v>
      </c>
      <c r="V89" s="14">
        <f t="shared" si="17"/>
        <v>2.7785495971103082E-4</v>
      </c>
      <c r="W89" s="13"/>
      <c r="X89" s="12">
        <f>data!E81</f>
        <v>10.8126</v>
      </c>
      <c r="Y89" s="12">
        <f>COUNTIF(Table1[EEG_Alpha_band],perhitungan!X89)</f>
        <v>1</v>
      </c>
      <c r="Z89" s="12">
        <f>Y89/COUNTA(Table1[EEG_Delta_band])</f>
        <v>2.7785495971103082E-4</v>
      </c>
      <c r="AA89" s="14">
        <f t="shared" si="18"/>
        <v>2.7785495971103082E-4</v>
      </c>
      <c r="AC89" s="12">
        <f>data!F83</f>
        <v>21.417100000000001</v>
      </c>
      <c r="AD89" s="12">
        <f>COUNTIF(Table1[EEG_Beta_band],perhitungan!AC89)</f>
        <v>1</v>
      </c>
      <c r="AE89" s="12">
        <f>AD89/COUNTA(Table1[EEG_Delta_band])</f>
        <v>2.7785495971103082E-4</v>
      </c>
      <c r="AF89" s="14">
        <f t="shared" si="15"/>
        <v>2.7785495971103082E-4</v>
      </c>
    </row>
    <row r="90" spans="9:42" ht="15.6" x14ac:dyDescent="0.25">
      <c r="I90" s="12">
        <v>89</v>
      </c>
      <c r="J90" s="12">
        <f>COUNTIF(Table1[EEG_Signal_Amplitude],I90)</f>
        <v>35</v>
      </c>
      <c r="K90" s="12">
        <f>J90/COUNTA(Table1[EEG_Signal_Amplitude])</f>
        <v>9.7249235898860791E-3</v>
      </c>
      <c r="L90" s="14">
        <f>J90/COUNTA(Table1[EEG_Signal_Amplitude])</f>
        <v>9.7249235898860791E-3</v>
      </c>
      <c r="N90" s="12">
        <f>data!C85</f>
        <v>3.8862999999999999</v>
      </c>
      <c r="O90" s="12">
        <f>COUNTIF(Table1[EEG_Delta_band],perhitungan!N90)</f>
        <v>1</v>
      </c>
      <c r="P90" s="12">
        <f>O90/COUNTA(Table1[EEG_Delta_band])</f>
        <v>2.7785495971103082E-4</v>
      </c>
      <c r="Q90" s="14">
        <f t="shared" si="19"/>
        <v>2.7785495971103082E-4</v>
      </c>
      <c r="S90" s="12">
        <f>data!D83</f>
        <v>5.1715999999999998</v>
      </c>
      <c r="T90" s="12">
        <f>COUNTIF(Table1[EEG_Theta_band],perhitungan!S90)</f>
        <v>1</v>
      </c>
      <c r="U90" s="12">
        <f>T90/COUNTA(Table1[EEG_Delta_band])</f>
        <v>2.7785495971103082E-4</v>
      </c>
      <c r="V90" s="14">
        <f t="shared" si="17"/>
        <v>2.7785495971103082E-4</v>
      </c>
      <c r="W90" s="13"/>
      <c r="X90" s="12">
        <f>data!E82</f>
        <v>8.1699000000000002</v>
      </c>
      <c r="Y90" s="12">
        <f>COUNTIF(Table1[EEG_Alpha_band],perhitungan!X90)</f>
        <v>1</v>
      </c>
      <c r="Z90" s="12">
        <f>Y90/COUNTA(Table1[EEG_Delta_band])</f>
        <v>2.7785495971103082E-4</v>
      </c>
      <c r="AA90" s="14">
        <f t="shared" si="18"/>
        <v>2.7785495971103082E-4</v>
      </c>
      <c r="AC90" s="12">
        <f>data!F84</f>
        <v>19.6523</v>
      </c>
      <c r="AD90" s="12">
        <f>COUNTIF(Table1[EEG_Beta_band],perhitungan!AC90)</f>
        <v>1</v>
      </c>
      <c r="AE90" s="12">
        <f>AD90/COUNTA(Table1[EEG_Delta_band])</f>
        <v>2.7785495971103082E-4</v>
      </c>
      <c r="AF90" s="14">
        <f t="shared" si="15"/>
        <v>2.7785495971103082E-4</v>
      </c>
      <c r="AI90" s="38" t="s">
        <v>76</v>
      </c>
      <c r="AJ90" s="38"/>
      <c r="AK90" s="38"/>
    </row>
    <row r="91" spans="9:42" ht="15.6" x14ac:dyDescent="0.25">
      <c r="I91" s="12">
        <v>90</v>
      </c>
      <c r="J91" s="12">
        <f>COUNTIF(Table1[EEG_Signal_Amplitude],I91)</f>
        <v>33</v>
      </c>
      <c r="K91" s="12">
        <f>J91/COUNTA(Table1[EEG_Signal_Amplitude])</f>
        <v>9.1692136704640183E-3</v>
      </c>
      <c r="L91" s="14">
        <f>J91/COUNTA(Table1[EEG_Signal_Amplitude])</f>
        <v>9.1692136704640183E-3</v>
      </c>
      <c r="N91" s="12">
        <f>data!C86</f>
        <v>3.5226000000000002</v>
      </c>
      <c r="O91" s="12">
        <f>COUNTIF(Table1[EEG_Delta_band],perhitungan!N91)</f>
        <v>1</v>
      </c>
      <c r="P91" s="12">
        <f>O91/COUNTA(Table1[EEG_Delta_band])</f>
        <v>2.7785495971103082E-4</v>
      </c>
      <c r="Q91" s="14">
        <f t="shared" si="19"/>
        <v>2.7785495971103082E-4</v>
      </c>
      <c r="S91" s="12">
        <f>data!D84</f>
        <v>4.5833000000000004</v>
      </c>
      <c r="T91" s="12">
        <f>COUNTIF(Table1[EEG_Theta_band],perhitungan!S91)</f>
        <v>1</v>
      </c>
      <c r="U91" s="12">
        <f>T91/COUNTA(Table1[EEG_Delta_band])</f>
        <v>2.7785495971103082E-4</v>
      </c>
      <c r="V91" s="14">
        <f t="shared" si="17"/>
        <v>2.7785495971103082E-4</v>
      </c>
      <c r="W91" s="13"/>
      <c r="X91" s="12">
        <f>data!E83</f>
        <v>10.406499999999999</v>
      </c>
      <c r="Y91" s="12">
        <f>COUNTIF(Table1[EEG_Alpha_band],perhitungan!X91)</f>
        <v>2</v>
      </c>
      <c r="Z91" s="12">
        <f>Y91/COUNTA(Table1[EEG_Delta_band])</f>
        <v>5.5570991942206164E-4</v>
      </c>
      <c r="AA91" s="14">
        <f t="shared" si="18"/>
        <v>5.5570991942206164E-4</v>
      </c>
      <c r="AC91" s="12">
        <f>data!F85</f>
        <v>29.363800000000001</v>
      </c>
      <c r="AD91" s="12">
        <f>COUNTIF(Table1[EEG_Beta_band],perhitungan!AC91)</f>
        <v>1</v>
      </c>
      <c r="AE91" s="12">
        <f>AD91/COUNTA(Table1[EEG_Delta_band])</f>
        <v>2.7785495971103082E-4</v>
      </c>
      <c r="AF91" s="14">
        <f t="shared" si="15"/>
        <v>2.7785495971103082E-4</v>
      </c>
      <c r="AH91" s="19" t="s">
        <v>60</v>
      </c>
      <c r="AI91" s="19" t="str">
        <f>AI84</f>
        <v>High_Severity</v>
      </c>
      <c r="AJ91" s="19" t="str">
        <f t="shared" ref="AJ91:AK91" si="30">AJ84</f>
        <v>Medium_Severity</v>
      </c>
      <c r="AK91" s="19" t="str">
        <f t="shared" si="30"/>
        <v>Low_Severity</v>
      </c>
    </row>
    <row r="92" spans="9:42" x14ac:dyDescent="0.25">
      <c r="I92" s="12">
        <v>91</v>
      </c>
      <c r="J92" s="12">
        <f>COUNTIF(Table1[EEG_Signal_Amplitude],I92)</f>
        <v>36</v>
      </c>
      <c r="K92" s="12">
        <f>J92/COUNTA(Table1[EEG_Signal_Amplitude])</f>
        <v>1.000277854959711E-2</v>
      </c>
      <c r="L92" s="14">
        <f>J92/COUNTA(Table1[EEG_Signal_Amplitude])</f>
        <v>1.000277854959711E-2</v>
      </c>
      <c r="N92" s="12">
        <f>data!C87</f>
        <v>2.7854999999999999</v>
      </c>
      <c r="O92" s="12">
        <f>COUNTIF(Table1[EEG_Delta_band],perhitungan!N92)</f>
        <v>1</v>
      </c>
      <c r="P92" s="12">
        <f>O92/COUNTA(Table1[EEG_Delta_band])</f>
        <v>2.7785495971103082E-4</v>
      </c>
      <c r="Q92" s="14">
        <f t="shared" si="19"/>
        <v>2.7785495971103082E-4</v>
      </c>
      <c r="S92" s="12">
        <f>data!D85</f>
        <v>6.766</v>
      </c>
      <c r="T92" s="12">
        <f>COUNTIF(Table1[EEG_Theta_band],perhitungan!S92)</f>
        <v>1</v>
      </c>
      <c r="U92" s="12">
        <f>T92/COUNTA(Table1[EEG_Delta_band])</f>
        <v>2.7785495971103082E-4</v>
      </c>
      <c r="V92" s="14">
        <f t="shared" si="17"/>
        <v>2.7785495971103082E-4</v>
      </c>
      <c r="W92" s="13"/>
      <c r="X92" s="12">
        <f>data!E84</f>
        <v>9.9588000000000001</v>
      </c>
      <c r="Y92" s="12">
        <f>COUNTIF(Table1[EEG_Alpha_band],perhitungan!X92)</f>
        <v>1</v>
      </c>
      <c r="Z92" s="12">
        <f>Y92/COUNTA(Table1[EEG_Delta_band])</f>
        <v>2.7785495971103082E-4</v>
      </c>
      <c r="AA92" s="14">
        <f t="shared" si="18"/>
        <v>2.7785495971103082E-4</v>
      </c>
      <c r="AC92" s="12">
        <f>data!F86</f>
        <v>28.5992</v>
      </c>
      <c r="AD92" s="12">
        <f>COUNTIF(Table1[EEG_Beta_band],perhitungan!AC92)</f>
        <v>1</v>
      </c>
      <c r="AE92" s="12">
        <f>AD92/COUNTA(Table1[EEG_Delta_band])</f>
        <v>2.7785495971103082E-4</v>
      </c>
      <c r="AF92" s="14">
        <f t="shared" si="15"/>
        <v>2.7785495971103082E-4</v>
      </c>
      <c r="AH92" s="12" t="str">
        <f>AH36</f>
        <v>Range1_LowSystolic</v>
      </c>
      <c r="AI92" s="12">
        <f>COUNTIFS(Table1[Systolic_BP],AH92,Table1[Trauma_Severity],AI91)/D11</f>
        <v>0.99580184718723763</v>
      </c>
      <c r="AJ92" s="12">
        <f>COUNTIFS(Table1[Systolic_BP],AH92,Table1[Trauma_Severity],AJ91)/D12</f>
        <v>4.163197335553705E-3</v>
      </c>
      <c r="AK92" s="12">
        <f>COUNTIFS(Table1[Systolic_BP],AH92,Table1[Trauma_Severity],AK91)/D13</f>
        <v>7.4565037282518639E-3</v>
      </c>
    </row>
    <row r="93" spans="9:42" x14ac:dyDescent="0.25">
      <c r="I93" s="12">
        <v>92</v>
      </c>
      <c r="J93" s="12">
        <f>COUNTIF(Table1[EEG_Signal_Amplitude],I93)</f>
        <v>26</v>
      </c>
      <c r="K93" s="12">
        <f>J93/COUNTA(Table1[EEG_Signal_Amplitude])</f>
        <v>7.2242289524868022E-3</v>
      </c>
      <c r="L93" s="14">
        <f>J93/COUNTA(Table1[EEG_Signal_Amplitude])</f>
        <v>7.2242289524868022E-3</v>
      </c>
      <c r="N93" s="12">
        <f>data!C88</f>
        <v>3.5630000000000002</v>
      </c>
      <c r="O93" s="12">
        <f>COUNTIF(Table1[EEG_Delta_band],perhitungan!N93)</f>
        <v>1</v>
      </c>
      <c r="P93" s="12">
        <f>O93/COUNTA(Table1[EEG_Delta_band])</f>
        <v>2.7785495971103082E-4</v>
      </c>
      <c r="Q93" s="14">
        <f t="shared" si="19"/>
        <v>2.7785495971103082E-4</v>
      </c>
      <c r="S93" s="12">
        <f>data!D86</f>
        <v>6.0326000000000004</v>
      </c>
      <c r="T93" s="12">
        <f>COUNTIF(Table1[EEG_Theta_band],perhitungan!S93)</f>
        <v>1</v>
      </c>
      <c r="U93" s="12">
        <f>T93/COUNTA(Table1[EEG_Delta_band])</f>
        <v>2.7785495971103082E-4</v>
      </c>
      <c r="V93" s="14">
        <f t="shared" si="17"/>
        <v>2.7785495971103082E-4</v>
      </c>
      <c r="W93" s="13"/>
      <c r="X93" s="12">
        <f>data!E85</f>
        <v>12.3811</v>
      </c>
      <c r="Y93" s="12">
        <f>COUNTIF(Table1[EEG_Alpha_band],perhitungan!X93)</f>
        <v>1</v>
      </c>
      <c r="Z93" s="12">
        <f>Y93/COUNTA(Table1[EEG_Delta_band])</f>
        <v>2.7785495971103082E-4</v>
      </c>
      <c r="AA93" s="14">
        <f t="shared" si="18"/>
        <v>2.7785495971103082E-4</v>
      </c>
      <c r="AC93" s="12">
        <f>data!F87</f>
        <v>22.6356</v>
      </c>
      <c r="AD93" s="12">
        <f>COUNTIF(Table1[EEG_Beta_band],perhitungan!AC93)</f>
        <v>1</v>
      </c>
      <c r="AE93" s="12">
        <f>AD93/COUNTA(Table1[EEG_Delta_band])</f>
        <v>2.7785495971103082E-4</v>
      </c>
      <c r="AF93" s="14">
        <f t="shared" si="15"/>
        <v>2.7785495971103082E-4</v>
      </c>
      <c r="AH93" s="12" t="str">
        <f t="shared" ref="AH93:AH94" si="31">AH37</f>
        <v>Range2_LowSystolic</v>
      </c>
      <c r="AI93" s="12">
        <f>COUNTIFS(Table1[Systolic_BP],AH93,Table1[Trauma_Severity],AI91)/D11</f>
        <v>2.5188916876574307E-3</v>
      </c>
      <c r="AJ93" s="12">
        <f>COUNTIFS(Table1[Systolic_BP],AH93,Table1[Trauma_Severity],AJ91)/D12</f>
        <v>0.99500416319733553</v>
      </c>
      <c r="AK93" s="12">
        <f>COUNTIFS(Table1[Systolic_BP],AH93,Table1[Trauma_Severity],AK91)/D13</f>
        <v>1.6570008285004142E-3</v>
      </c>
    </row>
    <row r="94" spans="9:42" x14ac:dyDescent="0.25">
      <c r="I94" s="12">
        <v>93</v>
      </c>
      <c r="J94" s="12">
        <f>COUNTIF(Table1[EEG_Signal_Amplitude],I94)</f>
        <v>22</v>
      </c>
      <c r="K94" s="12">
        <f>J94/COUNTA(Table1[EEG_Signal_Amplitude])</f>
        <v>6.1128091136426789E-3</v>
      </c>
      <c r="L94" s="14">
        <f>J94/COUNTA(Table1[EEG_Signal_Amplitude])</f>
        <v>6.1128091136426789E-3</v>
      </c>
      <c r="N94" s="12">
        <f>data!C89</f>
        <v>1.5483</v>
      </c>
      <c r="O94" s="12">
        <f>COUNTIF(Table1[EEG_Delta_band],perhitungan!N94)</f>
        <v>1</v>
      </c>
      <c r="P94" s="12">
        <f>O94/COUNTA(Table1[EEG_Delta_band])</f>
        <v>2.7785495971103082E-4</v>
      </c>
      <c r="Q94" s="14">
        <f t="shared" si="19"/>
        <v>2.7785495971103082E-4</v>
      </c>
      <c r="S94" s="12">
        <f>data!D87</f>
        <v>5.8152999999999997</v>
      </c>
      <c r="T94" s="12">
        <f>COUNTIF(Table1[EEG_Theta_band],perhitungan!S94)</f>
        <v>1</v>
      </c>
      <c r="U94" s="12">
        <f>T94/COUNTA(Table1[EEG_Delta_band])</f>
        <v>2.7785495971103082E-4</v>
      </c>
      <c r="V94" s="14">
        <f t="shared" si="17"/>
        <v>2.7785495971103082E-4</v>
      </c>
      <c r="W94" s="13"/>
      <c r="X94" s="12">
        <f>data!E86</f>
        <v>14.7563</v>
      </c>
      <c r="Y94" s="12">
        <f>COUNTIF(Table1[EEG_Alpha_band],perhitungan!X94)</f>
        <v>1</v>
      </c>
      <c r="Z94" s="12">
        <f>Y94/COUNTA(Table1[EEG_Delta_band])</f>
        <v>2.7785495971103082E-4</v>
      </c>
      <c r="AA94" s="14">
        <f t="shared" si="18"/>
        <v>2.7785495971103082E-4</v>
      </c>
      <c r="AC94" s="12">
        <f>data!F88</f>
        <v>29.332000000000001</v>
      </c>
      <c r="AD94" s="12">
        <f>COUNTIF(Table1[EEG_Beta_band],perhitungan!AC94)</f>
        <v>1</v>
      </c>
      <c r="AE94" s="12">
        <f>AD94/COUNTA(Table1[EEG_Delta_band])</f>
        <v>2.7785495971103082E-4</v>
      </c>
      <c r="AF94" s="14">
        <f t="shared" si="15"/>
        <v>2.7785495971103082E-4</v>
      </c>
      <c r="AH94" s="12" t="str">
        <f t="shared" si="31"/>
        <v>Range3_LowSystolic</v>
      </c>
      <c r="AI94" s="12">
        <f>COUNTIFS(Table1[Systolic_BP],AH94,Table1[Trauma_Severity],AI91)/D11</f>
        <v>1.6792611251049538E-3</v>
      </c>
      <c r="AJ94" s="12">
        <f>COUNTIFS(Table1[Systolic_BP],AH94,Table1[Trauma_Severity],AJ91)/D12</f>
        <v>8.3263946711074107E-4</v>
      </c>
      <c r="AK94" s="12">
        <f>COUNTIFS(Table1[Systolic_BP],AH94,Table1[Trauma_Severity],AK91)/D13</f>
        <v>0.99088649544324769</v>
      </c>
    </row>
    <row r="95" spans="9:42" ht="15" customHeight="1" x14ac:dyDescent="0.25">
      <c r="I95" s="12">
        <v>94</v>
      </c>
      <c r="J95" s="12">
        <f>COUNTIF(Table1[EEG_Signal_Amplitude],I95)</f>
        <v>22</v>
      </c>
      <c r="K95" s="12">
        <f>J95/COUNTA(Table1[EEG_Signal_Amplitude])</f>
        <v>6.1128091136426789E-3</v>
      </c>
      <c r="L95" s="14">
        <f>J95/COUNTA(Table1[EEG_Signal_Amplitude])</f>
        <v>6.1128091136426789E-3</v>
      </c>
      <c r="N95" s="12">
        <f>data!C90</f>
        <v>1.0814999999999999</v>
      </c>
      <c r="O95" s="12">
        <f>COUNTIF(Table1[EEG_Delta_band],perhitungan!N95)</f>
        <v>1</v>
      </c>
      <c r="P95" s="12">
        <f>O95/COUNTA(Table1[EEG_Delta_band])</f>
        <v>2.7785495971103082E-4</v>
      </c>
      <c r="Q95" s="14">
        <f t="shared" si="19"/>
        <v>2.7785495971103082E-4</v>
      </c>
      <c r="S95" s="12">
        <f>data!D88</f>
        <v>6.4960000000000004</v>
      </c>
      <c r="T95" s="12">
        <f>COUNTIF(Table1[EEG_Theta_band],perhitungan!S95)</f>
        <v>1</v>
      </c>
      <c r="U95" s="12">
        <f>T95/COUNTA(Table1[EEG_Delta_band])</f>
        <v>2.7785495971103082E-4</v>
      </c>
      <c r="V95" s="14">
        <f t="shared" si="17"/>
        <v>2.7785495971103082E-4</v>
      </c>
      <c r="W95" s="13"/>
      <c r="X95" s="12">
        <f>data!E87</f>
        <v>11.1724</v>
      </c>
      <c r="Y95" s="12">
        <f>COUNTIF(Table1[EEG_Alpha_band],perhitungan!X95)</f>
        <v>1</v>
      </c>
      <c r="Z95" s="12">
        <f>Y95/COUNTA(Table1[EEG_Delta_band])</f>
        <v>2.7785495971103082E-4</v>
      </c>
      <c r="AA95" s="14">
        <f t="shared" si="18"/>
        <v>2.7785495971103082E-4</v>
      </c>
      <c r="AC95" s="12">
        <f>data!F89</f>
        <v>17.3628</v>
      </c>
      <c r="AD95" s="12">
        <f>COUNTIF(Table1[EEG_Beta_band],perhitungan!AC95)</f>
        <v>1</v>
      </c>
      <c r="AE95" s="12">
        <f>AD95/COUNTA(Table1[EEG_Delta_band])</f>
        <v>2.7785495971103082E-4</v>
      </c>
      <c r="AF95" s="14">
        <f t="shared" si="15"/>
        <v>2.7785495971103082E-4</v>
      </c>
      <c r="AH95" s="12" t="s">
        <v>43</v>
      </c>
      <c r="AI95" s="12">
        <f>SUM(AI92:AI94)</f>
        <v>1</v>
      </c>
      <c r="AJ95" s="12">
        <f t="shared" ref="AJ95" si="32">SUM(AJ92:AJ94)</f>
        <v>1</v>
      </c>
      <c r="AK95" s="12">
        <f t="shared" ref="AK95" si="33">SUM(AK92:AK94)</f>
        <v>1</v>
      </c>
    </row>
    <row r="96" spans="9:42" ht="15" customHeight="1" x14ac:dyDescent="0.25">
      <c r="I96" s="12">
        <v>95</v>
      </c>
      <c r="J96" s="12">
        <f>COUNTIF(Table1[EEG_Signal_Amplitude],I96)</f>
        <v>32</v>
      </c>
      <c r="K96" s="12">
        <f>J96/COUNTA(Table1[EEG_Signal_Amplitude])</f>
        <v>8.8913587107529862E-3</v>
      </c>
      <c r="L96" s="14">
        <f>J96/COUNTA(Table1[EEG_Signal_Amplitude])</f>
        <v>8.8913587107529862E-3</v>
      </c>
      <c r="N96" s="12">
        <f>data!C91</f>
        <v>3.6768999999999998</v>
      </c>
      <c r="O96" s="12">
        <f>COUNTIF(Table1[EEG_Delta_band],perhitungan!N96)</f>
        <v>1</v>
      </c>
      <c r="P96" s="12">
        <f>O96/COUNTA(Table1[EEG_Delta_band])</f>
        <v>2.7785495971103082E-4</v>
      </c>
      <c r="Q96" s="14">
        <f t="shared" si="19"/>
        <v>2.7785495971103082E-4</v>
      </c>
      <c r="S96" s="12">
        <f>data!D89</f>
        <v>4.5595999999999997</v>
      </c>
      <c r="T96" s="12">
        <f>COUNTIF(Table1[EEG_Theta_band],perhitungan!S96)</f>
        <v>1</v>
      </c>
      <c r="U96" s="12">
        <f>T96/COUNTA(Table1[EEG_Delta_band])</f>
        <v>2.7785495971103082E-4</v>
      </c>
      <c r="V96" s="14">
        <f t="shared" si="17"/>
        <v>2.7785495971103082E-4</v>
      </c>
      <c r="W96" s="13"/>
      <c r="X96" s="12">
        <f>data!E88</f>
        <v>13.9335</v>
      </c>
      <c r="Y96" s="12">
        <f>COUNTIF(Table1[EEG_Alpha_band],perhitungan!X96)</f>
        <v>1</v>
      </c>
      <c r="Z96" s="12">
        <f>Y96/COUNTA(Table1[EEG_Delta_band])</f>
        <v>2.7785495971103082E-4</v>
      </c>
      <c r="AA96" s="14">
        <f t="shared" si="18"/>
        <v>2.7785495971103082E-4</v>
      </c>
      <c r="AC96" s="12">
        <f>data!F90</f>
        <v>19.1782</v>
      </c>
      <c r="AD96" s="12">
        <f>COUNTIF(Table1[EEG_Beta_band],perhitungan!AC96)</f>
        <v>1</v>
      </c>
      <c r="AE96" s="12">
        <f>AD96/COUNTA(Table1[EEG_Delta_band])</f>
        <v>2.7785495971103082E-4</v>
      </c>
      <c r="AF96" s="14">
        <f t="shared" si="15"/>
        <v>2.7785495971103082E-4</v>
      </c>
    </row>
    <row r="97" spans="5:39" x14ac:dyDescent="0.25">
      <c r="I97" s="12">
        <v>96</v>
      </c>
      <c r="J97" s="12">
        <f>COUNTIF(Table1[EEG_Signal_Amplitude],I97)</f>
        <v>31</v>
      </c>
      <c r="K97" s="12">
        <f>J97/COUNTA(Table1[EEG_Signal_Amplitude])</f>
        <v>8.6135037510419558E-3</v>
      </c>
      <c r="L97" s="14">
        <f>J97/COUNTA(Table1[EEG_Signal_Amplitude])</f>
        <v>8.6135037510419558E-3</v>
      </c>
      <c r="N97" s="12">
        <f>data!C92</f>
        <v>1.6436999999999999</v>
      </c>
      <c r="O97" s="12">
        <f>COUNTIF(Table1[EEG_Delta_band],perhitungan!N97)</f>
        <v>1</v>
      </c>
      <c r="P97" s="12">
        <f>O97/COUNTA(Table1[EEG_Delta_band])</f>
        <v>2.7785495971103082E-4</v>
      </c>
      <c r="Q97" s="14">
        <f t="shared" si="19"/>
        <v>2.7785495971103082E-4</v>
      </c>
      <c r="S97" s="12">
        <f>data!D90</f>
        <v>4.0194999999999999</v>
      </c>
      <c r="T97" s="12">
        <f>COUNTIF(Table1[EEG_Theta_band],perhitungan!S97)</f>
        <v>1</v>
      </c>
      <c r="U97" s="12">
        <f>T97/COUNTA(Table1[EEG_Delta_band])</f>
        <v>2.7785495971103082E-4</v>
      </c>
      <c r="V97" s="14">
        <f t="shared" si="17"/>
        <v>2.7785495971103082E-4</v>
      </c>
      <c r="W97" s="13"/>
      <c r="X97" s="12">
        <f>data!E89</f>
        <v>8.5793999999999997</v>
      </c>
      <c r="Y97" s="12">
        <f>COUNTIF(Table1[EEG_Alpha_band],perhitungan!X97)</f>
        <v>1</v>
      </c>
      <c r="Z97" s="12">
        <f>Y97/COUNTA(Table1[EEG_Delta_band])</f>
        <v>2.7785495971103082E-4</v>
      </c>
      <c r="AA97" s="14">
        <f t="shared" si="18"/>
        <v>2.7785495971103082E-4</v>
      </c>
      <c r="AC97" s="12">
        <f>data!F91</f>
        <v>29.381</v>
      </c>
      <c r="AD97" s="12">
        <f>COUNTIF(Table1[EEG_Beta_band],perhitungan!AC97)</f>
        <v>1</v>
      </c>
      <c r="AE97" s="12">
        <f>AD97/COUNTA(Table1[EEG_Delta_band])</f>
        <v>2.7785495971103082E-4</v>
      </c>
      <c r="AF97" s="14">
        <f t="shared" si="15"/>
        <v>2.7785495971103082E-4</v>
      </c>
    </row>
    <row r="98" spans="5:39" x14ac:dyDescent="0.25">
      <c r="I98" s="12">
        <v>97</v>
      </c>
      <c r="J98" s="12">
        <f>COUNTIF(Table1[EEG_Signal_Amplitude],I98)</f>
        <v>30</v>
      </c>
      <c r="K98" s="12">
        <f>J98/COUNTA(Table1[EEG_Signal_Amplitude])</f>
        <v>8.3356487913309255E-3</v>
      </c>
      <c r="L98" s="14">
        <f>J98/COUNTA(Table1[EEG_Signal_Amplitude])</f>
        <v>8.3356487913309255E-3</v>
      </c>
      <c r="N98" s="12">
        <f>data!C93</f>
        <v>3.4041999999999999</v>
      </c>
      <c r="O98" s="12">
        <f>COUNTIF(Table1[EEG_Delta_band],perhitungan!N98)</f>
        <v>1</v>
      </c>
      <c r="P98" s="12">
        <f>O98/COUNTA(Table1[EEG_Delta_band])</f>
        <v>2.7785495971103082E-4</v>
      </c>
      <c r="Q98" s="14">
        <f t="shared" si="19"/>
        <v>2.7785495971103082E-4</v>
      </c>
      <c r="S98" s="12">
        <f>data!D91</f>
        <v>6.1059999999999999</v>
      </c>
      <c r="T98" s="12">
        <f>COUNTIF(Table1[EEG_Theta_band],perhitungan!S98)</f>
        <v>1</v>
      </c>
      <c r="U98" s="12">
        <f>T98/COUNTA(Table1[EEG_Delta_band])</f>
        <v>2.7785495971103082E-4</v>
      </c>
      <c r="V98" s="14">
        <f t="shared" si="17"/>
        <v>2.7785495971103082E-4</v>
      </c>
      <c r="W98" s="13"/>
      <c r="X98" s="12">
        <f>data!E91</f>
        <v>14.102600000000001</v>
      </c>
      <c r="Y98" s="12">
        <f>COUNTIF(Table1[EEG_Alpha_band],perhitungan!X98)</f>
        <v>1</v>
      </c>
      <c r="Z98" s="12">
        <f>Y98/COUNTA(Table1[EEG_Delta_band])</f>
        <v>2.7785495971103082E-4</v>
      </c>
      <c r="AA98" s="14">
        <f t="shared" si="18"/>
        <v>2.7785495971103082E-4</v>
      </c>
      <c r="AC98" s="12">
        <f>data!F92</f>
        <v>19.962800000000001</v>
      </c>
      <c r="AD98" s="12">
        <f>COUNTIF(Table1[EEG_Beta_band],perhitungan!AC98)</f>
        <v>1</v>
      </c>
      <c r="AE98" s="12">
        <f>AD98/COUNTA(Table1[EEG_Delta_band])</f>
        <v>2.7785495971103082E-4</v>
      </c>
      <c r="AF98" s="14">
        <f t="shared" si="15"/>
        <v>2.7785495971103082E-4</v>
      </c>
    </row>
    <row r="99" spans="5:39" x14ac:dyDescent="0.25">
      <c r="I99" s="12">
        <v>98</v>
      </c>
      <c r="J99" s="12">
        <f>COUNTIF(Table1[EEG_Signal_Amplitude],I99)</f>
        <v>33</v>
      </c>
      <c r="K99" s="12">
        <f>J99/COUNTA(Table1[EEG_Signal_Amplitude])</f>
        <v>9.1692136704640183E-3</v>
      </c>
      <c r="L99" s="14">
        <f>J99/COUNTA(Table1[EEG_Signal_Amplitude])</f>
        <v>9.1692136704640183E-3</v>
      </c>
      <c r="N99" s="12">
        <f>data!C94</f>
        <v>3.3567</v>
      </c>
      <c r="O99" s="12">
        <f>COUNTIF(Table1[EEG_Delta_band],perhitungan!N99)</f>
        <v>1</v>
      </c>
      <c r="P99" s="12">
        <f>O99/COUNTA(Table1[EEG_Delta_band])</f>
        <v>2.7785495971103082E-4</v>
      </c>
      <c r="Q99" s="14">
        <f t="shared" si="19"/>
        <v>2.7785495971103082E-4</v>
      </c>
      <c r="S99" s="12">
        <f>data!D92</f>
        <v>4.3967000000000001</v>
      </c>
      <c r="T99" s="12">
        <f>COUNTIF(Table1[EEG_Theta_band],perhitungan!S99)</f>
        <v>1</v>
      </c>
      <c r="U99" s="12">
        <f>T99/COUNTA(Table1[EEG_Delta_band])</f>
        <v>2.7785495971103082E-4</v>
      </c>
      <c r="V99" s="14">
        <f t="shared" si="17"/>
        <v>2.7785495971103082E-4</v>
      </c>
      <c r="W99" s="13"/>
      <c r="X99" s="12">
        <f>data!E92</f>
        <v>9.9503000000000004</v>
      </c>
      <c r="Y99" s="12">
        <f>COUNTIF(Table1[EEG_Alpha_band],perhitungan!X99)</f>
        <v>1</v>
      </c>
      <c r="Z99" s="12">
        <f>Y99/COUNTA(Table1[EEG_Delta_band])</f>
        <v>2.7785495971103082E-4</v>
      </c>
      <c r="AA99" s="14">
        <f t="shared" si="18"/>
        <v>2.7785495971103082E-4</v>
      </c>
      <c r="AC99" s="12">
        <f>data!F93</f>
        <v>27.2484</v>
      </c>
      <c r="AD99" s="12">
        <f>COUNTIF(Table1[EEG_Beta_band],perhitungan!AC99)</f>
        <v>1</v>
      </c>
      <c r="AE99" s="12">
        <f>AD99/COUNTA(Table1[EEG_Delta_band])</f>
        <v>2.7785495971103082E-4</v>
      </c>
      <c r="AF99" s="14">
        <f t="shared" si="15"/>
        <v>2.7785495971103082E-4</v>
      </c>
    </row>
    <row r="100" spans="5:39" x14ac:dyDescent="0.25">
      <c r="I100" s="12">
        <v>99</v>
      </c>
      <c r="J100" s="12">
        <f>COUNTIF(Table1[EEG_Signal_Amplitude],I100)</f>
        <v>27</v>
      </c>
      <c r="K100" s="12">
        <f>J100/COUNTA(Table1[EEG_Signal_Amplitude])</f>
        <v>7.5020839121978326E-3</v>
      </c>
      <c r="L100" s="14">
        <f>J100/COUNTA(Table1[EEG_Signal_Amplitude])</f>
        <v>7.5020839121978326E-3</v>
      </c>
      <c r="N100" s="12">
        <f>data!C95</f>
        <v>3.1970000000000001</v>
      </c>
      <c r="O100" s="12">
        <f>COUNTIF(Table1[EEG_Delta_band],perhitungan!N100)</f>
        <v>1</v>
      </c>
      <c r="P100" s="12">
        <f>O100/COUNTA(Table1[EEG_Delta_band])</f>
        <v>2.7785495971103082E-4</v>
      </c>
      <c r="Q100" s="14">
        <f t="shared" si="19"/>
        <v>2.7785495971103082E-4</v>
      </c>
      <c r="S100" s="12">
        <f>data!D93</f>
        <v>6.6805000000000003</v>
      </c>
      <c r="T100" s="12">
        <f>COUNTIF(Table1[EEG_Theta_band],perhitungan!S100)</f>
        <v>1</v>
      </c>
      <c r="U100" s="12">
        <f>T100/COUNTA(Table1[EEG_Delta_band])</f>
        <v>2.7785495971103082E-4</v>
      </c>
      <c r="V100" s="14">
        <f t="shared" si="17"/>
        <v>2.7785495971103082E-4</v>
      </c>
      <c r="W100" s="13"/>
      <c r="X100" s="12">
        <f>data!E93</f>
        <v>12.068899999999999</v>
      </c>
      <c r="Y100" s="12">
        <f>COUNTIF(Table1[EEG_Alpha_band],perhitungan!X100)</f>
        <v>1</v>
      </c>
      <c r="Z100" s="12">
        <f>Y100/COUNTA(Table1[EEG_Delta_band])</f>
        <v>2.7785495971103082E-4</v>
      </c>
      <c r="AA100" s="14">
        <f t="shared" si="18"/>
        <v>2.7785495971103082E-4</v>
      </c>
      <c r="AC100" s="12">
        <f>data!F94</f>
        <v>26.402200000000001</v>
      </c>
      <c r="AD100" s="12">
        <f>COUNTIF(Table1[EEG_Beta_band],perhitungan!AC100)</f>
        <v>1</v>
      </c>
      <c r="AE100" s="12">
        <f>AD100/COUNTA(Table1[EEG_Delta_band])</f>
        <v>2.7785495971103082E-4</v>
      </c>
      <c r="AF100" s="14">
        <f t="shared" si="15"/>
        <v>2.7785495971103082E-4</v>
      </c>
    </row>
    <row r="101" spans="5:39" x14ac:dyDescent="0.25">
      <c r="I101" s="12">
        <v>100</v>
      </c>
      <c r="J101" s="12">
        <f>COUNTIF(Table1[EEG_Signal_Amplitude],I101)</f>
        <v>21</v>
      </c>
      <c r="K101" s="12">
        <f>J101/COUNTA(Table1[EEG_Signal_Amplitude])</f>
        <v>5.8349541539316476E-3</v>
      </c>
      <c r="L101" s="14">
        <f>J101/COUNTA(Table1[EEG_Signal_Amplitude])</f>
        <v>5.8349541539316476E-3</v>
      </c>
      <c r="N101" s="12">
        <f>data!C96</f>
        <v>3.1999</v>
      </c>
      <c r="O101" s="12">
        <f>COUNTIF(Table1[EEG_Delta_band],perhitungan!N101)</f>
        <v>1</v>
      </c>
      <c r="P101" s="12">
        <f>O101/COUNTA(Table1[EEG_Delta_band])</f>
        <v>2.7785495971103082E-4</v>
      </c>
      <c r="Q101" s="14">
        <f t="shared" si="19"/>
        <v>2.7785495971103082E-4</v>
      </c>
      <c r="S101" s="12">
        <f>data!D94</f>
        <v>6.8773999999999997</v>
      </c>
      <c r="T101" s="12">
        <f>COUNTIF(Table1[EEG_Theta_band],perhitungan!S101)</f>
        <v>1</v>
      </c>
      <c r="U101" s="12">
        <f>T101/COUNTA(Table1[EEG_Delta_band])</f>
        <v>2.7785495971103082E-4</v>
      </c>
      <c r="V101" s="14">
        <f t="shared" si="17"/>
        <v>2.7785495971103082E-4</v>
      </c>
      <c r="W101" s="13"/>
      <c r="X101" s="12">
        <f>data!E94</f>
        <v>14.292400000000001</v>
      </c>
      <c r="Y101" s="12">
        <f>COUNTIF(Table1[EEG_Alpha_band],perhitungan!X101)</f>
        <v>1</v>
      </c>
      <c r="Z101" s="12">
        <f>Y101/COUNTA(Table1[EEG_Delta_band])</f>
        <v>2.7785495971103082E-4</v>
      </c>
      <c r="AA101" s="14">
        <f t="shared" si="18"/>
        <v>2.7785495971103082E-4</v>
      </c>
      <c r="AC101" s="12">
        <f>data!F95</f>
        <v>29.2761</v>
      </c>
      <c r="AD101" s="12">
        <f>COUNTIF(Table1[EEG_Beta_band],perhitungan!AC101)</f>
        <v>1</v>
      </c>
      <c r="AE101" s="12">
        <f>AD101/COUNTA(Table1[EEG_Delta_band])</f>
        <v>2.7785495971103082E-4</v>
      </c>
      <c r="AF101" s="14">
        <f t="shared" si="15"/>
        <v>2.7785495971103082E-4</v>
      </c>
    </row>
    <row r="102" spans="5:39" ht="15.6" x14ac:dyDescent="0.25">
      <c r="I102" s="15" t="s">
        <v>43</v>
      </c>
      <c r="J102" s="15">
        <f>SUM(J11:J101)</f>
        <v>3599</v>
      </c>
      <c r="K102" s="15">
        <f>SUM(K11:K101)</f>
        <v>0.99999999999999978</v>
      </c>
      <c r="L102" s="16">
        <f>SUM(L11:L101)</f>
        <v>0.99999999999999978</v>
      </c>
      <c r="N102" s="19" t="s">
        <v>43</v>
      </c>
      <c r="O102" s="19">
        <f>COUNTA(Table1[EEG_Delta_band])</f>
        <v>3599</v>
      </c>
      <c r="P102" s="19">
        <f>K102</f>
        <v>0.99999999999999978</v>
      </c>
      <c r="Q102" s="20">
        <f>L102</f>
        <v>0.99999999999999978</v>
      </c>
      <c r="S102" s="19" t="s">
        <v>43</v>
      </c>
      <c r="T102" s="19">
        <f>COUNTA(Table1[EEG_Delta_band])</f>
        <v>3599</v>
      </c>
      <c r="U102" s="19">
        <f>P102</f>
        <v>0.99999999999999978</v>
      </c>
      <c r="V102" s="20">
        <f>Q102</f>
        <v>0.99999999999999978</v>
      </c>
      <c r="W102" s="13"/>
      <c r="X102" s="19" t="s">
        <v>43</v>
      </c>
      <c r="Y102" s="19">
        <f>COUNTA(Table1[EEG_Delta_band])</f>
        <v>3599</v>
      </c>
      <c r="Z102" s="19">
        <f>U102</f>
        <v>0.99999999999999978</v>
      </c>
      <c r="AA102" s="20">
        <f>V102</f>
        <v>0.99999999999999978</v>
      </c>
      <c r="AC102" s="19" t="s">
        <v>43</v>
      </c>
      <c r="AD102" s="19">
        <f>COUNTA(Table1[EEG_Delta_band])</f>
        <v>3599</v>
      </c>
      <c r="AE102" s="19">
        <f>Z102</f>
        <v>0.99999999999999978</v>
      </c>
      <c r="AF102" s="20">
        <f>AA102</f>
        <v>0.99999999999999978</v>
      </c>
    </row>
    <row r="111" spans="5:39" x14ac:dyDescent="0.25">
      <c r="AE111" s="35" t="s">
        <v>68</v>
      </c>
      <c r="AF111" s="35"/>
      <c r="AG111" s="35"/>
      <c r="AH111" s="35"/>
      <c r="AI111" s="35"/>
      <c r="AJ111" s="35"/>
      <c r="AK111" s="35"/>
      <c r="AL111" s="35"/>
      <c r="AM111" s="35"/>
    </row>
    <row r="112" spans="5:39" x14ac:dyDescent="0.25">
      <c r="E112" s="34" t="s">
        <v>83</v>
      </c>
      <c r="F112" s="34"/>
      <c r="G112" s="34"/>
      <c r="H112" s="34"/>
      <c r="R112" s="34" t="s">
        <v>67</v>
      </c>
      <c r="S112" s="34"/>
      <c r="T112" s="34"/>
      <c r="U112" s="34"/>
      <c r="V112" s="34"/>
      <c r="AE112" s="35"/>
      <c r="AF112" s="35"/>
      <c r="AG112" s="35"/>
      <c r="AH112" s="35"/>
      <c r="AI112" s="35"/>
      <c r="AJ112" s="35"/>
      <c r="AK112" s="35"/>
      <c r="AL112" s="35"/>
      <c r="AM112" s="35"/>
    </row>
    <row r="113" spans="2:43" x14ac:dyDescent="0.25">
      <c r="E113" s="34"/>
      <c r="F113" s="34"/>
      <c r="G113" s="34"/>
      <c r="H113" s="34"/>
      <c r="R113" s="34"/>
      <c r="S113" s="34"/>
      <c r="T113" s="34"/>
      <c r="U113" s="34"/>
      <c r="V113" s="34"/>
      <c r="AE113" s="35"/>
      <c r="AF113" s="35"/>
      <c r="AG113" s="35"/>
      <c r="AH113" s="35"/>
      <c r="AI113" s="35"/>
      <c r="AJ113" s="35"/>
      <c r="AK113" s="35"/>
      <c r="AL113" s="35"/>
      <c r="AM113" s="35"/>
    </row>
    <row r="114" spans="2:43" x14ac:dyDescent="0.25">
      <c r="E114" s="34"/>
      <c r="F114" s="34"/>
      <c r="G114" s="34"/>
      <c r="H114" s="34"/>
      <c r="R114" s="34"/>
      <c r="S114" s="34"/>
      <c r="T114" s="34"/>
      <c r="U114" s="34"/>
      <c r="V114" s="34"/>
    </row>
    <row r="118" spans="2:43" ht="41.4" customHeight="1" x14ac:dyDescent="0.25">
      <c r="B118" s="26" t="s">
        <v>62</v>
      </c>
      <c r="C118" s="30" t="s">
        <v>6</v>
      </c>
      <c r="D118" s="30" t="s">
        <v>7</v>
      </c>
      <c r="E118" s="30" t="s">
        <v>8</v>
      </c>
      <c r="F118" s="30" t="s">
        <v>9</v>
      </c>
      <c r="G118" s="30" t="s">
        <v>10</v>
      </c>
      <c r="H118" s="30" t="s">
        <v>11</v>
      </c>
      <c r="I118" s="30" t="s">
        <v>12</v>
      </c>
      <c r="J118" s="27" t="s">
        <v>71</v>
      </c>
      <c r="K118" s="27" t="s">
        <v>70</v>
      </c>
      <c r="L118" s="27" t="s">
        <v>69</v>
      </c>
      <c r="M118" s="27" t="s">
        <v>66</v>
      </c>
      <c r="P118" s="21" t="s">
        <v>1</v>
      </c>
      <c r="Q118" s="21" t="s">
        <v>2</v>
      </c>
      <c r="R118" s="21" t="s">
        <v>3</v>
      </c>
      <c r="S118" s="21" t="s">
        <v>4</v>
      </c>
      <c r="T118" s="21" t="s">
        <v>5</v>
      </c>
      <c r="U118" s="24" t="s">
        <v>63</v>
      </c>
      <c r="V118" s="24" t="s">
        <v>64</v>
      </c>
      <c r="W118" s="24" t="s">
        <v>65</v>
      </c>
      <c r="X118" s="24" t="s">
        <v>66</v>
      </c>
      <c r="AA118" s="28" t="s">
        <v>75</v>
      </c>
      <c r="AB118" s="21" t="s">
        <v>1</v>
      </c>
      <c r="AC118" s="21" t="s">
        <v>2</v>
      </c>
      <c r="AD118" s="21" t="s">
        <v>3</v>
      </c>
      <c r="AE118" s="21" t="s">
        <v>4</v>
      </c>
      <c r="AF118" s="21" t="s">
        <v>5</v>
      </c>
      <c r="AG118" s="21" t="s">
        <v>6</v>
      </c>
      <c r="AH118" s="21" t="s">
        <v>7</v>
      </c>
      <c r="AI118" s="21" t="s">
        <v>8</v>
      </c>
      <c r="AJ118" s="21" t="s">
        <v>9</v>
      </c>
      <c r="AK118" s="21" t="s">
        <v>10</v>
      </c>
      <c r="AL118" s="21" t="s">
        <v>11</v>
      </c>
      <c r="AM118" s="21" t="s">
        <v>12</v>
      </c>
      <c r="AN118" s="21" t="s">
        <v>72</v>
      </c>
      <c r="AO118" s="21" t="s">
        <v>73</v>
      </c>
      <c r="AP118" s="21" t="s">
        <v>74</v>
      </c>
      <c r="AQ118" s="21" t="s">
        <v>13</v>
      </c>
    </row>
    <row r="119" spans="2:43" x14ac:dyDescent="0.25">
      <c r="B119" s="13">
        <v>16</v>
      </c>
      <c r="C119" s="1" t="s">
        <v>29</v>
      </c>
      <c r="D119" s="1" t="s">
        <v>15</v>
      </c>
      <c r="E119" s="1" t="s">
        <v>16</v>
      </c>
      <c r="F119" s="1" t="s">
        <v>17</v>
      </c>
      <c r="G119" s="1" t="s">
        <v>18</v>
      </c>
      <c r="H119" s="1" t="s">
        <v>19</v>
      </c>
      <c r="I119" s="1" t="s">
        <v>20</v>
      </c>
      <c r="J119" s="23">
        <f>VLOOKUP(C119,$AH$70:$AK$73,2,FALSE)*VLOOKUP(D119,$AH$78:$AK$80,2,FALSE)*VLOOKUP(E119,$AM$70:$AP$72,2,FALSE)*VLOOKUP(F119,$AH$85:$AK$87,2,FALSE)*VLOOKUP(G119,$AM$77:$AP$79,2,FALSE)*VLOOKUP(H119,$AH$92:$AK$94,2,FALSE)*VLOOKUP(I119,$AM$85:$AP$87,2,FALSE)</f>
        <v>5.7904052842714654E-17</v>
      </c>
      <c r="K119" s="23">
        <f>VLOOKUP(C119,$AH$70:$AK$73,3,FALSE)*VLOOKUP(D119,$AH$78:$AK$80,3,FALSE)*VLOOKUP(E119,$AM$70:$AP$72,3,FALSE)*VLOOKUP(F119,$AH$85:$AK$87,3,FALSE)*VLOOKUP(G119,$AM$77:$AP$79,3,FALSE)*VLOOKUP(H119,$AH$92:$AK$94,3,FALSE)*VLOOKUP(I119,$AM$85:$AP$87,3,FALSE)</f>
        <v>0.23270133115103736</v>
      </c>
      <c r="L119" s="23">
        <f>VLOOKUP(C119,$AH$70:$AK$73,4,FALSE)*VLOOKUP(D119,$AH$78:$AK$80,4,FALSE)*VLOOKUP(E119,$AM$70:$AP$72,4,FALSE)*VLOOKUP(F119,$AH$85:$AK$87,4,FALSE)*VLOOKUP(G119,$AM$77:$AP$79,4,FALSE)*VLOOKUP(H119,$AH$92:$AK$94,4,FALSE)*VLOOKUP(I119,$AM$85:$AP$87,4,FALSE)</f>
        <v>4.8702070312001454E-18</v>
      </c>
      <c r="M119" s="23">
        <f>Table3[[#This Row],[Probabilty hight trauma severity ]]</f>
        <v>5.7904052842714654E-17</v>
      </c>
      <c r="P119" s="22">
        <v>50</v>
      </c>
      <c r="Q119" s="22">
        <v>2.2206000000000001</v>
      </c>
      <c r="R119" s="22">
        <v>5.6791</v>
      </c>
      <c r="S119" s="22">
        <v>10.2415</v>
      </c>
      <c r="T119" s="22">
        <v>20.003599999999999</v>
      </c>
      <c r="U119" s="25">
        <f ca="1">VLOOKUP(P119,$AH$45:$AK$48,2,TRUE)*VLOOKUP(Q119,$AN$45:$AQ$48,2,TRUE)*VLOOKUP(R119,$AH$52:$AK$55,2,TRUE)*VLOOKUP(S119,$AN$52:$AQ$55,2,TRUE)*VLOOKUP(T119,$AH$59:$AK$62,2,TRUE)+RAND()</f>
        <v>0.18378707008594397</v>
      </c>
      <c r="V119" s="25">
        <f ca="1">VLOOKUP(P119,$AH$45:$AK$48,3,TRUE)*VLOOKUP(Q119,$AN$45:$AQ$48,3,TRUE)*VLOOKUP(R119,$AH$52:$AK$55,3,TRUE)*VLOOKUP(S119,$AN$52:$AQ$55,3,TRUE)*VLOOKUP(T119,$AH$59:$AK$62,3,TRUE)+RAND()</f>
        <v>0.66979009995690986</v>
      </c>
      <c r="W119" s="25">
        <f ca="1">VLOOKUP(P119,$AH$45:$AK$48,4,TRUE)*VLOOKUP(Q119,$AN$45:$AQ$48,4,TRUE)*VLOOKUP(R119,$AH$52:$AK$55,4,TRUE)*VLOOKUP(S119,$AN$52:$AQ$55,4,TRUE)*VLOOKUP(T119,$AH$59:$AK$62,4,TRUE)+RAND()</f>
        <v>0.608455880315521</v>
      </c>
      <c r="X119" s="25">
        <f ca="1">MAX(U119:W119)</f>
        <v>0.66979009995690986</v>
      </c>
      <c r="AA119" s="29">
        <v>1</v>
      </c>
      <c r="AB119" s="22">
        <f>P119</f>
        <v>50</v>
      </c>
      <c r="AC119" s="22">
        <f t="shared" ref="AC119:AF119" si="34">Q119</f>
        <v>2.2206000000000001</v>
      </c>
      <c r="AD119" s="22">
        <f t="shared" si="34"/>
        <v>5.6791</v>
      </c>
      <c r="AE119" s="22">
        <f t="shared" si="34"/>
        <v>10.2415</v>
      </c>
      <c r="AF119" s="22">
        <f t="shared" si="34"/>
        <v>20.003599999999999</v>
      </c>
      <c r="AG119" s="22" t="str">
        <f>Table3[[#This Row],[Hair_Phenotype]]</f>
        <v>Wavy_hair</v>
      </c>
      <c r="AH119" s="22" t="str">
        <f>Table3[[#This Row],[heart_rate]]</f>
        <v>Medium_PulseRate</v>
      </c>
      <c r="AI119" s="22" t="str">
        <f>Table3[[#This Row],[skin_conductance]]</f>
        <v>Normal_Conductance</v>
      </c>
      <c r="AJ119" s="22" t="str">
        <f>Table3[[#This Row],[skin_temperature]]</f>
        <v>Normal_Temperature</v>
      </c>
      <c r="AK119" s="22" t="str">
        <f>Table3[[#This Row],[cortisol_level]]</f>
        <v>AverageCL</v>
      </c>
      <c r="AL119" s="22" t="str">
        <f>Table3[[#This Row],[Systolic_BP]]</f>
        <v>Range2_LowSystolic</v>
      </c>
      <c r="AM119" s="22" t="str">
        <f>Table3[[#This Row],[Diastolic_BP]]</f>
        <v>NormalDiSystolic</v>
      </c>
      <c r="AN119" s="22">
        <f ca="1">U119*Table3[[#This Row],[Probabilty hight trauma severity ]]</f>
        <v>1.0642016218064201E-17</v>
      </c>
      <c r="AO119" s="22">
        <f ca="1">V119*Table3[[#This Row],[Probabilty medium trauma severity 2]]</f>
        <v>0.1558610478517593</v>
      </c>
      <c r="AP119" s="22">
        <f ca="1">W119*Table3[[#This Row],[Probabilty low trauma severity 2]]</f>
        <v>2.9633061064877246E-18</v>
      </c>
      <c r="AQ119" s="25">
        <f ca="1">MAX(AN119:AP119)</f>
        <v>0.1558610478517593</v>
      </c>
    </row>
    <row r="120" spans="2:43" x14ac:dyDescent="0.25">
      <c r="B120" s="13">
        <v>45</v>
      </c>
      <c r="C120" s="1" t="s">
        <v>29</v>
      </c>
      <c r="D120" s="1" t="s">
        <v>15</v>
      </c>
      <c r="E120" s="1" t="s">
        <v>16</v>
      </c>
      <c r="F120" s="1" t="s">
        <v>17</v>
      </c>
      <c r="G120" s="1" t="s">
        <v>18</v>
      </c>
      <c r="H120" s="1" t="s">
        <v>19</v>
      </c>
      <c r="I120" s="1" t="s">
        <v>20</v>
      </c>
      <c r="J120" s="23">
        <f>VLOOKUP(C120,$AH$70:$AK$73,2,FALSE)*VLOOKUP(D120,$AH$78:$AK$80,2,FALSE)*VLOOKUP(E120,$AM$70:$AP$72,2,FALSE)*VLOOKUP(F120,$AH$85:$AK$87,2,FALSE)*VLOOKUP(G120,$AM$77:$AP$79,2,FALSE)*VLOOKUP(H120,$AH$92:$AK$94,2,FALSE)*VLOOKUP(I120,$AM$85:$AP$87,2,FALSE)</f>
        <v>5.7904052842714654E-17</v>
      </c>
      <c r="K120" s="23">
        <f>VLOOKUP(C120,$AH$70:$AK$73,3,FALSE)*VLOOKUP(D120,$AH$78:$AK$80,3,FALSE)*VLOOKUP(E120,$AM$70:$AP$72,3,FALSE)*VLOOKUP(F120,$AH$85:$AK$87,3,FALSE)*VLOOKUP(G120,$AM$77:$AP$79,3,FALSE)*VLOOKUP(H120,$AH$92:$AK$94,3,FALSE)*VLOOKUP(I120,$AM$85:$AP$87,3,FALSE)</f>
        <v>0.23270133115103736</v>
      </c>
      <c r="L120" s="23">
        <f>VLOOKUP(C120,$AH$70:$AK$73,4,FALSE)*VLOOKUP(D120,$AH$78:$AK$80,4,FALSE)*VLOOKUP(E120,$AM$70:$AP$72,4,FALSE)*VLOOKUP(F120,$AH$85:$AK$87,4,FALSE)*VLOOKUP(G120,$AM$77:$AP$79,4,FALSE)*VLOOKUP(H120,$AH$92:$AK$94,4,FALSE)*VLOOKUP(I120,$AM$85:$AP$87,4,FALSE)</f>
        <v>4.8702070312001454E-18</v>
      </c>
      <c r="M120" s="23">
        <f>Table3[[#This Row],[Probabilty hight trauma severity ]]</f>
        <v>5.7904052842714654E-17</v>
      </c>
      <c r="P120" s="22">
        <v>31</v>
      </c>
      <c r="Q120" s="22">
        <v>2.3887999999999998</v>
      </c>
      <c r="R120" s="22">
        <v>5.9881000000000002</v>
      </c>
      <c r="S120" s="22">
        <v>11.694800000000001</v>
      </c>
      <c r="T120" s="22">
        <v>20.005500000000001</v>
      </c>
      <c r="U120" s="25">
        <f ca="1">VLOOKUP(P120,$AH$45:$AK$48,2,TRUE)*VLOOKUP(Q120,$AN$45:$AQ$48,2,TRUE)*VLOOKUP(R120,$AH$52:$AK$55,2,TRUE)*VLOOKUP(S120,$AN$52:$AQ$55,2,TRUE)*VLOOKUP(T120,$AH$59:$AK$62,2,TRUE)+RAND()</f>
        <v>0.89583198001538844</v>
      </c>
      <c r="V120" s="25">
        <f ca="1">VLOOKUP(P120,$AH$45:$AK$48,3,TRUE)*VLOOKUP(Q120,$AN$45:$AQ$48,3,TRUE)*VLOOKUP(R120,$AH$52:$AK$55,3,TRUE)*VLOOKUP(S120,$AN$52:$AQ$55,3,TRUE)*VLOOKUP(T120,$AH$59:$AK$62,3,TRUE)+RAND()</f>
        <v>0.86658494471624592</v>
      </c>
      <c r="W120" s="25">
        <f ca="1">VLOOKUP(P120,$AH$45:$AK$48,4,TRUE)*VLOOKUP(Q120,$AN$45:$AQ$48,4,TRUE)*VLOOKUP(R120,$AH$52:$AK$55,4,TRUE)*VLOOKUP(S120,$AN$52:$AQ$55,4,TRUE)*VLOOKUP(T120,$AH$59:$AK$62,4,TRUE)+RAND()</f>
        <v>0.26048315296150049</v>
      </c>
      <c r="X120" s="25">
        <f t="shared" ref="X120:X183" ca="1" si="35">MAX(U120:W120)</f>
        <v>0.89583198001538844</v>
      </c>
      <c r="AA120" s="29">
        <v>2</v>
      </c>
      <c r="AB120" s="22">
        <f t="shared" ref="AB120:AB183" si="36">P120</f>
        <v>31</v>
      </c>
      <c r="AC120" s="22">
        <f t="shared" ref="AC120:AC183" si="37">Q120</f>
        <v>2.3887999999999998</v>
      </c>
      <c r="AD120" s="22">
        <f t="shared" ref="AD120:AD183" si="38">R120</f>
        <v>5.9881000000000002</v>
      </c>
      <c r="AE120" s="22">
        <f t="shared" ref="AE120:AE183" si="39">S120</f>
        <v>11.694800000000001</v>
      </c>
      <c r="AF120" s="22">
        <f t="shared" ref="AF120:AF183" si="40">T120</f>
        <v>20.005500000000001</v>
      </c>
      <c r="AG120" s="22" t="str">
        <f>Table3[[#This Row],[Hair_Phenotype]]</f>
        <v>Wavy_hair</v>
      </c>
      <c r="AH120" s="22" t="str">
        <f>Table3[[#This Row],[heart_rate]]</f>
        <v>Medium_PulseRate</v>
      </c>
      <c r="AI120" s="22" t="str">
        <f>Table3[[#This Row],[skin_conductance]]</f>
        <v>Normal_Conductance</v>
      </c>
      <c r="AJ120" s="22" t="str">
        <f>Table3[[#This Row],[skin_temperature]]</f>
        <v>Normal_Temperature</v>
      </c>
      <c r="AK120" s="22" t="str">
        <f>Table3[[#This Row],[cortisol_level]]</f>
        <v>AverageCL</v>
      </c>
      <c r="AL120" s="22" t="str">
        <f>Table3[[#This Row],[Systolic_BP]]</f>
        <v>Range2_LowSystolic</v>
      </c>
      <c r="AM120" s="22" t="str">
        <f>Table3[[#This Row],[Diastolic_BP]]</f>
        <v>NormalDiSystolic</v>
      </c>
      <c r="AN120" s="22">
        <f ca="1">U120*Table3[[#This Row],[Probabilty hight trauma severity ]]</f>
        <v>5.1872302309004748E-17</v>
      </c>
      <c r="AO120" s="22">
        <f ca="1">V120*Table3[[#This Row],[Probabilty medium trauma severity 2]]</f>
        <v>0.20165547019091853</v>
      </c>
      <c r="AP120" s="22">
        <f ca="1">W120*Table3[[#This Row],[Probabilty low trauma severity 2]]</f>
        <v>1.2686068830622827E-18</v>
      </c>
      <c r="AQ120" s="25">
        <f t="shared" ref="AQ120:AQ183" ca="1" si="41">MAX(AN120:AP120)</f>
        <v>0.20165547019091853</v>
      </c>
    </row>
    <row r="121" spans="2:43" x14ac:dyDescent="0.25">
      <c r="B121" s="13">
        <v>82</v>
      </c>
      <c r="C121" s="1" t="s">
        <v>29</v>
      </c>
      <c r="D121" s="1" t="s">
        <v>15</v>
      </c>
      <c r="E121" s="1" t="s">
        <v>16</v>
      </c>
      <c r="F121" s="1" t="s">
        <v>17</v>
      </c>
      <c r="G121" s="1" t="s">
        <v>18</v>
      </c>
      <c r="H121" s="1" t="s">
        <v>19</v>
      </c>
      <c r="I121" s="1" t="s">
        <v>20</v>
      </c>
      <c r="J121" s="23">
        <f>VLOOKUP(C121,$AH$70:$AK$73,2,FALSE)*VLOOKUP(D121,$AH$78:$AK$80,2,FALSE)*VLOOKUP(E121,$AM$70:$AP$72,2,FALSE)*VLOOKUP(F121,$AH$85:$AK$87,2,FALSE)*VLOOKUP(G121,$AM$77:$AP$79,2,FALSE)*VLOOKUP(H121,$AH$92:$AK$94,2,FALSE)*VLOOKUP(I121,$AM$85:$AP$87,2,FALSE)</f>
        <v>5.7904052842714654E-17</v>
      </c>
      <c r="K121" s="23">
        <f>VLOOKUP(C121,$AH$70:$AK$73,3,FALSE)*VLOOKUP(D121,$AH$78:$AK$80,3,FALSE)*VLOOKUP(E121,$AM$70:$AP$72,3,FALSE)*VLOOKUP(F121,$AH$85:$AK$87,3,FALSE)*VLOOKUP(G121,$AM$77:$AP$79,3,FALSE)*VLOOKUP(H121,$AH$92:$AK$94,3,FALSE)*VLOOKUP(I121,$AM$85:$AP$87,3,FALSE)</f>
        <v>0.23270133115103736</v>
      </c>
      <c r="L121" s="23">
        <f>VLOOKUP(C121,$AH$70:$AK$73,4,FALSE)*VLOOKUP(D121,$AH$78:$AK$80,4,FALSE)*VLOOKUP(E121,$AM$70:$AP$72,4,FALSE)*VLOOKUP(F121,$AH$85:$AK$87,4,FALSE)*VLOOKUP(G121,$AM$77:$AP$79,4,FALSE)*VLOOKUP(H121,$AH$92:$AK$94,4,FALSE)*VLOOKUP(I121,$AM$85:$AP$87,4,FALSE)</f>
        <v>4.8702070312001454E-18</v>
      </c>
      <c r="M121" s="23">
        <f>Table3[[#This Row],[Probabilty hight trauma severity ]]</f>
        <v>5.7904052842714654E-17</v>
      </c>
      <c r="P121" s="22">
        <v>60</v>
      </c>
      <c r="Q121" s="22">
        <v>2.5556999999999999</v>
      </c>
      <c r="R121" s="22">
        <v>5.6509</v>
      </c>
      <c r="S121" s="22">
        <v>11.148400000000001</v>
      </c>
      <c r="T121" s="22">
        <v>20.010100000000001</v>
      </c>
      <c r="U121" s="25">
        <f ca="1">VLOOKUP(P121,$AH$45:$AK$48,2,TRUE)*VLOOKUP(Q121,$AN$45:$AQ$48,2,TRUE)*VLOOKUP(R121,$AH$52:$AK$55,2,TRUE)*VLOOKUP(S121,$AN$52:$AQ$55,2,TRUE)*VLOOKUP(T121,$AH$59:$AK$62,2,TRUE)+RAND()</f>
        <v>0.68916008034111498</v>
      </c>
      <c r="V121" s="25">
        <f ca="1">VLOOKUP(P121,$AH$45:$AK$48,3,TRUE)*VLOOKUP(Q121,$AN$45:$AQ$48,3,TRUE)*VLOOKUP(R121,$AH$52:$AK$55,3,TRUE)*VLOOKUP(S121,$AN$52:$AQ$55,3,TRUE)*VLOOKUP(T121,$AH$59:$AK$62,3,TRUE)+RAND()</f>
        <v>0.5896262035921721</v>
      </c>
      <c r="W121" s="25">
        <f ca="1">VLOOKUP(P121,$AH$45:$AK$48,4,TRUE)*VLOOKUP(Q121,$AN$45:$AQ$48,4,TRUE)*VLOOKUP(R121,$AH$52:$AK$55,4,TRUE)*VLOOKUP(S121,$AN$52:$AQ$55,4,TRUE)*VLOOKUP(T121,$AH$59:$AK$62,4,TRUE)+RAND()</f>
        <v>0.81790887372391397</v>
      </c>
      <c r="X121" s="25">
        <f t="shared" ca="1" si="35"/>
        <v>0.81790887372391397</v>
      </c>
      <c r="AA121" s="29">
        <v>3</v>
      </c>
      <c r="AB121" s="22">
        <f t="shared" si="36"/>
        <v>60</v>
      </c>
      <c r="AC121" s="22">
        <f t="shared" si="37"/>
        <v>2.5556999999999999</v>
      </c>
      <c r="AD121" s="22">
        <f t="shared" si="38"/>
        <v>5.6509</v>
      </c>
      <c r="AE121" s="22">
        <f t="shared" si="39"/>
        <v>11.148400000000001</v>
      </c>
      <c r="AF121" s="22">
        <f t="shared" si="40"/>
        <v>20.010100000000001</v>
      </c>
      <c r="AG121" s="22" t="str">
        <f>Table3[[#This Row],[Hair_Phenotype]]</f>
        <v>Wavy_hair</v>
      </c>
      <c r="AH121" s="22" t="str">
        <f>Table3[[#This Row],[heart_rate]]</f>
        <v>Medium_PulseRate</v>
      </c>
      <c r="AI121" s="22" t="str">
        <f>Table3[[#This Row],[skin_conductance]]</f>
        <v>Normal_Conductance</v>
      </c>
      <c r="AJ121" s="22" t="str">
        <f>Table3[[#This Row],[skin_temperature]]</f>
        <v>Normal_Temperature</v>
      </c>
      <c r="AK121" s="22" t="str">
        <f>Table3[[#This Row],[cortisol_level]]</f>
        <v>AverageCL</v>
      </c>
      <c r="AL121" s="22" t="str">
        <f>Table3[[#This Row],[Systolic_BP]]</f>
        <v>Range2_LowSystolic</v>
      </c>
      <c r="AM121" s="22" t="str">
        <f>Table3[[#This Row],[Diastolic_BP]]</f>
        <v>NormalDiSystolic</v>
      </c>
      <c r="AN121" s="22">
        <f ca="1">U121*Table3[[#This Row],[Probabilty hight trauma severity ]]</f>
        <v>3.9905161709161396E-17</v>
      </c>
      <c r="AO121" s="22">
        <f ca="1">V121*Table3[[#This Row],[Probabilty medium trauma severity 2]]</f>
        <v>0.13720680245743103</v>
      </c>
      <c r="AP121" s="22">
        <f ca="1">W121*Table3[[#This Row],[Probabilty low trauma severity 2]]</f>
        <v>3.9833855476911978E-18</v>
      </c>
      <c r="AQ121" s="25">
        <f t="shared" ca="1" si="41"/>
        <v>0.13720680245743103</v>
      </c>
    </row>
    <row r="122" spans="2:43" x14ac:dyDescent="0.25">
      <c r="B122" s="13">
        <v>7</v>
      </c>
      <c r="C122" s="1" t="s">
        <v>14</v>
      </c>
      <c r="D122" s="1" t="s">
        <v>15</v>
      </c>
      <c r="E122" s="1" t="s">
        <v>16</v>
      </c>
      <c r="F122" s="1" t="s">
        <v>17</v>
      </c>
      <c r="G122" s="1" t="s">
        <v>18</v>
      </c>
      <c r="H122" s="1" t="s">
        <v>19</v>
      </c>
      <c r="I122" s="1" t="s">
        <v>20</v>
      </c>
      <c r="J122" s="23">
        <f>VLOOKUP(C122,$AH$70:$AK$73,2,FALSE)*VLOOKUP(D122,$AH$78:$AK$80,2,FALSE)*VLOOKUP(E122,$AM$70:$AP$72,2,FALSE)*VLOOKUP(F122,$AH$85:$AK$87,2,FALSE)*VLOOKUP(G122,$AM$77:$AP$79,2,FALSE)*VLOOKUP(H122,$AH$92:$AK$94,2,FALSE)*VLOOKUP(I122,$AM$85:$AP$87,2,FALSE)</f>
        <v>6.7769187771473465E-17</v>
      </c>
      <c r="K122" s="23">
        <f>VLOOKUP(C122,$AH$70:$AK$73,3,FALSE)*VLOOKUP(D122,$AH$78:$AK$80,3,FALSE)*VLOOKUP(E122,$AM$70:$AP$72,3,FALSE)*VLOOKUP(F122,$AH$85:$AK$87,3,FALSE)*VLOOKUP(G122,$AM$77:$AP$79,3,FALSE)*VLOOKUP(H122,$AH$92:$AK$94,3,FALSE)*VLOOKUP(I122,$AM$85:$AP$87,3,FALSE)</f>
        <v>0.24320521068216058</v>
      </c>
      <c r="L122" s="23">
        <f>VLOOKUP(C122,$AH$70:$AK$73,4,FALSE)*VLOOKUP(D122,$AH$78:$AK$80,4,FALSE)*VLOOKUP(E122,$AM$70:$AP$72,4,FALSE)*VLOOKUP(F122,$AH$85:$AK$87,4,FALSE)*VLOOKUP(G122,$AM$77:$AP$79,4,FALSE)*VLOOKUP(H122,$AH$92:$AK$94,4,FALSE)*VLOOKUP(I122,$AM$85:$AP$87,4,FALSE)</f>
        <v>5.0416931942705729E-18</v>
      </c>
      <c r="M122" s="23">
        <f>Table3[[#This Row],[Probabilty hight trauma severity ]]</f>
        <v>6.7769187771473465E-17</v>
      </c>
      <c r="P122" s="22">
        <v>57</v>
      </c>
      <c r="Q122" s="22">
        <v>2.5451999999999999</v>
      </c>
      <c r="R122" s="22">
        <v>5.3940000000000001</v>
      </c>
      <c r="S122" s="22">
        <v>10.3987</v>
      </c>
      <c r="T122" s="22">
        <v>20.014099999999999</v>
      </c>
      <c r="U122" s="25">
        <f ca="1">VLOOKUP(P122,$AH$45:$AK$48,2,TRUE)*VLOOKUP(Q122,$AN$45:$AQ$48,2,TRUE)*VLOOKUP(R122,$AH$52:$AK$55,2,TRUE)*VLOOKUP(S122,$AN$52:$AQ$55,2,TRUE)*VLOOKUP(T122,$AH$59:$AK$62,2,TRUE)+RAND()</f>
        <v>0.79476193783401605</v>
      </c>
      <c r="V122" s="25">
        <f ca="1">VLOOKUP(P122,$AH$45:$AK$48,3,TRUE)*VLOOKUP(Q122,$AN$45:$AQ$48,3,TRUE)*VLOOKUP(R122,$AH$52:$AK$55,3,TRUE)*VLOOKUP(S122,$AN$52:$AQ$55,3,TRUE)*VLOOKUP(T122,$AH$59:$AK$62,3,TRUE)+RAND()</f>
        <v>0.51972056295676261</v>
      </c>
      <c r="W122" s="25">
        <f ca="1">VLOOKUP(P122,$AH$45:$AK$48,4,TRUE)*VLOOKUP(Q122,$AN$45:$AQ$48,4,TRUE)*VLOOKUP(R122,$AH$52:$AK$55,4,TRUE)*VLOOKUP(S122,$AN$52:$AQ$55,4,TRUE)*VLOOKUP(T122,$AH$59:$AK$62,4,TRUE)+RAND()</f>
        <v>0.15351542579302935</v>
      </c>
      <c r="X122" s="25">
        <f t="shared" ca="1" si="35"/>
        <v>0.79476193783401605</v>
      </c>
      <c r="AA122" s="29">
        <v>4</v>
      </c>
      <c r="AB122" s="22">
        <f t="shared" si="36"/>
        <v>57</v>
      </c>
      <c r="AC122" s="22">
        <f t="shared" si="37"/>
        <v>2.5451999999999999</v>
      </c>
      <c r="AD122" s="22">
        <f t="shared" si="38"/>
        <v>5.3940000000000001</v>
      </c>
      <c r="AE122" s="22">
        <f t="shared" si="39"/>
        <v>10.3987</v>
      </c>
      <c r="AF122" s="22">
        <f t="shared" si="40"/>
        <v>20.014099999999999</v>
      </c>
      <c r="AG122" s="22" t="str">
        <f>Table3[[#This Row],[Hair_Phenotype]]</f>
        <v>Curly_hair</v>
      </c>
      <c r="AH122" s="22" t="str">
        <f>Table3[[#This Row],[heart_rate]]</f>
        <v>Medium_PulseRate</v>
      </c>
      <c r="AI122" s="22" t="str">
        <f>Table3[[#This Row],[skin_conductance]]</f>
        <v>Normal_Conductance</v>
      </c>
      <c r="AJ122" s="22" t="str">
        <f>Table3[[#This Row],[skin_temperature]]</f>
        <v>Normal_Temperature</v>
      </c>
      <c r="AK122" s="22" t="str">
        <f>Table3[[#This Row],[cortisol_level]]</f>
        <v>AverageCL</v>
      </c>
      <c r="AL122" s="22" t="str">
        <f>Table3[[#This Row],[Systolic_BP]]</f>
        <v>Range2_LowSystolic</v>
      </c>
      <c r="AM122" s="22" t="str">
        <f>Table3[[#This Row],[Diastolic_BP]]</f>
        <v>NormalDiSystolic</v>
      </c>
      <c r="AN122" s="22">
        <f ca="1">U122*Table3[[#This Row],[Probabilty hight trauma severity ]]</f>
        <v>5.3860370998693558E-17</v>
      </c>
      <c r="AO122" s="22">
        <f ca="1">V122*Table3[[#This Row],[Probabilty medium trauma severity 2]]</f>
        <v>0.12639874900975057</v>
      </c>
      <c r="AP122" s="22">
        <f ca="1">W122*Table3[[#This Row],[Probabilty low trauma severity 2]]</f>
        <v>7.7397767743626521E-19</v>
      </c>
      <c r="AQ122" s="25">
        <f t="shared" ca="1" si="41"/>
        <v>0.12639874900975057</v>
      </c>
    </row>
    <row r="123" spans="2:43" x14ac:dyDescent="0.25">
      <c r="B123" s="13">
        <v>9</v>
      </c>
      <c r="C123" s="1" t="s">
        <v>14</v>
      </c>
      <c r="D123" s="1" t="s">
        <v>15</v>
      </c>
      <c r="E123" s="1" t="s">
        <v>16</v>
      </c>
      <c r="F123" s="1" t="s">
        <v>17</v>
      </c>
      <c r="G123" s="1" t="s">
        <v>18</v>
      </c>
      <c r="H123" s="1" t="s">
        <v>19</v>
      </c>
      <c r="I123" s="1" t="s">
        <v>20</v>
      </c>
      <c r="J123" s="23">
        <f>VLOOKUP(C123,$AH$70:$AK$73,2,FALSE)*VLOOKUP(D123,$AH$78:$AK$80,2,FALSE)*VLOOKUP(E123,$AM$70:$AP$72,2,FALSE)*VLOOKUP(F123,$AH$85:$AK$87,2,FALSE)*VLOOKUP(G123,$AM$77:$AP$79,2,FALSE)*VLOOKUP(H123,$AH$92:$AK$94,2,FALSE)*VLOOKUP(I123,$AM$85:$AP$87,2,FALSE)</f>
        <v>6.7769187771473465E-17</v>
      </c>
      <c r="K123" s="23">
        <f>VLOOKUP(C123,$AH$70:$AK$73,3,FALSE)*VLOOKUP(D123,$AH$78:$AK$80,3,FALSE)*VLOOKUP(E123,$AM$70:$AP$72,3,FALSE)*VLOOKUP(F123,$AH$85:$AK$87,3,FALSE)*VLOOKUP(G123,$AM$77:$AP$79,3,FALSE)*VLOOKUP(H123,$AH$92:$AK$94,3,FALSE)*VLOOKUP(I123,$AM$85:$AP$87,3,FALSE)</f>
        <v>0.24320521068216058</v>
      </c>
      <c r="L123" s="23">
        <f>VLOOKUP(C123,$AH$70:$AK$73,4,FALSE)*VLOOKUP(D123,$AH$78:$AK$80,4,FALSE)*VLOOKUP(E123,$AM$70:$AP$72,4,FALSE)*VLOOKUP(F123,$AH$85:$AK$87,4,FALSE)*VLOOKUP(G123,$AM$77:$AP$79,4,FALSE)*VLOOKUP(H123,$AH$92:$AK$94,4,FALSE)*VLOOKUP(I123,$AM$85:$AP$87,4,FALSE)</f>
        <v>5.0416931942705729E-18</v>
      </c>
      <c r="M123" s="23">
        <f>Table3[[#This Row],[Probabilty hight trauma severity ]]</f>
        <v>6.7769187771473465E-17</v>
      </c>
      <c r="P123" s="22">
        <v>44</v>
      </c>
      <c r="Q123" s="22">
        <v>2.5943999999999998</v>
      </c>
      <c r="R123" s="22">
        <v>5.4588000000000001</v>
      </c>
      <c r="S123" s="22">
        <v>10.3111</v>
      </c>
      <c r="T123" s="22">
        <v>20.0151</v>
      </c>
      <c r="U123" s="25">
        <f ca="1">VLOOKUP(P123,$AH$45:$AK$48,2,TRUE)*VLOOKUP(Q123,$AN$45:$AQ$48,2,TRUE)*VLOOKUP(R123,$AH$52:$AK$55,2,TRUE)*VLOOKUP(S123,$AN$52:$AQ$55,2,TRUE)*VLOOKUP(T123,$AH$59:$AK$62,2,TRUE)+RAND()</f>
        <v>0.56462179407380619</v>
      </c>
      <c r="V123" s="25">
        <f ca="1">VLOOKUP(P123,$AH$45:$AK$48,3,TRUE)*VLOOKUP(Q123,$AN$45:$AQ$48,3,TRUE)*VLOOKUP(R123,$AH$52:$AK$55,3,TRUE)*VLOOKUP(S123,$AN$52:$AQ$55,3,TRUE)*VLOOKUP(T123,$AH$59:$AK$62,3,TRUE)+RAND()</f>
        <v>0.42144010353253614</v>
      </c>
      <c r="W123" s="25">
        <f ca="1">VLOOKUP(P123,$AH$45:$AK$48,4,TRUE)*VLOOKUP(Q123,$AN$45:$AQ$48,4,TRUE)*VLOOKUP(R123,$AH$52:$AK$55,4,TRUE)*VLOOKUP(S123,$AN$52:$AQ$55,4,TRUE)*VLOOKUP(T123,$AH$59:$AK$62,4,TRUE)+RAND()</f>
        <v>0.61759801290418692</v>
      </c>
      <c r="X123" s="25">
        <f t="shared" ca="1" si="35"/>
        <v>0.61759801290418692</v>
      </c>
      <c r="AA123" s="29">
        <v>5</v>
      </c>
      <c r="AB123" s="22">
        <f t="shared" si="36"/>
        <v>44</v>
      </c>
      <c r="AC123" s="22">
        <f t="shared" si="37"/>
        <v>2.5943999999999998</v>
      </c>
      <c r="AD123" s="22">
        <f t="shared" si="38"/>
        <v>5.4588000000000001</v>
      </c>
      <c r="AE123" s="22">
        <f t="shared" si="39"/>
        <v>10.3111</v>
      </c>
      <c r="AF123" s="22">
        <f t="shared" si="40"/>
        <v>20.0151</v>
      </c>
      <c r="AG123" s="22" t="str">
        <f>Table3[[#This Row],[Hair_Phenotype]]</f>
        <v>Curly_hair</v>
      </c>
      <c r="AH123" s="22" t="str">
        <f>Table3[[#This Row],[heart_rate]]</f>
        <v>Medium_PulseRate</v>
      </c>
      <c r="AI123" s="22" t="str">
        <f>Table3[[#This Row],[skin_conductance]]</f>
        <v>Normal_Conductance</v>
      </c>
      <c r="AJ123" s="22" t="str">
        <f>Table3[[#This Row],[skin_temperature]]</f>
        <v>Normal_Temperature</v>
      </c>
      <c r="AK123" s="22" t="str">
        <f>Table3[[#This Row],[cortisol_level]]</f>
        <v>AverageCL</v>
      </c>
      <c r="AL123" s="22" t="str">
        <f>Table3[[#This Row],[Systolic_BP]]</f>
        <v>Range2_LowSystolic</v>
      </c>
      <c r="AM123" s="22" t="str">
        <f>Table3[[#This Row],[Diastolic_BP]]</f>
        <v>NormalDiSystolic</v>
      </c>
      <c r="AN123" s="22">
        <f ca="1">U123*Table3[[#This Row],[Probabilty hight trauma severity ]]</f>
        <v>3.8263960382453997E-17</v>
      </c>
      <c r="AO123" s="22">
        <f ca="1">V123*Table3[[#This Row],[Probabilty medium trauma severity 2]]</f>
        <v>0.10249642916954202</v>
      </c>
      <c r="AP123" s="22">
        <f ca="1">W123*Table3[[#This Row],[Probabilty low trauma severity 2]]</f>
        <v>3.1137396984540686E-18</v>
      </c>
      <c r="AQ123" s="25">
        <f t="shared" ca="1" si="41"/>
        <v>0.10249642916954202</v>
      </c>
    </row>
    <row r="124" spans="2:43" x14ac:dyDescent="0.25">
      <c r="B124" s="13">
        <v>31</v>
      </c>
      <c r="C124" s="1" t="s">
        <v>14</v>
      </c>
      <c r="D124" s="1" t="s">
        <v>15</v>
      </c>
      <c r="E124" s="1" t="s">
        <v>16</v>
      </c>
      <c r="F124" s="1" t="s">
        <v>17</v>
      </c>
      <c r="G124" s="1" t="s">
        <v>18</v>
      </c>
      <c r="H124" s="1" t="s">
        <v>19</v>
      </c>
      <c r="I124" s="1" t="s">
        <v>20</v>
      </c>
      <c r="J124" s="23">
        <f>VLOOKUP(C124,$AH$70:$AK$73,2,FALSE)*VLOOKUP(D124,$AH$78:$AK$80,2,FALSE)*VLOOKUP(E124,$AM$70:$AP$72,2,FALSE)*VLOOKUP(F124,$AH$85:$AK$87,2,FALSE)*VLOOKUP(G124,$AM$77:$AP$79,2,FALSE)*VLOOKUP(H124,$AH$92:$AK$94,2,FALSE)*VLOOKUP(I124,$AM$85:$AP$87,2,FALSE)</f>
        <v>6.7769187771473465E-17</v>
      </c>
      <c r="K124" s="23">
        <f>VLOOKUP(C124,$AH$70:$AK$73,3,FALSE)*VLOOKUP(D124,$AH$78:$AK$80,3,FALSE)*VLOOKUP(E124,$AM$70:$AP$72,3,FALSE)*VLOOKUP(F124,$AH$85:$AK$87,3,FALSE)*VLOOKUP(G124,$AM$77:$AP$79,3,FALSE)*VLOOKUP(H124,$AH$92:$AK$94,3,FALSE)*VLOOKUP(I124,$AM$85:$AP$87,3,FALSE)</f>
        <v>0.24320521068216058</v>
      </c>
      <c r="L124" s="23">
        <f>VLOOKUP(C124,$AH$70:$AK$73,4,FALSE)*VLOOKUP(D124,$AH$78:$AK$80,4,FALSE)*VLOOKUP(E124,$AM$70:$AP$72,4,FALSE)*VLOOKUP(F124,$AH$85:$AK$87,4,FALSE)*VLOOKUP(G124,$AM$77:$AP$79,4,FALSE)*VLOOKUP(H124,$AH$92:$AK$94,4,FALSE)*VLOOKUP(I124,$AM$85:$AP$87,4,FALSE)</f>
        <v>5.0416931942705729E-18</v>
      </c>
      <c r="M124" s="23">
        <f>Table3[[#This Row],[Probabilty hight trauma severity ]]</f>
        <v>6.7769187771473465E-17</v>
      </c>
      <c r="P124" s="22">
        <v>55</v>
      </c>
      <c r="Q124" s="22">
        <v>2.6602000000000001</v>
      </c>
      <c r="R124" s="22">
        <v>5.9245000000000001</v>
      </c>
      <c r="S124" s="22">
        <v>11.6448</v>
      </c>
      <c r="T124" s="22">
        <v>20.020900000000001</v>
      </c>
      <c r="U124" s="25">
        <f ca="1">VLOOKUP(P124,$AH$45:$AK$48,2,TRUE)*VLOOKUP(Q124,$AN$45:$AQ$48,2,TRUE)*VLOOKUP(R124,$AH$52:$AK$55,2,TRUE)*VLOOKUP(S124,$AN$52:$AQ$55,2,TRUE)*VLOOKUP(T124,$AH$59:$AK$62,2,TRUE)+RAND()</f>
        <v>0.5173040226409078</v>
      </c>
      <c r="V124" s="25">
        <f ca="1">VLOOKUP(P124,$AH$45:$AK$48,3,TRUE)*VLOOKUP(Q124,$AN$45:$AQ$48,3,TRUE)*VLOOKUP(R124,$AH$52:$AK$55,3,TRUE)*VLOOKUP(S124,$AN$52:$AQ$55,3,TRUE)*VLOOKUP(T124,$AH$59:$AK$62,3,TRUE)+RAND()</f>
        <v>0.37026502156705499</v>
      </c>
      <c r="W124" s="25">
        <f ca="1">VLOOKUP(P124,$AH$45:$AK$48,4,TRUE)*VLOOKUP(Q124,$AN$45:$AQ$48,4,TRUE)*VLOOKUP(R124,$AH$52:$AK$55,4,TRUE)*VLOOKUP(S124,$AN$52:$AQ$55,4,TRUE)*VLOOKUP(T124,$AH$59:$AK$62,4,TRUE)+RAND()</f>
        <v>0.94998255850723345</v>
      </c>
      <c r="X124" s="25">
        <f t="shared" ca="1" si="35"/>
        <v>0.94998255850723345</v>
      </c>
      <c r="AA124" s="29">
        <v>6</v>
      </c>
      <c r="AB124" s="22">
        <f t="shared" si="36"/>
        <v>55</v>
      </c>
      <c r="AC124" s="22">
        <f t="shared" si="37"/>
        <v>2.6602000000000001</v>
      </c>
      <c r="AD124" s="22">
        <f t="shared" si="38"/>
        <v>5.9245000000000001</v>
      </c>
      <c r="AE124" s="22">
        <f t="shared" si="39"/>
        <v>11.6448</v>
      </c>
      <c r="AF124" s="22">
        <f t="shared" si="40"/>
        <v>20.020900000000001</v>
      </c>
      <c r="AG124" s="22" t="str">
        <f>Table3[[#This Row],[Hair_Phenotype]]</f>
        <v>Curly_hair</v>
      </c>
      <c r="AH124" s="22" t="str">
        <f>Table3[[#This Row],[heart_rate]]</f>
        <v>Medium_PulseRate</v>
      </c>
      <c r="AI124" s="22" t="str">
        <f>Table3[[#This Row],[skin_conductance]]</f>
        <v>Normal_Conductance</v>
      </c>
      <c r="AJ124" s="22" t="str">
        <f>Table3[[#This Row],[skin_temperature]]</f>
        <v>Normal_Temperature</v>
      </c>
      <c r="AK124" s="22" t="str">
        <f>Table3[[#This Row],[cortisol_level]]</f>
        <v>AverageCL</v>
      </c>
      <c r="AL124" s="22" t="str">
        <f>Table3[[#This Row],[Systolic_BP]]</f>
        <v>Range2_LowSystolic</v>
      </c>
      <c r="AM124" s="22" t="str">
        <f>Table3[[#This Row],[Diastolic_BP]]</f>
        <v>NormalDiSystolic</v>
      </c>
      <c r="AN124" s="22">
        <f ca="1">U124*Table3[[#This Row],[Probabilty hight trauma severity ]]</f>
        <v>3.5057273445290243E-17</v>
      </c>
      <c r="AO124" s="22">
        <f ca="1">V124*Table3[[#This Row],[Probabilty medium trauma severity 2]]</f>
        <v>9.0050382578450341E-2</v>
      </c>
      <c r="AP124" s="22">
        <f ca="1">W124*Table3[[#This Row],[Probabilty low trauma severity 2]]</f>
        <v>4.7895205999016653E-18</v>
      </c>
      <c r="AQ124" s="25">
        <f t="shared" ca="1" si="41"/>
        <v>9.0050382578450341E-2</v>
      </c>
    </row>
    <row r="125" spans="2:43" x14ac:dyDescent="0.25">
      <c r="B125" s="13">
        <v>42</v>
      </c>
      <c r="C125" s="1" t="s">
        <v>14</v>
      </c>
      <c r="D125" s="1" t="s">
        <v>15</v>
      </c>
      <c r="E125" s="1" t="s">
        <v>16</v>
      </c>
      <c r="F125" s="1" t="s">
        <v>17</v>
      </c>
      <c r="G125" s="1" t="s">
        <v>18</v>
      </c>
      <c r="H125" s="1" t="s">
        <v>19</v>
      </c>
      <c r="I125" s="1" t="s">
        <v>20</v>
      </c>
      <c r="J125" s="23">
        <f>VLOOKUP(C125,$AH$70:$AK$73,2,FALSE)*VLOOKUP(D125,$AH$78:$AK$80,2,FALSE)*VLOOKUP(E125,$AM$70:$AP$72,2,FALSE)*VLOOKUP(F125,$AH$85:$AK$87,2,FALSE)*VLOOKUP(G125,$AM$77:$AP$79,2,FALSE)*VLOOKUP(H125,$AH$92:$AK$94,2,FALSE)*VLOOKUP(I125,$AM$85:$AP$87,2,FALSE)</f>
        <v>6.7769187771473465E-17</v>
      </c>
      <c r="K125" s="23">
        <f>VLOOKUP(C125,$AH$70:$AK$73,3,FALSE)*VLOOKUP(D125,$AH$78:$AK$80,3,FALSE)*VLOOKUP(E125,$AM$70:$AP$72,3,FALSE)*VLOOKUP(F125,$AH$85:$AK$87,3,FALSE)*VLOOKUP(G125,$AM$77:$AP$79,3,FALSE)*VLOOKUP(H125,$AH$92:$AK$94,3,FALSE)*VLOOKUP(I125,$AM$85:$AP$87,3,FALSE)</f>
        <v>0.24320521068216058</v>
      </c>
      <c r="L125" s="23">
        <f>VLOOKUP(C125,$AH$70:$AK$73,4,FALSE)*VLOOKUP(D125,$AH$78:$AK$80,4,FALSE)*VLOOKUP(E125,$AM$70:$AP$72,4,FALSE)*VLOOKUP(F125,$AH$85:$AK$87,4,FALSE)*VLOOKUP(G125,$AM$77:$AP$79,4,FALSE)*VLOOKUP(H125,$AH$92:$AK$94,4,FALSE)*VLOOKUP(I125,$AM$85:$AP$87,4,FALSE)</f>
        <v>5.0416931942705729E-18</v>
      </c>
      <c r="M125" s="23">
        <f>Table3[[#This Row],[Probabilty hight trauma severity ]]</f>
        <v>6.7769187771473465E-17</v>
      </c>
      <c r="P125" s="22">
        <v>37</v>
      </c>
      <c r="Q125" s="22">
        <v>2.9430000000000001</v>
      </c>
      <c r="R125" s="22">
        <v>5.2446999999999999</v>
      </c>
      <c r="S125" s="22">
        <v>10.0419</v>
      </c>
      <c r="T125" s="22">
        <v>20.0243</v>
      </c>
      <c r="U125" s="25">
        <f ca="1">VLOOKUP(P125,$AH$45:$AK$48,2,TRUE)*VLOOKUP(Q125,$AN$45:$AQ$48,2,TRUE)*VLOOKUP(R125,$AH$52:$AK$55,2,TRUE)*VLOOKUP(S125,$AN$52:$AQ$55,2,TRUE)*VLOOKUP(T125,$AH$59:$AK$62,2,TRUE)+RAND()</f>
        <v>0.94648658989858991</v>
      </c>
      <c r="V125" s="25">
        <f ca="1">VLOOKUP(P125,$AH$45:$AK$48,3,TRUE)*VLOOKUP(Q125,$AN$45:$AQ$48,3,TRUE)*VLOOKUP(R125,$AH$52:$AK$55,3,TRUE)*VLOOKUP(S125,$AN$52:$AQ$55,3,TRUE)*VLOOKUP(T125,$AH$59:$AK$62,3,TRUE)+RAND()</f>
        <v>0.42966282790698984</v>
      </c>
      <c r="W125" s="25">
        <f ca="1">VLOOKUP(P125,$AH$45:$AK$48,4,TRUE)*VLOOKUP(Q125,$AN$45:$AQ$48,4,TRUE)*VLOOKUP(R125,$AH$52:$AK$55,4,TRUE)*VLOOKUP(S125,$AN$52:$AQ$55,4,TRUE)*VLOOKUP(T125,$AH$59:$AK$62,4,TRUE)+RAND()</f>
        <v>0.27937532158800371</v>
      </c>
      <c r="X125" s="25">
        <f t="shared" ca="1" si="35"/>
        <v>0.94648658989858991</v>
      </c>
      <c r="AA125" s="29">
        <v>7</v>
      </c>
      <c r="AB125" s="22">
        <f t="shared" si="36"/>
        <v>37</v>
      </c>
      <c r="AC125" s="22">
        <f t="shared" si="37"/>
        <v>2.9430000000000001</v>
      </c>
      <c r="AD125" s="22">
        <f t="shared" si="38"/>
        <v>5.2446999999999999</v>
      </c>
      <c r="AE125" s="22">
        <f t="shared" si="39"/>
        <v>10.0419</v>
      </c>
      <c r="AF125" s="22">
        <f t="shared" si="40"/>
        <v>20.0243</v>
      </c>
      <c r="AG125" s="22" t="str">
        <f>Table3[[#This Row],[Hair_Phenotype]]</f>
        <v>Curly_hair</v>
      </c>
      <c r="AH125" s="22" t="str">
        <f>Table3[[#This Row],[heart_rate]]</f>
        <v>Medium_PulseRate</v>
      </c>
      <c r="AI125" s="22" t="str">
        <f>Table3[[#This Row],[skin_conductance]]</f>
        <v>Normal_Conductance</v>
      </c>
      <c r="AJ125" s="22" t="str">
        <f>Table3[[#This Row],[skin_temperature]]</f>
        <v>Normal_Temperature</v>
      </c>
      <c r="AK125" s="22" t="str">
        <f>Table3[[#This Row],[cortisol_level]]</f>
        <v>AverageCL</v>
      </c>
      <c r="AL125" s="22" t="str">
        <f>Table3[[#This Row],[Systolic_BP]]</f>
        <v>Range2_LowSystolic</v>
      </c>
      <c r="AM125" s="22" t="str">
        <f>Table3[[#This Row],[Diastolic_BP]]</f>
        <v>NormalDiSystolic</v>
      </c>
      <c r="AN125" s="22">
        <f ca="1">U125*Table3[[#This Row],[Probabilty hight trauma severity ]]</f>
        <v>6.4142627434019145E-17</v>
      </c>
      <c r="AO125" s="22">
        <f ca="1">V125*Table3[[#This Row],[Probabilty medium trauma severity 2]]</f>
        <v>0.10449623858341237</v>
      </c>
      <c r="AP125" s="22">
        <f ca="1">W125*Table3[[#This Row],[Probabilty low trauma severity 2]]</f>
        <v>1.4085246574973909E-18</v>
      </c>
      <c r="AQ125" s="25">
        <f t="shared" ca="1" si="41"/>
        <v>0.10449623858341237</v>
      </c>
    </row>
    <row r="126" spans="2:43" x14ac:dyDescent="0.25">
      <c r="B126" s="13">
        <v>49</v>
      </c>
      <c r="C126" s="1" t="s">
        <v>14</v>
      </c>
      <c r="D126" s="1" t="s">
        <v>15</v>
      </c>
      <c r="E126" s="1" t="s">
        <v>16</v>
      </c>
      <c r="F126" s="1" t="s">
        <v>17</v>
      </c>
      <c r="G126" s="1" t="s">
        <v>18</v>
      </c>
      <c r="H126" s="1" t="s">
        <v>19</v>
      </c>
      <c r="I126" s="1" t="s">
        <v>20</v>
      </c>
      <c r="J126" s="23">
        <f>VLOOKUP(C126,$AH$70:$AK$73,2,FALSE)*VLOOKUP(D126,$AH$78:$AK$80,2,FALSE)*VLOOKUP(E126,$AM$70:$AP$72,2,FALSE)*VLOOKUP(F126,$AH$85:$AK$87,2,FALSE)*VLOOKUP(G126,$AM$77:$AP$79,2,FALSE)*VLOOKUP(H126,$AH$92:$AK$94,2,FALSE)*VLOOKUP(I126,$AM$85:$AP$87,2,FALSE)</f>
        <v>6.7769187771473465E-17</v>
      </c>
      <c r="K126" s="23">
        <f>VLOOKUP(C126,$AH$70:$AK$73,3,FALSE)*VLOOKUP(D126,$AH$78:$AK$80,3,FALSE)*VLOOKUP(E126,$AM$70:$AP$72,3,FALSE)*VLOOKUP(F126,$AH$85:$AK$87,3,FALSE)*VLOOKUP(G126,$AM$77:$AP$79,3,FALSE)*VLOOKUP(H126,$AH$92:$AK$94,3,FALSE)*VLOOKUP(I126,$AM$85:$AP$87,3,FALSE)</f>
        <v>0.24320521068216058</v>
      </c>
      <c r="L126" s="23">
        <f>VLOOKUP(C126,$AH$70:$AK$73,4,FALSE)*VLOOKUP(D126,$AH$78:$AK$80,4,FALSE)*VLOOKUP(E126,$AM$70:$AP$72,4,FALSE)*VLOOKUP(F126,$AH$85:$AK$87,4,FALSE)*VLOOKUP(G126,$AM$77:$AP$79,4,FALSE)*VLOOKUP(H126,$AH$92:$AK$94,4,FALSE)*VLOOKUP(I126,$AM$85:$AP$87,4,FALSE)</f>
        <v>5.0416931942705729E-18</v>
      </c>
      <c r="M126" s="23">
        <f>Table3[[#This Row],[Probabilty hight trauma severity ]]</f>
        <v>6.7769187771473465E-17</v>
      </c>
      <c r="P126" s="22">
        <v>45</v>
      </c>
      <c r="Q126" s="22">
        <v>2.6737000000000002</v>
      </c>
      <c r="R126" s="22">
        <v>5.8244999999999996</v>
      </c>
      <c r="S126" s="22">
        <v>10.4635</v>
      </c>
      <c r="T126" s="22">
        <v>20.0243</v>
      </c>
      <c r="U126" s="25">
        <f ca="1">VLOOKUP(P126,$AH$45:$AK$48,2,TRUE)*VLOOKUP(Q126,$AN$45:$AQ$48,2,TRUE)*VLOOKUP(R126,$AH$52:$AK$55,2,TRUE)*VLOOKUP(S126,$AN$52:$AQ$55,2,TRUE)*VLOOKUP(T126,$AH$59:$AK$62,2,TRUE)+RAND()</f>
        <v>0.7007119364610187</v>
      </c>
      <c r="V126" s="25">
        <f ca="1">VLOOKUP(P126,$AH$45:$AK$48,3,TRUE)*VLOOKUP(Q126,$AN$45:$AQ$48,3,TRUE)*VLOOKUP(R126,$AH$52:$AK$55,3,TRUE)*VLOOKUP(S126,$AN$52:$AQ$55,3,TRUE)*VLOOKUP(T126,$AH$59:$AK$62,3,TRUE)+RAND()</f>
        <v>0.50696498338162121</v>
      </c>
      <c r="W126" s="25">
        <f ca="1">VLOOKUP(P126,$AH$45:$AK$48,4,TRUE)*VLOOKUP(Q126,$AN$45:$AQ$48,4,TRUE)*VLOOKUP(R126,$AH$52:$AK$55,4,TRUE)*VLOOKUP(S126,$AN$52:$AQ$55,4,TRUE)*VLOOKUP(T126,$AH$59:$AK$62,4,TRUE)+RAND()</f>
        <v>0.89514942562427857</v>
      </c>
      <c r="X126" s="25">
        <f t="shared" ca="1" si="35"/>
        <v>0.89514942562427857</v>
      </c>
      <c r="AA126" s="29">
        <v>8</v>
      </c>
      <c r="AB126" s="22">
        <f t="shared" si="36"/>
        <v>45</v>
      </c>
      <c r="AC126" s="22">
        <f t="shared" si="37"/>
        <v>2.6737000000000002</v>
      </c>
      <c r="AD126" s="22">
        <f t="shared" si="38"/>
        <v>5.8244999999999996</v>
      </c>
      <c r="AE126" s="22">
        <f t="shared" si="39"/>
        <v>10.4635</v>
      </c>
      <c r="AF126" s="22">
        <f t="shared" si="40"/>
        <v>20.0243</v>
      </c>
      <c r="AG126" s="22" t="str">
        <f>Table3[[#This Row],[Hair_Phenotype]]</f>
        <v>Curly_hair</v>
      </c>
      <c r="AH126" s="22" t="str">
        <f>Table3[[#This Row],[heart_rate]]</f>
        <v>Medium_PulseRate</v>
      </c>
      <c r="AI126" s="22" t="str">
        <f>Table3[[#This Row],[skin_conductance]]</f>
        <v>Normal_Conductance</v>
      </c>
      <c r="AJ126" s="22" t="str">
        <f>Table3[[#This Row],[skin_temperature]]</f>
        <v>Normal_Temperature</v>
      </c>
      <c r="AK126" s="22" t="str">
        <f>Table3[[#This Row],[cortisol_level]]</f>
        <v>AverageCL</v>
      </c>
      <c r="AL126" s="22" t="str">
        <f>Table3[[#This Row],[Systolic_BP]]</f>
        <v>Range2_LowSystolic</v>
      </c>
      <c r="AM126" s="22" t="str">
        <f>Table3[[#This Row],[Diastolic_BP]]</f>
        <v>NormalDiSystolic</v>
      </c>
      <c r="AN126" s="22">
        <f ca="1">U126*Table3[[#This Row],[Probabilty hight trauma severity ]]</f>
        <v>4.7486678795739563E-17</v>
      </c>
      <c r="AO126" s="22">
        <f ca="1">V126*Table3[[#This Row],[Probabilty medium trauma severity 2]]</f>
        <v>0.12329652559180522</v>
      </c>
      <c r="AP126" s="22">
        <f ca="1">W126*Table3[[#This Row],[Probabilty low trauma severity 2]]</f>
        <v>4.513068767025138E-18</v>
      </c>
      <c r="AQ126" s="25">
        <f t="shared" ca="1" si="41"/>
        <v>0.12329652559180522</v>
      </c>
    </row>
    <row r="127" spans="2:43" x14ac:dyDescent="0.25">
      <c r="B127" s="13">
        <v>76</v>
      </c>
      <c r="C127" s="1" t="s">
        <v>14</v>
      </c>
      <c r="D127" s="1" t="s">
        <v>15</v>
      </c>
      <c r="E127" s="1" t="s">
        <v>16</v>
      </c>
      <c r="F127" s="1" t="s">
        <v>17</v>
      </c>
      <c r="G127" s="1" t="s">
        <v>18</v>
      </c>
      <c r="H127" s="1" t="s">
        <v>19</v>
      </c>
      <c r="I127" s="1" t="s">
        <v>20</v>
      </c>
      <c r="J127" s="23">
        <f>VLOOKUP(C127,$AH$70:$AK$73,2,FALSE)*VLOOKUP(D127,$AH$78:$AK$80,2,FALSE)*VLOOKUP(E127,$AM$70:$AP$72,2,FALSE)*VLOOKUP(F127,$AH$85:$AK$87,2,FALSE)*VLOOKUP(G127,$AM$77:$AP$79,2,FALSE)*VLOOKUP(H127,$AH$92:$AK$94,2,FALSE)*VLOOKUP(I127,$AM$85:$AP$87,2,FALSE)</f>
        <v>6.7769187771473465E-17</v>
      </c>
      <c r="K127" s="23">
        <f>VLOOKUP(C127,$AH$70:$AK$73,3,FALSE)*VLOOKUP(D127,$AH$78:$AK$80,3,FALSE)*VLOOKUP(E127,$AM$70:$AP$72,3,FALSE)*VLOOKUP(F127,$AH$85:$AK$87,3,FALSE)*VLOOKUP(G127,$AM$77:$AP$79,3,FALSE)*VLOOKUP(H127,$AH$92:$AK$94,3,FALSE)*VLOOKUP(I127,$AM$85:$AP$87,3,FALSE)</f>
        <v>0.24320521068216058</v>
      </c>
      <c r="L127" s="23">
        <f>VLOOKUP(C127,$AH$70:$AK$73,4,FALSE)*VLOOKUP(D127,$AH$78:$AK$80,4,FALSE)*VLOOKUP(E127,$AM$70:$AP$72,4,FALSE)*VLOOKUP(F127,$AH$85:$AK$87,4,FALSE)*VLOOKUP(G127,$AM$77:$AP$79,4,FALSE)*VLOOKUP(H127,$AH$92:$AK$94,4,FALSE)*VLOOKUP(I127,$AM$85:$AP$87,4,FALSE)</f>
        <v>5.0416931942705729E-18</v>
      </c>
      <c r="M127" s="23">
        <f>Table3[[#This Row],[Probabilty hight trauma severity ]]</f>
        <v>6.7769187771473465E-17</v>
      </c>
      <c r="P127" s="22">
        <v>45</v>
      </c>
      <c r="Q127" s="22">
        <v>2.0924</v>
      </c>
      <c r="R127" s="22">
        <v>5.4405000000000001</v>
      </c>
      <c r="S127" s="22">
        <v>10.381</v>
      </c>
      <c r="T127" s="22">
        <v>20.025600000000001</v>
      </c>
      <c r="U127" s="25">
        <f ca="1">VLOOKUP(P127,$AH$45:$AK$48,2,TRUE)*VLOOKUP(Q127,$AN$45:$AQ$48,2,TRUE)*VLOOKUP(R127,$AH$52:$AK$55,2,TRUE)*VLOOKUP(S127,$AN$52:$AQ$55,2,TRUE)*VLOOKUP(T127,$AH$59:$AK$62,2,TRUE)+RAND()</f>
        <v>0.85462111676768016</v>
      </c>
      <c r="V127" s="25">
        <f ca="1">VLOOKUP(P127,$AH$45:$AK$48,3,TRUE)*VLOOKUP(Q127,$AN$45:$AQ$48,3,TRUE)*VLOOKUP(R127,$AH$52:$AK$55,3,TRUE)*VLOOKUP(S127,$AN$52:$AQ$55,3,TRUE)*VLOOKUP(T127,$AH$59:$AK$62,3,TRUE)+RAND()</f>
        <v>0.63900585880821403</v>
      </c>
      <c r="W127" s="25">
        <f ca="1">VLOOKUP(P127,$AH$45:$AK$48,4,TRUE)*VLOOKUP(Q127,$AN$45:$AQ$48,4,TRUE)*VLOOKUP(R127,$AH$52:$AK$55,4,TRUE)*VLOOKUP(S127,$AN$52:$AQ$55,4,TRUE)*VLOOKUP(T127,$AH$59:$AK$62,4,TRUE)+RAND()</f>
        <v>0.45439890867643895</v>
      </c>
      <c r="X127" s="25">
        <f t="shared" ca="1" si="35"/>
        <v>0.85462111676768016</v>
      </c>
      <c r="AA127" s="29">
        <v>9</v>
      </c>
      <c r="AB127" s="22">
        <f t="shared" si="36"/>
        <v>45</v>
      </c>
      <c r="AC127" s="22">
        <f t="shared" si="37"/>
        <v>2.0924</v>
      </c>
      <c r="AD127" s="22">
        <f t="shared" si="38"/>
        <v>5.4405000000000001</v>
      </c>
      <c r="AE127" s="22">
        <f t="shared" si="39"/>
        <v>10.381</v>
      </c>
      <c r="AF127" s="22">
        <f t="shared" si="40"/>
        <v>20.025600000000001</v>
      </c>
      <c r="AG127" s="22" t="str">
        <f>Table3[[#This Row],[Hair_Phenotype]]</f>
        <v>Curly_hair</v>
      </c>
      <c r="AH127" s="22" t="str">
        <f>Table3[[#This Row],[heart_rate]]</f>
        <v>Medium_PulseRate</v>
      </c>
      <c r="AI127" s="22" t="str">
        <f>Table3[[#This Row],[skin_conductance]]</f>
        <v>Normal_Conductance</v>
      </c>
      <c r="AJ127" s="22" t="str">
        <f>Table3[[#This Row],[skin_temperature]]</f>
        <v>Normal_Temperature</v>
      </c>
      <c r="AK127" s="22" t="str">
        <f>Table3[[#This Row],[cortisol_level]]</f>
        <v>AverageCL</v>
      </c>
      <c r="AL127" s="22" t="str">
        <f>Table3[[#This Row],[Systolic_BP]]</f>
        <v>Range2_LowSystolic</v>
      </c>
      <c r="AM127" s="22" t="str">
        <f>Table3[[#This Row],[Diastolic_BP]]</f>
        <v>NormalDiSystolic</v>
      </c>
      <c r="AN127" s="22">
        <f ca="1">U127*Table3[[#This Row],[Probabilty hight trauma severity ]]</f>
        <v>5.791697893569527E-17</v>
      </c>
      <c r="AO127" s="22">
        <f ca="1">V127*Table3[[#This Row],[Probabilty medium trauma severity 2]]</f>
        <v>0.15540955451858665</v>
      </c>
      <c r="AP127" s="22">
        <f ca="1">W127*Table3[[#This Row],[Probabilty low trauma severity 2]]</f>
        <v>2.2909398853579777E-18</v>
      </c>
      <c r="AQ127" s="25">
        <f t="shared" ca="1" si="41"/>
        <v>0.15540955451858665</v>
      </c>
    </row>
    <row r="128" spans="2:43" x14ac:dyDescent="0.25">
      <c r="B128" s="13">
        <v>77</v>
      </c>
      <c r="C128" s="1" t="s">
        <v>14</v>
      </c>
      <c r="D128" s="1" t="s">
        <v>15</v>
      </c>
      <c r="E128" s="1" t="s">
        <v>16</v>
      </c>
      <c r="F128" s="1" t="s">
        <v>17</v>
      </c>
      <c r="G128" s="1" t="s">
        <v>18</v>
      </c>
      <c r="H128" s="1" t="s">
        <v>19</v>
      </c>
      <c r="I128" s="1" t="s">
        <v>20</v>
      </c>
      <c r="J128" s="23">
        <f>VLOOKUP(C128,$AH$70:$AK$73,2,FALSE)*VLOOKUP(D128,$AH$78:$AK$80,2,FALSE)*VLOOKUP(E128,$AM$70:$AP$72,2,FALSE)*VLOOKUP(F128,$AH$85:$AK$87,2,FALSE)*VLOOKUP(G128,$AM$77:$AP$79,2,FALSE)*VLOOKUP(H128,$AH$92:$AK$94,2,FALSE)*VLOOKUP(I128,$AM$85:$AP$87,2,FALSE)</f>
        <v>6.7769187771473465E-17</v>
      </c>
      <c r="K128" s="23">
        <f>VLOOKUP(C128,$AH$70:$AK$73,3,FALSE)*VLOOKUP(D128,$AH$78:$AK$80,3,FALSE)*VLOOKUP(E128,$AM$70:$AP$72,3,FALSE)*VLOOKUP(F128,$AH$85:$AK$87,3,FALSE)*VLOOKUP(G128,$AM$77:$AP$79,3,FALSE)*VLOOKUP(H128,$AH$92:$AK$94,3,FALSE)*VLOOKUP(I128,$AM$85:$AP$87,3,FALSE)</f>
        <v>0.24320521068216058</v>
      </c>
      <c r="L128" s="23">
        <f>VLOOKUP(C128,$AH$70:$AK$73,4,FALSE)*VLOOKUP(D128,$AH$78:$AK$80,4,FALSE)*VLOOKUP(E128,$AM$70:$AP$72,4,FALSE)*VLOOKUP(F128,$AH$85:$AK$87,4,FALSE)*VLOOKUP(G128,$AM$77:$AP$79,4,FALSE)*VLOOKUP(H128,$AH$92:$AK$94,4,FALSE)*VLOOKUP(I128,$AM$85:$AP$87,4,FALSE)</f>
        <v>5.0416931942705729E-18</v>
      </c>
      <c r="M128" s="23">
        <f>Table3[[#This Row],[Probabilty hight trauma severity ]]</f>
        <v>6.7769187771473465E-17</v>
      </c>
      <c r="P128" s="22">
        <v>40</v>
      </c>
      <c r="Q128" s="22">
        <v>2.1320999999999999</v>
      </c>
      <c r="R128" s="22">
        <v>5.9663000000000004</v>
      </c>
      <c r="S128" s="22">
        <v>10.7598</v>
      </c>
      <c r="T128" s="22">
        <v>20.027799999999999</v>
      </c>
      <c r="U128" s="25">
        <f ca="1">VLOOKUP(P128,$AH$45:$AK$48,2,TRUE)*VLOOKUP(Q128,$AN$45:$AQ$48,2,TRUE)*VLOOKUP(R128,$AH$52:$AK$55,2,TRUE)*VLOOKUP(S128,$AN$52:$AQ$55,2,TRUE)*VLOOKUP(T128,$AH$59:$AK$62,2,TRUE)+RAND()</f>
        <v>0.8162149385205747</v>
      </c>
      <c r="V128" s="25">
        <f ca="1">VLOOKUP(P128,$AH$45:$AK$48,3,TRUE)*VLOOKUP(Q128,$AN$45:$AQ$48,3,TRUE)*VLOOKUP(R128,$AH$52:$AK$55,3,TRUE)*VLOOKUP(S128,$AN$52:$AQ$55,3,TRUE)*VLOOKUP(T128,$AH$59:$AK$62,3,TRUE)+RAND()</f>
        <v>0.2094214372901485</v>
      </c>
      <c r="W128" s="25">
        <f ca="1">VLOOKUP(P128,$AH$45:$AK$48,4,TRUE)*VLOOKUP(Q128,$AN$45:$AQ$48,4,TRUE)*VLOOKUP(R128,$AH$52:$AK$55,4,TRUE)*VLOOKUP(S128,$AN$52:$AQ$55,4,TRUE)*VLOOKUP(T128,$AH$59:$AK$62,4,TRUE)+RAND()</f>
        <v>0.88968294271201698</v>
      </c>
      <c r="X128" s="25">
        <f t="shared" ca="1" si="35"/>
        <v>0.88968294271201698</v>
      </c>
      <c r="AA128" s="29">
        <v>10</v>
      </c>
      <c r="AB128" s="22">
        <f t="shared" si="36"/>
        <v>40</v>
      </c>
      <c r="AC128" s="22">
        <f t="shared" si="37"/>
        <v>2.1320999999999999</v>
      </c>
      <c r="AD128" s="22">
        <f t="shared" si="38"/>
        <v>5.9663000000000004</v>
      </c>
      <c r="AE128" s="22">
        <f t="shared" si="39"/>
        <v>10.7598</v>
      </c>
      <c r="AF128" s="22">
        <f t="shared" si="40"/>
        <v>20.027799999999999</v>
      </c>
      <c r="AG128" s="22" t="str">
        <f>Table3[[#This Row],[Hair_Phenotype]]</f>
        <v>Curly_hair</v>
      </c>
      <c r="AH128" s="22" t="str">
        <f>Table3[[#This Row],[heart_rate]]</f>
        <v>Medium_PulseRate</v>
      </c>
      <c r="AI128" s="22" t="str">
        <f>Table3[[#This Row],[skin_conductance]]</f>
        <v>Normal_Conductance</v>
      </c>
      <c r="AJ128" s="22" t="str">
        <f>Table3[[#This Row],[skin_temperature]]</f>
        <v>Normal_Temperature</v>
      </c>
      <c r="AK128" s="22" t="str">
        <f>Table3[[#This Row],[cortisol_level]]</f>
        <v>AverageCL</v>
      </c>
      <c r="AL128" s="22" t="str">
        <f>Table3[[#This Row],[Systolic_BP]]</f>
        <v>Range2_LowSystolic</v>
      </c>
      <c r="AM128" s="22" t="str">
        <f>Table3[[#This Row],[Diastolic_BP]]</f>
        <v>NormalDiSystolic</v>
      </c>
      <c r="AN128" s="22">
        <f ca="1">U128*Table3[[#This Row],[Probabilty hight trauma severity ]]</f>
        <v>5.5314223430482494E-17</v>
      </c>
      <c r="AO128" s="22">
        <f ca="1">V128*Table3[[#This Row],[Probabilty medium trauma severity 2]]</f>
        <v>5.0932384777511448E-2</v>
      </c>
      <c r="AP128" s="22">
        <f ca="1">W128*Table3[[#This Row],[Probabilty low trauma severity 2]]</f>
        <v>4.4855084373297922E-18</v>
      </c>
      <c r="AQ128" s="25">
        <f t="shared" ca="1" si="41"/>
        <v>5.0932384777511448E-2</v>
      </c>
    </row>
    <row r="129" spans="2:43" x14ac:dyDescent="0.25">
      <c r="B129" s="13">
        <v>86</v>
      </c>
      <c r="C129" s="1" t="s">
        <v>14</v>
      </c>
      <c r="D129" s="1" t="s">
        <v>15</v>
      </c>
      <c r="E129" s="1" t="s">
        <v>16</v>
      </c>
      <c r="F129" s="1" t="s">
        <v>17</v>
      </c>
      <c r="G129" s="1" t="s">
        <v>18</v>
      </c>
      <c r="H129" s="1" t="s">
        <v>19</v>
      </c>
      <c r="I129" s="1" t="s">
        <v>20</v>
      </c>
      <c r="J129" s="23">
        <f>VLOOKUP(C129,$AH$70:$AK$73,2,FALSE)*VLOOKUP(D129,$AH$78:$AK$80,2,FALSE)*VLOOKUP(E129,$AM$70:$AP$72,2,FALSE)*VLOOKUP(F129,$AH$85:$AK$87,2,FALSE)*VLOOKUP(G129,$AM$77:$AP$79,2,FALSE)*VLOOKUP(H129,$AH$92:$AK$94,2,FALSE)*VLOOKUP(I129,$AM$85:$AP$87,2,FALSE)</f>
        <v>6.7769187771473465E-17</v>
      </c>
      <c r="K129" s="23">
        <f>VLOOKUP(C129,$AH$70:$AK$73,3,FALSE)*VLOOKUP(D129,$AH$78:$AK$80,3,FALSE)*VLOOKUP(E129,$AM$70:$AP$72,3,FALSE)*VLOOKUP(F129,$AH$85:$AK$87,3,FALSE)*VLOOKUP(G129,$AM$77:$AP$79,3,FALSE)*VLOOKUP(H129,$AH$92:$AK$94,3,FALSE)*VLOOKUP(I129,$AM$85:$AP$87,3,FALSE)</f>
        <v>0.24320521068216058</v>
      </c>
      <c r="L129" s="23">
        <f>VLOOKUP(C129,$AH$70:$AK$73,4,FALSE)*VLOOKUP(D129,$AH$78:$AK$80,4,FALSE)*VLOOKUP(E129,$AM$70:$AP$72,4,FALSE)*VLOOKUP(F129,$AH$85:$AK$87,4,FALSE)*VLOOKUP(G129,$AM$77:$AP$79,4,FALSE)*VLOOKUP(H129,$AH$92:$AK$94,4,FALSE)*VLOOKUP(I129,$AM$85:$AP$87,4,FALSE)</f>
        <v>5.0416931942705729E-18</v>
      </c>
      <c r="M129" s="23">
        <f>Table3[[#This Row],[Probabilty hight trauma severity ]]</f>
        <v>6.7769187771473465E-17</v>
      </c>
      <c r="P129" s="22">
        <v>40</v>
      </c>
      <c r="Q129" s="22">
        <v>2.7170999999999998</v>
      </c>
      <c r="R129" s="22">
        <v>5.5072999999999999</v>
      </c>
      <c r="S129" s="22">
        <v>10.670199999999999</v>
      </c>
      <c r="T129" s="22">
        <v>20.029</v>
      </c>
      <c r="U129" s="25">
        <f ca="1">VLOOKUP(P129,$AH$45:$AK$48,2,TRUE)*VLOOKUP(Q129,$AN$45:$AQ$48,2,TRUE)*VLOOKUP(R129,$AH$52:$AK$55,2,TRUE)*VLOOKUP(S129,$AN$52:$AQ$55,2,TRUE)*VLOOKUP(T129,$AH$59:$AK$62,2,TRUE)+RAND()</f>
        <v>5.0939720571580138E-2</v>
      </c>
      <c r="V129" s="25">
        <f ca="1">VLOOKUP(P129,$AH$45:$AK$48,3,TRUE)*VLOOKUP(Q129,$AN$45:$AQ$48,3,TRUE)*VLOOKUP(R129,$AH$52:$AK$55,3,TRUE)*VLOOKUP(S129,$AN$52:$AQ$55,3,TRUE)*VLOOKUP(T129,$AH$59:$AK$62,3,TRUE)+RAND()</f>
        <v>0.17676963942999446</v>
      </c>
      <c r="W129" s="25">
        <f ca="1">VLOOKUP(P129,$AH$45:$AK$48,4,TRUE)*VLOOKUP(Q129,$AN$45:$AQ$48,4,TRUE)*VLOOKUP(R129,$AH$52:$AK$55,4,TRUE)*VLOOKUP(S129,$AN$52:$AQ$55,4,TRUE)*VLOOKUP(T129,$AH$59:$AK$62,4,TRUE)+RAND()</f>
        <v>0.81317165026733884</v>
      </c>
      <c r="X129" s="25">
        <f t="shared" ca="1" si="35"/>
        <v>0.81317165026733884</v>
      </c>
      <c r="AA129" s="29">
        <v>11</v>
      </c>
      <c r="AB129" s="22">
        <f t="shared" si="36"/>
        <v>40</v>
      </c>
      <c r="AC129" s="22">
        <f t="shared" si="37"/>
        <v>2.7170999999999998</v>
      </c>
      <c r="AD129" s="22">
        <f t="shared" si="38"/>
        <v>5.5072999999999999</v>
      </c>
      <c r="AE129" s="22">
        <f t="shared" si="39"/>
        <v>10.670199999999999</v>
      </c>
      <c r="AF129" s="22">
        <f t="shared" si="40"/>
        <v>20.029</v>
      </c>
      <c r="AG129" s="22" t="str">
        <f>Table3[[#This Row],[Hair_Phenotype]]</f>
        <v>Curly_hair</v>
      </c>
      <c r="AH129" s="22" t="str">
        <f>Table3[[#This Row],[heart_rate]]</f>
        <v>Medium_PulseRate</v>
      </c>
      <c r="AI129" s="22" t="str">
        <f>Table3[[#This Row],[skin_conductance]]</f>
        <v>Normal_Conductance</v>
      </c>
      <c r="AJ129" s="22" t="str">
        <f>Table3[[#This Row],[skin_temperature]]</f>
        <v>Normal_Temperature</v>
      </c>
      <c r="AK129" s="22" t="str">
        <f>Table3[[#This Row],[cortisol_level]]</f>
        <v>AverageCL</v>
      </c>
      <c r="AL129" s="22" t="str">
        <f>Table3[[#This Row],[Systolic_BP]]</f>
        <v>Range2_LowSystolic</v>
      </c>
      <c r="AM129" s="22" t="str">
        <f>Table3[[#This Row],[Diastolic_BP]]</f>
        <v>NormalDiSystolic</v>
      </c>
      <c r="AN129" s="22">
        <f ca="1">U129*Table3[[#This Row],[Probabilty hight trauma severity ]]</f>
        <v>3.452143488441804E-18</v>
      </c>
      <c r="AO129" s="22">
        <f ca="1">V129*Table3[[#This Row],[Probabilty medium trauma severity 2]]</f>
        <v>4.2991297399781365E-2</v>
      </c>
      <c r="AP129" s="22">
        <f ca="1">W129*Table3[[#This Row],[Probabilty low trauma severity 2]]</f>
        <v>4.0997619749266127E-18</v>
      </c>
      <c r="AQ129" s="25">
        <f t="shared" ca="1" si="41"/>
        <v>4.2991297399781365E-2</v>
      </c>
    </row>
    <row r="130" spans="2:43" x14ac:dyDescent="0.25">
      <c r="B130" s="13">
        <v>21</v>
      </c>
      <c r="C130" s="1" t="s">
        <v>30</v>
      </c>
      <c r="D130" s="1" t="s">
        <v>15</v>
      </c>
      <c r="E130" s="1" t="s">
        <v>16</v>
      </c>
      <c r="F130" s="1" t="s">
        <v>17</v>
      </c>
      <c r="G130" s="1" t="s">
        <v>18</v>
      </c>
      <c r="H130" s="1" t="s">
        <v>19</v>
      </c>
      <c r="I130" s="1" t="s">
        <v>20</v>
      </c>
      <c r="J130" s="23">
        <f>VLOOKUP(C130,$AH$70:$AK$73,2,FALSE)*VLOOKUP(D130,$AH$78:$AK$80,2,FALSE)*VLOOKUP(E130,$AM$70:$AP$72,2,FALSE)*VLOOKUP(F130,$AH$85:$AK$87,2,FALSE)*VLOOKUP(G130,$AM$77:$AP$79,2,FALSE)*VLOOKUP(H130,$AH$92:$AK$94,2,FALSE)*VLOOKUP(I130,$AM$85:$AP$87,2,FALSE)</f>
        <v>6.4337836491905191E-17</v>
      </c>
      <c r="K130" s="23">
        <f>VLOOKUP(C130,$AH$70:$AK$73,3,FALSE)*VLOOKUP(D130,$AH$78:$AK$80,3,FALSE)*VLOOKUP(E130,$AM$70:$AP$72,3,FALSE)*VLOOKUP(F130,$AH$85:$AK$87,3,FALSE)*VLOOKUP(G130,$AM$77:$AP$79,3,FALSE)*VLOOKUP(H130,$AH$92:$AK$94,3,FALSE)*VLOOKUP(I130,$AM$85:$AP$87,3,FALSE)</f>
        <v>0.23916525701634397</v>
      </c>
      <c r="L130" s="23">
        <f>VLOOKUP(C130,$AH$70:$AK$73,4,FALSE)*VLOOKUP(D130,$AH$78:$AK$80,4,FALSE)*VLOOKUP(E130,$AM$70:$AP$72,4,FALSE)*VLOOKUP(F130,$AH$85:$AK$87,4,FALSE)*VLOOKUP(G130,$AM$77:$AP$79,4,FALSE)*VLOOKUP(H130,$AH$92:$AK$94,4,FALSE)*VLOOKUP(I130,$AM$85:$AP$87,4,FALSE)</f>
        <v>5.2131793573410004E-18</v>
      </c>
      <c r="M130" s="23">
        <f>Table3[[#This Row],[Probabilty hight trauma severity ]]</f>
        <v>6.4337836491905191E-17</v>
      </c>
      <c r="P130" s="22">
        <v>59</v>
      </c>
      <c r="Q130" s="22">
        <v>2.5103</v>
      </c>
      <c r="R130" s="22">
        <v>5.7267000000000001</v>
      </c>
      <c r="S130" s="22">
        <v>11.903700000000001</v>
      </c>
      <c r="T130" s="22">
        <v>20.0336</v>
      </c>
      <c r="U130" s="25">
        <f ca="1">VLOOKUP(P130,$AH$45:$AK$48,2,TRUE)*VLOOKUP(Q130,$AN$45:$AQ$48,2,TRUE)*VLOOKUP(R130,$AH$52:$AK$55,2,TRUE)*VLOOKUP(S130,$AN$52:$AQ$55,2,TRUE)*VLOOKUP(T130,$AH$59:$AK$62,2,TRUE)+RAND()</f>
        <v>0.20906223332169727</v>
      </c>
      <c r="V130" s="25">
        <f ca="1">VLOOKUP(P130,$AH$45:$AK$48,3,TRUE)*VLOOKUP(Q130,$AN$45:$AQ$48,3,TRUE)*VLOOKUP(R130,$AH$52:$AK$55,3,TRUE)*VLOOKUP(S130,$AN$52:$AQ$55,3,TRUE)*VLOOKUP(T130,$AH$59:$AK$62,3,TRUE)+RAND()</f>
        <v>0.79604060840462765</v>
      </c>
      <c r="W130" s="25">
        <f ca="1">VLOOKUP(P130,$AH$45:$AK$48,4,TRUE)*VLOOKUP(Q130,$AN$45:$AQ$48,4,TRUE)*VLOOKUP(R130,$AH$52:$AK$55,4,TRUE)*VLOOKUP(S130,$AN$52:$AQ$55,4,TRUE)*VLOOKUP(T130,$AH$59:$AK$62,4,TRUE)+RAND()</f>
        <v>0.11290409480760699</v>
      </c>
      <c r="X130" s="25">
        <f t="shared" ca="1" si="35"/>
        <v>0.79604060840462765</v>
      </c>
      <c r="AA130" s="29">
        <v>12</v>
      </c>
      <c r="AB130" s="22">
        <f t="shared" si="36"/>
        <v>59</v>
      </c>
      <c r="AC130" s="22">
        <f t="shared" si="37"/>
        <v>2.5103</v>
      </c>
      <c r="AD130" s="22">
        <f t="shared" si="38"/>
        <v>5.7267000000000001</v>
      </c>
      <c r="AE130" s="22">
        <f t="shared" si="39"/>
        <v>11.903700000000001</v>
      </c>
      <c r="AF130" s="22">
        <f t="shared" si="40"/>
        <v>20.0336</v>
      </c>
      <c r="AG130" s="22" t="str">
        <f>Table3[[#This Row],[Hair_Phenotype]]</f>
        <v>Straight_hair</v>
      </c>
      <c r="AH130" s="22" t="str">
        <f>Table3[[#This Row],[heart_rate]]</f>
        <v>Medium_PulseRate</v>
      </c>
      <c r="AI130" s="22" t="str">
        <f>Table3[[#This Row],[skin_conductance]]</f>
        <v>Normal_Conductance</v>
      </c>
      <c r="AJ130" s="22" t="str">
        <f>Table3[[#This Row],[skin_temperature]]</f>
        <v>Normal_Temperature</v>
      </c>
      <c r="AK130" s="22" t="str">
        <f>Table3[[#This Row],[cortisol_level]]</f>
        <v>AverageCL</v>
      </c>
      <c r="AL130" s="22" t="str">
        <f>Table3[[#This Row],[Systolic_BP]]</f>
        <v>Range2_LowSystolic</v>
      </c>
      <c r="AM130" s="22" t="str">
        <f>Table3[[#This Row],[Diastolic_BP]]</f>
        <v>NormalDiSystolic</v>
      </c>
      <c r="AN130" s="22">
        <f ca="1">U130*Table3[[#This Row],[Probabilty hight trauma severity ]]</f>
        <v>1.3450611784083892E-17</v>
      </c>
      <c r="AO130" s="22">
        <f ca="1">V130*Table3[[#This Row],[Probabilty medium trauma severity 2]]</f>
        <v>0.1903852567045396</v>
      </c>
      <c r="AP130" s="22">
        <f ca="1">W130*Table3[[#This Row],[Probabilty low trauma severity 2]]</f>
        <v>5.8858929641028802E-19</v>
      </c>
      <c r="AQ130" s="25">
        <f t="shared" ca="1" si="41"/>
        <v>0.1903852567045396</v>
      </c>
    </row>
    <row r="131" spans="2:43" x14ac:dyDescent="0.25">
      <c r="B131" s="13">
        <v>24</v>
      </c>
      <c r="C131" s="1" t="s">
        <v>30</v>
      </c>
      <c r="D131" s="1" t="s">
        <v>15</v>
      </c>
      <c r="E131" s="1" t="s">
        <v>16</v>
      </c>
      <c r="F131" s="1" t="s">
        <v>17</v>
      </c>
      <c r="G131" s="1" t="s">
        <v>18</v>
      </c>
      <c r="H131" s="1" t="s">
        <v>19</v>
      </c>
      <c r="I131" s="1" t="s">
        <v>20</v>
      </c>
      <c r="J131" s="23">
        <f>VLOOKUP(C131,$AH$70:$AK$73,2,FALSE)*VLOOKUP(D131,$AH$78:$AK$80,2,FALSE)*VLOOKUP(E131,$AM$70:$AP$72,2,FALSE)*VLOOKUP(F131,$AH$85:$AK$87,2,FALSE)*VLOOKUP(G131,$AM$77:$AP$79,2,FALSE)*VLOOKUP(H131,$AH$92:$AK$94,2,FALSE)*VLOOKUP(I131,$AM$85:$AP$87,2,FALSE)</f>
        <v>6.4337836491905191E-17</v>
      </c>
      <c r="K131" s="23">
        <f>VLOOKUP(C131,$AH$70:$AK$73,3,FALSE)*VLOOKUP(D131,$AH$78:$AK$80,3,FALSE)*VLOOKUP(E131,$AM$70:$AP$72,3,FALSE)*VLOOKUP(F131,$AH$85:$AK$87,3,FALSE)*VLOOKUP(G131,$AM$77:$AP$79,3,FALSE)*VLOOKUP(H131,$AH$92:$AK$94,3,FALSE)*VLOOKUP(I131,$AM$85:$AP$87,3,FALSE)</f>
        <v>0.23916525701634397</v>
      </c>
      <c r="L131" s="23">
        <f>VLOOKUP(C131,$AH$70:$AK$73,4,FALSE)*VLOOKUP(D131,$AH$78:$AK$80,4,FALSE)*VLOOKUP(E131,$AM$70:$AP$72,4,FALSE)*VLOOKUP(F131,$AH$85:$AK$87,4,FALSE)*VLOOKUP(G131,$AM$77:$AP$79,4,FALSE)*VLOOKUP(H131,$AH$92:$AK$94,4,FALSE)*VLOOKUP(I131,$AM$85:$AP$87,4,FALSE)</f>
        <v>5.2131793573410004E-18</v>
      </c>
      <c r="M131" s="23">
        <f>Table3[[#This Row],[Probabilty hight trauma severity ]]</f>
        <v>6.4337836491905191E-17</v>
      </c>
      <c r="P131" s="22">
        <v>33</v>
      </c>
      <c r="Q131" s="22">
        <v>2.9062000000000001</v>
      </c>
      <c r="R131" s="22">
        <v>5.3183999999999996</v>
      </c>
      <c r="S131" s="22">
        <v>11.4884</v>
      </c>
      <c r="T131" s="22">
        <v>20.037199999999999</v>
      </c>
      <c r="U131" s="25">
        <f ca="1">VLOOKUP(P131,$AH$45:$AK$48,2,TRUE)*VLOOKUP(Q131,$AN$45:$AQ$48,2,TRUE)*VLOOKUP(R131,$AH$52:$AK$55,2,TRUE)*VLOOKUP(S131,$AN$52:$AQ$55,2,TRUE)*VLOOKUP(T131,$AH$59:$AK$62,2,TRUE)+RAND()</f>
        <v>0.94461067063242554</v>
      </c>
      <c r="V131" s="25">
        <f ca="1">VLOOKUP(P131,$AH$45:$AK$48,3,TRUE)*VLOOKUP(Q131,$AN$45:$AQ$48,3,TRUE)*VLOOKUP(R131,$AH$52:$AK$55,3,TRUE)*VLOOKUP(S131,$AN$52:$AQ$55,3,TRUE)*VLOOKUP(T131,$AH$59:$AK$62,3,TRUE)+RAND()</f>
        <v>0.48031388942857756</v>
      </c>
      <c r="W131" s="25">
        <f ca="1">VLOOKUP(P131,$AH$45:$AK$48,4,TRUE)*VLOOKUP(Q131,$AN$45:$AQ$48,4,TRUE)*VLOOKUP(R131,$AH$52:$AK$55,4,TRUE)*VLOOKUP(S131,$AN$52:$AQ$55,4,TRUE)*VLOOKUP(T131,$AH$59:$AK$62,4,TRUE)+RAND()</f>
        <v>5.0361918610780321E-2</v>
      </c>
      <c r="X131" s="25">
        <f t="shared" ca="1" si="35"/>
        <v>0.94461067063242554</v>
      </c>
      <c r="AA131" s="29">
        <v>13</v>
      </c>
      <c r="AB131" s="22">
        <f t="shared" si="36"/>
        <v>33</v>
      </c>
      <c r="AC131" s="22">
        <f t="shared" si="37"/>
        <v>2.9062000000000001</v>
      </c>
      <c r="AD131" s="22">
        <f t="shared" si="38"/>
        <v>5.3183999999999996</v>
      </c>
      <c r="AE131" s="22">
        <f t="shared" si="39"/>
        <v>11.4884</v>
      </c>
      <c r="AF131" s="22">
        <f t="shared" si="40"/>
        <v>20.037199999999999</v>
      </c>
      <c r="AG131" s="22" t="str">
        <f>Table3[[#This Row],[Hair_Phenotype]]</f>
        <v>Straight_hair</v>
      </c>
      <c r="AH131" s="22" t="str">
        <f>Table3[[#This Row],[heart_rate]]</f>
        <v>Medium_PulseRate</v>
      </c>
      <c r="AI131" s="22" t="str">
        <f>Table3[[#This Row],[skin_conductance]]</f>
        <v>Normal_Conductance</v>
      </c>
      <c r="AJ131" s="22" t="str">
        <f>Table3[[#This Row],[skin_temperature]]</f>
        <v>Normal_Temperature</v>
      </c>
      <c r="AK131" s="22" t="str">
        <f>Table3[[#This Row],[cortisol_level]]</f>
        <v>AverageCL</v>
      </c>
      <c r="AL131" s="22" t="str">
        <f>Table3[[#This Row],[Systolic_BP]]</f>
        <v>Range2_LowSystolic</v>
      </c>
      <c r="AM131" s="22" t="str">
        <f>Table3[[#This Row],[Diastolic_BP]]</f>
        <v>NormalDiSystolic</v>
      </c>
      <c r="AN131" s="22">
        <f ca="1">U131*Table3[[#This Row],[Probabilty hight trauma severity ]]</f>
        <v>6.0774206875657904E-17</v>
      </c>
      <c r="AO131" s="22">
        <f ca="1">V131*Table3[[#This Row],[Probabilty medium trauma severity 2]]</f>
        <v>0.11487439481370557</v>
      </c>
      <c r="AP131" s="22">
        <f ca="1">W131*Table3[[#This Row],[Probabilty low trauma severity 2]]</f>
        <v>2.6254571449780752E-19</v>
      </c>
      <c r="AQ131" s="25">
        <f t="shared" ca="1" si="41"/>
        <v>0.11487439481370557</v>
      </c>
    </row>
    <row r="132" spans="2:43" x14ac:dyDescent="0.25">
      <c r="B132" s="13">
        <v>30</v>
      </c>
      <c r="C132" s="1" t="s">
        <v>30</v>
      </c>
      <c r="D132" s="1" t="s">
        <v>15</v>
      </c>
      <c r="E132" s="1" t="s">
        <v>16</v>
      </c>
      <c r="F132" s="1" t="s">
        <v>17</v>
      </c>
      <c r="G132" s="1" t="s">
        <v>18</v>
      </c>
      <c r="H132" s="1" t="s">
        <v>19</v>
      </c>
      <c r="I132" s="1" t="s">
        <v>20</v>
      </c>
      <c r="J132" s="23">
        <f>VLOOKUP(C132,$AH$70:$AK$73,2,FALSE)*VLOOKUP(D132,$AH$78:$AK$80,2,FALSE)*VLOOKUP(E132,$AM$70:$AP$72,2,FALSE)*VLOOKUP(F132,$AH$85:$AK$87,2,FALSE)*VLOOKUP(G132,$AM$77:$AP$79,2,FALSE)*VLOOKUP(H132,$AH$92:$AK$94,2,FALSE)*VLOOKUP(I132,$AM$85:$AP$87,2,FALSE)</f>
        <v>6.4337836491905191E-17</v>
      </c>
      <c r="K132" s="23">
        <f>VLOOKUP(C132,$AH$70:$AK$73,3,FALSE)*VLOOKUP(D132,$AH$78:$AK$80,3,FALSE)*VLOOKUP(E132,$AM$70:$AP$72,3,FALSE)*VLOOKUP(F132,$AH$85:$AK$87,3,FALSE)*VLOOKUP(G132,$AM$77:$AP$79,3,FALSE)*VLOOKUP(H132,$AH$92:$AK$94,3,FALSE)*VLOOKUP(I132,$AM$85:$AP$87,3,FALSE)</f>
        <v>0.23916525701634397</v>
      </c>
      <c r="L132" s="23">
        <f>VLOOKUP(C132,$AH$70:$AK$73,4,FALSE)*VLOOKUP(D132,$AH$78:$AK$80,4,FALSE)*VLOOKUP(E132,$AM$70:$AP$72,4,FALSE)*VLOOKUP(F132,$AH$85:$AK$87,4,FALSE)*VLOOKUP(G132,$AM$77:$AP$79,4,FALSE)*VLOOKUP(H132,$AH$92:$AK$94,4,FALSE)*VLOOKUP(I132,$AM$85:$AP$87,4,FALSE)</f>
        <v>5.2131793573410004E-18</v>
      </c>
      <c r="M132" s="23">
        <f>Table3[[#This Row],[Probabilty hight trauma severity ]]</f>
        <v>6.4337836491905191E-17</v>
      </c>
      <c r="P132" s="22">
        <v>43</v>
      </c>
      <c r="Q132" s="22">
        <v>2.3542999999999998</v>
      </c>
      <c r="R132" s="22">
        <v>5.9821999999999997</v>
      </c>
      <c r="S132" s="22">
        <v>10.481</v>
      </c>
      <c r="T132" s="22">
        <v>20.043800000000001</v>
      </c>
      <c r="U132" s="25">
        <f ca="1">VLOOKUP(P132,$AH$45:$AK$48,2,TRUE)*VLOOKUP(Q132,$AN$45:$AQ$48,2,TRUE)*VLOOKUP(R132,$AH$52:$AK$55,2,TRUE)*VLOOKUP(S132,$AN$52:$AQ$55,2,TRUE)*VLOOKUP(T132,$AH$59:$AK$62,2,TRUE)+RAND()</f>
        <v>0.43184103866320589</v>
      </c>
      <c r="V132" s="25">
        <f ca="1">VLOOKUP(P132,$AH$45:$AK$48,3,TRUE)*VLOOKUP(Q132,$AN$45:$AQ$48,3,TRUE)*VLOOKUP(R132,$AH$52:$AK$55,3,TRUE)*VLOOKUP(S132,$AN$52:$AQ$55,3,TRUE)*VLOOKUP(T132,$AH$59:$AK$62,3,TRUE)+RAND()</f>
        <v>0.53862676582724511</v>
      </c>
      <c r="W132" s="25">
        <f ca="1">VLOOKUP(P132,$AH$45:$AK$48,4,TRUE)*VLOOKUP(Q132,$AN$45:$AQ$48,4,TRUE)*VLOOKUP(R132,$AH$52:$AK$55,4,TRUE)*VLOOKUP(S132,$AN$52:$AQ$55,4,TRUE)*VLOOKUP(T132,$AH$59:$AK$62,4,TRUE)+RAND()</f>
        <v>0.27696333722676647</v>
      </c>
      <c r="X132" s="25">
        <f t="shared" ca="1" si="35"/>
        <v>0.53862676582724511</v>
      </c>
      <c r="AA132" s="29">
        <v>14</v>
      </c>
      <c r="AB132" s="22">
        <f t="shared" si="36"/>
        <v>43</v>
      </c>
      <c r="AC132" s="22">
        <f t="shared" si="37"/>
        <v>2.3542999999999998</v>
      </c>
      <c r="AD132" s="22">
        <f t="shared" si="38"/>
        <v>5.9821999999999997</v>
      </c>
      <c r="AE132" s="22">
        <f t="shared" si="39"/>
        <v>10.481</v>
      </c>
      <c r="AF132" s="22">
        <f t="shared" si="40"/>
        <v>20.043800000000001</v>
      </c>
      <c r="AG132" s="22" t="str">
        <f>Table3[[#This Row],[Hair_Phenotype]]</f>
        <v>Straight_hair</v>
      </c>
      <c r="AH132" s="22" t="str">
        <f>Table3[[#This Row],[heart_rate]]</f>
        <v>Medium_PulseRate</v>
      </c>
      <c r="AI132" s="22" t="str">
        <f>Table3[[#This Row],[skin_conductance]]</f>
        <v>Normal_Conductance</v>
      </c>
      <c r="AJ132" s="22" t="str">
        <f>Table3[[#This Row],[skin_temperature]]</f>
        <v>Normal_Temperature</v>
      </c>
      <c r="AK132" s="22" t="str">
        <f>Table3[[#This Row],[cortisol_level]]</f>
        <v>AverageCL</v>
      </c>
      <c r="AL132" s="22" t="str">
        <f>Table3[[#This Row],[Systolic_BP]]</f>
        <v>Range2_LowSystolic</v>
      </c>
      <c r="AM132" s="22" t="str">
        <f>Table3[[#This Row],[Diastolic_BP]]</f>
        <v>NormalDiSystolic</v>
      </c>
      <c r="AN132" s="22">
        <f ca="1">U132*Table3[[#This Row],[Probabilty hight trauma severity ]]</f>
        <v>2.7783718136007846E-17</v>
      </c>
      <c r="AO132" s="22">
        <f ca="1">V132*Table3[[#This Row],[Probabilty medium trauma severity 2]]</f>
        <v>0.1288208088849552</v>
      </c>
      <c r="AP132" s="22">
        <f ca="1">W132*Table3[[#This Row],[Probabilty low trauma severity 2]]</f>
        <v>1.4438595523708533E-18</v>
      </c>
      <c r="AQ132" s="25">
        <f t="shared" ca="1" si="41"/>
        <v>0.1288208088849552</v>
      </c>
    </row>
    <row r="133" spans="2:43" x14ac:dyDescent="0.25">
      <c r="B133" s="13">
        <v>80</v>
      </c>
      <c r="C133" s="1" t="s">
        <v>30</v>
      </c>
      <c r="D133" s="1" t="s">
        <v>15</v>
      </c>
      <c r="E133" s="1" t="s">
        <v>16</v>
      </c>
      <c r="F133" s="1" t="s">
        <v>17</v>
      </c>
      <c r="G133" s="1" t="s">
        <v>18</v>
      </c>
      <c r="H133" s="1" t="s">
        <v>19</v>
      </c>
      <c r="I133" s="1" t="s">
        <v>20</v>
      </c>
      <c r="J133" s="23">
        <f>VLOOKUP(C133,$AH$70:$AK$73,2,FALSE)*VLOOKUP(D133,$AH$78:$AK$80,2,FALSE)*VLOOKUP(E133,$AM$70:$AP$72,2,FALSE)*VLOOKUP(F133,$AH$85:$AK$87,2,FALSE)*VLOOKUP(G133,$AM$77:$AP$79,2,FALSE)*VLOOKUP(H133,$AH$92:$AK$94,2,FALSE)*VLOOKUP(I133,$AM$85:$AP$87,2,FALSE)</f>
        <v>6.4337836491905191E-17</v>
      </c>
      <c r="K133" s="23">
        <f>VLOOKUP(C133,$AH$70:$AK$73,3,FALSE)*VLOOKUP(D133,$AH$78:$AK$80,3,FALSE)*VLOOKUP(E133,$AM$70:$AP$72,3,FALSE)*VLOOKUP(F133,$AH$85:$AK$87,3,FALSE)*VLOOKUP(G133,$AM$77:$AP$79,3,FALSE)*VLOOKUP(H133,$AH$92:$AK$94,3,FALSE)*VLOOKUP(I133,$AM$85:$AP$87,3,FALSE)</f>
        <v>0.23916525701634397</v>
      </c>
      <c r="L133" s="23">
        <f>VLOOKUP(C133,$AH$70:$AK$73,4,FALSE)*VLOOKUP(D133,$AH$78:$AK$80,4,FALSE)*VLOOKUP(E133,$AM$70:$AP$72,4,FALSE)*VLOOKUP(F133,$AH$85:$AK$87,4,FALSE)*VLOOKUP(G133,$AM$77:$AP$79,4,FALSE)*VLOOKUP(H133,$AH$92:$AK$94,4,FALSE)*VLOOKUP(I133,$AM$85:$AP$87,4,FALSE)</f>
        <v>5.2131793573410004E-18</v>
      </c>
      <c r="M133" s="23">
        <f>Table3[[#This Row],[Probabilty hight trauma severity ]]</f>
        <v>6.4337836491905191E-17</v>
      </c>
      <c r="P133" s="22">
        <v>46</v>
      </c>
      <c r="Q133" s="22">
        <v>2.8633000000000002</v>
      </c>
      <c r="R133" s="22">
        <v>5.5542999999999996</v>
      </c>
      <c r="S133" s="22">
        <v>10.967599999999999</v>
      </c>
      <c r="T133" s="22">
        <v>20.046099999999999</v>
      </c>
      <c r="U133" s="25">
        <f ca="1">VLOOKUP(P133,$AH$45:$AK$48,2,TRUE)*VLOOKUP(Q133,$AN$45:$AQ$48,2,TRUE)*VLOOKUP(R133,$AH$52:$AK$55,2,TRUE)*VLOOKUP(S133,$AN$52:$AQ$55,2,TRUE)*VLOOKUP(T133,$AH$59:$AK$62,2,TRUE)+RAND()</f>
        <v>0.11414726191850355</v>
      </c>
      <c r="V133" s="25">
        <f ca="1">VLOOKUP(P133,$AH$45:$AK$48,3,TRUE)*VLOOKUP(Q133,$AN$45:$AQ$48,3,TRUE)*VLOOKUP(R133,$AH$52:$AK$55,3,TRUE)*VLOOKUP(S133,$AN$52:$AQ$55,3,TRUE)*VLOOKUP(T133,$AH$59:$AK$62,3,TRUE)+RAND()</f>
        <v>0.42753054381742484</v>
      </c>
      <c r="W133" s="25">
        <f ca="1">VLOOKUP(P133,$AH$45:$AK$48,4,TRUE)*VLOOKUP(Q133,$AN$45:$AQ$48,4,TRUE)*VLOOKUP(R133,$AH$52:$AK$55,4,TRUE)*VLOOKUP(S133,$AN$52:$AQ$55,4,TRUE)*VLOOKUP(T133,$AH$59:$AK$62,4,TRUE)+RAND()</f>
        <v>0.83189682167527135</v>
      </c>
      <c r="X133" s="25">
        <f t="shared" ca="1" si="35"/>
        <v>0.83189682167527135</v>
      </c>
      <c r="AA133" s="29">
        <v>15</v>
      </c>
      <c r="AB133" s="22">
        <f t="shared" si="36"/>
        <v>46</v>
      </c>
      <c r="AC133" s="22">
        <f t="shared" si="37"/>
        <v>2.8633000000000002</v>
      </c>
      <c r="AD133" s="22">
        <f t="shared" si="38"/>
        <v>5.5542999999999996</v>
      </c>
      <c r="AE133" s="22">
        <f t="shared" si="39"/>
        <v>10.967599999999999</v>
      </c>
      <c r="AF133" s="22">
        <f t="shared" si="40"/>
        <v>20.046099999999999</v>
      </c>
      <c r="AG133" s="22" t="str">
        <f>Table3[[#This Row],[Hair_Phenotype]]</f>
        <v>Straight_hair</v>
      </c>
      <c r="AH133" s="22" t="str">
        <f>Table3[[#This Row],[heart_rate]]</f>
        <v>Medium_PulseRate</v>
      </c>
      <c r="AI133" s="22" t="str">
        <f>Table3[[#This Row],[skin_conductance]]</f>
        <v>Normal_Conductance</v>
      </c>
      <c r="AJ133" s="22" t="str">
        <f>Table3[[#This Row],[skin_temperature]]</f>
        <v>Normal_Temperature</v>
      </c>
      <c r="AK133" s="22" t="str">
        <f>Table3[[#This Row],[cortisol_level]]</f>
        <v>AverageCL</v>
      </c>
      <c r="AL133" s="22" t="str">
        <f>Table3[[#This Row],[Systolic_BP]]</f>
        <v>Range2_LowSystolic</v>
      </c>
      <c r="AM133" s="22" t="str">
        <f>Table3[[#This Row],[Diastolic_BP]]</f>
        <v>NormalDiSystolic</v>
      </c>
      <c r="AN133" s="22">
        <f ca="1">U133*Table3[[#This Row],[Probabilty hight trauma severity ]]</f>
        <v>7.3439878733113576E-18</v>
      </c>
      <c r="AO133" s="22">
        <f ca="1">V133*Table3[[#This Row],[Probabilty medium trauma severity 2]]</f>
        <v>0.10225045239443172</v>
      </c>
      <c r="AP133" s="22">
        <f ca="1">W133*Table3[[#This Row],[Probabilty low trauma severity 2]]</f>
        <v>4.3368273381951115E-18</v>
      </c>
      <c r="AQ133" s="25">
        <f t="shared" ca="1" si="41"/>
        <v>0.10225045239443172</v>
      </c>
    </row>
    <row r="134" spans="2:43" x14ac:dyDescent="0.25">
      <c r="B134" s="13">
        <v>97</v>
      </c>
      <c r="C134" s="1" t="s">
        <v>30</v>
      </c>
      <c r="D134" s="1" t="s">
        <v>15</v>
      </c>
      <c r="E134" s="1" t="s">
        <v>16</v>
      </c>
      <c r="F134" s="1" t="s">
        <v>17</v>
      </c>
      <c r="G134" s="1" t="s">
        <v>18</v>
      </c>
      <c r="H134" s="1" t="s">
        <v>19</v>
      </c>
      <c r="I134" s="1" t="s">
        <v>20</v>
      </c>
      <c r="J134" s="23">
        <f>VLOOKUP(C134,$AH$70:$AK$73,2,FALSE)*VLOOKUP(D134,$AH$78:$AK$80,2,FALSE)*VLOOKUP(E134,$AM$70:$AP$72,2,FALSE)*VLOOKUP(F134,$AH$85:$AK$87,2,FALSE)*VLOOKUP(G134,$AM$77:$AP$79,2,FALSE)*VLOOKUP(H134,$AH$92:$AK$94,2,FALSE)*VLOOKUP(I134,$AM$85:$AP$87,2,FALSE)</f>
        <v>6.4337836491905191E-17</v>
      </c>
      <c r="K134" s="23">
        <f>VLOOKUP(C134,$AH$70:$AK$73,3,FALSE)*VLOOKUP(D134,$AH$78:$AK$80,3,FALSE)*VLOOKUP(E134,$AM$70:$AP$72,3,FALSE)*VLOOKUP(F134,$AH$85:$AK$87,3,FALSE)*VLOOKUP(G134,$AM$77:$AP$79,3,FALSE)*VLOOKUP(H134,$AH$92:$AK$94,3,FALSE)*VLOOKUP(I134,$AM$85:$AP$87,3,FALSE)</f>
        <v>0.23916525701634397</v>
      </c>
      <c r="L134" s="23">
        <f>VLOOKUP(C134,$AH$70:$AK$73,4,FALSE)*VLOOKUP(D134,$AH$78:$AK$80,4,FALSE)*VLOOKUP(E134,$AM$70:$AP$72,4,FALSE)*VLOOKUP(F134,$AH$85:$AK$87,4,FALSE)*VLOOKUP(G134,$AM$77:$AP$79,4,FALSE)*VLOOKUP(H134,$AH$92:$AK$94,4,FALSE)*VLOOKUP(I134,$AM$85:$AP$87,4,FALSE)</f>
        <v>5.2131793573410004E-18</v>
      </c>
      <c r="M134" s="23">
        <f>Table3[[#This Row],[Probabilty hight trauma severity ]]</f>
        <v>6.4337836491905191E-17</v>
      </c>
      <c r="P134" s="22">
        <v>55</v>
      </c>
      <c r="Q134" s="22">
        <v>2.5266000000000002</v>
      </c>
      <c r="R134" s="22">
        <v>5.1614000000000004</v>
      </c>
      <c r="S134" s="22">
        <v>10.7607</v>
      </c>
      <c r="T134" s="22">
        <v>20.051300000000001</v>
      </c>
      <c r="U134" s="25">
        <f ca="1">VLOOKUP(P134,$AH$45:$AK$48,2,TRUE)*VLOOKUP(Q134,$AN$45:$AQ$48,2,TRUE)*VLOOKUP(R134,$AH$52:$AK$55,2,TRUE)*VLOOKUP(S134,$AN$52:$AQ$55,2,TRUE)*VLOOKUP(T134,$AH$59:$AK$62,2,TRUE)+RAND()</f>
        <v>0.44226162466564412</v>
      </c>
      <c r="V134" s="25">
        <f ca="1">VLOOKUP(P134,$AH$45:$AK$48,3,TRUE)*VLOOKUP(Q134,$AN$45:$AQ$48,3,TRUE)*VLOOKUP(R134,$AH$52:$AK$55,3,TRUE)*VLOOKUP(S134,$AN$52:$AQ$55,3,TRUE)*VLOOKUP(T134,$AH$59:$AK$62,3,TRUE)+RAND()</f>
        <v>0.41678687747259346</v>
      </c>
      <c r="W134" s="25">
        <f ca="1">VLOOKUP(P134,$AH$45:$AK$48,4,TRUE)*VLOOKUP(Q134,$AN$45:$AQ$48,4,TRUE)*VLOOKUP(R134,$AH$52:$AK$55,4,TRUE)*VLOOKUP(S134,$AN$52:$AQ$55,4,TRUE)*VLOOKUP(T134,$AH$59:$AK$62,4,TRUE)+RAND()</f>
        <v>0.2125563479665703</v>
      </c>
      <c r="X134" s="25">
        <f t="shared" ca="1" si="35"/>
        <v>0.44226162466564412</v>
      </c>
      <c r="AA134" s="29">
        <v>16</v>
      </c>
      <c r="AB134" s="22">
        <f t="shared" si="36"/>
        <v>55</v>
      </c>
      <c r="AC134" s="22">
        <f t="shared" si="37"/>
        <v>2.5266000000000002</v>
      </c>
      <c r="AD134" s="22">
        <f t="shared" si="38"/>
        <v>5.1614000000000004</v>
      </c>
      <c r="AE134" s="22">
        <f t="shared" si="39"/>
        <v>10.7607</v>
      </c>
      <c r="AF134" s="22">
        <f t="shared" si="40"/>
        <v>20.051300000000001</v>
      </c>
      <c r="AG134" s="22" t="str">
        <f>Table3[[#This Row],[Hair_Phenotype]]</f>
        <v>Straight_hair</v>
      </c>
      <c r="AH134" s="22" t="str">
        <f>Table3[[#This Row],[heart_rate]]</f>
        <v>Medium_PulseRate</v>
      </c>
      <c r="AI134" s="22" t="str">
        <f>Table3[[#This Row],[skin_conductance]]</f>
        <v>Normal_Conductance</v>
      </c>
      <c r="AJ134" s="22" t="str">
        <f>Table3[[#This Row],[skin_temperature]]</f>
        <v>Normal_Temperature</v>
      </c>
      <c r="AK134" s="22" t="str">
        <f>Table3[[#This Row],[cortisol_level]]</f>
        <v>AverageCL</v>
      </c>
      <c r="AL134" s="22" t="str">
        <f>Table3[[#This Row],[Systolic_BP]]</f>
        <v>Range2_LowSystolic</v>
      </c>
      <c r="AM134" s="22" t="str">
        <f>Table3[[#This Row],[Diastolic_BP]]</f>
        <v>NormalDiSystolic</v>
      </c>
      <c r="AN134" s="22">
        <f ca="1">U134*Table3[[#This Row],[Probabilty hight trauma severity ]]</f>
        <v>2.8454156094382558E-17</v>
      </c>
      <c r="AO134" s="22">
        <f ca="1">V134*Table3[[#This Row],[Probabilty medium trauma severity 2]]</f>
        <v>9.9680940671772286E-2</v>
      </c>
      <c r="AP134" s="22">
        <f ca="1">W134*Table3[[#This Row],[Probabilty low trauma severity 2]]</f>
        <v>1.1080943654911151E-18</v>
      </c>
      <c r="AQ134" s="25">
        <f t="shared" ca="1" si="41"/>
        <v>9.9680940671772286E-2</v>
      </c>
    </row>
    <row r="135" spans="2:43" x14ac:dyDescent="0.25">
      <c r="B135" s="13">
        <v>2</v>
      </c>
      <c r="C135" s="1" t="s">
        <v>38</v>
      </c>
      <c r="D135" s="1" t="s">
        <v>15</v>
      </c>
      <c r="E135" s="1" t="s">
        <v>16</v>
      </c>
      <c r="F135" s="1" t="s">
        <v>17</v>
      </c>
      <c r="G135" s="1" t="s">
        <v>18</v>
      </c>
      <c r="H135" s="1" t="s">
        <v>19</v>
      </c>
      <c r="I135" s="1" t="s">
        <v>20</v>
      </c>
      <c r="J135" s="23">
        <f>VLOOKUP(C135,$AH$70:$AK$73,2,FALSE)*VLOOKUP(D135,$AH$78:$AK$80,2,FALSE)*VLOOKUP(E135,$AM$70:$AP$72,2,FALSE)*VLOOKUP(F135,$AH$85:$AK$87,2,FALSE)*VLOOKUP(G135,$AM$77:$AP$79,2,FALSE)*VLOOKUP(H135,$AH$92:$AK$94,2,FALSE)*VLOOKUP(I135,$AM$85:$AP$87,2,FALSE)</f>
        <v>6.5410133766770271E-17</v>
      </c>
      <c r="K135" s="23">
        <f>VLOOKUP(C135,$AH$70:$AK$73,3,FALSE)*VLOOKUP(D135,$AH$78:$AK$80,3,FALSE)*VLOOKUP(E135,$AM$70:$AP$72,3,FALSE)*VLOOKUP(F135,$AH$85:$AK$87,3,FALSE)*VLOOKUP(G135,$AM$77:$AP$79,3,FALSE)*VLOOKUP(H135,$AH$92:$AK$94,3,FALSE)*VLOOKUP(I135,$AM$85:$AP$87,3,FALSE)</f>
        <v>0.25532507167961038</v>
      </c>
      <c r="L135" s="23">
        <f>VLOOKUP(C135,$AH$70:$AK$73,4,FALSE)*VLOOKUP(D135,$AH$78:$AK$80,4,FALSE)*VLOOKUP(E135,$AM$70:$AP$72,4,FALSE)*VLOOKUP(F135,$AH$85:$AK$87,4,FALSE)*VLOOKUP(G135,$AM$77:$AP$79,4,FALSE)*VLOOKUP(H135,$AH$92:$AK$94,4,FALSE)*VLOOKUP(I135,$AM$85:$AP$87,4,FALSE)</f>
        <v>5.5733002997888987E-18</v>
      </c>
      <c r="M135" s="23">
        <f>Table3[[#This Row],[Probabilty hight trauma severity ]]</f>
        <v>6.5410133766770271E-17</v>
      </c>
      <c r="P135" s="22">
        <v>37</v>
      </c>
      <c r="Q135" s="22">
        <v>2.7486000000000002</v>
      </c>
      <c r="R135" s="22">
        <v>5.6460999999999997</v>
      </c>
      <c r="S135" s="22">
        <v>10.030900000000001</v>
      </c>
      <c r="T135" s="22">
        <v>20.062799999999999</v>
      </c>
      <c r="U135" s="25">
        <f ca="1">VLOOKUP(P135,$AH$45:$AK$48,2,TRUE)*VLOOKUP(Q135,$AN$45:$AQ$48,2,TRUE)*VLOOKUP(R135,$AH$52:$AK$55,2,TRUE)*VLOOKUP(S135,$AN$52:$AQ$55,2,TRUE)*VLOOKUP(T135,$AH$59:$AK$62,2,TRUE)+RAND()</f>
        <v>0.27163434767219952</v>
      </c>
      <c r="V135" s="25">
        <f ca="1">VLOOKUP(P135,$AH$45:$AK$48,3,TRUE)*VLOOKUP(Q135,$AN$45:$AQ$48,3,TRUE)*VLOOKUP(R135,$AH$52:$AK$55,3,TRUE)*VLOOKUP(S135,$AN$52:$AQ$55,3,TRUE)*VLOOKUP(T135,$AH$59:$AK$62,3,TRUE)+RAND()</f>
        <v>8.7280246770125469E-2</v>
      </c>
      <c r="W135" s="25">
        <f ca="1">VLOOKUP(P135,$AH$45:$AK$48,4,TRUE)*VLOOKUP(Q135,$AN$45:$AQ$48,4,TRUE)*VLOOKUP(R135,$AH$52:$AK$55,4,TRUE)*VLOOKUP(S135,$AN$52:$AQ$55,4,TRUE)*VLOOKUP(T135,$AH$59:$AK$62,4,TRUE)+RAND()</f>
        <v>0.55993666515099105</v>
      </c>
      <c r="X135" s="25">
        <f t="shared" ca="1" si="35"/>
        <v>0.55993666515099105</v>
      </c>
      <c r="AA135" s="29">
        <v>17</v>
      </c>
      <c r="AB135" s="22">
        <f t="shared" si="36"/>
        <v>37</v>
      </c>
      <c r="AC135" s="22">
        <f t="shared" si="37"/>
        <v>2.7486000000000002</v>
      </c>
      <c r="AD135" s="22">
        <f t="shared" si="38"/>
        <v>5.6460999999999997</v>
      </c>
      <c r="AE135" s="22">
        <f t="shared" si="39"/>
        <v>10.030900000000001</v>
      </c>
      <c r="AF135" s="22">
        <f t="shared" si="40"/>
        <v>20.062799999999999</v>
      </c>
      <c r="AG135" s="22" t="str">
        <f>Table3[[#This Row],[Hair_Phenotype]]</f>
        <v>No_hair</v>
      </c>
      <c r="AH135" s="22" t="str">
        <f>Table3[[#This Row],[heart_rate]]</f>
        <v>Medium_PulseRate</v>
      </c>
      <c r="AI135" s="22" t="str">
        <f>Table3[[#This Row],[skin_conductance]]</f>
        <v>Normal_Conductance</v>
      </c>
      <c r="AJ135" s="22" t="str">
        <f>Table3[[#This Row],[skin_temperature]]</f>
        <v>Normal_Temperature</v>
      </c>
      <c r="AK135" s="22" t="str">
        <f>Table3[[#This Row],[cortisol_level]]</f>
        <v>AverageCL</v>
      </c>
      <c r="AL135" s="22" t="str">
        <f>Table3[[#This Row],[Systolic_BP]]</f>
        <v>Range2_LowSystolic</v>
      </c>
      <c r="AM135" s="22" t="str">
        <f>Table3[[#This Row],[Diastolic_BP]]</f>
        <v>NormalDiSystolic</v>
      </c>
      <c r="AN135" s="22">
        <f ca="1">U135*Table3[[#This Row],[Probabilty hight trauma severity ]]</f>
        <v>1.7767639016887952E-17</v>
      </c>
      <c r="AO135" s="22">
        <f ca="1">V135*Table3[[#This Row],[Probabilty medium trauma severity 2]]</f>
        <v>2.2284835262796367E-2</v>
      </c>
      <c r="AP135" s="22">
        <f ca="1">W135*Table3[[#This Row],[Probabilty low trauma severity 2]]</f>
        <v>3.1206951837488145E-18</v>
      </c>
      <c r="AQ135" s="25">
        <f t="shared" ca="1" si="41"/>
        <v>2.2284835262796367E-2</v>
      </c>
    </row>
    <row r="136" spans="2:43" x14ac:dyDescent="0.25">
      <c r="B136" s="13">
        <v>4</v>
      </c>
      <c r="C136" s="1" t="s">
        <v>38</v>
      </c>
      <c r="D136" s="1" t="s">
        <v>15</v>
      </c>
      <c r="E136" s="1" t="s">
        <v>16</v>
      </c>
      <c r="F136" s="1" t="s">
        <v>17</v>
      </c>
      <c r="G136" s="1" t="s">
        <v>18</v>
      </c>
      <c r="H136" s="1" t="s">
        <v>19</v>
      </c>
      <c r="I136" s="1" t="s">
        <v>20</v>
      </c>
      <c r="J136" s="23">
        <f>VLOOKUP(C136,$AH$70:$AK$73,2,FALSE)*VLOOKUP(D136,$AH$78:$AK$80,2,FALSE)*VLOOKUP(E136,$AM$70:$AP$72,2,FALSE)*VLOOKUP(F136,$AH$85:$AK$87,2,FALSE)*VLOOKUP(G136,$AM$77:$AP$79,2,FALSE)*VLOOKUP(H136,$AH$92:$AK$94,2,FALSE)*VLOOKUP(I136,$AM$85:$AP$87,2,FALSE)</f>
        <v>6.5410133766770271E-17</v>
      </c>
      <c r="K136" s="23">
        <f>VLOOKUP(C136,$AH$70:$AK$73,3,FALSE)*VLOOKUP(D136,$AH$78:$AK$80,3,FALSE)*VLOOKUP(E136,$AM$70:$AP$72,3,FALSE)*VLOOKUP(F136,$AH$85:$AK$87,3,FALSE)*VLOOKUP(G136,$AM$77:$AP$79,3,FALSE)*VLOOKUP(H136,$AH$92:$AK$94,3,FALSE)*VLOOKUP(I136,$AM$85:$AP$87,3,FALSE)</f>
        <v>0.25532507167961038</v>
      </c>
      <c r="L136" s="23">
        <f>VLOOKUP(C136,$AH$70:$AK$73,4,FALSE)*VLOOKUP(D136,$AH$78:$AK$80,4,FALSE)*VLOOKUP(E136,$AM$70:$AP$72,4,FALSE)*VLOOKUP(F136,$AH$85:$AK$87,4,FALSE)*VLOOKUP(G136,$AM$77:$AP$79,4,FALSE)*VLOOKUP(H136,$AH$92:$AK$94,4,FALSE)*VLOOKUP(I136,$AM$85:$AP$87,4,FALSE)</f>
        <v>5.5733002997888987E-18</v>
      </c>
      <c r="M136" s="23">
        <f>Table3[[#This Row],[Probabilty hight trauma severity ]]</f>
        <v>6.5410133766770271E-17</v>
      </c>
      <c r="P136" s="22">
        <v>49</v>
      </c>
      <c r="Q136" s="22">
        <v>2.5539999999999998</v>
      </c>
      <c r="R136" s="22">
        <v>5.1128</v>
      </c>
      <c r="S136" s="22">
        <v>11.1332</v>
      </c>
      <c r="T136" s="22">
        <v>20.062799999999999</v>
      </c>
      <c r="U136" s="25">
        <f ca="1">VLOOKUP(P136,$AH$45:$AK$48,2,TRUE)*VLOOKUP(Q136,$AN$45:$AQ$48,2,TRUE)*VLOOKUP(R136,$AH$52:$AK$55,2,TRUE)*VLOOKUP(S136,$AN$52:$AQ$55,2,TRUE)*VLOOKUP(T136,$AH$59:$AK$62,2,TRUE)+RAND()</f>
        <v>0.59514441200029944</v>
      </c>
      <c r="V136" s="25">
        <f ca="1">VLOOKUP(P136,$AH$45:$AK$48,3,TRUE)*VLOOKUP(Q136,$AN$45:$AQ$48,3,TRUE)*VLOOKUP(R136,$AH$52:$AK$55,3,TRUE)*VLOOKUP(S136,$AN$52:$AQ$55,3,TRUE)*VLOOKUP(T136,$AH$59:$AK$62,3,TRUE)+RAND()</f>
        <v>0.72055056432573117</v>
      </c>
      <c r="W136" s="25">
        <f ca="1">VLOOKUP(P136,$AH$45:$AK$48,4,TRUE)*VLOOKUP(Q136,$AN$45:$AQ$48,4,TRUE)*VLOOKUP(R136,$AH$52:$AK$55,4,TRUE)*VLOOKUP(S136,$AN$52:$AQ$55,4,TRUE)*VLOOKUP(T136,$AH$59:$AK$62,4,TRUE)+RAND()</f>
        <v>0.36606004632008016</v>
      </c>
      <c r="X136" s="25">
        <f t="shared" ca="1" si="35"/>
        <v>0.72055056432573117</v>
      </c>
      <c r="AA136" s="29">
        <v>18</v>
      </c>
      <c r="AB136" s="22">
        <f t="shared" si="36"/>
        <v>49</v>
      </c>
      <c r="AC136" s="22">
        <f t="shared" si="37"/>
        <v>2.5539999999999998</v>
      </c>
      <c r="AD136" s="22">
        <f t="shared" si="38"/>
        <v>5.1128</v>
      </c>
      <c r="AE136" s="22">
        <f t="shared" si="39"/>
        <v>11.1332</v>
      </c>
      <c r="AF136" s="22">
        <f t="shared" si="40"/>
        <v>20.062799999999999</v>
      </c>
      <c r="AG136" s="22" t="str">
        <f>Table3[[#This Row],[Hair_Phenotype]]</f>
        <v>No_hair</v>
      </c>
      <c r="AH136" s="22" t="str">
        <f>Table3[[#This Row],[heart_rate]]</f>
        <v>Medium_PulseRate</v>
      </c>
      <c r="AI136" s="22" t="str">
        <f>Table3[[#This Row],[skin_conductance]]</f>
        <v>Normal_Conductance</v>
      </c>
      <c r="AJ136" s="22" t="str">
        <f>Table3[[#This Row],[skin_temperature]]</f>
        <v>Normal_Temperature</v>
      </c>
      <c r="AK136" s="22" t="str">
        <f>Table3[[#This Row],[cortisol_level]]</f>
        <v>AverageCL</v>
      </c>
      <c r="AL136" s="22" t="str">
        <f>Table3[[#This Row],[Systolic_BP]]</f>
        <v>Range2_LowSystolic</v>
      </c>
      <c r="AM136" s="22" t="str">
        <f>Table3[[#This Row],[Diastolic_BP]]</f>
        <v>NormalDiSystolic</v>
      </c>
      <c r="AN136" s="22">
        <f ca="1">U136*Table3[[#This Row],[Probabilty hight trauma severity ]]</f>
        <v>3.8928475599485424E-17</v>
      </c>
      <c r="AO136" s="22">
        <f ca="1">V136*Table3[[#This Row],[Probabilty medium trauma severity 2]]</f>
        <v>0.18397462448525101</v>
      </c>
      <c r="AP136" s="22">
        <f ca="1">W136*Table3[[#This Row],[Probabilty low trauma severity 2]]</f>
        <v>2.040162565896441E-18</v>
      </c>
      <c r="AQ136" s="25">
        <f t="shared" ca="1" si="41"/>
        <v>0.18397462448525101</v>
      </c>
    </row>
    <row r="137" spans="2:43" x14ac:dyDescent="0.25">
      <c r="B137" s="13">
        <v>5</v>
      </c>
      <c r="C137" s="1" t="s">
        <v>38</v>
      </c>
      <c r="D137" s="1" t="s">
        <v>15</v>
      </c>
      <c r="E137" s="1" t="s">
        <v>16</v>
      </c>
      <c r="F137" s="1" t="s">
        <v>17</v>
      </c>
      <c r="G137" s="1" t="s">
        <v>18</v>
      </c>
      <c r="H137" s="1" t="s">
        <v>19</v>
      </c>
      <c r="I137" s="1" t="s">
        <v>20</v>
      </c>
      <c r="J137" s="23">
        <f>VLOOKUP(C137,$AH$70:$AK$73,2,FALSE)*VLOOKUP(D137,$AH$78:$AK$80,2,FALSE)*VLOOKUP(E137,$AM$70:$AP$72,2,FALSE)*VLOOKUP(F137,$AH$85:$AK$87,2,FALSE)*VLOOKUP(G137,$AM$77:$AP$79,2,FALSE)*VLOOKUP(H137,$AH$92:$AK$94,2,FALSE)*VLOOKUP(I137,$AM$85:$AP$87,2,FALSE)</f>
        <v>6.5410133766770271E-17</v>
      </c>
      <c r="K137" s="23">
        <f>VLOOKUP(C137,$AH$70:$AK$73,3,FALSE)*VLOOKUP(D137,$AH$78:$AK$80,3,FALSE)*VLOOKUP(E137,$AM$70:$AP$72,3,FALSE)*VLOOKUP(F137,$AH$85:$AK$87,3,FALSE)*VLOOKUP(G137,$AM$77:$AP$79,3,FALSE)*VLOOKUP(H137,$AH$92:$AK$94,3,FALSE)*VLOOKUP(I137,$AM$85:$AP$87,3,FALSE)</f>
        <v>0.25532507167961038</v>
      </c>
      <c r="L137" s="23">
        <f>VLOOKUP(C137,$AH$70:$AK$73,4,FALSE)*VLOOKUP(D137,$AH$78:$AK$80,4,FALSE)*VLOOKUP(E137,$AM$70:$AP$72,4,FALSE)*VLOOKUP(F137,$AH$85:$AK$87,4,FALSE)*VLOOKUP(G137,$AM$77:$AP$79,4,FALSE)*VLOOKUP(H137,$AH$92:$AK$94,4,FALSE)*VLOOKUP(I137,$AM$85:$AP$87,4,FALSE)</f>
        <v>5.5733002997888987E-18</v>
      </c>
      <c r="M137" s="23">
        <f>Table3[[#This Row],[Probabilty hight trauma severity ]]</f>
        <v>6.5410133766770271E-17</v>
      </c>
      <c r="P137" s="22">
        <v>34</v>
      </c>
      <c r="Q137" s="22">
        <v>2.3391999999999999</v>
      </c>
      <c r="R137" s="22">
        <v>5.593</v>
      </c>
      <c r="S137" s="22">
        <v>11.563599999999999</v>
      </c>
      <c r="T137" s="22">
        <v>20.064299999999999</v>
      </c>
      <c r="U137" s="25">
        <f ca="1">VLOOKUP(P137,$AH$45:$AK$48,2,TRUE)*VLOOKUP(Q137,$AN$45:$AQ$48,2,TRUE)*VLOOKUP(R137,$AH$52:$AK$55,2,TRUE)*VLOOKUP(S137,$AN$52:$AQ$55,2,TRUE)*VLOOKUP(T137,$AH$59:$AK$62,2,TRUE)+RAND()</f>
        <v>0.7051595042391483</v>
      </c>
      <c r="V137" s="25">
        <f ca="1">VLOOKUP(P137,$AH$45:$AK$48,3,TRUE)*VLOOKUP(Q137,$AN$45:$AQ$48,3,TRUE)*VLOOKUP(R137,$AH$52:$AK$55,3,TRUE)*VLOOKUP(S137,$AN$52:$AQ$55,3,TRUE)*VLOOKUP(T137,$AH$59:$AK$62,3,TRUE)+RAND()</f>
        <v>0.8026191365507801</v>
      </c>
      <c r="W137" s="25">
        <f ca="1">VLOOKUP(P137,$AH$45:$AK$48,4,TRUE)*VLOOKUP(Q137,$AN$45:$AQ$48,4,TRUE)*VLOOKUP(R137,$AH$52:$AK$55,4,TRUE)*VLOOKUP(S137,$AN$52:$AQ$55,4,TRUE)*VLOOKUP(T137,$AH$59:$AK$62,4,TRUE)+RAND()</f>
        <v>0.69679097001101375</v>
      </c>
      <c r="X137" s="25">
        <f t="shared" ca="1" si="35"/>
        <v>0.8026191365507801</v>
      </c>
      <c r="AA137" s="29">
        <v>19</v>
      </c>
      <c r="AB137" s="22">
        <f t="shared" si="36"/>
        <v>34</v>
      </c>
      <c r="AC137" s="22">
        <f t="shared" si="37"/>
        <v>2.3391999999999999</v>
      </c>
      <c r="AD137" s="22">
        <f t="shared" si="38"/>
        <v>5.593</v>
      </c>
      <c r="AE137" s="22">
        <f t="shared" si="39"/>
        <v>11.563599999999999</v>
      </c>
      <c r="AF137" s="22">
        <f t="shared" si="40"/>
        <v>20.064299999999999</v>
      </c>
      <c r="AG137" s="22" t="str">
        <f>Table3[[#This Row],[Hair_Phenotype]]</f>
        <v>No_hair</v>
      </c>
      <c r="AH137" s="22" t="str">
        <f>Table3[[#This Row],[heart_rate]]</f>
        <v>Medium_PulseRate</v>
      </c>
      <c r="AI137" s="22" t="str">
        <f>Table3[[#This Row],[skin_conductance]]</f>
        <v>Normal_Conductance</v>
      </c>
      <c r="AJ137" s="22" t="str">
        <f>Table3[[#This Row],[skin_temperature]]</f>
        <v>Normal_Temperature</v>
      </c>
      <c r="AK137" s="22" t="str">
        <f>Table3[[#This Row],[cortisol_level]]</f>
        <v>AverageCL</v>
      </c>
      <c r="AL137" s="22" t="str">
        <f>Table3[[#This Row],[Systolic_BP]]</f>
        <v>Range2_LowSystolic</v>
      </c>
      <c r="AM137" s="22" t="str">
        <f>Table3[[#This Row],[Diastolic_BP]]</f>
        <v>NormalDiSystolic</v>
      </c>
      <c r="AN137" s="22">
        <f ca="1">U137*Table3[[#This Row],[Probabilty hight trauma severity ]]</f>
        <v>4.6124577499192101E-17</v>
      </c>
      <c r="AO137" s="22">
        <f ca="1">V137*Table3[[#This Row],[Probabilty medium trauma severity 2]]</f>
        <v>0.20492878857125493</v>
      </c>
      <c r="AP137" s="22">
        <f ca="1">W137*Table3[[#This Row],[Probabilty low trauma severity 2]]</f>
        <v>3.8834253220525807E-18</v>
      </c>
      <c r="AQ137" s="25">
        <f t="shared" ca="1" si="41"/>
        <v>0.20492878857125493</v>
      </c>
    </row>
    <row r="138" spans="2:43" x14ac:dyDescent="0.25">
      <c r="B138" s="13">
        <v>29</v>
      </c>
      <c r="C138" s="1" t="s">
        <v>38</v>
      </c>
      <c r="D138" s="1" t="s">
        <v>15</v>
      </c>
      <c r="E138" s="1" t="s">
        <v>16</v>
      </c>
      <c r="F138" s="1" t="s">
        <v>17</v>
      </c>
      <c r="G138" s="1" t="s">
        <v>18</v>
      </c>
      <c r="H138" s="1" t="s">
        <v>19</v>
      </c>
      <c r="I138" s="1" t="s">
        <v>20</v>
      </c>
      <c r="J138" s="23">
        <f>VLOOKUP(C138,$AH$70:$AK$73,2,FALSE)*VLOOKUP(D138,$AH$78:$AK$80,2,FALSE)*VLOOKUP(E138,$AM$70:$AP$72,2,FALSE)*VLOOKUP(F138,$AH$85:$AK$87,2,FALSE)*VLOOKUP(G138,$AM$77:$AP$79,2,FALSE)*VLOOKUP(H138,$AH$92:$AK$94,2,FALSE)*VLOOKUP(I138,$AM$85:$AP$87,2,FALSE)</f>
        <v>6.5410133766770271E-17</v>
      </c>
      <c r="K138" s="23">
        <f>VLOOKUP(C138,$AH$70:$AK$73,3,FALSE)*VLOOKUP(D138,$AH$78:$AK$80,3,FALSE)*VLOOKUP(E138,$AM$70:$AP$72,3,FALSE)*VLOOKUP(F138,$AH$85:$AK$87,3,FALSE)*VLOOKUP(G138,$AM$77:$AP$79,3,FALSE)*VLOOKUP(H138,$AH$92:$AK$94,3,FALSE)*VLOOKUP(I138,$AM$85:$AP$87,3,FALSE)</f>
        <v>0.25532507167961038</v>
      </c>
      <c r="L138" s="23">
        <f>VLOOKUP(C138,$AH$70:$AK$73,4,FALSE)*VLOOKUP(D138,$AH$78:$AK$80,4,FALSE)*VLOOKUP(E138,$AM$70:$AP$72,4,FALSE)*VLOOKUP(F138,$AH$85:$AK$87,4,FALSE)*VLOOKUP(G138,$AM$77:$AP$79,4,FALSE)*VLOOKUP(H138,$AH$92:$AK$94,4,FALSE)*VLOOKUP(I138,$AM$85:$AP$87,4,FALSE)</f>
        <v>5.5733002997888987E-18</v>
      </c>
      <c r="M138" s="23">
        <f>Table3[[#This Row],[Probabilty hight trauma severity ]]</f>
        <v>6.5410133766770271E-17</v>
      </c>
      <c r="P138" s="22">
        <v>39</v>
      </c>
      <c r="Q138" s="22">
        <v>2.3212999999999999</v>
      </c>
      <c r="R138" s="22">
        <v>5.1429</v>
      </c>
      <c r="S138" s="22">
        <v>11.1174</v>
      </c>
      <c r="T138" s="22">
        <v>20.068999999999999</v>
      </c>
      <c r="U138" s="25">
        <f ca="1">VLOOKUP(P138,$AH$45:$AK$48,2,TRUE)*VLOOKUP(Q138,$AN$45:$AQ$48,2,TRUE)*VLOOKUP(R138,$AH$52:$AK$55,2,TRUE)*VLOOKUP(S138,$AN$52:$AQ$55,2,TRUE)*VLOOKUP(T138,$AH$59:$AK$62,2,TRUE)+RAND()</f>
        <v>0.35765408836111212</v>
      </c>
      <c r="V138" s="25">
        <f ca="1">VLOOKUP(P138,$AH$45:$AK$48,3,TRUE)*VLOOKUP(Q138,$AN$45:$AQ$48,3,TRUE)*VLOOKUP(R138,$AH$52:$AK$55,3,TRUE)*VLOOKUP(S138,$AN$52:$AQ$55,3,TRUE)*VLOOKUP(T138,$AH$59:$AK$62,3,TRUE)+RAND()</f>
        <v>0.1432937681139026</v>
      </c>
      <c r="W138" s="25">
        <f ca="1">VLOOKUP(P138,$AH$45:$AK$48,4,TRUE)*VLOOKUP(Q138,$AN$45:$AQ$48,4,TRUE)*VLOOKUP(R138,$AH$52:$AK$55,4,TRUE)*VLOOKUP(S138,$AN$52:$AQ$55,4,TRUE)*VLOOKUP(T138,$AH$59:$AK$62,4,TRUE)+RAND()</f>
        <v>0.574522842223813</v>
      </c>
      <c r="X138" s="25">
        <f t="shared" ca="1" si="35"/>
        <v>0.574522842223813</v>
      </c>
      <c r="AA138" s="29">
        <v>20</v>
      </c>
      <c r="AB138" s="22">
        <f t="shared" si="36"/>
        <v>39</v>
      </c>
      <c r="AC138" s="22">
        <f t="shared" si="37"/>
        <v>2.3212999999999999</v>
      </c>
      <c r="AD138" s="22">
        <f t="shared" si="38"/>
        <v>5.1429</v>
      </c>
      <c r="AE138" s="22">
        <f t="shared" si="39"/>
        <v>11.1174</v>
      </c>
      <c r="AF138" s="22">
        <f t="shared" si="40"/>
        <v>20.068999999999999</v>
      </c>
      <c r="AG138" s="22" t="str">
        <f>Table3[[#This Row],[Hair_Phenotype]]</f>
        <v>No_hair</v>
      </c>
      <c r="AH138" s="22" t="str">
        <f>Table3[[#This Row],[heart_rate]]</f>
        <v>Medium_PulseRate</v>
      </c>
      <c r="AI138" s="22" t="str">
        <f>Table3[[#This Row],[skin_conductance]]</f>
        <v>Normal_Conductance</v>
      </c>
      <c r="AJ138" s="22" t="str">
        <f>Table3[[#This Row],[skin_temperature]]</f>
        <v>Normal_Temperature</v>
      </c>
      <c r="AK138" s="22" t="str">
        <f>Table3[[#This Row],[cortisol_level]]</f>
        <v>AverageCL</v>
      </c>
      <c r="AL138" s="22" t="str">
        <f>Table3[[#This Row],[Systolic_BP]]</f>
        <v>Range2_LowSystolic</v>
      </c>
      <c r="AM138" s="22" t="str">
        <f>Table3[[#This Row],[Diastolic_BP]]</f>
        <v>NormalDiSystolic</v>
      </c>
      <c r="AN138" s="22">
        <f ca="1">U138*Table3[[#This Row],[Probabilty hight trauma severity ]]</f>
        <v>2.3394201761932617E-17</v>
      </c>
      <c r="AO138" s="22">
        <f ca="1">V138*Table3[[#This Row],[Probabilty medium trauma severity 2]]</f>
        <v>3.6586491614923652E-2</v>
      </c>
      <c r="AP138" s="22">
        <f ca="1">W138*Table3[[#This Row],[Probabilty low trauma severity 2]]</f>
        <v>3.2019883288015472E-18</v>
      </c>
      <c r="AQ138" s="25">
        <f t="shared" ca="1" si="41"/>
        <v>3.6586491614923652E-2</v>
      </c>
    </row>
    <row r="139" spans="2:43" x14ac:dyDescent="0.25">
      <c r="B139" s="13">
        <v>39</v>
      </c>
      <c r="C139" s="1" t="s">
        <v>38</v>
      </c>
      <c r="D139" s="1" t="s">
        <v>15</v>
      </c>
      <c r="E139" s="1" t="s">
        <v>16</v>
      </c>
      <c r="F139" s="1" t="s">
        <v>17</v>
      </c>
      <c r="G139" s="1" t="s">
        <v>18</v>
      </c>
      <c r="H139" s="1" t="s">
        <v>19</v>
      </c>
      <c r="I139" s="1" t="s">
        <v>20</v>
      </c>
      <c r="J139" s="23">
        <f>VLOOKUP(C139,$AH$70:$AK$73,2,FALSE)*VLOOKUP(D139,$AH$78:$AK$80,2,FALSE)*VLOOKUP(E139,$AM$70:$AP$72,2,FALSE)*VLOOKUP(F139,$AH$85:$AK$87,2,FALSE)*VLOOKUP(G139,$AM$77:$AP$79,2,FALSE)*VLOOKUP(H139,$AH$92:$AK$94,2,FALSE)*VLOOKUP(I139,$AM$85:$AP$87,2,FALSE)</f>
        <v>6.5410133766770271E-17</v>
      </c>
      <c r="K139" s="23">
        <f>VLOOKUP(C139,$AH$70:$AK$73,3,FALSE)*VLOOKUP(D139,$AH$78:$AK$80,3,FALSE)*VLOOKUP(E139,$AM$70:$AP$72,3,FALSE)*VLOOKUP(F139,$AH$85:$AK$87,3,FALSE)*VLOOKUP(G139,$AM$77:$AP$79,3,FALSE)*VLOOKUP(H139,$AH$92:$AK$94,3,FALSE)*VLOOKUP(I139,$AM$85:$AP$87,3,FALSE)</f>
        <v>0.25532507167961038</v>
      </c>
      <c r="L139" s="23">
        <f>VLOOKUP(C139,$AH$70:$AK$73,4,FALSE)*VLOOKUP(D139,$AH$78:$AK$80,4,FALSE)*VLOOKUP(E139,$AM$70:$AP$72,4,FALSE)*VLOOKUP(F139,$AH$85:$AK$87,4,FALSE)*VLOOKUP(G139,$AM$77:$AP$79,4,FALSE)*VLOOKUP(H139,$AH$92:$AK$94,4,FALSE)*VLOOKUP(I139,$AM$85:$AP$87,4,FALSE)</f>
        <v>5.5733002997888987E-18</v>
      </c>
      <c r="M139" s="23">
        <f>Table3[[#This Row],[Probabilty hight trauma severity ]]</f>
        <v>6.5410133766770271E-17</v>
      </c>
      <c r="P139" s="22">
        <v>43</v>
      </c>
      <c r="Q139" s="22">
        <v>2.3306</v>
      </c>
      <c r="R139" s="22">
        <v>5.8430999999999997</v>
      </c>
      <c r="S139" s="22">
        <v>10.1096</v>
      </c>
      <c r="T139" s="22">
        <v>20.071300000000001</v>
      </c>
      <c r="U139" s="25">
        <f ca="1">VLOOKUP(P139,$AH$45:$AK$48,2,TRUE)*VLOOKUP(Q139,$AN$45:$AQ$48,2,TRUE)*VLOOKUP(R139,$AH$52:$AK$55,2,TRUE)*VLOOKUP(S139,$AN$52:$AQ$55,2,TRUE)*VLOOKUP(T139,$AH$59:$AK$62,2,TRUE)+RAND()</f>
        <v>0.13032431506173303</v>
      </c>
      <c r="V139" s="25">
        <f ca="1">VLOOKUP(P139,$AH$45:$AK$48,3,TRUE)*VLOOKUP(Q139,$AN$45:$AQ$48,3,TRUE)*VLOOKUP(R139,$AH$52:$AK$55,3,TRUE)*VLOOKUP(S139,$AN$52:$AQ$55,3,TRUE)*VLOOKUP(T139,$AH$59:$AK$62,3,TRUE)+RAND()</f>
        <v>2.9672625852804613E-2</v>
      </c>
      <c r="W139" s="25">
        <f ca="1">VLOOKUP(P139,$AH$45:$AK$48,4,TRUE)*VLOOKUP(Q139,$AN$45:$AQ$48,4,TRUE)*VLOOKUP(R139,$AH$52:$AK$55,4,TRUE)*VLOOKUP(S139,$AN$52:$AQ$55,4,TRUE)*VLOOKUP(T139,$AH$59:$AK$62,4,TRUE)+RAND()</f>
        <v>0.21992590353438357</v>
      </c>
      <c r="X139" s="25">
        <f t="shared" ca="1" si="35"/>
        <v>0.21992590353438357</v>
      </c>
      <c r="AA139" s="29">
        <v>21</v>
      </c>
      <c r="AB139" s="22">
        <f t="shared" si="36"/>
        <v>43</v>
      </c>
      <c r="AC139" s="22">
        <f t="shared" si="37"/>
        <v>2.3306</v>
      </c>
      <c r="AD139" s="22">
        <f t="shared" si="38"/>
        <v>5.8430999999999997</v>
      </c>
      <c r="AE139" s="22">
        <f t="shared" si="39"/>
        <v>10.1096</v>
      </c>
      <c r="AF139" s="22">
        <f t="shared" si="40"/>
        <v>20.071300000000001</v>
      </c>
      <c r="AG139" s="22" t="str">
        <f>Table3[[#This Row],[Hair_Phenotype]]</f>
        <v>No_hair</v>
      </c>
      <c r="AH139" s="22" t="str">
        <f>Table3[[#This Row],[heart_rate]]</f>
        <v>Medium_PulseRate</v>
      </c>
      <c r="AI139" s="22" t="str">
        <f>Table3[[#This Row],[skin_conductance]]</f>
        <v>Normal_Conductance</v>
      </c>
      <c r="AJ139" s="22" t="str">
        <f>Table3[[#This Row],[skin_temperature]]</f>
        <v>Normal_Temperature</v>
      </c>
      <c r="AK139" s="22" t="str">
        <f>Table3[[#This Row],[cortisol_level]]</f>
        <v>AverageCL</v>
      </c>
      <c r="AL139" s="22" t="str">
        <f>Table3[[#This Row],[Systolic_BP]]</f>
        <v>Range2_LowSystolic</v>
      </c>
      <c r="AM139" s="22" t="str">
        <f>Table3[[#This Row],[Diastolic_BP]]</f>
        <v>NormalDiSystolic</v>
      </c>
      <c r="AN139" s="22">
        <f ca="1">U139*Table3[[#This Row],[Probabilty hight trauma severity ]]</f>
        <v>8.5245308812506708E-18</v>
      </c>
      <c r="AO139" s="22">
        <f ca="1">V139*Table3[[#This Row],[Probabilty medium trauma severity 2]]</f>
        <v>7.5761653227895982E-3</v>
      </c>
      <c r="AP139" s="22">
        <f ca="1">W139*Table3[[#This Row],[Probabilty low trauma severity 2]]</f>
        <v>1.2257131040995245E-18</v>
      </c>
      <c r="AQ139" s="25">
        <f t="shared" ca="1" si="41"/>
        <v>7.5761653227895982E-3</v>
      </c>
    </row>
    <row r="140" spans="2:43" x14ac:dyDescent="0.25">
      <c r="B140" s="13">
        <v>41</v>
      </c>
      <c r="C140" s="1" t="s">
        <v>38</v>
      </c>
      <c r="D140" s="1" t="s">
        <v>15</v>
      </c>
      <c r="E140" s="1" t="s">
        <v>16</v>
      </c>
      <c r="F140" s="1" t="s">
        <v>17</v>
      </c>
      <c r="G140" s="1" t="s">
        <v>18</v>
      </c>
      <c r="H140" s="1" t="s">
        <v>19</v>
      </c>
      <c r="I140" s="1" t="s">
        <v>20</v>
      </c>
      <c r="J140" s="23">
        <f>VLOOKUP(C140,$AH$70:$AK$73,2,FALSE)*VLOOKUP(D140,$AH$78:$AK$80,2,FALSE)*VLOOKUP(E140,$AM$70:$AP$72,2,FALSE)*VLOOKUP(F140,$AH$85:$AK$87,2,FALSE)*VLOOKUP(G140,$AM$77:$AP$79,2,FALSE)*VLOOKUP(H140,$AH$92:$AK$94,2,FALSE)*VLOOKUP(I140,$AM$85:$AP$87,2,FALSE)</f>
        <v>6.5410133766770271E-17</v>
      </c>
      <c r="K140" s="23">
        <f>VLOOKUP(C140,$AH$70:$AK$73,3,FALSE)*VLOOKUP(D140,$AH$78:$AK$80,3,FALSE)*VLOOKUP(E140,$AM$70:$AP$72,3,FALSE)*VLOOKUP(F140,$AH$85:$AK$87,3,FALSE)*VLOOKUP(G140,$AM$77:$AP$79,3,FALSE)*VLOOKUP(H140,$AH$92:$AK$94,3,FALSE)*VLOOKUP(I140,$AM$85:$AP$87,3,FALSE)</f>
        <v>0.25532507167961038</v>
      </c>
      <c r="L140" s="23">
        <f>VLOOKUP(C140,$AH$70:$AK$73,4,FALSE)*VLOOKUP(D140,$AH$78:$AK$80,4,FALSE)*VLOOKUP(E140,$AM$70:$AP$72,4,FALSE)*VLOOKUP(F140,$AH$85:$AK$87,4,FALSE)*VLOOKUP(G140,$AM$77:$AP$79,4,FALSE)*VLOOKUP(H140,$AH$92:$AK$94,4,FALSE)*VLOOKUP(I140,$AM$85:$AP$87,4,FALSE)</f>
        <v>5.5733002997888987E-18</v>
      </c>
      <c r="M140" s="23">
        <f>Table3[[#This Row],[Probabilty hight trauma severity ]]</f>
        <v>6.5410133766770271E-17</v>
      </c>
      <c r="P140" s="22">
        <v>46</v>
      </c>
      <c r="Q140" s="22">
        <v>2.0284</v>
      </c>
      <c r="R140" s="22">
        <v>5.9980000000000002</v>
      </c>
      <c r="S140" s="22">
        <v>10.9232</v>
      </c>
      <c r="T140" s="22">
        <v>20.074000000000002</v>
      </c>
      <c r="U140" s="25">
        <f ca="1">VLOOKUP(P140,$AH$45:$AK$48,2,TRUE)*VLOOKUP(Q140,$AN$45:$AQ$48,2,TRUE)*VLOOKUP(R140,$AH$52:$AK$55,2,TRUE)*VLOOKUP(S140,$AN$52:$AQ$55,2,TRUE)*VLOOKUP(T140,$AH$59:$AK$62,2,TRUE)+RAND()</f>
        <v>0.27573757013117484</v>
      </c>
      <c r="V140" s="25">
        <f ca="1">VLOOKUP(P140,$AH$45:$AK$48,3,TRUE)*VLOOKUP(Q140,$AN$45:$AQ$48,3,TRUE)*VLOOKUP(R140,$AH$52:$AK$55,3,TRUE)*VLOOKUP(S140,$AN$52:$AQ$55,3,TRUE)*VLOOKUP(T140,$AH$59:$AK$62,3,TRUE)+RAND()</f>
        <v>0.43151347730400103</v>
      </c>
      <c r="W140" s="25">
        <f ca="1">VLOOKUP(P140,$AH$45:$AK$48,4,TRUE)*VLOOKUP(Q140,$AN$45:$AQ$48,4,TRUE)*VLOOKUP(R140,$AH$52:$AK$55,4,TRUE)*VLOOKUP(S140,$AN$52:$AQ$55,4,TRUE)*VLOOKUP(T140,$AH$59:$AK$62,4,TRUE)+RAND()</f>
        <v>0.91682717321281137</v>
      </c>
      <c r="X140" s="25">
        <f t="shared" ca="1" si="35"/>
        <v>0.91682717321281137</v>
      </c>
      <c r="AA140" s="29">
        <v>22</v>
      </c>
      <c r="AB140" s="22">
        <f t="shared" si="36"/>
        <v>46</v>
      </c>
      <c r="AC140" s="22">
        <f t="shared" si="37"/>
        <v>2.0284</v>
      </c>
      <c r="AD140" s="22">
        <f t="shared" si="38"/>
        <v>5.9980000000000002</v>
      </c>
      <c r="AE140" s="22">
        <f t="shared" si="39"/>
        <v>10.9232</v>
      </c>
      <c r="AF140" s="22">
        <f t="shared" si="40"/>
        <v>20.074000000000002</v>
      </c>
      <c r="AG140" s="22" t="str">
        <f>Table3[[#This Row],[Hair_Phenotype]]</f>
        <v>No_hair</v>
      </c>
      <c r="AH140" s="22" t="str">
        <f>Table3[[#This Row],[heart_rate]]</f>
        <v>Medium_PulseRate</v>
      </c>
      <c r="AI140" s="22" t="str">
        <f>Table3[[#This Row],[skin_conductance]]</f>
        <v>Normal_Conductance</v>
      </c>
      <c r="AJ140" s="22" t="str">
        <f>Table3[[#This Row],[skin_temperature]]</f>
        <v>Normal_Temperature</v>
      </c>
      <c r="AK140" s="22" t="str">
        <f>Table3[[#This Row],[cortisol_level]]</f>
        <v>AverageCL</v>
      </c>
      <c r="AL140" s="22" t="str">
        <f>Table3[[#This Row],[Systolic_BP]]</f>
        <v>Range2_LowSystolic</v>
      </c>
      <c r="AM140" s="22" t="str">
        <f>Table3[[#This Row],[Diastolic_BP]]</f>
        <v>NormalDiSystolic</v>
      </c>
      <c r="AN140" s="22">
        <f ca="1">U140*Table3[[#This Row],[Probabilty hight trauma severity ]]</f>
        <v>1.8036031346804344E-17</v>
      </c>
      <c r="AO140" s="22">
        <f ca="1">V140*Table3[[#This Row],[Probabilty medium trauma severity 2]]</f>
        <v>0.11017620952336199</v>
      </c>
      <c r="AP140" s="22">
        <f ca="1">W140*Table3[[#This Row],[Probabilty low trauma severity 2]]</f>
        <v>5.1097531593215703E-18</v>
      </c>
      <c r="AQ140" s="25">
        <f t="shared" ca="1" si="41"/>
        <v>0.11017620952336199</v>
      </c>
    </row>
    <row r="141" spans="2:43" x14ac:dyDescent="0.25">
      <c r="B141" s="13">
        <v>63</v>
      </c>
      <c r="C141" s="1" t="s">
        <v>38</v>
      </c>
      <c r="D141" s="1" t="s">
        <v>15</v>
      </c>
      <c r="E141" s="1" t="s">
        <v>16</v>
      </c>
      <c r="F141" s="1" t="s">
        <v>17</v>
      </c>
      <c r="G141" s="1" t="s">
        <v>18</v>
      </c>
      <c r="H141" s="1" t="s">
        <v>19</v>
      </c>
      <c r="I141" s="1" t="s">
        <v>20</v>
      </c>
      <c r="J141" s="23">
        <f>VLOOKUP(C141,$AH$70:$AK$73,2,FALSE)*VLOOKUP(D141,$AH$78:$AK$80,2,FALSE)*VLOOKUP(E141,$AM$70:$AP$72,2,FALSE)*VLOOKUP(F141,$AH$85:$AK$87,2,FALSE)*VLOOKUP(G141,$AM$77:$AP$79,2,FALSE)*VLOOKUP(H141,$AH$92:$AK$94,2,FALSE)*VLOOKUP(I141,$AM$85:$AP$87,2,FALSE)</f>
        <v>6.5410133766770271E-17</v>
      </c>
      <c r="K141" s="23">
        <f>VLOOKUP(C141,$AH$70:$AK$73,3,FALSE)*VLOOKUP(D141,$AH$78:$AK$80,3,FALSE)*VLOOKUP(E141,$AM$70:$AP$72,3,FALSE)*VLOOKUP(F141,$AH$85:$AK$87,3,FALSE)*VLOOKUP(G141,$AM$77:$AP$79,3,FALSE)*VLOOKUP(H141,$AH$92:$AK$94,3,FALSE)*VLOOKUP(I141,$AM$85:$AP$87,3,FALSE)</f>
        <v>0.25532507167961038</v>
      </c>
      <c r="L141" s="23">
        <f>VLOOKUP(C141,$AH$70:$AK$73,4,FALSE)*VLOOKUP(D141,$AH$78:$AK$80,4,FALSE)*VLOOKUP(E141,$AM$70:$AP$72,4,FALSE)*VLOOKUP(F141,$AH$85:$AK$87,4,FALSE)*VLOOKUP(G141,$AM$77:$AP$79,4,FALSE)*VLOOKUP(H141,$AH$92:$AK$94,4,FALSE)*VLOOKUP(I141,$AM$85:$AP$87,4,FALSE)</f>
        <v>5.5733002997888987E-18</v>
      </c>
      <c r="M141" s="23">
        <f>Table3[[#This Row],[Probabilty low trauma severity 2]]</f>
        <v>5.5733002997888987E-18</v>
      </c>
      <c r="P141" s="22">
        <v>50</v>
      </c>
      <c r="Q141" s="22">
        <v>2.5196999999999998</v>
      </c>
      <c r="R141" s="22">
        <v>5.9273999999999996</v>
      </c>
      <c r="S141" s="22">
        <v>10.3367</v>
      </c>
      <c r="T141" s="22">
        <v>20.078900000000001</v>
      </c>
      <c r="U141" s="25">
        <f ca="1">VLOOKUP(P141,$AH$45:$AK$48,2,TRUE)*VLOOKUP(Q141,$AN$45:$AQ$48,2,TRUE)*VLOOKUP(R141,$AH$52:$AK$55,2,TRUE)*VLOOKUP(S141,$AN$52:$AQ$55,2,TRUE)*VLOOKUP(T141,$AH$59:$AK$62,2,TRUE)+RAND()</f>
        <v>0.23978284376781833</v>
      </c>
      <c r="V141" s="25">
        <f ca="1">VLOOKUP(P141,$AH$45:$AK$48,3,TRUE)*VLOOKUP(Q141,$AN$45:$AQ$48,3,TRUE)*VLOOKUP(R141,$AH$52:$AK$55,3,TRUE)*VLOOKUP(S141,$AN$52:$AQ$55,3,TRUE)*VLOOKUP(T141,$AH$59:$AK$62,3,TRUE)+RAND()</f>
        <v>6.1510389284904488E-2</v>
      </c>
      <c r="W141" s="25">
        <f ca="1">VLOOKUP(P141,$AH$45:$AK$48,4,TRUE)*VLOOKUP(Q141,$AN$45:$AQ$48,4,TRUE)*VLOOKUP(R141,$AH$52:$AK$55,4,TRUE)*VLOOKUP(S141,$AN$52:$AQ$55,4,TRUE)*VLOOKUP(T141,$AH$59:$AK$62,4,TRUE)+RAND()</f>
        <v>0.23922352965601057</v>
      </c>
      <c r="X141" s="25">
        <f t="shared" ca="1" si="35"/>
        <v>0.23978284376781833</v>
      </c>
      <c r="AA141" s="29">
        <v>23</v>
      </c>
      <c r="AB141" s="22">
        <f t="shared" si="36"/>
        <v>50</v>
      </c>
      <c r="AC141" s="22">
        <f t="shared" si="37"/>
        <v>2.5196999999999998</v>
      </c>
      <c r="AD141" s="22">
        <f t="shared" si="38"/>
        <v>5.9273999999999996</v>
      </c>
      <c r="AE141" s="22">
        <f t="shared" si="39"/>
        <v>10.3367</v>
      </c>
      <c r="AF141" s="22">
        <f t="shared" si="40"/>
        <v>20.078900000000001</v>
      </c>
      <c r="AG141" s="22" t="str">
        <f>Table3[[#This Row],[Hair_Phenotype]]</f>
        <v>No_hair</v>
      </c>
      <c r="AH141" s="22" t="str">
        <f>Table3[[#This Row],[heart_rate]]</f>
        <v>Medium_PulseRate</v>
      </c>
      <c r="AI141" s="22" t="str">
        <f>Table3[[#This Row],[skin_conductance]]</f>
        <v>Normal_Conductance</v>
      </c>
      <c r="AJ141" s="22" t="str">
        <f>Table3[[#This Row],[skin_temperature]]</f>
        <v>Normal_Temperature</v>
      </c>
      <c r="AK141" s="22" t="str">
        <f>Table3[[#This Row],[cortisol_level]]</f>
        <v>AverageCL</v>
      </c>
      <c r="AL141" s="22" t="str">
        <f>Table3[[#This Row],[Systolic_BP]]</f>
        <v>Range2_LowSystolic</v>
      </c>
      <c r="AM141" s="22" t="str">
        <f>Table3[[#This Row],[Diastolic_BP]]</f>
        <v>NormalDiSystolic</v>
      </c>
      <c r="AN141" s="22">
        <f ca="1">U141*Table3[[#This Row],[Probabilty hight trauma severity ]]</f>
        <v>1.5684227885829573E-17</v>
      </c>
      <c r="AO141" s="22">
        <f ca="1">V141*Table3[[#This Row],[Probabilty medium trauma severity 2]]</f>
        <v>1.5705144553208976E-2</v>
      </c>
      <c r="AP141" s="22">
        <f ca="1">W141*Table3[[#This Row],[Probabilty low trauma severity 2]]</f>
        <v>1.3332645695484022E-18</v>
      </c>
      <c r="AQ141" s="25">
        <f t="shared" ca="1" si="41"/>
        <v>1.5705144553208976E-2</v>
      </c>
    </row>
    <row r="142" spans="2:43" x14ac:dyDescent="0.25">
      <c r="B142" s="13">
        <v>75</v>
      </c>
      <c r="C142" s="1" t="s">
        <v>38</v>
      </c>
      <c r="D142" s="1" t="s">
        <v>15</v>
      </c>
      <c r="E142" s="1" t="s">
        <v>16</v>
      </c>
      <c r="F142" s="1" t="s">
        <v>17</v>
      </c>
      <c r="G142" s="1" t="s">
        <v>18</v>
      </c>
      <c r="H142" s="1" t="s">
        <v>19</v>
      </c>
      <c r="I142" s="1" t="s">
        <v>20</v>
      </c>
      <c r="J142" s="23">
        <f>VLOOKUP(C142,$AH$70:$AK$73,2,FALSE)*VLOOKUP(D142,$AH$78:$AK$80,2,FALSE)*VLOOKUP(E142,$AM$70:$AP$72,2,FALSE)*VLOOKUP(F142,$AH$85:$AK$87,2,FALSE)*VLOOKUP(G142,$AM$77:$AP$79,2,FALSE)*VLOOKUP(H142,$AH$92:$AK$94,2,FALSE)*VLOOKUP(I142,$AM$85:$AP$87,2,FALSE)</f>
        <v>6.5410133766770271E-17</v>
      </c>
      <c r="K142" s="23">
        <f>VLOOKUP(C142,$AH$70:$AK$73,3,FALSE)*VLOOKUP(D142,$AH$78:$AK$80,3,FALSE)*VLOOKUP(E142,$AM$70:$AP$72,3,FALSE)*VLOOKUP(F142,$AH$85:$AK$87,3,FALSE)*VLOOKUP(G142,$AM$77:$AP$79,3,FALSE)*VLOOKUP(H142,$AH$92:$AK$94,3,FALSE)*VLOOKUP(I142,$AM$85:$AP$87,3,FALSE)</f>
        <v>0.25532507167961038</v>
      </c>
      <c r="L142" s="23">
        <f>VLOOKUP(C142,$AH$70:$AK$73,4,FALSE)*VLOOKUP(D142,$AH$78:$AK$80,4,FALSE)*VLOOKUP(E142,$AM$70:$AP$72,4,FALSE)*VLOOKUP(F142,$AH$85:$AK$87,4,FALSE)*VLOOKUP(G142,$AM$77:$AP$79,4,FALSE)*VLOOKUP(H142,$AH$92:$AK$94,4,FALSE)*VLOOKUP(I142,$AM$85:$AP$87,4,FALSE)</f>
        <v>5.5733002997888987E-18</v>
      </c>
      <c r="M142" s="23">
        <f>Table3[[#This Row],[Probabilty low trauma severity 2]]</f>
        <v>5.5733002997888987E-18</v>
      </c>
      <c r="P142" s="22">
        <v>57</v>
      </c>
      <c r="Q142" s="22">
        <v>2.6558000000000002</v>
      </c>
      <c r="R142" s="22">
        <v>5.4225000000000003</v>
      </c>
      <c r="S142" s="22">
        <v>10.814500000000001</v>
      </c>
      <c r="T142" s="22">
        <v>20.081199999999999</v>
      </c>
      <c r="U142" s="25">
        <f ca="1">VLOOKUP(P142,$AH$45:$AK$48,2,TRUE)*VLOOKUP(Q142,$AN$45:$AQ$48,2,TRUE)*VLOOKUP(R142,$AH$52:$AK$55,2,TRUE)*VLOOKUP(S142,$AN$52:$AQ$55,2,TRUE)*VLOOKUP(T142,$AH$59:$AK$62,2,TRUE)+RAND()</f>
        <v>0.75196288940731904</v>
      </c>
      <c r="V142" s="25">
        <f ca="1">VLOOKUP(P142,$AH$45:$AK$48,3,TRUE)*VLOOKUP(Q142,$AN$45:$AQ$48,3,TRUE)*VLOOKUP(R142,$AH$52:$AK$55,3,TRUE)*VLOOKUP(S142,$AN$52:$AQ$55,3,TRUE)*VLOOKUP(T142,$AH$59:$AK$62,3,TRUE)+RAND()</f>
        <v>0.29683987065334638</v>
      </c>
      <c r="W142" s="25">
        <f ca="1">VLOOKUP(P142,$AH$45:$AK$48,4,TRUE)*VLOOKUP(Q142,$AN$45:$AQ$48,4,TRUE)*VLOOKUP(R142,$AH$52:$AK$55,4,TRUE)*VLOOKUP(S142,$AN$52:$AQ$55,4,TRUE)*VLOOKUP(T142,$AH$59:$AK$62,4,TRUE)+RAND()</f>
        <v>0.10735211373892661</v>
      </c>
      <c r="X142" s="25">
        <f t="shared" ca="1" si="35"/>
        <v>0.75196288940731904</v>
      </c>
      <c r="AA142" s="29">
        <v>24</v>
      </c>
      <c r="AB142" s="22">
        <f t="shared" si="36"/>
        <v>57</v>
      </c>
      <c r="AC142" s="22">
        <f t="shared" si="37"/>
        <v>2.6558000000000002</v>
      </c>
      <c r="AD142" s="22">
        <f t="shared" si="38"/>
        <v>5.4225000000000003</v>
      </c>
      <c r="AE142" s="22">
        <f t="shared" si="39"/>
        <v>10.814500000000001</v>
      </c>
      <c r="AF142" s="22">
        <f t="shared" si="40"/>
        <v>20.081199999999999</v>
      </c>
      <c r="AG142" s="22" t="str">
        <f>Table3[[#This Row],[Hair_Phenotype]]</f>
        <v>No_hair</v>
      </c>
      <c r="AH142" s="22" t="str">
        <f>Table3[[#This Row],[heart_rate]]</f>
        <v>Medium_PulseRate</v>
      </c>
      <c r="AI142" s="22" t="str">
        <f>Table3[[#This Row],[skin_conductance]]</f>
        <v>Normal_Conductance</v>
      </c>
      <c r="AJ142" s="22" t="str">
        <f>Table3[[#This Row],[skin_temperature]]</f>
        <v>Normal_Temperature</v>
      </c>
      <c r="AK142" s="22" t="str">
        <f>Table3[[#This Row],[cortisol_level]]</f>
        <v>AverageCL</v>
      </c>
      <c r="AL142" s="22" t="str">
        <f>Table3[[#This Row],[Systolic_BP]]</f>
        <v>Range2_LowSystolic</v>
      </c>
      <c r="AM142" s="22" t="str">
        <f>Table3[[#This Row],[Diastolic_BP]]</f>
        <v>NormalDiSystolic</v>
      </c>
      <c r="AN142" s="22">
        <f ca="1">U142*Table3[[#This Row],[Probabilty hight trauma severity ]]</f>
        <v>4.9185993183779818E-17</v>
      </c>
      <c r="AO142" s="22">
        <f ca="1">V142*Table3[[#This Row],[Probabilty medium trauma severity 2]]</f>
        <v>7.5790661251931943E-2</v>
      </c>
      <c r="AP142" s="22">
        <f ca="1">W142*Table3[[#This Row],[Probabilty low trauma severity 2]]</f>
        <v>5.9830556768413166E-19</v>
      </c>
      <c r="AQ142" s="25">
        <f t="shared" ca="1" si="41"/>
        <v>7.5790661251931943E-2</v>
      </c>
    </row>
    <row r="143" spans="2:43" x14ac:dyDescent="0.25">
      <c r="B143" s="13">
        <v>96</v>
      </c>
      <c r="C143" s="1" t="s">
        <v>38</v>
      </c>
      <c r="D143" s="1" t="s">
        <v>15</v>
      </c>
      <c r="E143" s="1" t="s">
        <v>16</v>
      </c>
      <c r="F143" s="1" t="s">
        <v>17</v>
      </c>
      <c r="G143" s="1" t="s">
        <v>18</v>
      </c>
      <c r="H143" s="1" t="s">
        <v>19</v>
      </c>
      <c r="I143" s="1" t="s">
        <v>20</v>
      </c>
      <c r="J143" s="23">
        <f>VLOOKUP(C143,$AH$70:$AK$73,2,FALSE)*VLOOKUP(D143,$AH$78:$AK$80,2,FALSE)*VLOOKUP(E143,$AM$70:$AP$72,2,FALSE)*VLOOKUP(F143,$AH$85:$AK$87,2,FALSE)*VLOOKUP(G143,$AM$77:$AP$79,2,FALSE)*VLOOKUP(H143,$AH$92:$AK$94,2,FALSE)*VLOOKUP(I143,$AM$85:$AP$87,2,FALSE)</f>
        <v>6.5410133766770271E-17</v>
      </c>
      <c r="K143" s="23">
        <f>VLOOKUP(C143,$AH$70:$AK$73,3,FALSE)*VLOOKUP(D143,$AH$78:$AK$80,3,FALSE)*VLOOKUP(E143,$AM$70:$AP$72,3,FALSE)*VLOOKUP(F143,$AH$85:$AK$87,3,FALSE)*VLOOKUP(G143,$AM$77:$AP$79,3,FALSE)*VLOOKUP(H143,$AH$92:$AK$94,3,FALSE)*VLOOKUP(I143,$AM$85:$AP$87,3,FALSE)</f>
        <v>0.25532507167961038</v>
      </c>
      <c r="L143" s="23">
        <f>VLOOKUP(C143,$AH$70:$AK$73,4,FALSE)*VLOOKUP(D143,$AH$78:$AK$80,4,FALSE)*VLOOKUP(E143,$AM$70:$AP$72,4,FALSE)*VLOOKUP(F143,$AH$85:$AK$87,4,FALSE)*VLOOKUP(G143,$AM$77:$AP$79,4,FALSE)*VLOOKUP(H143,$AH$92:$AK$94,4,FALSE)*VLOOKUP(I143,$AM$85:$AP$87,4,FALSE)</f>
        <v>5.5733002997888987E-18</v>
      </c>
      <c r="M143" s="23">
        <f>Table3[[#This Row],[Probabilty low trauma severity 2]]</f>
        <v>5.5733002997888987E-18</v>
      </c>
      <c r="P143" s="22">
        <v>55</v>
      </c>
      <c r="Q143" s="22">
        <v>2.7372999999999998</v>
      </c>
      <c r="R143" s="22">
        <v>5.4267000000000003</v>
      </c>
      <c r="S143" s="22">
        <v>10.264200000000001</v>
      </c>
      <c r="T143" s="22">
        <v>20.083600000000001</v>
      </c>
      <c r="U143" s="25">
        <f ca="1">VLOOKUP(P143,$AH$45:$AK$48,2,TRUE)*VLOOKUP(Q143,$AN$45:$AQ$48,2,TRUE)*VLOOKUP(R143,$AH$52:$AK$55,2,TRUE)*VLOOKUP(S143,$AN$52:$AQ$55,2,TRUE)*VLOOKUP(T143,$AH$59:$AK$62,2,TRUE)+RAND()</f>
        <v>0.3383660571590974</v>
      </c>
      <c r="V143" s="25">
        <f ca="1">VLOOKUP(P143,$AH$45:$AK$48,3,TRUE)*VLOOKUP(Q143,$AN$45:$AQ$48,3,TRUE)*VLOOKUP(R143,$AH$52:$AK$55,3,TRUE)*VLOOKUP(S143,$AN$52:$AQ$55,3,TRUE)*VLOOKUP(T143,$AH$59:$AK$62,3,TRUE)+RAND()</f>
        <v>0.71465720214401551</v>
      </c>
      <c r="W143" s="25">
        <f ca="1">VLOOKUP(P143,$AH$45:$AK$48,4,TRUE)*VLOOKUP(Q143,$AN$45:$AQ$48,4,TRUE)*VLOOKUP(R143,$AH$52:$AK$55,4,TRUE)*VLOOKUP(S143,$AN$52:$AQ$55,4,TRUE)*VLOOKUP(T143,$AH$59:$AK$62,4,TRUE)+RAND()</f>
        <v>0.56969083251971964</v>
      </c>
      <c r="X143" s="25">
        <f t="shared" ca="1" si="35"/>
        <v>0.71465720214401551</v>
      </c>
      <c r="AA143" s="29">
        <v>25</v>
      </c>
      <c r="AB143" s="22">
        <f t="shared" si="36"/>
        <v>55</v>
      </c>
      <c r="AC143" s="22">
        <f t="shared" si="37"/>
        <v>2.7372999999999998</v>
      </c>
      <c r="AD143" s="22">
        <f t="shared" si="38"/>
        <v>5.4267000000000003</v>
      </c>
      <c r="AE143" s="22">
        <f t="shared" si="39"/>
        <v>10.264200000000001</v>
      </c>
      <c r="AF143" s="22">
        <f t="shared" si="40"/>
        <v>20.083600000000001</v>
      </c>
      <c r="AG143" s="22" t="str">
        <f>Table3[[#This Row],[Hair_Phenotype]]</f>
        <v>No_hair</v>
      </c>
      <c r="AH143" s="22" t="str">
        <f>Table3[[#This Row],[heart_rate]]</f>
        <v>Medium_PulseRate</v>
      </c>
      <c r="AI143" s="22" t="str">
        <f>Table3[[#This Row],[skin_conductance]]</f>
        <v>Normal_Conductance</v>
      </c>
      <c r="AJ143" s="22" t="str">
        <f>Table3[[#This Row],[skin_temperature]]</f>
        <v>Normal_Temperature</v>
      </c>
      <c r="AK143" s="22" t="str">
        <f>Table3[[#This Row],[cortisol_level]]</f>
        <v>AverageCL</v>
      </c>
      <c r="AL143" s="22" t="str">
        <f>Table3[[#This Row],[Systolic_BP]]</f>
        <v>Range2_LowSystolic</v>
      </c>
      <c r="AM143" s="22" t="str">
        <f>Table3[[#This Row],[Diastolic_BP]]</f>
        <v>NormalDiSystolic</v>
      </c>
      <c r="AN143" s="22">
        <f ca="1">U143*Table3[[#This Row],[Probabilty hight trauma severity ]]</f>
        <v>2.2132569060911195E-17</v>
      </c>
      <c r="AO143" s="22">
        <f ca="1">V143*Table3[[#This Row],[Probabilty medium trauma severity 2]]</f>
        <v>0.18246990136377056</v>
      </c>
      <c r="AP143" s="22">
        <f ca="1">W143*Table3[[#This Row],[Probabilty low trauma severity 2]]</f>
        <v>3.1750580876691406E-18</v>
      </c>
      <c r="AQ143" s="25">
        <f t="shared" ca="1" si="41"/>
        <v>0.18246990136377056</v>
      </c>
    </row>
    <row r="144" spans="2:43" x14ac:dyDescent="0.25">
      <c r="B144" s="13">
        <v>36</v>
      </c>
      <c r="C144" s="1" t="s">
        <v>29</v>
      </c>
      <c r="D144" s="1" t="s">
        <v>31</v>
      </c>
      <c r="E144" s="1" t="s">
        <v>32</v>
      </c>
      <c r="F144" s="1" t="s">
        <v>33</v>
      </c>
      <c r="G144" s="1" t="s">
        <v>34</v>
      </c>
      <c r="H144" s="1" t="s">
        <v>35</v>
      </c>
      <c r="I144" s="1" t="s">
        <v>36</v>
      </c>
      <c r="J144" s="23">
        <f>VLOOKUP(C144,$AH$70:$AK$73,2,FALSE)*VLOOKUP(D144,$AH$78:$AK$80,2,FALSE)*VLOOKUP(E144,$AM$70:$AP$72,2,FALSE)*VLOOKUP(F144,$AH$85:$AK$87,2,FALSE)*VLOOKUP(G144,$AM$77:$AP$79,2,FALSE)*VLOOKUP(H144,$AH$92:$AK$94,2,FALSE)*VLOOKUP(I144,$AM$85:$AP$87,2,FALSE)</f>
        <v>0.22104951580535623</v>
      </c>
      <c r="K144" s="23">
        <f>VLOOKUP(C144,$AH$70:$AK$73,3,FALSE)*VLOOKUP(D144,$AH$78:$AK$80,3,FALSE)*VLOOKUP(E144,$AM$70:$AP$72,3,FALSE)*VLOOKUP(F144,$AH$85:$AK$87,3,FALSE)*VLOOKUP(G144,$AM$77:$AP$79,3,FALSE)*VLOOKUP(H144,$AH$92:$AK$94,3,FALSE)*VLOOKUP(I144,$AM$85:$AP$87,3,FALSE)</f>
        <v>1.2485658780335319E-15</v>
      </c>
      <c r="L144" s="23">
        <f>VLOOKUP(C144,$AH$70:$AK$73,4,FALSE)*VLOOKUP(D144,$AH$78:$AK$80,4,FALSE)*VLOOKUP(E144,$AM$70:$AP$72,4,FALSE)*VLOOKUP(F144,$AH$85:$AK$87,4,FALSE)*VLOOKUP(G144,$AM$77:$AP$79,4,FALSE)*VLOOKUP(H144,$AH$92:$AK$94,4,FALSE)*VLOOKUP(I144,$AM$85:$AP$87,4,FALSE)</f>
        <v>4.0441057732313079E-14</v>
      </c>
      <c r="M144" s="23">
        <f>Table3[[#This Row],[Probabilty low trauma severity 2]]</f>
        <v>4.0441057732313079E-14</v>
      </c>
      <c r="P144" s="22">
        <v>49</v>
      </c>
      <c r="Q144" s="22">
        <v>2.3896000000000002</v>
      </c>
      <c r="R144" s="22">
        <v>5.7241999999999997</v>
      </c>
      <c r="S144" s="22">
        <v>11.992900000000001</v>
      </c>
      <c r="T144" s="22">
        <v>20.0852</v>
      </c>
      <c r="U144" s="25">
        <f ca="1">VLOOKUP(P144,$AH$45:$AK$48,2,TRUE)*VLOOKUP(Q144,$AN$45:$AQ$48,2,TRUE)*VLOOKUP(R144,$AH$52:$AK$55,2,TRUE)*VLOOKUP(S144,$AN$52:$AQ$55,2,TRUE)*VLOOKUP(T144,$AH$59:$AK$62,2,TRUE)+RAND()</f>
        <v>0.93498404653488598</v>
      </c>
      <c r="V144" s="25">
        <f ca="1">VLOOKUP(P144,$AH$45:$AK$48,3,TRUE)*VLOOKUP(Q144,$AN$45:$AQ$48,3,TRUE)*VLOOKUP(R144,$AH$52:$AK$55,3,TRUE)*VLOOKUP(S144,$AN$52:$AQ$55,3,TRUE)*VLOOKUP(T144,$AH$59:$AK$62,3,TRUE)+RAND()</f>
        <v>0.8458668929391947</v>
      </c>
      <c r="W144" s="25">
        <f ca="1">VLOOKUP(P144,$AH$45:$AK$48,4,TRUE)*VLOOKUP(Q144,$AN$45:$AQ$48,4,TRUE)*VLOOKUP(R144,$AH$52:$AK$55,4,TRUE)*VLOOKUP(S144,$AN$52:$AQ$55,4,TRUE)*VLOOKUP(T144,$AH$59:$AK$62,4,TRUE)+RAND()</f>
        <v>0.50636544694421914</v>
      </c>
      <c r="X144" s="25">
        <f t="shared" ca="1" si="35"/>
        <v>0.93498404653488598</v>
      </c>
      <c r="AA144" s="29">
        <v>26</v>
      </c>
      <c r="AB144" s="22">
        <f t="shared" si="36"/>
        <v>49</v>
      </c>
      <c r="AC144" s="22">
        <f t="shared" si="37"/>
        <v>2.3896000000000002</v>
      </c>
      <c r="AD144" s="22">
        <f t="shared" si="38"/>
        <v>5.7241999999999997</v>
      </c>
      <c r="AE144" s="22">
        <f t="shared" si="39"/>
        <v>11.992900000000001</v>
      </c>
      <c r="AF144" s="22">
        <f t="shared" si="40"/>
        <v>20.0852</v>
      </c>
      <c r="AG144" s="22" t="str">
        <f>Table3[[#This Row],[Hair_Phenotype]]</f>
        <v>Wavy_hair</v>
      </c>
      <c r="AH144" s="22" t="str">
        <f>Table3[[#This Row],[heart_rate]]</f>
        <v>Low_PulseRate</v>
      </c>
      <c r="AI144" s="22" t="str">
        <f>Table3[[#This Row],[skin_conductance]]</f>
        <v>High_Conductance</v>
      </c>
      <c r="AJ144" s="22" t="str">
        <f>Table3[[#This Row],[skin_temperature]]</f>
        <v>Low_Temperature</v>
      </c>
      <c r="AK144" s="22" t="str">
        <f>Table3[[#This Row],[cortisol_level]]</f>
        <v>Above_AverageCL</v>
      </c>
      <c r="AL144" s="22" t="str">
        <f>Table3[[#This Row],[Systolic_BP]]</f>
        <v>Range1_LowSystolic</v>
      </c>
      <c r="AM144" s="22" t="str">
        <f>Table3[[#This Row],[Diastolic_BP]]</f>
        <v>VerylowDiSystolic</v>
      </c>
      <c r="AN144" s="22">
        <f ca="1">U144*Table3[[#This Row],[Probabilty hight trauma severity ]]</f>
        <v>0.2066777707722692</v>
      </c>
      <c r="AO144" s="22">
        <f ca="1">V144*Table3[[#This Row],[Probabilty medium trauma severity 2]]</f>
        <v>1.0561205398821211E-15</v>
      </c>
      <c r="AP144" s="22">
        <f ca="1">W144*Table3[[#This Row],[Probabilty low trauma severity 2]]</f>
        <v>2.0477954273519682E-14</v>
      </c>
      <c r="AQ144" s="25">
        <f t="shared" ca="1" si="41"/>
        <v>0.2066777707722692</v>
      </c>
    </row>
    <row r="145" spans="2:43" x14ac:dyDescent="0.25">
      <c r="B145" s="13">
        <v>43</v>
      </c>
      <c r="C145" s="1" t="s">
        <v>29</v>
      </c>
      <c r="D145" s="1" t="s">
        <v>31</v>
      </c>
      <c r="E145" s="1" t="s">
        <v>32</v>
      </c>
      <c r="F145" s="1" t="s">
        <v>33</v>
      </c>
      <c r="G145" s="1" t="s">
        <v>34</v>
      </c>
      <c r="H145" s="1" t="s">
        <v>35</v>
      </c>
      <c r="I145" s="1" t="s">
        <v>36</v>
      </c>
      <c r="J145" s="23">
        <f>VLOOKUP(C145,$AH$70:$AK$73,2,FALSE)*VLOOKUP(D145,$AH$78:$AK$80,2,FALSE)*VLOOKUP(E145,$AM$70:$AP$72,2,FALSE)*VLOOKUP(F145,$AH$85:$AK$87,2,FALSE)*VLOOKUP(G145,$AM$77:$AP$79,2,FALSE)*VLOOKUP(H145,$AH$92:$AK$94,2,FALSE)*VLOOKUP(I145,$AM$85:$AP$87,2,FALSE)</f>
        <v>0.22104951580535623</v>
      </c>
      <c r="K145" s="23">
        <f>VLOOKUP(C145,$AH$70:$AK$73,3,FALSE)*VLOOKUP(D145,$AH$78:$AK$80,3,FALSE)*VLOOKUP(E145,$AM$70:$AP$72,3,FALSE)*VLOOKUP(F145,$AH$85:$AK$87,3,FALSE)*VLOOKUP(G145,$AM$77:$AP$79,3,FALSE)*VLOOKUP(H145,$AH$92:$AK$94,3,FALSE)*VLOOKUP(I145,$AM$85:$AP$87,3,FALSE)</f>
        <v>1.2485658780335319E-15</v>
      </c>
      <c r="L145" s="23">
        <f>VLOOKUP(C145,$AH$70:$AK$73,4,FALSE)*VLOOKUP(D145,$AH$78:$AK$80,4,FALSE)*VLOOKUP(E145,$AM$70:$AP$72,4,FALSE)*VLOOKUP(F145,$AH$85:$AK$87,4,FALSE)*VLOOKUP(G145,$AM$77:$AP$79,4,FALSE)*VLOOKUP(H145,$AH$92:$AK$94,4,FALSE)*VLOOKUP(I145,$AM$85:$AP$87,4,FALSE)</f>
        <v>4.0441057732313079E-14</v>
      </c>
      <c r="M145" s="23">
        <f>Table3[[#This Row],[Probabilty low trauma severity 2]]</f>
        <v>4.0441057732313079E-14</v>
      </c>
      <c r="P145" s="22">
        <v>31</v>
      </c>
      <c r="Q145" s="22">
        <v>2.1113</v>
      </c>
      <c r="R145" s="22">
        <v>5.1656000000000004</v>
      </c>
      <c r="S145" s="22">
        <v>10.8146</v>
      </c>
      <c r="T145" s="22">
        <v>20.085799999999999</v>
      </c>
      <c r="U145" s="25">
        <f ca="1">VLOOKUP(P145,$AH$45:$AK$48,2,TRUE)*VLOOKUP(Q145,$AN$45:$AQ$48,2,TRUE)*VLOOKUP(R145,$AH$52:$AK$55,2,TRUE)*VLOOKUP(S145,$AN$52:$AQ$55,2,TRUE)*VLOOKUP(T145,$AH$59:$AK$62,2,TRUE)+RAND()</f>
        <v>0.39268385807479744</v>
      </c>
      <c r="V145" s="25">
        <f ca="1">VLOOKUP(P145,$AH$45:$AK$48,3,TRUE)*VLOOKUP(Q145,$AN$45:$AQ$48,3,TRUE)*VLOOKUP(R145,$AH$52:$AK$55,3,TRUE)*VLOOKUP(S145,$AN$52:$AQ$55,3,TRUE)*VLOOKUP(T145,$AH$59:$AK$62,3,TRUE)+RAND()</f>
        <v>0.88745691908113677</v>
      </c>
      <c r="W145" s="25">
        <f ca="1">VLOOKUP(P145,$AH$45:$AK$48,4,TRUE)*VLOOKUP(Q145,$AN$45:$AQ$48,4,TRUE)*VLOOKUP(R145,$AH$52:$AK$55,4,TRUE)*VLOOKUP(S145,$AN$52:$AQ$55,4,TRUE)*VLOOKUP(T145,$AH$59:$AK$62,4,TRUE)+RAND()</f>
        <v>0.10872487247557627</v>
      </c>
      <c r="X145" s="25">
        <f t="shared" ca="1" si="35"/>
        <v>0.88745691908113677</v>
      </c>
      <c r="AA145" s="29">
        <v>27</v>
      </c>
      <c r="AB145" s="22">
        <f t="shared" si="36"/>
        <v>31</v>
      </c>
      <c r="AC145" s="22">
        <f t="shared" si="37"/>
        <v>2.1113</v>
      </c>
      <c r="AD145" s="22">
        <f t="shared" si="38"/>
        <v>5.1656000000000004</v>
      </c>
      <c r="AE145" s="22">
        <f t="shared" si="39"/>
        <v>10.8146</v>
      </c>
      <c r="AF145" s="22">
        <f t="shared" si="40"/>
        <v>20.085799999999999</v>
      </c>
      <c r="AG145" s="22" t="str">
        <f>Table3[[#This Row],[Hair_Phenotype]]</f>
        <v>Wavy_hair</v>
      </c>
      <c r="AH145" s="22" t="str">
        <f>Table3[[#This Row],[heart_rate]]</f>
        <v>Low_PulseRate</v>
      </c>
      <c r="AI145" s="22" t="str">
        <f>Table3[[#This Row],[skin_conductance]]</f>
        <v>High_Conductance</v>
      </c>
      <c r="AJ145" s="22" t="str">
        <f>Table3[[#This Row],[skin_temperature]]</f>
        <v>Low_Temperature</v>
      </c>
      <c r="AK145" s="22" t="str">
        <f>Table3[[#This Row],[cortisol_level]]</f>
        <v>Above_AverageCL</v>
      </c>
      <c r="AL145" s="22" t="str">
        <f>Table3[[#This Row],[Systolic_BP]]</f>
        <v>Range1_LowSystolic</v>
      </c>
      <c r="AM145" s="22" t="str">
        <f>Table3[[#This Row],[Diastolic_BP]]</f>
        <v>VerylowDiSystolic</v>
      </c>
      <c r="AN145" s="22">
        <f ca="1">U145*Table3[[#This Row],[Probabilty hight trauma severity ]]</f>
        <v>8.6802576692013203E-2</v>
      </c>
      <c r="AO145" s="22">
        <f ca="1">V145*Table3[[#This Row],[Probabilty medium trauma severity 2]]</f>
        <v>1.1080484273894727E-15</v>
      </c>
      <c r="AP145" s="22">
        <f ca="1">W145*Table3[[#This Row],[Probabilty low trauma severity 2]]</f>
        <v>4.3969488447231572E-15</v>
      </c>
      <c r="AQ145" s="25">
        <f t="shared" ca="1" si="41"/>
        <v>8.6802576692013203E-2</v>
      </c>
    </row>
    <row r="146" spans="2:43" x14ac:dyDescent="0.25">
      <c r="B146" s="13">
        <v>66</v>
      </c>
      <c r="C146" s="1" t="s">
        <v>29</v>
      </c>
      <c r="D146" s="1" t="s">
        <v>31</v>
      </c>
      <c r="E146" s="1" t="s">
        <v>32</v>
      </c>
      <c r="F146" s="1" t="s">
        <v>33</v>
      </c>
      <c r="G146" s="1" t="s">
        <v>34</v>
      </c>
      <c r="H146" s="1" t="s">
        <v>35</v>
      </c>
      <c r="I146" s="1" t="s">
        <v>36</v>
      </c>
      <c r="J146" s="23">
        <f>VLOOKUP(C146,$AH$70:$AK$73,2,FALSE)*VLOOKUP(D146,$AH$78:$AK$80,2,FALSE)*VLOOKUP(E146,$AM$70:$AP$72,2,FALSE)*VLOOKUP(F146,$AH$85:$AK$87,2,FALSE)*VLOOKUP(G146,$AM$77:$AP$79,2,FALSE)*VLOOKUP(H146,$AH$92:$AK$94,2,FALSE)*VLOOKUP(I146,$AM$85:$AP$87,2,FALSE)</f>
        <v>0.22104951580535623</v>
      </c>
      <c r="K146" s="23">
        <f>VLOOKUP(C146,$AH$70:$AK$73,3,FALSE)*VLOOKUP(D146,$AH$78:$AK$80,3,FALSE)*VLOOKUP(E146,$AM$70:$AP$72,3,FALSE)*VLOOKUP(F146,$AH$85:$AK$87,3,FALSE)*VLOOKUP(G146,$AM$77:$AP$79,3,FALSE)*VLOOKUP(H146,$AH$92:$AK$94,3,FALSE)*VLOOKUP(I146,$AM$85:$AP$87,3,FALSE)</f>
        <v>1.2485658780335319E-15</v>
      </c>
      <c r="L146" s="23">
        <f>VLOOKUP(C146,$AH$70:$AK$73,4,FALSE)*VLOOKUP(D146,$AH$78:$AK$80,4,FALSE)*VLOOKUP(E146,$AM$70:$AP$72,4,FALSE)*VLOOKUP(F146,$AH$85:$AK$87,4,FALSE)*VLOOKUP(G146,$AM$77:$AP$79,4,FALSE)*VLOOKUP(H146,$AH$92:$AK$94,4,FALSE)*VLOOKUP(I146,$AM$85:$AP$87,4,FALSE)</f>
        <v>4.0441057732313079E-14</v>
      </c>
      <c r="M146" s="23">
        <f>MAX(Table3[[#This Row],[Probabilty hight trauma severity ]:[Probabilty low trauma severity 2]])</f>
        <v>0.22104951580535623</v>
      </c>
      <c r="P146" s="22">
        <v>39</v>
      </c>
      <c r="Q146" s="22">
        <v>2.1939000000000002</v>
      </c>
      <c r="R146" s="22">
        <v>5.3365999999999998</v>
      </c>
      <c r="S146" s="22">
        <v>11.9232</v>
      </c>
      <c r="T146" s="22">
        <v>20.09</v>
      </c>
      <c r="U146" s="25">
        <f ca="1">VLOOKUP(P146,$AH$45:$AK$48,2,TRUE)*VLOOKUP(Q146,$AN$45:$AQ$48,2,TRUE)*VLOOKUP(R146,$AH$52:$AK$55,2,TRUE)*VLOOKUP(S146,$AN$52:$AQ$55,2,TRUE)*VLOOKUP(T146,$AH$59:$AK$62,2,TRUE)+RAND()</f>
        <v>0.99268120648572744</v>
      </c>
      <c r="V146" s="25">
        <f ca="1">VLOOKUP(P146,$AH$45:$AK$48,3,TRUE)*VLOOKUP(Q146,$AN$45:$AQ$48,3,TRUE)*VLOOKUP(R146,$AH$52:$AK$55,3,TRUE)*VLOOKUP(S146,$AN$52:$AQ$55,3,TRUE)*VLOOKUP(T146,$AH$59:$AK$62,3,TRUE)+RAND()</f>
        <v>0.6635912366892831</v>
      </c>
      <c r="W146" s="25">
        <f ca="1">VLOOKUP(P146,$AH$45:$AK$48,4,TRUE)*VLOOKUP(Q146,$AN$45:$AQ$48,4,TRUE)*VLOOKUP(R146,$AH$52:$AK$55,4,TRUE)*VLOOKUP(S146,$AN$52:$AQ$55,4,TRUE)*VLOOKUP(T146,$AH$59:$AK$62,4,TRUE)+RAND()</f>
        <v>6.5049371164926484E-2</v>
      </c>
      <c r="X146" s="25">
        <f t="shared" ca="1" si="35"/>
        <v>0.99268120648572744</v>
      </c>
      <c r="AA146" s="29">
        <v>28</v>
      </c>
      <c r="AB146" s="22">
        <f t="shared" si="36"/>
        <v>39</v>
      </c>
      <c r="AC146" s="22">
        <f t="shared" si="37"/>
        <v>2.1939000000000002</v>
      </c>
      <c r="AD146" s="22">
        <f t="shared" si="38"/>
        <v>5.3365999999999998</v>
      </c>
      <c r="AE146" s="22">
        <f t="shared" si="39"/>
        <v>11.9232</v>
      </c>
      <c r="AF146" s="22">
        <f t="shared" si="40"/>
        <v>20.09</v>
      </c>
      <c r="AG146" s="22" t="str">
        <f>Table3[[#This Row],[Hair_Phenotype]]</f>
        <v>Wavy_hair</v>
      </c>
      <c r="AH146" s="22" t="str">
        <f>Table3[[#This Row],[heart_rate]]</f>
        <v>Low_PulseRate</v>
      </c>
      <c r="AI146" s="22" t="str">
        <f>Table3[[#This Row],[skin_conductance]]</f>
        <v>High_Conductance</v>
      </c>
      <c r="AJ146" s="22" t="str">
        <f>Table3[[#This Row],[skin_temperature]]</f>
        <v>Low_Temperature</v>
      </c>
      <c r="AK146" s="22" t="str">
        <f>Table3[[#This Row],[cortisol_level]]</f>
        <v>Above_AverageCL</v>
      </c>
      <c r="AL146" s="22" t="str">
        <f>Table3[[#This Row],[Systolic_BP]]</f>
        <v>Range1_LowSystolic</v>
      </c>
      <c r="AM146" s="22" t="str">
        <f>Table3[[#This Row],[Diastolic_BP]]</f>
        <v>VerylowDiSystolic</v>
      </c>
      <c r="AN146" s="22">
        <f ca="1">U146*Table3[[#This Row],[Probabilty hight trauma severity ]]</f>
        <v>0.2194317000427469</v>
      </c>
      <c r="AO146" s="22">
        <f ca="1">V146*Table3[[#This Row],[Probabilty medium trauma severity 2]]</f>
        <v>8.2853737509231204E-16</v>
      </c>
      <c r="AP146" s="22">
        <f ca="1">W146*Table3[[#This Row],[Probabilty low trauma severity 2]]</f>
        <v>2.6306653747314535E-15</v>
      </c>
      <c r="AQ146" s="25">
        <f t="shared" ca="1" si="41"/>
        <v>0.2194317000427469</v>
      </c>
    </row>
    <row r="147" spans="2:43" x14ac:dyDescent="0.25">
      <c r="B147" s="13">
        <v>81</v>
      </c>
      <c r="C147" s="1" t="s">
        <v>29</v>
      </c>
      <c r="D147" s="1" t="s">
        <v>31</v>
      </c>
      <c r="E147" s="1" t="s">
        <v>32</v>
      </c>
      <c r="F147" s="1" t="s">
        <v>33</v>
      </c>
      <c r="G147" s="1" t="s">
        <v>34</v>
      </c>
      <c r="H147" s="1" t="s">
        <v>35</v>
      </c>
      <c r="I147" s="1" t="s">
        <v>36</v>
      </c>
      <c r="J147" s="23">
        <f>VLOOKUP(C147,$AH$70:$AK$73,2,FALSE)*VLOOKUP(D147,$AH$78:$AK$80,2,FALSE)*VLOOKUP(E147,$AM$70:$AP$72,2,FALSE)*VLOOKUP(F147,$AH$85:$AK$87,2,FALSE)*VLOOKUP(G147,$AM$77:$AP$79,2,FALSE)*VLOOKUP(H147,$AH$92:$AK$94,2,FALSE)*VLOOKUP(I147,$AM$85:$AP$87,2,FALSE)</f>
        <v>0.22104951580535623</v>
      </c>
      <c r="K147" s="23">
        <f>VLOOKUP(C147,$AH$70:$AK$73,3,FALSE)*VLOOKUP(D147,$AH$78:$AK$80,3,FALSE)*VLOOKUP(E147,$AM$70:$AP$72,3,FALSE)*VLOOKUP(F147,$AH$85:$AK$87,3,FALSE)*VLOOKUP(G147,$AM$77:$AP$79,3,FALSE)*VLOOKUP(H147,$AH$92:$AK$94,3,FALSE)*VLOOKUP(I147,$AM$85:$AP$87,3,FALSE)</f>
        <v>1.2485658780335319E-15</v>
      </c>
      <c r="L147" s="23">
        <f>VLOOKUP(C147,$AH$70:$AK$73,4,FALSE)*VLOOKUP(D147,$AH$78:$AK$80,4,FALSE)*VLOOKUP(E147,$AM$70:$AP$72,4,FALSE)*VLOOKUP(F147,$AH$85:$AK$87,4,FALSE)*VLOOKUP(G147,$AM$77:$AP$79,4,FALSE)*VLOOKUP(H147,$AH$92:$AK$94,4,FALSE)*VLOOKUP(I147,$AM$85:$AP$87,4,FALSE)</f>
        <v>4.0441057732313079E-14</v>
      </c>
      <c r="M147" s="23">
        <f>MAX(Table3[[#This Row],[Probabilty hight trauma severity ]:[Probabilty low trauma severity 2]])</f>
        <v>0.22104951580535623</v>
      </c>
      <c r="P147" s="22">
        <v>38</v>
      </c>
      <c r="Q147" s="22">
        <v>2.6080999999999999</v>
      </c>
      <c r="R147" s="22">
        <v>5.6062000000000003</v>
      </c>
      <c r="S147" s="22">
        <v>10.9391</v>
      </c>
      <c r="T147" s="22">
        <v>20.0945</v>
      </c>
      <c r="U147" s="25">
        <f ca="1">VLOOKUP(P147,$AH$45:$AK$48,2,TRUE)*VLOOKUP(Q147,$AN$45:$AQ$48,2,TRUE)*VLOOKUP(R147,$AH$52:$AK$55,2,TRUE)*VLOOKUP(S147,$AN$52:$AQ$55,2,TRUE)*VLOOKUP(T147,$AH$59:$AK$62,2,TRUE)+RAND()</f>
        <v>0.79554283604995313</v>
      </c>
      <c r="V147" s="25">
        <f ca="1">VLOOKUP(P147,$AH$45:$AK$48,3,TRUE)*VLOOKUP(Q147,$AN$45:$AQ$48,3,TRUE)*VLOOKUP(R147,$AH$52:$AK$55,3,TRUE)*VLOOKUP(S147,$AN$52:$AQ$55,3,TRUE)*VLOOKUP(T147,$AH$59:$AK$62,3,TRUE)+RAND()</f>
        <v>0.78573992706102369</v>
      </c>
      <c r="W147" s="25">
        <f ca="1">VLOOKUP(P147,$AH$45:$AK$48,4,TRUE)*VLOOKUP(Q147,$AN$45:$AQ$48,4,TRUE)*VLOOKUP(R147,$AH$52:$AK$55,4,TRUE)*VLOOKUP(S147,$AN$52:$AQ$55,4,TRUE)*VLOOKUP(T147,$AH$59:$AK$62,4,TRUE)+RAND()</f>
        <v>0.41168600674266387</v>
      </c>
      <c r="X147" s="25">
        <f t="shared" ca="1" si="35"/>
        <v>0.79554283604995313</v>
      </c>
      <c r="AA147" s="29">
        <v>29</v>
      </c>
      <c r="AB147" s="22">
        <f t="shared" si="36"/>
        <v>38</v>
      </c>
      <c r="AC147" s="22">
        <f t="shared" si="37"/>
        <v>2.6080999999999999</v>
      </c>
      <c r="AD147" s="22">
        <f t="shared" si="38"/>
        <v>5.6062000000000003</v>
      </c>
      <c r="AE147" s="22">
        <f t="shared" si="39"/>
        <v>10.9391</v>
      </c>
      <c r="AF147" s="22">
        <f t="shared" si="40"/>
        <v>20.0945</v>
      </c>
      <c r="AG147" s="22" t="str">
        <f>Table3[[#This Row],[Hair_Phenotype]]</f>
        <v>Wavy_hair</v>
      </c>
      <c r="AH147" s="22" t="str">
        <f>Table3[[#This Row],[heart_rate]]</f>
        <v>Low_PulseRate</v>
      </c>
      <c r="AI147" s="22" t="str">
        <f>Table3[[#This Row],[skin_conductance]]</f>
        <v>High_Conductance</v>
      </c>
      <c r="AJ147" s="22" t="str">
        <f>Table3[[#This Row],[skin_temperature]]</f>
        <v>Low_Temperature</v>
      </c>
      <c r="AK147" s="22" t="str">
        <f>Table3[[#This Row],[cortisol_level]]</f>
        <v>Above_AverageCL</v>
      </c>
      <c r="AL147" s="22" t="str">
        <f>Table3[[#This Row],[Systolic_BP]]</f>
        <v>Range1_LowSystolic</v>
      </c>
      <c r="AM147" s="22" t="str">
        <f>Table3[[#This Row],[Diastolic_BP]]</f>
        <v>VerylowDiSystolic</v>
      </c>
      <c r="AN147" s="22">
        <f ca="1">U147*Table3[[#This Row],[Probabilty hight trauma severity ]]</f>
        <v>0.17585435871126204</v>
      </c>
      <c r="AO147" s="22">
        <f ca="1">V147*Table3[[#This Row],[Probabilty medium trauma severity 2]]</f>
        <v>9.8104806193695032E-16</v>
      </c>
      <c r="AP147" s="22">
        <f ca="1">W147*Table3[[#This Row],[Probabilty low trauma severity 2]]</f>
        <v>1.66490175662655E-14</v>
      </c>
      <c r="AQ147" s="25">
        <f t="shared" ca="1" si="41"/>
        <v>0.17585435871126204</v>
      </c>
    </row>
    <row r="148" spans="2:43" x14ac:dyDescent="0.25">
      <c r="B148" s="13">
        <v>25</v>
      </c>
      <c r="C148" s="1" t="s">
        <v>14</v>
      </c>
      <c r="D148" s="1" t="s">
        <v>31</v>
      </c>
      <c r="E148" s="1" t="s">
        <v>32</v>
      </c>
      <c r="F148" s="1" t="s">
        <v>33</v>
      </c>
      <c r="G148" s="1" t="s">
        <v>34</v>
      </c>
      <c r="H148" s="1" t="s">
        <v>35</v>
      </c>
      <c r="I148" s="1" t="s">
        <v>36</v>
      </c>
      <c r="J148" s="23">
        <f>VLOOKUP(C148,$AH$70:$AK$73,2,FALSE)*VLOOKUP(D148,$AH$78:$AK$80,2,FALSE)*VLOOKUP(E148,$AM$70:$AP$72,2,FALSE)*VLOOKUP(F148,$AH$85:$AK$87,2,FALSE)*VLOOKUP(G148,$AM$77:$AP$79,2,FALSE)*VLOOKUP(H148,$AH$92:$AK$94,2,FALSE)*VLOOKUP(I148,$AM$85:$AP$87,2,FALSE)</f>
        <v>0.25870980368330582</v>
      </c>
      <c r="K148" s="23">
        <f>VLOOKUP(C148,$AH$70:$AK$73,3,FALSE)*VLOOKUP(D148,$AH$78:$AK$80,3,FALSE)*VLOOKUP(E148,$AM$70:$AP$72,3,FALSE)*VLOOKUP(F148,$AH$85:$AK$87,3,FALSE)*VLOOKUP(G148,$AM$77:$AP$79,3,FALSE)*VLOOKUP(H148,$AH$92:$AK$94,3,FALSE)*VLOOKUP(I148,$AM$85:$AP$87,3,FALSE)</f>
        <v>1.3049247544725458E-15</v>
      </c>
      <c r="L148" s="23">
        <f>VLOOKUP(C148,$AH$70:$AK$73,4,FALSE)*VLOOKUP(D148,$AH$78:$AK$80,4,FALSE)*VLOOKUP(E148,$AM$70:$AP$72,4,FALSE)*VLOOKUP(F148,$AH$85:$AK$87,4,FALSE)*VLOOKUP(G148,$AM$77:$AP$79,4,FALSE)*VLOOKUP(H148,$AH$92:$AK$94,4,FALSE)*VLOOKUP(I148,$AM$85:$AP$87,4,FALSE)</f>
        <v>4.1865038638380436E-14</v>
      </c>
      <c r="M148" s="23">
        <f>MAX(Table3[[#This Row],[Probabilty hight trauma severity ]:[Probabilty low trauma severity 2]])</f>
        <v>0.25870980368330582</v>
      </c>
      <c r="P148" s="22">
        <v>46</v>
      </c>
      <c r="Q148" s="22">
        <v>2.3250000000000002</v>
      </c>
      <c r="R148" s="22">
        <v>5.8049999999999997</v>
      </c>
      <c r="S148" s="22">
        <v>11.966100000000001</v>
      </c>
      <c r="T148" s="22">
        <v>20.0991</v>
      </c>
      <c r="U148" s="25">
        <f ca="1">VLOOKUP(P148,$AH$45:$AK$48,2,TRUE)*VLOOKUP(Q148,$AN$45:$AQ$48,2,TRUE)*VLOOKUP(R148,$AH$52:$AK$55,2,TRUE)*VLOOKUP(S148,$AN$52:$AQ$55,2,TRUE)*VLOOKUP(T148,$AH$59:$AK$62,2,TRUE)+RAND()</f>
        <v>0.4807878975579043</v>
      </c>
      <c r="V148" s="25">
        <f ca="1">VLOOKUP(P148,$AH$45:$AK$48,3,TRUE)*VLOOKUP(Q148,$AN$45:$AQ$48,3,TRUE)*VLOOKUP(R148,$AH$52:$AK$55,3,TRUE)*VLOOKUP(S148,$AN$52:$AQ$55,3,TRUE)*VLOOKUP(T148,$AH$59:$AK$62,3,TRUE)+RAND()</f>
        <v>0.71964222932579025</v>
      </c>
      <c r="W148" s="25">
        <f ca="1">VLOOKUP(P148,$AH$45:$AK$48,4,TRUE)*VLOOKUP(Q148,$AN$45:$AQ$48,4,TRUE)*VLOOKUP(R148,$AH$52:$AK$55,4,TRUE)*VLOOKUP(S148,$AN$52:$AQ$55,4,TRUE)*VLOOKUP(T148,$AH$59:$AK$62,4,TRUE)+RAND()</f>
        <v>0.66326383123221766</v>
      </c>
      <c r="X148" s="25">
        <f t="shared" ca="1" si="35"/>
        <v>0.71964222932579025</v>
      </c>
      <c r="AA148" s="29">
        <v>30</v>
      </c>
      <c r="AB148" s="22">
        <f t="shared" si="36"/>
        <v>46</v>
      </c>
      <c r="AC148" s="22">
        <f t="shared" si="37"/>
        <v>2.3250000000000002</v>
      </c>
      <c r="AD148" s="22">
        <f t="shared" si="38"/>
        <v>5.8049999999999997</v>
      </c>
      <c r="AE148" s="22">
        <f t="shared" si="39"/>
        <v>11.966100000000001</v>
      </c>
      <c r="AF148" s="22">
        <f t="shared" si="40"/>
        <v>20.0991</v>
      </c>
      <c r="AG148" s="22" t="str">
        <f>Table3[[#This Row],[Hair_Phenotype]]</f>
        <v>Curly_hair</v>
      </c>
      <c r="AH148" s="22" t="str">
        <f>Table3[[#This Row],[heart_rate]]</f>
        <v>Low_PulseRate</v>
      </c>
      <c r="AI148" s="22" t="str">
        <f>Table3[[#This Row],[skin_conductance]]</f>
        <v>High_Conductance</v>
      </c>
      <c r="AJ148" s="22" t="str">
        <f>Table3[[#This Row],[skin_temperature]]</f>
        <v>Low_Temperature</v>
      </c>
      <c r="AK148" s="22" t="str">
        <f>Table3[[#This Row],[cortisol_level]]</f>
        <v>Above_AverageCL</v>
      </c>
      <c r="AL148" s="22" t="str">
        <f>Table3[[#This Row],[Systolic_BP]]</f>
        <v>Range1_LowSystolic</v>
      </c>
      <c r="AM148" s="22" t="str">
        <f>Table3[[#This Row],[Diastolic_BP]]</f>
        <v>VerylowDiSystolic</v>
      </c>
      <c r="AN148" s="22">
        <f ca="1">U148*Table3[[#This Row],[Probabilty hight trauma severity ]]</f>
        <v>0.12438454259051476</v>
      </c>
      <c r="AO148" s="22">
        <f ca="1">V148*Table3[[#This Row],[Probabilty medium trauma severity 2]]</f>
        <v>9.3907895941103236E-16</v>
      </c>
      <c r="AP148" s="22">
        <f ca="1">W148*Table3[[#This Row],[Probabilty low trauma severity 2]]</f>
        <v>2.7767565921977035E-14</v>
      </c>
      <c r="AQ148" s="25">
        <f t="shared" ca="1" si="41"/>
        <v>0.12438454259051476</v>
      </c>
    </row>
    <row r="149" spans="2:43" x14ac:dyDescent="0.25">
      <c r="B149" s="13">
        <v>27</v>
      </c>
      <c r="C149" s="1" t="s">
        <v>14</v>
      </c>
      <c r="D149" s="1" t="s">
        <v>31</v>
      </c>
      <c r="E149" s="1" t="s">
        <v>32</v>
      </c>
      <c r="F149" s="1" t="s">
        <v>33</v>
      </c>
      <c r="G149" s="1" t="s">
        <v>34</v>
      </c>
      <c r="H149" s="1" t="s">
        <v>35</v>
      </c>
      <c r="I149" s="1" t="s">
        <v>36</v>
      </c>
      <c r="J149" s="23">
        <f>VLOOKUP(C149,$AH$70:$AK$73,2,FALSE)*VLOOKUP(D149,$AH$78:$AK$80,2,FALSE)*VLOOKUP(E149,$AM$70:$AP$72,2,FALSE)*VLOOKUP(F149,$AH$85:$AK$87,2,FALSE)*VLOOKUP(G149,$AM$77:$AP$79,2,FALSE)*VLOOKUP(H149,$AH$92:$AK$94,2,FALSE)*VLOOKUP(I149,$AM$85:$AP$87,2,FALSE)</f>
        <v>0.25870980368330582</v>
      </c>
      <c r="K149" s="23">
        <f>VLOOKUP(C149,$AH$70:$AK$73,3,FALSE)*VLOOKUP(D149,$AH$78:$AK$80,3,FALSE)*VLOOKUP(E149,$AM$70:$AP$72,3,FALSE)*VLOOKUP(F149,$AH$85:$AK$87,3,FALSE)*VLOOKUP(G149,$AM$77:$AP$79,3,FALSE)*VLOOKUP(H149,$AH$92:$AK$94,3,FALSE)*VLOOKUP(I149,$AM$85:$AP$87,3,FALSE)</f>
        <v>1.3049247544725458E-15</v>
      </c>
      <c r="L149" s="23">
        <f>VLOOKUP(C149,$AH$70:$AK$73,4,FALSE)*VLOOKUP(D149,$AH$78:$AK$80,4,FALSE)*VLOOKUP(E149,$AM$70:$AP$72,4,FALSE)*VLOOKUP(F149,$AH$85:$AK$87,4,FALSE)*VLOOKUP(G149,$AM$77:$AP$79,4,FALSE)*VLOOKUP(H149,$AH$92:$AK$94,4,FALSE)*VLOOKUP(I149,$AM$85:$AP$87,4,FALSE)</f>
        <v>4.1865038638380436E-14</v>
      </c>
      <c r="M149" s="23">
        <f>MAX(Table3[[#This Row],[Probabilty hight trauma severity ]:[Probabilty low trauma severity 2]])</f>
        <v>0.25870980368330582</v>
      </c>
      <c r="P149" s="22">
        <v>37</v>
      </c>
      <c r="Q149" s="22">
        <v>2.6884999999999999</v>
      </c>
      <c r="R149" s="22">
        <v>5.8357999999999999</v>
      </c>
      <c r="S149" s="22">
        <v>10.947699999999999</v>
      </c>
      <c r="T149" s="22">
        <v>20.101700000000001</v>
      </c>
      <c r="U149" s="25">
        <f ca="1">VLOOKUP(P149,$AH$45:$AK$48,2,TRUE)*VLOOKUP(Q149,$AN$45:$AQ$48,2,TRUE)*VLOOKUP(R149,$AH$52:$AK$55,2,TRUE)*VLOOKUP(S149,$AN$52:$AQ$55,2,TRUE)*VLOOKUP(T149,$AH$59:$AK$62,2,TRUE)+RAND()</f>
        <v>0.10939706062539889</v>
      </c>
      <c r="V149" s="25">
        <f ca="1">VLOOKUP(P149,$AH$45:$AK$48,3,TRUE)*VLOOKUP(Q149,$AN$45:$AQ$48,3,TRUE)*VLOOKUP(R149,$AH$52:$AK$55,3,TRUE)*VLOOKUP(S149,$AN$52:$AQ$55,3,TRUE)*VLOOKUP(T149,$AH$59:$AK$62,3,TRUE)+RAND()</f>
        <v>0.53446238503205712</v>
      </c>
      <c r="W149" s="25">
        <f ca="1">VLOOKUP(P149,$AH$45:$AK$48,4,TRUE)*VLOOKUP(Q149,$AN$45:$AQ$48,4,TRUE)*VLOOKUP(R149,$AH$52:$AK$55,4,TRUE)*VLOOKUP(S149,$AN$52:$AQ$55,4,TRUE)*VLOOKUP(T149,$AH$59:$AK$62,4,TRUE)+RAND()</f>
        <v>0.58825458336926895</v>
      </c>
      <c r="X149" s="25">
        <f t="shared" ca="1" si="35"/>
        <v>0.58825458336926895</v>
      </c>
      <c r="AA149" s="29">
        <v>31</v>
      </c>
      <c r="AB149" s="22">
        <f t="shared" si="36"/>
        <v>37</v>
      </c>
      <c r="AC149" s="22">
        <f t="shared" si="37"/>
        <v>2.6884999999999999</v>
      </c>
      <c r="AD149" s="22">
        <f t="shared" si="38"/>
        <v>5.8357999999999999</v>
      </c>
      <c r="AE149" s="22">
        <f t="shared" si="39"/>
        <v>10.947699999999999</v>
      </c>
      <c r="AF149" s="22">
        <f t="shared" si="40"/>
        <v>20.101700000000001</v>
      </c>
      <c r="AG149" s="22" t="str">
        <f>Table3[[#This Row],[Hair_Phenotype]]</f>
        <v>Curly_hair</v>
      </c>
      <c r="AH149" s="22" t="str">
        <f>Table3[[#This Row],[heart_rate]]</f>
        <v>Low_PulseRate</v>
      </c>
      <c r="AI149" s="22" t="str">
        <f>Table3[[#This Row],[skin_conductance]]</f>
        <v>High_Conductance</v>
      </c>
      <c r="AJ149" s="22" t="str">
        <f>Table3[[#This Row],[skin_temperature]]</f>
        <v>Low_Temperature</v>
      </c>
      <c r="AK149" s="22" t="str">
        <f>Table3[[#This Row],[cortisol_level]]</f>
        <v>Above_AverageCL</v>
      </c>
      <c r="AL149" s="22" t="str">
        <f>Table3[[#This Row],[Systolic_BP]]</f>
        <v>Range1_LowSystolic</v>
      </c>
      <c r="AM149" s="22" t="str">
        <f>Table3[[#This Row],[Diastolic_BP]]</f>
        <v>VerylowDiSystolic</v>
      </c>
      <c r="AN149" s="22">
        <f ca="1">U149*Table3[[#This Row],[Probabilty hight trauma severity ]]</f>
        <v>2.8302092077927651E-2</v>
      </c>
      <c r="AO149" s="22">
        <f ca="1">V149*Table3[[#This Row],[Probabilty medium trauma severity 2]]</f>
        <v>6.9743319656276835E-16</v>
      </c>
      <c r="AP149" s="22">
        <f ca="1">W149*Table3[[#This Row],[Probabilty low trauma severity 2]]</f>
        <v>2.4627300861958831E-14</v>
      </c>
      <c r="AQ149" s="25">
        <f t="shared" ca="1" si="41"/>
        <v>2.8302092077927651E-2</v>
      </c>
    </row>
    <row r="150" spans="2:43" x14ac:dyDescent="0.25">
      <c r="B150" s="13">
        <v>35</v>
      </c>
      <c r="C150" s="1" t="s">
        <v>14</v>
      </c>
      <c r="D150" s="1" t="s">
        <v>31</v>
      </c>
      <c r="E150" s="1" t="s">
        <v>32</v>
      </c>
      <c r="F150" s="1" t="s">
        <v>33</v>
      </c>
      <c r="G150" s="1" t="s">
        <v>34</v>
      </c>
      <c r="H150" s="1" t="s">
        <v>35</v>
      </c>
      <c r="I150" s="1" t="s">
        <v>36</v>
      </c>
      <c r="J150" s="23">
        <f>VLOOKUP(C150,$AH$70:$AK$73,2,FALSE)*VLOOKUP(D150,$AH$78:$AK$80,2,FALSE)*VLOOKUP(E150,$AM$70:$AP$72,2,FALSE)*VLOOKUP(F150,$AH$85:$AK$87,2,FALSE)*VLOOKUP(G150,$AM$77:$AP$79,2,FALSE)*VLOOKUP(H150,$AH$92:$AK$94,2,FALSE)*VLOOKUP(I150,$AM$85:$AP$87,2,FALSE)</f>
        <v>0.25870980368330582</v>
      </c>
      <c r="K150" s="23">
        <f>VLOOKUP(C150,$AH$70:$AK$73,3,FALSE)*VLOOKUP(D150,$AH$78:$AK$80,3,FALSE)*VLOOKUP(E150,$AM$70:$AP$72,3,FALSE)*VLOOKUP(F150,$AH$85:$AK$87,3,FALSE)*VLOOKUP(G150,$AM$77:$AP$79,3,FALSE)*VLOOKUP(H150,$AH$92:$AK$94,3,FALSE)*VLOOKUP(I150,$AM$85:$AP$87,3,FALSE)</f>
        <v>1.3049247544725458E-15</v>
      </c>
      <c r="L150" s="23">
        <f>VLOOKUP(C150,$AH$70:$AK$73,4,FALSE)*VLOOKUP(D150,$AH$78:$AK$80,4,FALSE)*VLOOKUP(E150,$AM$70:$AP$72,4,FALSE)*VLOOKUP(F150,$AH$85:$AK$87,4,FALSE)*VLOOKUP(G150,$AM$77:$AP$79,4,FALSE)*VLOOKUP(H150,$AH$92:$AK$94,4,FALSE)*VLOOKUP(I150,$AM$85:$AP$87,4,FALSE)</f>
        <v>4.1865038638380436E-14</v>
      </c>
      <c r="M150" s="23">
        <f>MAX(Table3[[#This Row],[Probabilty hight trauma severity ]:[Probabilty low trauma severity 2]])</f>
        <v>0.25870980368330582</v>
      </c>
      <c r="P150" s="22">
        <v>46</v>
      </c>
      <c r="Q150" s="22">
        <v>2.3599000000000001</v>
      </c>
      <c r="R150" s="22">
        <v>5.0559000000000003</v>
      </c>
      <c r="S150" s="22">
        <v>11.9412</v>
      </c>
      <c r="T150" s="22">
        <v>20.1129</v>
      </c>
      <c r="U150" s="25">
        <f ca="1">VLOOKUP(P150,$AH$45:$AK$48,2,TRUE)*VLOOKUP(Q150,$AN$45:$AQ$48,2,TRUE)*VLOOKUP(R150,$AH$52:$AK$55,2,TRUE)*VLOOKUP(S150,$AN$52:$AQ$55,2,TRUE)*VLOOKUP(T150,$AH$59:$AK$62,2,TRUE)+RAND()</f>
        <v>0.18359411924255009</v>
      </c>
      <c r="V150" s="25">
        <f ca="1">VLOOKUP(P150,$AH$45:$AK$48,3,TRUE)*VLOOKUP(Q150,$AN$45:$AQ$48,3,TRUE)*VLOOKUP(R150,$AH$52:$AK$55,3,TRUE)*VLOOKUP(S150,$AN$52:$AQ$55,3,TRUE)*VLOOKUP(T150,$AH$59:$AK$62,3,TRUE)+RAND()</f>
        <v>8.273496035707828E-2</v>
      </c>
      <c r="W150" s="25">
        <f ca="1">VLOOKUP(P150,$AH$45:$AK$48,4,TRUE)*VLOOKUP(Q150,$AN$45:$AQ$48,4,TRUE)*VLOOKUP(R150,$AH$52:$AK$55,4,TRUE)*VLOOKUP(S150,$AN$52:$AQ$55,4,TRUE)*VLOOKUP(T150,$AH$59:$AK$62,4,TRUE)+RAND()</f>
        <v>0.91592779122125523</v>
      </c>
      <c r="X150" s="25">
        <f t="shared" ca="1" si="35"/>
        <v>0.91592779122125523</v>
      </c>
      <c r="AA150" s="29">
        <v>32</v>
      </c>
      <c r="AB150" s="22">
        <f t="shared" si="36"/>
        <v>46</v>
      </c>
      <c r="AC150" s="22">
        <f t="shared" si="37"/>
        <v>2.3599000000000001</v>
      </c>
      <c r="AD150" s="22">
        <f t="shared" si="38"/>
        <v>5.0559000000000003</v>
      </c>
      <c r="AE150" s="22">
        <f t="shared" si="39"/>
        <v>11.9412</v>
      </c>
      <c r="AF150" s="22">
        <f t="shared" si="40"/>
        <v>20.1129</v>
      </c>
      <c r="AG150" s="22" t="str">
        <f>Table3[[#This Row],[Hair_Phenotype]]</f>
        <v>Curly_hair</v>
      </c>
      <c r="AH150" s="22" t="str">
        <f>Table3[[#This Row],[heart_rate]]</f>
        <v>Low_PulseRate</v>
      </c>
      <c r="AI150" s="22" t="str">
        <f>Table3[[#This Row],[skin_conductance]]</f>
        <v>High_Conductance</v>
      </c>
      <c r="AJ150" s="22" t="str">
        <f>Table3[[#This Row],[skin_temperature]]</f>
        <v>Low_Temperature</v>
      </c>
      <c r="AK150" s="22" t="str">
        <f>Table3[[#This Row],[cortisol_level]]</f>
        <v>Above_AverageCL</v>
      </c>
      <c r="AL150" s="22" t="str">
        <f>Table3[[#This Row],[Systolic_BP]]</f>
        <v>Range1_LowSystolic</v>
      </c>
      <c r="AM150" s="22" t="str">
        <f>Table3[[#This Row],[Diastolic_BP]]</f>
        <v>VerylowDiSystolic</v>
      </c>
      <c r="AN150" s="22">
        <f ca="1">U150*Table3[[#This Row],[Probabilty hight trauma severity ]]</f>
        <v>4.7497598546649575E-2</v>
      </c>
      <c r="AO150" s="22">
        <f ca="1">V150*Table3[[#This Row],[Probabilty medium trauma severity 2]]</f>
        <v>1.0796289783025618E-16</v>
      </c>
      <c r="AP150" s="22">
        <f ca="1">W150*Table3[[#This Row],[Probabilty low trauma severity 2]]</f>
        <v>3.8345352369444299E-14</v>
      </c>
      <c r="AQ150" s="25">
        <f t="shared" ca="1" si="41"/>
        <v>4.7497598546649575E-2</v>
      </c>
    </row>
    <row r="151" spans="2:43" x14ac:dyDescent="0.25">
      <c r="B151" s="13">
        <v>37</v>
      </c>
      <c r="C151" s="1" t="s">
        <v>14</v>
      </c>
      <c r="D151" s="1" t="s">
        <v>31</v>
      </c>
      <c r="E151" s="1" t="s">
        <v>32</v>
      </c>
      <c r="F151" s="1" t="s">
        <v>33</v>
      </c>
      <c r="G151" s="1" t="s">
        <v>34</v>
      </c>
      <c r="H151" s="1" t="s">
        <v>35</v>
      </c>
      <c r="I151" s="1" t="s">
        <v>36</v>
      </c>
      <c r="J151" s="23">
        <f>VLOOKUP(C151,$AH$70:$AK$73,2,FALSE)*VLOOKUP(D151,$AH$78:$AK$80,2,FALSE)*VLOOKUP(E151,$AM$70:$AP$72,2,FALSE)*VLOOKUP(F151,$AH$85:$AK$87,2,FALSE)*VLOOKUP(G151,$AM$77:$AP$79,2,FALSE)*VLOOKUP(H151,$AH$92:$AK$94,2,FALSE)*VLOOKUP(I151,$AM$85:$AP$87,2,FALSE)</f>
        <v>0.25870980368330582</v>
      </c>
      <c r="K151" s="23">
        <f>VLOOKUP(C151,$AH$70:$AK$73,3,FALSE)*VLOOKUP(D151,$AH$78:$AK$80,3,FALSE)*VLOOKUP(E151,$AM$70:$AP$72,3,FALSE)*VLOOKUP(F151,$AH$85:$AK$87,3,FALSE)*VLOOKUP(G151,$AM$77:$AP$79,3,FALSE)*VLOOKUP(H151,$AH$92:$AK$94,3,FALSE)*VLOOKUP(I151,$AM$85:$AP$87,3,FALSE)</f>
        <v>1.3049247544725458E-15</v>
      </c>
      <c r="L151" s="23">
        <f>VLOOKUP(C151,$AH$70:$AK$73,4,FALSE)*VLOOKUP(D151,$AH$78:$AK$80,4,FALSE)*VLOOKUP(E151,$AM$70:$AP$72,4,FALSE)*VLOOKUP(F151,$AH$85:$AK$87,4,FALSE)*VLOOKUP(G151,$AM$77:$AP$79,4,FALSE)*VLOOKUP(H151,$AH$92:$AK$94,4,FALSE)*VLOOKUP(I151,$AM$85:$AP$87,4,FALSE)</f>
        <v>4.1865038638380436E-14</v>
      </c>
      <c r="M151" s="23">
        <f>MAX(Table3[[#This Row],[Probabilty hight trauma severity ]:[Probabilty low trauma severity 2]])</f>
        <v>0.25870980368330582</v>
      </c>
      <c r="P151" s="22">
        <v>40</v>
      </c>
      <c r="Q151" s="22">
        <v>2.8839999999999999</v>
      </c>
      <c r="R151" s="22">
        <v>5.5430000000000001</v>
      </c>
      <c r="S151" s="22">
        <v>10.9999</v>
      </c>
      <c r="T151" s="22">
        <v>20.1175</v>
      </c>
      <c r="U151" s="25">
        <f ca="1">VLOOKUP(P151,$AH$45:$AK$48,2,TRUE)*VLOOKUP(Q151,$AN$45:$AQ$48,2,TRUE)*VLOOKUP(R151,$AH$52:$AK$55,2,TRUE)*VLOOKUP(S151,$AN$52:$AQ$55,2,TRUE)*VLOOKUP(T151,$AH$59:$AK$62,2,TRUE)+RAND()</f>
        <v>4.3412681064915692E-2</v>
      </c>
      <c r="V151" s="25">
        <f ca="1">VLOOKUP(P151,$AH$45:$AK$48,3,TRUE)*VLOOKUP(Q151,$AN$45:$AQ$48,3,TRUE)*VLOOKUP(R151,$AH$52:$AK$55,3,TRUE)*VLOOKUP(S151,$AN$52:$AQ$55,3,TRUE)*VLOOKUP(T151,$AH$59:$AK$62,3,TRUE)+RAND()</f>
        <v>0.38319037266699563</v>
      </c>
      <c r="W151" s="25">
        <f ca="1">VLOOKUP(P151,$AH$45:$AK$48,4,TRUE)*VLOOKUP(Q151,$AN$45:$AQ$48,4,TRUE)*VLOOKUP(R151,$AH$52:$AK$55,4,TRUE)*VLOOKUP(S151,$AN$52:$AQ$55,4,TRUE)*VLOOKUP(T151,$AH$59:$AK$62,4,TRUE)+RAND()</f>
        <v>0.27608422033231117</v>
      </c>
      <c r="X151" s="25">
        <f t="shared" ca="1" si="35"/>
        <v>0.38319037266699563</v>
      </c>
      <c r="AA151" s="29">
        <v>33</v>
      </c>
      <c r="AB151" s="22">
        <f t="shared" si="36"/>
        <v>40</v>
      </c>
      <c r="AC151" s="22">
        <f t="shared" si="37"/>
        <v>2.8839999999999999</v>
      </c>
      <c r="AD151" s="22">
        <f t="shared" si="38"/>
        <v>5.5430000000000001</v>
      </c>
      <c r="AE151" s="22">
        <f t="shared" si="39"/>
        <v>10.9999</v>
      </c>
      <c r="AF151" s="22">
        <f t="shared" si="40"/>
        <v>20.1175</v>
      </c>
      <c r="AG151" s="22" t="str">
        <f>Table3[[#This Row],[Hair_Phenotype]]</f>
        <v>Curly_hair</v>
      </c>
      <c r="AH151" s="22" t="str">
        <f>Table3[[#This Row],[heart_rate]]</f>
        <v>Low_PulseRate</v>
      </c>
      <c r="AI151" s="22" t="str">
        <f>Table3[[#This Row],[skin_conductance]]</f>
        <v>High_Conductance</v>
      </c>
      <c r="AJ151" s="22" t="str">
        <f>Table3[[#This Row],[skin_temperature]]</f>
        <v>Low_Temperature</v>
      </c>
      <c r="AK151" s="22" t="str">
        <f>Table3[[#This Row],[cortisol_level]]</f>
        <v>Above_AverageCL</v>
      </c>
      <c r="AL151" s="22" t="str">
        <f>Table3[[#This Row],[Systolic_BP]]</f>
        <v>Range1_LowSystolic</v>
      </c>
      <c r="AM151" s="22" t="str">
        <f>Table3[[#This Row],[Diastolic_BP]]</f>
        <v>VerylowDiSystolic</v>
      </c>
      <c r="AN151" s="22">
        <f ca="1">U151*Table3[[#This Row],[Probabilty hight trauma severity ]]</f>
        <v>1.1231286195670306E-2</v>
      </c>
      <c r="AO151" s="22">
        <f ca="1">V151*Table3[[#This Row],[Probabilty medium trauma severity 2]]</f>
        <v>5.0003460296872253E-16</v>
      </c>
      <c r="AP151" s="22">
        <f ca="1">W151*Table3[[#This Row],[Probabilty low trauma severity 2]]</f>
        <v>1.1558276551659345E-14</v>
      </c>
      <c r="AQ151" s="25">
        <f t="shared" ca="1" si="41"/>
        <v>1.1231286195670306E-2</v>
      </c>
    </row>
    <row r="152" spans="2:43" x14ac:dyDescent="0.25">
      <c r="B152" s="13">
        <v>47</v>
      </c>
      <c r="C152" s="1" t="s">
        <v>14</v>
      </c>
      <c r="D152" s="1" t="s">
        <v>31</v>
      </c>
      <c r="E152" s="1" t="s">
        <v>32</v>
      </c>
      <c r="F152" s="1" t="s">
        <v>33</v>
      </c>
      <c r="G152" s="1" t="s">
        <v>34</v>
      </c>
      <c r="H152" s="1" t="s">
        <v>35</v>
      </c>
      <c r="I152" s="1" t="s">
        <v>36</v>
      </c>
      <c r="J152" s="23">
        <f>VLOOKUP(C152,$AH$70:$AK$73,2,FALSE)*VLOOKUP(D152,$AH$78:$AK$80,2,FALSE)*VLOOKUP(E152,$AM$70:$AP$72,2,FALSE)*VLOOKUP(F152,$AH$85:$AK$87,2,FALSE)*VLOOKUP(G152,$AM$77:$AP$79,2,FALSE)*VLOOKUP(H152,$AH$92:$AK$94,2,FALSE)*VLOOKUP(I152,$AM$85:$AP$87,2,FALSE)</f>
        <v>0.25870980368330582</v>
      </c>
      <c r="K152" s="23">
        <f>VLOOKUP(C152,$AH$70:$AK$73,3,FALSE)*VLOOKUP(D152,$AH$78:$AK$80,3,FALSE)*VLOOKUP(E152,$AM$70:$AP$72,3,FALSE)*VLOOKUP(F152,$AH$85:$AK$87,3,FALSE)*VLOOKUP(G152,$AM$77:$AP$79,3,FALSE)*VLOOKUP(H152,$AH$92:$AK$94,3,FALSE)*VLOOKUP(I152,$AM$85:$AP$87,3,FALSE)</f>
        <v>1.3049247544725458E-15</v>
      </c>
      <c r="L152" s="23">
        <f>VLOOKUP(C152,$AH$70:$AK$73,4,FALSE)*VLOOKUP(D152,$AH$78:$AK$80,4,FALSE)*VLOOKUP(E152,$AM$70:$AP$72,4,FALSE)*VLOOKUP(F152,$AH$85:$AK$87,4,FALSE)*VLOOKUP(G152,$AM$77:$AP$79,4,FALSE)*VLOOKUP(H152,$AH$92:$AK$94,4,FALSE)*VLOOKUP(I152,$AM$85:$AP$87,4,FALSE)</f>
        <v>4.1865038638380436E-14</v>
      </c>
      <c r="M152" s="23">
        <f>MAX(Table3[[#This Row],[Probabilty hight trauma severity ]:[Probabilty low trauma severity 2]])</f>
        <v>0.25870980368330582</v>
      </c>
      <c r="P152" s="22">
        <v>57</v>
      </c>
      <c r="Q152" s="22">
        <v>2.5632999999999999</v>
      </c>
      <c r="R152" s="22">
        <v>5.1341000000000001</v>
      </c>
      <c r="S152" s="22">
        <v>11.8438</v>
      </c>
      <c r="T152" s="22">
        <v>20.128799999999998</v>
      </c>
      <c r="U152" s="25">
        <f ca="1">VLOOKUP(P152,$AH$45:$AK$48,2,TRUE)*VLOOKUP(Q152,$AN$45:$AQ$48,2,TRUE)*VLOOKUP(R152,$AH$52:$AK$55,2,TRUE)*VLOOKUP(S152,$AN$52:$AQ$55,2,TRUE)*VLOOKUP(T152,$AH$59:$AK$62,2,TRUE)+RAND()</f>
        <v>0.22576738025233734</v>
      </c>
      <c r="V152" s="25">
        <f ca="1">VLOOKUP(P152,$AH$45:$AK$48,3,TRUE)*VLOOKUP(Q152,$AN$45:$AQ$48,3,TRUE)*VLOOKUP(R152,$AH$52:$AK$55,3,TRUE)*VLOOKUP(S152,$AN$52:$AQ$55,3,TRUE)*VLOOKUP(T152,$AH$59:$AK$62,3,TRUE)+RAND()</f>
        <v>0.62907509691859831</v>
      </c>
      <c r="W152" s="25">
        <f ca="1">VLOOKUP(P152,$AH$45:$AK$48,4,TRUE)*VLOOKUP(Q152,$AN$45:$AQ$48,4,TRUE)*VLOOKUP(R152,$AH$52:$AK$55,4,TRUE)*VLOOKUP(S152,$AN$52:$AQ$55,4,TRUE)*VLOOKUP(T152,$AH$59:$AK$62,4,TRUE)+RAND()</f>
        <v>0.97218227672073021</v>
      </c>
      <c r="X152" s="25">
        <f t="shared" ca="1" si="35"/>
        <v>0.97218227672073021</v>
      </c>
      <c r="AA152" s="29">
        <v>34</v>
      </c>
      <c r="AB152" s="22">
        <f t="shared" si="36"/>
        <v>57</v>
      </c>
      <c r="AC152" s="22">
        <f t="shared" si="37"/>
        <v>2.5632999999999999</v>
      </c>
      <c r="AD152" s="22">
        <f t="shared" si="38"/>
        <v>5.1341000000000001</v>
      </c>
      <c r="AE152" s="22">
        <f t="shared" si="39"/>
        <v>11.8438</v>
      </c>
      <c r="AF152" s="22">
        <f t="shared" si="40"/>
        <v>20.128799999999998</v>
      </c>
      <c r="AG152" s="22" t="str">
        <f>Table3[[#This Row],[Hair_Phenotype]]</f>
        <v>Curly_hair</v>
      </c>
      <c r="AH152" s="22" t="str">
        <f>Table3[[#This Row],[heart_rate]]</f>
        <v>Low_PulseRate</v>
      </c>
      <c r="AI152" s="22" t="str">
        <f>Table3[[#This Row],[skin_conductance]]</f>
        <v>High_Conductance</v>
      </c>
      <c r="AJ152" s="22" t="str">
        <f>Table3[[#This Row],[skin_temperature]]</f>
        <v>Low_Temperature</v>
      </c>
      <c r="AK152" s="22" t="str">
        <f>Table3[[#This Row],[cortisol_level]]</f>
        <v>Above_AverageCL</v>
      </c>
      <c r="AL152" s="22" t="str">
        <f>Table3[[#This Row],[Systolic_BP]]</f>
        <v>Range1_LowSystolic</v>
      </c>
      <c r="AM152" s="22" t="str">
        <f>Table3[[#This Row],[Diastolic_BP]]</f>
        <v>VerylowDiSystolic</v>
      </c>
      <c r="AN152" s="22">
        <f ca="1">U152*Table3[[#This Row],[Probabilty hight trauma severity ]]</f>
        <v>5.8408234623176444E-2</v>
      </c>
      <c r="AO152" s="22">
        <f ca="1">V152*Table3[[#This Row],[Probabilty medium trauma severity 2]]</f>
        <v>8.2089566639129483E-16</v>
      </c>
      <c r="AP152" s="22">
        <f ca="1">W152*Table3[[#This Row],[Probabilty low trauma severity 2]]</f>
        <v>4.0700448578462034E-14</v>
      </c>
      <c r="AQ152" s="25">
        <f t="shared" ca="1" si="41"/>
        <v>5.8408234623176444E-2</v>
      </c>
    </row>
    <row r="153" spans="2:43" x14ac:dyDescent="0.25">
      <c r="B153" s="13">
        <v>50</v>
      </c>
      <c r="C153" s="1" t="s">
        <v>14</v>
      </c>
      <c r="D153" s="1" t="s">
        <v>31</v>
      </c>
      <c r="E153" s="1" t="s">
        <v>32</v>
      </c>
      <c r="F153" s="1" t="s">
        <v>33</v>
      </c>
      <c r="G153" s="1" t="s">
        <v>34</v>
      </c>
      <c r="H153" s="1" t="s">
        <v>35</v>
      </c>
      <c r="I153" s="1" t="s">
        <v>36</v>
      </c>
      <c r="J153" s="23">
        <f>VLOOKUP(C153,$AH$70:$AK$73,2,FALSE)*VLOOKUP(D153,$AH$78:$AK$80,2,FALSE)*VLOOKUP(E153,$AM$70:$AP$72,2,FALSE)*VLOOKUP(F153,$AH$85:$AK$87,2,FALSE)*VLOOKUP(G153,$AM$77:$AP$79,2,FALSE)*VLOOKUP(H153,$AH$92:$AK$94,2,FALSE)*VLOOKUP(I153,$AM$85:$AP$87,2,FALSE)</f>
        <v>0.25870980368330582</v>
      </c>
      <c r="K153" s="23">
        <f>VLOOKUP(C153,$AH$70:$AK$73,3,FALSE)*VLOOKUP(D153,$AH$78:$AK$80,3,FALSE)*VLOOKUP(E153,$AM$70:$AP$72,3,FALSE)*VLOOKUP(F153,$AH$85:$AK$87,3,FALSE)*VLOOKUP(G153,$AM$77:$AP$79,3,FALSE)*VLOOKUP(H153,$AH$92:$AK$94,3,FALSE)*VLOOKUP(I153,$AM$85:$AP$87,3,FALSE)</f>
        <v>1.3049247544725458E-15</v>
      </c>
      <c r="L153" s="23">
        <f>VLOOKUP(C153,$AH$70:$AK$73,4,FALSE)*VLOOKUP(D153,$AH$78:$AK$80,4,FALSE)*VLOOKUP(E153,$AM$70:$AP$72,4,FALSE)*VLOOKUP(F153,$AH$85:$AK$87,4,FALSE)*VLOOKUP(G153,$AM$77:$AP$79,4,FALSE)*VLOOKUP(H153,$AH$92:$AK$94,4,FALSE)*VLOOKUP(I153,$AM$85:$AP$87,4,FALSE)</f>
        <v>4.1865038638380436E-14</v>
      </c>
      <c r="M153" s="23">
        <f>MAX(Table3[[#This Row],[Probabilty hight trauma severity ]:[Probabilty low trauma severity 2]])</f>
        <v>0.25870980368330582</v>
      </c>
      <c r="P153" s="22">
        <v>55</v>
      </c>
      <c r="Q153" s="22">
        <v>2.8269000000000002</v>
      </c>
      <c r="R153" s="22">
        <v>5.7420999999999998</v>
      </c>
      <c r="S153" s="22">
        <v>11.912100000000001</v>
      </c>
      <c r="T153" s="22">
        <v>20.134899999999998</v>
      </c>
      <c r="U153" s="25">
        <f ca="1">VLOOKUP(P153,$AH$45:$AK$48,2,TRUE)*VLOOKUP(Q153,$AN$45:$AQ$48,2,TRUE)*VLOOKUP(R153,$AH$52:$AK$55,2,TRUE)*VLOOKUP(S153,$AN$52:$AQ$55,2,TRUE)*VLOOKUP(T153,$AH$59:$AK$62,2,TRUE)+RAND()</f>
        <v>0.48868972568681235</v>
      </c>
      <c r="V153" s="25">
        <f ca="1">VLOOKUP(P153,$AH$45:$AK$48,3,TRUE)*VLOOKUP(Q153,$AN$45:$AQ$48,3,TRUE)*VLOOKUP(R153,$AH$52:$AK$55,3,TRUE)*VLOOKUP(S153,$AN$52:$AQ$55,3,TRUE)*VLOOKUP(T153,$AH$59:$AK$62,3,TRUE)+RAND()</f>
        <v>0.63938509380239916</v>
      </c>
      <c r="W153" s="25">
        <f ca="1">VLOOKUP(P153,$AH$45:$AK$48,4,TRUE)*VLOOKUP(Q153,$AN$45:$AQ$48,4,TRUE)*VLOOKUP(R153,$AH$52:$AK$55,4,TRUE)*VLOOKUP(S153,$AN$52:$AQ$55,4,TRUE)*VLOOKUP(T153,$AH$59:$AK$62,4,TRUE)+RAND()</f>
        <v>0.7775604296659443</v>
      </c>
      <c r="X153" s="25">
        <f t="shared" ca="1" si="35"/>
        <v>0.7775604296659443</v>
      </c>
      <c r="AA153" s="29">
        <v>35</v>
      </c>
      <c r="AB153" s="22">
        <f t="shared" si="36"/>
        <v>55</v>
      </c>
      <c r="AC153" s="22">
        <f t="shared" si="37"/>
        <v>2.8269000000000002</v>
      </c>
      <c r="AD153" s="22">
        <f t="shared" si="38"/>
        <v>5.7420999999999998</v>
      </c>
      <c r="AE153" s="22">
        <f t="shared" si="39"/>
        <v>11.912100000000001</v>
      </c>
      <c r="AF153" s="22">
        <f t="shared" si="40"/>
        <v>20.134899999999998</v>
      </c>
      <c r="AG153" s="22" t="str">
        <f>Table3[[#This Row],[Hair_Phenotype]]</f>
        <v>Curly_hair</v>
      </c>
      <c r="AH153" s="22" t="str">
        <f>Table3[[#This Row],[heart_rate]]</f>
        <v>Low_PulseRate</v>
      </c>
      <c r="AI153" s="22" t="str">
        <f>Table3[[#This Row],[skin_conductance]]</f>
        <v>High_Conductance</v>
      </c>
      <c r="AJ153" s="22" t="str">
        <f>Table3[[#This Row],[skin_temperature]]</f>
        <v>Low_Temperature</v>
      </c>
      <c r="AK153" s="22" t="str">
        <f>Table3[[#This Row],[cortisol_level]]</f>
        <v>Above_AverageCL</v>
      </c>
      <c r="AL153" s="22" t="str">
        <f>Table3[[#This Row],[Systolic_BP]]</f>
        <v>Range1_LowSystolic</v>
      </c>
      <c r="AM153" s="22" t="str">
        <f>Table3[[#This Row],[Diastolic_BP]]</f>
        <v>VerylowDiSystolic</v>
      </c>
      <c r="AN153" s="22">
        <f ca="1">U153*Table3[[#This Row],[Probabilty hight trauma severity ]]</f>
        <v>0.1264288229944838</v>
      </c>
      <c r="AO153" s="22">
        <f ca="1">V153*Table3[[#This Row],[Probabilty medium trauma severity 2]]</f>
        <v>8.3434943654350136E-16</v>
      </c>
      <c r="AP153" s="22">
        <f ca="1">W153*Table3[[#This Row],[Probabilty low trauma severity 2]]</f>
        <v>3.2552597431640451E-14</v>
      </c>
      <c r="AQ153" s="25">
        <f t="shared" ca="1" si="41"/>
        <v>0.1264288229944838</v>
      </c>
    </row>
    <row r="154" spans="2:43" x14ac:dyDescent="0.25">
      <c r="B154" s="13">
        <v>53</v>
      </c>
      <c r="C154" s="1" t="s">
        <v>14</v>
      </c>
      <c r="D154" s="1" t="s">
        <v>31</v>
      </c>
      <c r="E154" s="1" t="s">
        <v>32</v>
      </c>
      <c r="F154" s="1" t="s">
        <v>33</v>
      </c>
      <c r="G154" s="1" t="s">
        <v>34</v>
      </c>
      <c r="H154" s="1" t="s">
        <v>35</v>
      </c>
      <c r="I154" s="1" t="s">
        <v>36</v>
      </c>
      <c r="J154" s="23">
        <f>VLOOKUP(C154,$AH$70:$AK$73,2,FALSE)*VLOOKUP(D154,$AH$78:$AK$80,2,FALSE)*VLOOKUP(E154,$AM$70:$AP$72,2,FALSE)*VLOOKUP(F154,$AH$85:$AK$87,2,FALSE)*VLOOKUP(G154,$AM$77:$AP$79,2,FALSE)*VLOOKUP(H154,$AH$92:$AK$94,2,FALSE)*VLOOKUP(I154,$AM$85:$AP$87,2,FALSE)</f>
        <v>0.25870980368330582</v>
      </c>
      <c r="K154" s="23">
        <f>VLOOKUP(C154,$AH$70:$AK$73,3,FALSE)*VLOOKUP(D154,$AH$78:$AK$80,3,FALSE)*VLOOKUP(E154,$AM$70:$AP$72,3,FALSE)*VLOOKUP(F154,$AH$85:$AK$87,3,FALSE)*VLOOKUP(G154,$AM$77:$AP$79,3,FALSE)*VLOOKUP(H154,$AH$92:$AK$94,3,FALSE)*VLOOKUP(I154,$AM$85:$AP$87,3,FALSE)</f>
        <v>1.3049247544725458E-15</v>
      </c>
      <c r="L154" s="23">
        <f>VLOOKUP(C154,$AH$70:$AK$73,4,FALSE)*VLOOKUP(D154,$AH$78:$AK$80,4,FALSE)*VLOOKUP(E154,$AM$70:$AP$72,4,FALSE)*VLOOKUP(F154,$AH$85:$AK$87,4,FALSE)*VLOOKUP(G154,$AM$77:$AP$79,4,FALSE)*VLOOKUP(H154,$AH$92:$AK$94,4,FALSE)*VLOOKUP(I154,$AM$85:$AP$87,4,FALSE)</f>
        <v>4.1865038638380436E-14</v>
      </c>
      <c r="M154" s="23">
        <f>MAX(Table3[[#This Row],[Probabilty hight trauma severity ]:[Probabilty low trauma severity 2]])</f>
        <v>0.25870980368330582</v>
      </c>
      <c r="P154" s="22">
        <v>56</v>
      </c>
      <c r="Q154" s="22">
        <v>2.3536999999999999</v>
      </c>
      <c r="R154" s="22">
        <v>5.3368000000000002</v>
      </c>
      <c r="S154" s="22">
        <v>11.369199999999999</v>
      </c>
      <c r="T154" s="22">
        <v>20.1403</v>
      </c>
      <c r="U154" s="25">
        <f ca="1">VLOOKUP(P154,$AH$45:$AK$48,2,TRUE)*VLOOKUP(Q154,$AN$45:$AQ$48,2,TRUE)*VLOOKUP(R154,$AH$52:$AK$55,2,TRUE)*VLOOKUP(S154,$AN$52:$AQ$55,2,TRUE)*VLOOKUP(T154,$AH$59:$AK$62,2,TRUE)+RAND()</f>
        <v>0.11912594413325794</v>
      </c>
      <c r="V154" s="25">
        <f ca="1">VLOOKUP(P154,$AH$45:$AK$48,3,TRUE)*VLOOKUP(Q154,$AN$45:$AQ$48,3,TRUE)*VLOOKUP(R154,$AH$52:$AK$55,3,TRUE)*VLOOKUP(S154,$AN$52:$AQ$55,3,TRUE)*VLOOKUP(T154,$AH$59:$AK$62,3,TRUE)+RAND()</f>
        <v>0.67358011475232593</v>
      </c>
      <c r="W154" s="25">
        <f ca="1">VLOOKUP(P154,$AH$45:$AK$48,4,TRUE)*VLOOKUP(Q154,$AN$45:$AQ$48,4,TRUE)*VLOOKUP(R154,$AH$52:$AK$55,4,TRUE)*VLOOKUP(S154,$AN$52:$AQ$55,4,TRUE)*VLOOKUP(T154,$AH$59:$AK$62,4,TRUE)+RAND()</f>
        <v>6.4678796576834841E-2</v>
      </c>
      <c r="X154" s="25">
        <f t="shared" ca="1" si="35"/>
        <v>0.67358011475232593</v>
      </c>
      <c r="AA154" s="29">
        <v>36</v>
      </c>
      <c r="AB154" s="22">
        <f t="shared" si="36"/>
        <v>56</v>
      </c>
      <c r="AC154" s="22">
        <f t="shared" si="37"/>
        <v>2.3536999999999999</v>
      </c>
      <c r="AD154" s="22">
        <f t="shared" si="38"/>
        <v>5.3368000000000002</v>
      </c>
      <c r="AE154" s="22">
        <f t="shared" si="39"/>
        <v>11.369199999999999</v>
      </c>
      <c r="AF154" s="22">
        <f t="shared" si="40"/>
        <v>20.1403</v>
      </c>
      <c r="AG154" s="22" t="str">
        <f>Table3[[#This Row],[Hair_Phenotype]]</f>
        <v>Curly_hair</v>
      </c>
      <c r="AH154" s="22" t="str">
        <f>Table3[[#This Row],[heart_rate]]</f>
        <v>Low_PulseRate</v>
      </c>
      <c r="AI154" s="22" t="str">
        <f>Table3[[#This Row],[skin_conductance]]</f>
        <v>High_Conductance</v>
      </c>
      <c r="AJ154" s="22" t="str">
        <f>Table3[[#This Row],[skin_temperature]]</f>
        <v>Low_Temperature</v>
      </c>
      <c r="AK154" s="22" t="str">
        <f>Table3[[#This Row],[cortisol_level]]</f>
        <v>Above_AverageCL</v>
      </c>
      <c r="AL154" s="22" t="str">
        <f>Table3[[#This Row],[Systolic_BP]]</f>
        <v>Range1_LowSystolic</v>
      </c>
      <c r="AM154" s="22" t="str">
        <f>Table3[[#This Row],[Diastolic_BP]]</f>
        <v>VerylowDiSystolic</v>
      </c>
      <c r="AN154" s="22">
        <f ca="1">U154*Table3[[#This Row],[Probabilty hight trauma severity ]]</f>
        <v>3.0819049620303619E-2</v>
      </c>
      <c r="AO154" s="22">
        <f ca="1">V154*Table3[[#This Row],[Probabilty medium trauma severity 2]]</f>
        <v>8.7897136586076815E-16</v>
      </c>
      <c r="AP154" s="22">
        <f ca="1">W154*Table3[[#This Row],[Probabilty low trauma severity 2]]</f>
        <v>2.7077803177731391E-15</v>
      </c>
      <c r="AQ154" s="25">
        <f t="shared" ca="1" si="41"/>
        <v>3.0819049620303619E-2</v>
      </c>
    </row>
    <row r="155" spans="2:43" x14ac:dyDescent="0.25">
      <c r="B155" s="13">
        <v>64</v>
      </c>
      <c r="C155" s="1" t="s">
        <v>14</v>
      </c>
      <c r="D155" s="1" t="s">
        <v>31</v>
      </c>
      <c r="E155" s="1" t="s">
        <v>32</v>
      </c>
      <c r="F155" s="1" t="s">
        <v>33</v>
      </c>
      <c r="G155" s="1" t="s">
        <v>34</v>
      </c>
      <c r="H155" s="1" t="s">
        <v>35</v>
      </c>
      <c r="I155" s="1" t="s">
        <v>36</v>
      </c>
      <c r="J155" s="23">
        <f>VLOOKUP(C155,$AH$70:$AK$73,2,FALSE)*VLOOKUP(D155,$AH$78:$AK$80,2,FALSE)*VLOOKUP(E155,$AM$70:$AP$72,2,FALSE)*VLOOKUP(F155,$AH$85:$AK$87,2,FALSE)*VLOOKUP(G155,$AM$77:$AP$79,2,FALSE)*VLOOKUP(H155,$AH$92:$AK$94,2,FALSE)*VLOOKUP(I155,$AM$85:$AP$87,2,FALSE)</f>
        <v>0.25870980368330582</v>
      </c>
      <c r="K155" s="23">
        <f>VLOOKUP(C155,$AH$70:$AK$73,3,FALSE)*VLOOKUP(D155,$AH$78:$AK$80,3,FALSE)*VLOOKUP(E155,$AM$70:$AP$72,3,FALSE)*VLOOKUP(F155,$AH$85:$AK$87,3,FALSE)*VLOOKUP(G155,$AM$77:$AP$79,3,FALSE)*VLOOKUP(H155,$AH$92:$AK$94,3,FALSE)*VLOOKUP(I155,$AM$85:$AP$87,3,FALSE)</f>
        <v>1.3049247544725458E-15</v>
      </c>
      <c r="L155" s="23">
        <f>VLOOKUP(C155,$AH$70:$AK$73,4,FALSE)*VLOOKUP(D155,$AH$78:$AK$80,4,FALSE)*VLOOKUP(E155,$AM$70:$AP$72,4,FALSE)*VLOOKUP(F155,$AH$85:$AK$87,4,FALSE)*VLOOKUP(G155,$AM$77:$AP$79,4,FALSE)*VLOOKUP(H155,$AH$92:$AK$94,4,FALSE)*VLOOKUP(I155,$AM$85:$AP$87,4,FALSE)</f>
        <v>4.1865038638380436E-14</v>
      </c>
      <c r="M155" s="23">
        <f>MAX(Table3[[#This Row],[Probabilty hight trauma severity ]:[Probabilty low trauma severity 2]])</f>
        <v>0.25870980368330582</v>
      </c>
      <c r="P155" s="22">
        <v>34</v>
      </c>
      <c r="Q155" s="22">
        <v>2.2730000000000001</v>
      </c>
      <c r="R155" s="22">
        <v>5.0742000000000003</v>
      </c>
      <c r="S155" s="22">
        <v>10.8873</v>
      </c>
      <c r="T155" s="22">
        <v>20.141100000000002</v>
      </c>
      <c r="U155" s="25">
        <f ca="1">VLOOKUP(P155,$AH$45:$AK$48,2,TRUE)*VLOOKUP(Q155,$AN$45:$AQ$48,2,TRUE)*VLOOKUP(R155,$AH$52:$AK$55,2,TRUE)*VLOOKUP(S155,$AN$52:$AQ$55,2,TRUE)*VLOOKUP(T155,$AH$59:$AK$62,2,TRUE)+RAND()</f>
        <v>0.7727494077362651</v>
      </c>
      <c r="V155" s="25">
        <f ca="1">VLOOKUP(P155,$AH$45:$AK$48,3,TRUE)*VLOOKUP(Q155,$AN$45:$AQ$48,3,TRUE)*VLOOKUP(R155,$AH$52:$AK$55,3,TRUE)*VLOOKUP(S155,$AN$52:$AQ$55,3,TRUE)*VLOOKUP(T155,$AH$59:$AK$62,3,TRUE)+RAND()</f>
        <v>0.65951501624270681</v>
      </c>
      <c r="W155" s="25">
        <f ca="1">VLOOKUP(P155,$AH$45:$AK$48,4,TRUE)*VLOOKUP(Q155,$AN$45:$AQ$48,4,TRUE)*VLOOKUP(R155,$AH$52:$AK$55,4,TRUE)*VLOOKUP(S155,$AN$52:$AQ$55,4,TRUE)*VLOOKUP(T155,$AH$59:$AK$62,4,TRUE)+RAND()</f>
        <v>0.65082159603623979</v>
      </c>
      <c r="X155" s="25">
        <f t="shared" ca="1" si="35"/>
        <v>0.7727494077362651</v>
      </c>
      <c r="AA155" s="29">
        <v>37</v>
      </c>
      <c r="AB155" s="22">
        <f t="shared" si="36"/>
        <v>34</v>
      </c>
      <c r="AC155" s="22">
        <f t="shared" si="37"/>
        <v>2.2730000000000001</v>
      </c>
      <c r="AD155" s="22">
        <f t="shared" si="38"/>
        <v>5.0742000000000003</v>
      </c>
      <c r="AE155" s="22">
        <f t="shared" si="39"/>
        <v>10.8873</v>
      </c>
      <c r="AF155" s="22">
        <f t="shared" si="40"/>
        <v>20.141100000000002</v>
      </c>
      <c r="AG155" s="22" t="str">
        <f>Table3[[#This Row],[Hair_Phenotype]]</f>
        <v>Curly_hair</v>
      </c>
      <c r="AH155" s="22" t="str">
        <f>Table3[[#This Row],[heart_rate]]</f>
        <v>Low_PulseRate</v>
      </c>
      <c r="AI155" s="22" t="str">
        <f>Table3[[#This Row],[skin_conductance]]</f>
        <v>High_Conductance</v>
      </c>
      <c r="AJ155" s="22" t="str">
        <f>Table3[[#This Row],[skin_temperature]]</f>
        <v>Low_Temperature</v>
      </c>
      <c r="AK155" s="22" t="str">
        <f>Table3[[#This Row],[cortisol_level]]</f>
        <v>Above_AverageCL</v>
      </c>
      <c r="AL155" s="22" t="str">
        <f>Table3[[#This Row],[Systolic_BP]]</f>
        <v>Range1_LowSystolic</v>
      </c>
      <c r="AM155" s="22" t="str">
        <f>Table3[[#This Row],[Diastolic_BP]]</f>
        <v>VerylowDiSystolic</v>
      </c>
      <c r="AN155" s="22">
        <f ca="1">U155*Table3[[#This Row],[Probabilty hight trauma severity ]]</f>
        <v>0.19991784757183997</v>
      </c>
      <c r="AO155" s="22">
        <f ca="1">V155*Table3[[#This Row],[Probabilty medium trauma severity 2]]</f>
        <v>8.6061747064147125E-16</v>
      </c>
      <c r="AP155" s="22">
        <f ca="1">W155*Table3[[#This Row],[Probabilty low trauma severity 2]]</f>
        <v>2.7246671264749603E-14</v>
      </c>
      <c r="AQ155" s="25">
        <f t="shared" ca="1" si="41"/>
        <v>0.19991784757183997</v>
      </c>
    </row>
    <row r="156" spans="2:43" x14ac:dyDescent="0.25">
      <c r="B156" s="13">
        <v>73</v>
      </c>
      <c r="C156" s="1" t="s">
        <v>14</v>
      </c>
      <c r="D156" s="1" t="s">
        <v>31</v>
      </c>
      <c r="E156" s="1" t="s">
        <v>32</v>
      </c>
      <c r="F156" s="1" t="s">
        <v>33</v>
      </c>
      <c r="G156" s="1" t="s">
        <v>34</v>
      </c>
      <c r="H156" s="1" t="s">
        <v>35</v>
      </c>
      <c r="I156" s="1" t="s">
        <v>36</v>
      </c>
      <c r="J156" s="23">
        <f>VLOOKUP(C156,$AH$70:$AK$73,2,FALSE)*VLOOKUP(D156,$AH$78:$AK$80,2,FALSE)*VLOOKUP(E156,$AM$70:$AP$72,2,FALSE)*VLOOKUP(F156,$AH$85:$AK$87,2,FALSE)*VLOOKUP(G156,$AM$77:$AP$79,2,FALSE)*VLOOKUP(H156,$AH$92:$AK$94,2,FALSE)*VLOOKUP(I156,$AM$85:$AP$87,2,FALSE)</f>
        <v>0.25870980368330582</v>
      </c>
      <c r="K156" s="23">
        <f>VLOOKUP(C156,$AH$70:$AK$73,3,FALSE)*VLOOKUP(D156,$AH$78:$AK$80,3,FALSE)*VLOOKUP(E156,$AM$70:$AP$72,3,FALSE)*VLOOKUP(F156,$AH$85:$AK$87,3,FALSE)*VLOOKUP(G156,$AM$77:$AP$79,3,FALSE)*VLOOKUP(H156,$AH$92:$AK$94,3,FALSE)*VLOOKUP(I156,$AM$85:$AP$87,3,FALSE)</f>
        <v>1.3049247544725458E-15</v>
      </c>
      <c r="L156" s="23">
        <f>VLOOKUP(C156,$AH$70:$AK$73,4,FALSE)*VLOOKUP(D156,$AH$78:$AK$80,4,FALSE)*VLOOKUP(E156,$AM$70:$AP$72,4,FALSE)*VLOOKUP(F156,$AH$85:$AK$87,4,FALSE)*VLOOKUP(G156,$AM$77:$AP$79,4,FALSE)*VLOOKUP(H156,$AH$92:$AK$94,4,FALSE)*VLOOKUP(I156,$AM$85:$AP$87,4,FALSE)</f>
        <v>4.1865038638380436E-14</v>
      </c>
      <c r="M156" s="23">
        <f>MAX(Table3[[#This Row],[Probabilty hight trauma severity ]:[Probabilty low trauma severity 2]])</f>
        <v>0.25870980368330582</v>
      </c>
      <c r="P156" s="22">
        <v>39</v>
      </c>
      <c r="Q156" s="22">
        <v>2.6669</v>
      </c>
      <c r="R156" s="22">
        <v>5.8789999999999996</v>
      </c>
      <c r="S156" s="22">
        <v>10.0336</v>
      </c>
      <c r="T156" s="22">
        <v>20.141500000000001</v>
      </c>
      <c r="U156" s="25">
        <f ca="1">VLOOKUP(P156,$AH$45:$AK$48,2,TRUE)*VLOOKUP(Q156,$AN$45:$AQ$48,2,TRUE)*VLOOKUP(R156,$AH$52:$AK$55,2,TRUE)*VLOOKUP(S156,$AN$52:$AQ$55,2,TRUE)*VLOOKUP(T156,$AH$59:$AK$62,2,TRUE)+RAND()</f>
        <v>0.77030306589890407</v>
      </c>
      <c r="V156" s="25">
        <f ca="1">VLOOKUP(P156,$AH$45:$AK$48,3,TRUE)*VLOOKUP(Q156,$AN$45:$AQ$48,3,TRUE)*VLOOKUP(R156,$AH$52:$AK$55,3,TRUE)*VLOOKUP(S156,$AN$52:$AQ$55,3,TRUE)*VLOOKUP(T156,$AH$59:$AK$62,3,TRUE)+RAND()</f>
        <v>0.38644491477120113</v>
      </c>
      <c r="W156" s="25">
        <f ca="1">VLOOKUP(P156,$AH$45:$AK$48,4,TRUE)*VLOOKUP(Q156,$AN$45:$AQ$48,4,TRUE)*VLOOKUP(R156,$AH$52:$AK$55,4,TRUE)*VLOOKUP(S156,$AN$52:$AQ$55,4,TRUE)*VLOOKUP(T156,$AH$59:$AK$62,4,TRUE)+RAND()</f>
        <v>0.57272591963119601</v>
      </c>
      <c r="X156" s="25">
        <f t="shared" ca="1" si="35"/>
        <v>0.77030306589890407</v>
      </c>
      <c r="AA156" s="29">
        <v>38</v>
      </c>
      <c r="AB156" s="22">
        <f t="shared" si="36"/>
        <v>39</v>
      </c>
      <c r="AC156" s="22">
        <f t="shared" si="37"/>
        <v>2.6669</v>
      </c>
      <c r="AD156" s="22">
        <f t="shared" si="38"/>
        <v>5.8789999999999996</v>
      </c>
      <c r="AE156" s="22">
        <f t="shared" si="39"/>
        <v>10.0336</v>
      </c>
      <c r="AF156" s="22">
        <f t="shared" si="40"/>
        <v>20.141500000000001</v>
      </c>
      <c r="AG156" s="22" t="str">
        <f>Table3[[#This Row],[Hair_Phenotype]]</f>
        <v>Curly_hair</v>
      </c>
      <c r="AH156" s="22" t="str">
        <f>Table3[[#This Row],[heart_rate]]</f>
        <v>Low_PulseRate</v>
      </c>
      <c r="AI156" s="22" t="str">
        <f>Table3[[#This Row],[skin_conductance]]</f>
        <v>High_Conductance</v>
      </c>
      <c r="AJ156" s="22" t="str">
        <f>Table3[[#This Row],[skin_temperature]]</f>
        <v>Low_Temperature</v>
      </c>
      <c r="AK156" s="22" t="str">
        <f>Table3[[#This Row],[cortisol_level]]</f>
        <v>Above_AverageCL</v>
      </c>
      <c r="AL156" s="22" t="str">
        <f>Table3[[#This Row],[Systolic_BP]]</f>
        <v>Range1_LowSystolic</v>
      </c>
      <c r="AM156" s="22" t="str">
        <f>Table3[[#This Row],[Diastolic_BP]]</f>
        <v>VerylowDiSystolic</v>
      </c>
      <c r="AN156" s="22">
        <f ca="1">U156*Table3[[#This Row],[Probabilty hight trauma severity ]]</f>
        <v>0.19928495495535406</v>
      </c>
      <c r="AO156" s="22">
        <f ca="1">V156*Table3[[#This Row],[Probabilty medium trauma severity 2]]</f>
        <v>5.0428153552497352E-16</v>
      </c>
      <c r="AP156" s="22">
        <f ca="1">W156*Table3[[#This Row],[Probabilty low trauma severity 2]]</f>
        <v>2.397719275456199E-14</v>
      </c>
      <c r="AQ156" s="25">
        <f t="shared" ca="1" si="41"/>
        <v>0.19928495495535406</v>
      </c>
    </row>
    <row r="157" spans="2:43" x14ac:dyDescent="0.25">
      <c r="B157" s="13">
        <v>83</v>
      </c>
      <c r="C157" s="1" t="s">
        <v>14</v>
      </c>
      <c r="D157" s="1" t="s">
        <v>31</v>
      </c>
      <c r="E157" s="1" t="s">
        <v>32</v>
      </c>
      <c r="F157" s="1" t="s">
        <v>33</v>
      </c>
      <c r="G157" s="1" t="s">
        <v>34</v>
      </c>
      <c r="H157" s="1" t="s">
        <v>35</v>
      </c>
      <c r="I157" s="1" t="s">
        <v>36</v>
      </c>
      <c r="J157" s="23">
        <f>VLOOKUP(C157,$AH$70:$AK$73,2,FALSE)*VLOOKUP(D157,$AH$78:$AK$80,2,FALSE)*VLOOKUP(E157,$AM$70:$AP$72,2,FALSE)*VLOOKUP(F157,$AH$85:$AK$87,2,FALSE)*VLOOKUP(G157,$AM$77:$AP$79,2,FALSE)*VLOOKUP(H157,$AH$92:$AK$94,2,FALSE)*VLOOKUP(I157,$AM$85:$AP$87,2,FALSE)</f>
        <v>0.25870980368330582</v>
      </c>
      <c r="K157" s="23">
        <f>VLOOKUP(C157,$AH$70:$AK$73,3,FALSE)*VLOOKUP(D157,$AH$78:$AK$80,3,FALSE)*VLOOKUP(E157,$AM$70:$AP$72,3,FALSE)*VLOOKUP(F157,$AH$85:$AK$87,3,FALSE)*VLOOKUP(G157,$AM$77:$AP$79,3,FALSE)*VLOOKUP(H157,$AH$92:$AK$94,3,FALSE)*VLOOKUP(I157,$AM$85:$AP$87,3,FALSE)</f>
        <v>1.3049247544725458E-15</v>
      </c>
      <c r="L157" s="23">
        <f>VLOOKUP(C157,$AH$70:$AK$73,4,FALSE)*VLOOKUP(D157,$AH$78:$AK$80,4,FALSE)*VLOOKUP(E157,$AM$70:$AP$72,4,FALSE)*VLOOKUP(F157,$AH$85:$AK$87,4,FALSE)*VLOOKUP(G157,$AM$77:$AP$79,4,FALSE)*VLOOKUP(H157,$AH$92:$AK$94,4,FALSE)*VLOOKUP(I157,$AM$85:$AP$87,4,FALSE)</f>
        <v>4.1865038638380436E-14</v>
      </c>
      <c r="M157" s="23">
        <f>MAX(Table3[[#This Row],[Probabilty hight trauma severity ]:[Probabilty low trauma severity 2]])</f>
        <v>0.25870980368330582</v>
      </c>
      <c r="P157" s="22">
        <v>52</v>
      </c>
      <c r="Q157" s="22">
        <v>2.5055999999999998</v>
      </c>
      <c r="R157" s="22">
        <v>5.3381999999999996</v>
      </c>
      <c r="S157" s="22">
        <v>11.0128</v>
      </c>
      <c r="T157" s="22">
        <v>20.145199999999999</v>
      </c>
      <c r="U157" s="25">
        <f ca="1">VLOOKUP(P157,$AH$45:$AK$48,2,TRUE)*VLOOKUP(Q157,$AN$45:$AQ$48,2,TRUE)*VLOOKUP(R157,$AH$52:$AK$55,2,TRUE)*VLOOKUP(S157,$AN$52:$AQ$55,2,TRUE)*VLOOKUP(T157,$AH$59:$AK$62,2,TRUE)+RAND()</f>
        <v>0.86689634085338607</v>
      </c>
      <c r="V157" s="25">
        <f ca="1">VLOOKUP(P157,$AH$45:$AK$48,3,TRUE)*VLOOKUP(Q157,$AN$45:$AQ$48,3,TRUE)*VLOOKUP(R157,$AH$52:$AK$55,3,TRUE)*VLOOKUP(S157,$AN$52:$AQ$55,3,TRUE)*VLOOKUP(T157,$AH$59:$AK$62,3,TRUE)+RAND()</f>
        <v>0.93889504597656037</v>
      </c>
      <c r="W157" s="25">
        <f ca="1">VLOOKUP(P157,$AH$45:$AK$48,4,TRUE)*VLOOKUP(Q157,$AN$45:$AQ$48,4,TRUE)*VLOOKUP(R157,$AH$52:$AK$55,4,TRUE)*VLOOKUP(S157,$AN$52:$AQ$55,4,TRUE)*VLOOKUP(T157,$AH$59:$AK$62,4,TRUE)+RAND()</f>
        <v>0.83171347141150642</v>
      </c>
      <c r="X157" s="25">
        <f t="shared" ca="1" si="35"/>
        <v>0.93889504597656037</v>
      </c>
      <c r="AA157" s="29">
        <v>39</v>
      </c>
      <c r="AB157" s="22">
        <f t="shared" si="36"/>
        <v>52</v>
      </c>
      <c r="AC157" s="22">
        <f t="shared" si="37"/>
        <v>2.5055999999999998</v>
      </c>
      <c r="AD157" s="22">
        <f t="shared" si="38"/>
        <v>5.3381999999999996</v>
      </c>
      <c r="AE157" s="22">
        <f t="shared" si="39"/>
        <v>11.0128</v>
      </c>
      <c r="AF157" s="22">
        <f t="shared" si="40"/>
        <v>20.145199999999999</v>
      </c>
      <c r="AG157" s="22" t="str">
        <f>Table3[[#This Row],[Hair_Phenotype]]</f>
        <v>Curly_hair</v>
      </c>
      <c r="AH157" s="22" t="str">
        <f>Table3[[#This Row],[heart_rate]]</f>
        <v>Low_PulseRate</v>
      </c>
      <c r="AI157" s="22" t="str">
        <f>Table3[[#This Row],[skin_conductance]]</f>
        <v>High_Conductance</v>
      </c>
      <c r="AJ157" s="22" t="str">
        <f>Table3[[#This Row],[skin_temperature]]</f>
        <v>Low_Temperature</v>
      </c>
      <c r="AK157" s="22" t="str">
        <f>Table3[[#This Row],[cortisol_level]]</f>
        <v>Above_AverageCL</v>
      </c>
      <c r="AL157" s="22" t="str">
        <f>Table3[[#This Row],[Systolic_BP]]</f>
        <v>Range1_LowSystolic</v>
      </c>
      <c r="AM157" s="22" t="str">
        <f>Table3[[#This Row],[Diastolic_BP]]</f>
        <v>VerylowDiSystolic</v>
      </c>
      <c r="AN157" s="22">
        <f ca="1">U157*Table3[[#This Row],[Probabilty hight trauma severity ]]</f>
        <v>0.22427458215595567</v>
      </c>
      <c r="AO157" s="22">
        <f ca="1">V157*Table3[[#This Row],[Probabilty medium trauma severity 2]]</f>
        <v>1.2251873873464525E-15</v>
      </c>
      <c r="AP157" s="22">
        <f ca="1">W157*Table3[[#This Row],[Probabilty low trauma severity 2]]</f>
        <v>3.4819716616704241E-14</v>
      </c>
      <c r="AQ157" s="25">
        <f t="shared" ca="1" si="41"/>
        <v>0.22427458215595567</v>
      </c>
    </row>
    <row r="158" spans="2:43" x14ac:dyDescent="0.25">
      <c r="B158" s="13">
        <v>89</v>
      </c>
      <c r="C158" s="1" t="s">
        <v>14</v>
      </c>
      <c r="D158" s="1" t="s">
        <v>31</v>
      </c>
      <c r="E158" s="1" t="s">
        <v>32</v>
      </c>
      <c r="F158" s="1" t="s">
        <v>33</v>
      </c>
      <c r="G158" s="1" t="s">
        <v>34</v>
      </c>
      <c r="H158" s="1" t="s">
        <v>35</v>
      </c>
      <c r="I158" s="1" t="s">
        <v>36</v>
      </c>
      <c r="J158" s="23">
        <f>VLOOKUP(C158,$AH$70:$AK$73,2,FALSE)*VLOOKUP(D158,$AH$78:$AK$80,2,FALSE)*VLOOKUP(E158,$AM$70:$AP$72,2,FALSE)*VLOOKUP(F158,$AH$85:$AK$87,2,FALSE)*VLOOKUP(G158,$AM$77:$AP$79,2,FALSE)*VLOOKUP(H158,$AH$92:$AK$94,2,FALSE)*VLOOKUP(I158,$AM$85:$AP$87,2,FALSE)</f>
        <v>0.25870980368330582</v>
      </c>
      <c r="K158" s="23">
        <f>VLOOKUP(C158,$AH$70:$AK$73,3,FALSE)*VLOOKUP(D158,$AH$78:$AK$80,3,FALSE)*VLOOKUP(E158,$AM$70:$AP$72,3,FALSE)*VLOOKUP(F158,$AH$85:$AK$87,3,FALSE)*VLOOKUP(G158,$AM$77:$AP$79,3,FALSE)*VLOOKUP(H158,$AH$92:$AK$94,3,FALSE)*VLOOKUP(I158,$AM$85:$AP$87,3,FALSE)</f>
        <v>1.3049247544725458E-15</v>
      </c>
      <c r="L158" s="23">
        <f>VLOOKUP(C158,$AH$70:$AK$73,4,FALSE)*VLOOKUP(D158,$AH$78:$AK$80,4,FALSE)*VLOOKUP(E158,$AM$70:$AP$72,4,FALSE)*VLOOKUP(F158,$AH$85:$AK$87,4,FALSE)*VLOOKUP(G158,$AM$77:$AP$79,4,FALSE)*VLOOKUP(H158,$AH$92:$AK$94,4,FALSE)*VLOOKUP(I158,$AM$85:$AP$87,4,FALSE)</f>
        <v>4.1865038638380436E-14</v>
      </c>
      <c r="M158" s="23">
        <f>MAX(Table3[[#This Row],[Probabilty hight trauma severity ]:[Probabilty low trauma severity 2]])</f>
        <v>0.25870980368330582</v>
      </c>
      <c r="P158" s="22">
        <v>40</v>
      </c>
      <c r="Q158" s="22">
        <v>2.2414999999999998</v>
      </c>
      <c r="R158" s="22">
        <v>5.6063000000000001</v>
      </c>
      <c r="S158" s="22">
        <v>10.1937</v>
      </c>
      <c r="T158" s="22">
        <v>20.148599999999998</v>
      </c>
      <c r="U158" s="25">
        <f ca="1">VLOOKUP(P158,$AH$45:$AK$48,2,TRUE)*VLOOKUP(Q158,$AN$45:$AQ$48,2,TRUE)*VLOOKUP(R158,$AH$52:$AK$55,2,TRUE)*VLOOKUP(S158,$AN$52:$AQ$55,2,TRUE)*VLOOKUP(T158,$AH$59:$AK$62,2,TRUE)+RAND()</f>
        <v>0.26176562432062078</v>
      </c>
      <c r="V158" s="25">
        <f ca="1">VLOOKUP(P158,$AH$45:$AK$48,3,TRUE)*VLOOKUP(Q158,$AN$45:$AQ$48,3,TRUE)*VLOOKUP(R158,$AH$52:$AK$55,3,TRUE)*VLOOKUP(S158,$AN$52:$AQ$55,3,TRUE)*VLOOKUP(T158,$AH$59:$AK$62,3,TRUE)+RAND()</f>
        <v>3.3298944574883804E-2</v>
      </c>
      <c r="W158" s="25">
        <f ca="1">VLOOKUP(P158,$AH$45:$AK$48,4,TRUE)*VLOOKUP(Q158,$AN$45:$AQ$48,4,TRUE)*VLOOKUP(R158,$AH$52:$AK$55,4,TRUE)*VLOOKUP(S158,$AN$52:$AQ$55,4,TRUE)*VLOOKUP(T158,$AH$59:$AK$62,4,TRUE)+RAND()</f>
        <v>0.75935090915135128</v>
      </c>
      <c r="X158" s="25">
        <f t="shared" ca="1" si="35"/>
        <v>0.75935090915135128</v>
      </c>
      <c r="AA158" s="29">
        <v>40</v>
      </c>
      <c r="AB158" s="22">
        <f t="shared" si="36"/>
        <v>40</v>
      </c>
      <c r="AC158" s="22">
        <f t="shared" si="37"/>
        <v>2.2414999999999998</v>
      </c>
      <c r="AD158" s="22">
        <f t="shared" si="38"/>
        <v>5.6063000000000001</v>
      </c>
      <c r="AE158" s="22">
        <f t="shared" si="39"/>
        <v>10.1937</v>
      </c>
      <c r="AF158" s="22">
        <f t="shared" si="40"/>
        <v>20.148599999999998</v>
      </c>
      <c r="AG158" s="22" t="str">
        <f>Table3[[#This Row],[Hair_Phenotype]]</f>
        <v>Curly_hair</v>
      </c>
      <c r="AH158" s="22" t="str">
        <f>Table3[[#This Row],[heart_rate]]</f>
        <v>Low_PulseRate</v>
      </c>
      <c r="AI158" s="22" t="str">
        <f>Table3[[#This Row],[skin_conductance]]</f>
        <v>High_Conductance</v>
      </c>
      <c r="AJ158" s="22" t="str">
        <f>Table3[[#This Row],[skin_temperature]]</f>
        <v>Low_Temperature</v>
      </c>
      <c r="AK158" s="22" t="str">
        <f>Table3[[#This Row],[cortisol_level]]</f>
        <v>Above_AverageCL</v>
      </c>
      <c r="AL158" s="22" t="str">
        <f>Table3[[#This Row],[Systolic_BP]]</f>
        <v>Range1_LowSystolic</v>
      </c>
      <c r="AM158" s="22" t="str">
        <f>Table3[[#This Row],[Diastolic_BP]]</f>
        <v>VerylowDiSystolic</v>
      </c>
      <c r="AN158" s="22">
        <f ca="1">U158*Table3[[#This Row],[Probabilty hight trauma severity ]]</f>
        <v>6.7721333279025783E-2</v>
      </c>
      <c r="AO158" s="22">
        <f ca="1">V158*Table3[[#This Row],[Probabilty medium trauma severity 2]]</f>
        <v>4.345261707357516E-17</v>
      </c>
      <c r="AP158" s="22">
        <f ca="1">W158*Table3[[#This Row],[Probabilty low trauma severity 2]]</f>
        <v>3.1790255151710632E-14</v>
      </c>
      <c r="AQ158" s="25">
        <f t="shared" ca="1" si="41"/>
        <v>6.7721333279025783E-2</v>
      </c>
    </row>
    <row r="159" spans="2:43" x14ac:dyDescent="0.25">
      <c r="B159" s="13">
        <v>99</v>
      </c>
      <c r="C159" s="1" t="s">
        <v>14</v>
      </c>
      <c r="D159" s="1" t="s">
        <v>31</v>
      </c>
      <c r="E159" s="1" t="s">
        <v>32</v>
      </c>
      <c r="F159" s="1" t="s">
        <v>33</v>
      </c>
      <c r="G159" s="1" t="s">
        <v>34</v>
      </c>
      <c r="H159" s="1" t="s">
        <v>35</v>
      </c>
      <c r="I159" s="1" t="s">
        <v>36</v>
      </c>
      <c r="J159" s="23">
        <f>VLOOKUP(C159,$AH$70:$AK$73,2,FALSE)*VLOOKUP(D159,$AH$78:$AK$80,2,FALSE)*VLOOKUP(E159,$AM$70:$AP$72,2,FALSE)*VLOOKUP(F159,$AH$85:$AK$87,2,FALSE)*VLOOKUP(G159,$AM$77:$AP$79,2,FALSE)*VLOOKUP(H159,$AH$92:$AK$94,2,FALSE)*VLOOKUP(I159,$AM$85:$AP$87,2,FALSE)</f>
        <v>0.25870980368330582</v>
      </c>
      <c r="K159" s="23">
        <f>VLOOKUP(C159,$AH$70:$AK$73,3,FALSE)*VLOOKUP(D159,$AH$78:$AK$80,3,FALSE)*VLOOKUP(E159,$AM$70:$AP$72,3,FALSE)*VLOOKUP(F159,$AH$85:$AK$87,3,FALSE)*VLOOKUP(G159,$AM$77:$AP$79,3,FALSE)*VLOOKUP(H159,$AH$92:$AK$94,3,FALSE)*VLOOKUP(I159,$AM$85:$AP$87,3,FALSE)</f>
        <v>1.3049247544725458E-15</v>
      </c>
      <c r="L159" s="23">
        <f>VLOOKUP(C159,$AH$70:$AK$73,4,FALSE)*VLOOKUP(D159,$AH$78:$AK$80,4,FALSE)*VLOOKUP(E159,$AM$70:$AP$72,4,FALSE)*VLOOKUP(F159,$AH$85:$AK$87,4,FALSE)*VLOOKUP(G159,$AM$77:$AP$79,4,FALSE)*VLOOKUP(H159,$AH$92:$AK$94,4,FALSE)*VLOOKUP(I159,$AM$85:$AP$87,4,FALSE)</f>
        <v>4.1865038638380436E-14</v>
      </c>
      <c r="M159" s="23">
        <f>MAX(Table3[[#This Row],[Probabilty hight trauma severity ]:[Probabilty low trauma severity 2]])</f>
        <v>0.25870980368330582</v>
      </c>
      <c r="P159" s="22">
        <v>55</v>
      </c>
      <c r="Q159" s="22">
        <v>2.0969000000000002</v>
      </c>
      <c r="R159" s="22">
        <v>5.5979999999999999</v>
      </c>
      <c r="S159" s="22">
        <v>10.4201</v>
      </c>
      <c r="T159" s="22">
        <v>20.149100000000001</v>
      </c>
      <c r="U159" s="25">
        <f ca="1">VLOOKUP(P159,$AH$45:$AK$48,2,TRUE)*VLOOKUP(Q159,$AN$45:$AQ$48,2,TRUE)*VLOOKUP(R159,$AH$52:$AK$55,2,TRUE)*VLOOKUP(S159,$AN$52:$AQ$55,2,TRUE)*VLOOKUP(T159,$AH$59:$AK$62,2,TRUE)+RAND()</f>
        <v>0.50745499592823229</v>
      </c>
      <c r="V159" s="25">
        <f ca="1">VLOOKUP(P159,$AH$45:$AK$48,3,TRUE)*VLOOKUP(Q159,$AN$45:$AQ$48,3,TRUE)*VLOOKUP(R159,$AH$52:$AK$55,3,TRUE)*VLOOKUP(S159,$AN$52:$AQ$55,3,TRUE)*VLOOKUP(T159,$AH$59:$AK$62,3,TRUE)+RAND()</f>
        <v>0.80747647815370061</v>
      </c>
      <c r="W159" s="25">
        <f ca="1">VLOOKUP(P159,$AH$45:$AK$48,4,TRUE)*VLOOKUP(Q159,$AN$45:$AQ$48,4,TRUE)*VLOOKUP(R159,$AH$52:$AK$55,4,TRUE)*VLOOKUP(S159,$AN$52:$AQ$55,4,TRUE)*VLOOKUP(T159,$AH$59:$AK$62,4,TRUE)+RAND()</f>
        <v>0.68524819402358284</v>
      </c>
      <c r="X159" s="25">
        <f t="shared" ca="1" si="35"/>
        <v>0.80747647815370061</v>
      </c>
      <c r="AA159" s="29">
        <v>41</v>
      </c>
      <c r="AB159" s="22">
        <f t="shared" si="36"/>
        <v>55</v>
      </c>
      <c r="AC159" s="22">
        <f t="shared" si="37"/>
        <v>2.0969000000000002</v>
      </c>
      <c r="AD159" s="22">
        <f t="shared" si="38"/>
        <v>5.5979999999999999</v>
      </c>
      <c r="AE159" s="22">
        <f t="shared" si="39"/>
        <v>10.4201</v>
      </c>
      <c r="AF159" s="22">
        <f t="shared" si="40"/>
        <v>20.149100000000001</v>
      </c>
      <c r="AG159" s="22" t="str">
        <f>Table3[[#This Row],[Hair_Phenotype]]</f>
        <v>Curly_hair</v>
      </c>
      <c r="AH159" s="22" t="str">
        <f>Table3[[#This Row],[heart_rate]]</f>
        <v>Low_PulseRate</v>
      </c>
      <c r="AI159" s="22" t="str">
        <f>Table3[[#This Row],[skin_conductance]]</f>
        <v>High_Conductance</v>
      </c>
      <c r="AJ159" s="22" t="str">
        <f>Table3[[#This Row],[skin_temperature]]</f>
        <v>Low_Temperature</v>
      </c>
      <c r="AK159" s="22" t="str">
        <f>Table3[[#This Row],[cortisol_level]]</f>
        <v>Above_AverageCL</v>
      </c>
      <c r="AL159" s="22" t="str">
        <f>Table3[[#This Row],[Systolic_BP]]</f>
        <v>Range1_LowSystolic</v>
      </c>
      <c r="AM159" s="22" t="str">
        <f>Table3[[#This Row],[Diastolic_BP]]</f>
        <v>VerylowDiSystolic</v>
      </c>
      <c r="AN159" s="22">
        <f ca="1">U159*Table3[[#This Row],[Probabilty hight trauma severity ]]</f>
        <v>0.13128358237470572</v>
      </c>
      <c r="AO159" s="22">
        <f ca="1">V159*Table3[[#This Row],[Probabilty medium trauma severity 2]]</f>
        <v>1.0536960449970738E-15</v>
      </c>
      <c r="AP159" s="22">
        <f ca="1">W159*Table3[[#This Row],[Probabilty low trauma severity 2]]</f>
        <v>2.8687942119677709E-14</v>
      </c>
      <c r="AQ159" s="25">
        <f t="shared" ca="1" si="41"/>
        <v>0.13128358237470572</v>
      </c>
    </row>
    <row r="160" spans="2:43" x14ac:dyDescent="0.25">
      <c r="B160" s="13">
        <v>11</v>
      </c>
      <c r="C160" s="1" t="s">
        <v>30</v>
      </c>
      <c r="D160" s="1" t="s">
        <v>31</v>
      </c>
      <c r="E160" s="1" t="s">
        <v>32</v>
      </c>
      <c r="F160" s="1" t="s">
        <v>33</v>
      </c>
      <c r="G160" s="1" t="s">
        <v>34</v>
      </c>
      <c r="H160" s="1" t="s">
        <v>35</v>
      </c>
      <c r="I160" s="1" t="s">
        <v>36</v>
      </c>
      <c r="J160" s="23">
        <f>VLOOKUP(C160,$AH$70:$AK$73,2,FALSE)*VLOOKUP(D160,$AH$78:$AK$80,2,FALSE)*VLOOKUP(E160,$AM$70:$AP$72,2,FALSE)*VLOOKUP(F160,$AH$85:$AK$87,2,FALSE)*VLOOKUP(G160,$AM$77:$AP$79,2,FALSE)*VLOOKUP(H160,$AH$92:$AK$94,2,FALSE)*VLOOKUP(I160,$AM$85:$AP$87,2,FALSE)</f>
        <v>0.24561057311706247</v>
      </c>
      <c r="K160" s="23">
        <f>VLOOKUP(C160,$AH$70:$AK$73,3,FALSE)*VLOOKUP(D160,$AH$78:$AK$80,3,FALSE)*VLOOKUP(E160,$AM$70:$AP$72,3,FALSE)*VLOOKUP(F160,$AH$85:$AK$87,3,FALSE)*VLOOKUP(G160,$AM$77:$AP$79,3,FALSE)*VLOOKUP(H160,$AH$92:$AK$94,3,FALSE)*VLOOKUP(I160,$AM$85:$AP$87,3,FALSE)</f>
        <v>1.2832482635344635E-15</v>
      </c>
      <c r="L160" s="23">
        <f>VLOOKUP(C160,$AH$70:$AK$73,4,FALSE)*VLOOKUP(D160,$AH$78:$AK$80,4,FALSE)*VLOOKUP(E160,$AM$70:$AP$72,4,FALSE)*VLOOKUP(F160,$AH$85:$AK$87,4,FALSE)*VLOOKUP(G160,$AM$77:$AP$79,4,FALSE)*VLOOKUP(H160,$AH$92:$AK$94,4,FALSE)*VLOOKUP(I160,$AM$85:$AP$87,4,FALSE)</f>
        <v>4.3289019544447801E-14</v>
      </c>
      <c r="M160" s="23">
        <f>MAX(Table3[[#This Row],[Probabilty hight trauma severity ]:[Probabilty low trauma severity 2]])</f>
        <v>0.24561057311706247</v>
      </c>
      <c r="P160" s="22">
        <v>54</v>
      </c>
      <c r="Q160" s="22">
        <v>2.6434000000000002</v>
      </c>
      <c r="R160" s="22">
        <v>5.1078000000000001</v>
      </c>
      <c r="S160" s="22">
        <v>10.023899999999999</v>
      </c>
      <c r="T160" s="22">
        <v>20.1496</v>
      </c>
      <c r="U160" s="25">
        <f ca="1">VLOOKUP(P160,$AH$45:$AK$48,2,TRUE)*VLOOKUP(Q160,$AN$45:$AQ$48,2,TRUE)*VLOOKUP(R160,$AH$52:$AK$55,2,TRUE)*VLOOKUP(S160,$AN$52:$AQ$55,2,TRUE)*VLOOKUP(T160,$AH$59:$AK$62,2,TRUE)+RAND()</f>
        <v>0.25000719299179874</v>
      </c>
      <c r="V160" s="25">
        <f ca="1">VLOOKUP(P160,$AH$45:$AK$48,3,TRUE)*VLOOKUP(Q160,$AN$45:$AQ$48,3,TRUE)*VLOOKUP(R160,$AH$52:$AK$55,3,TRUE)*VLOOKUP(S160,$AN$52:$AQ$55,3,TRUE)*VLOOKUP(T160,$AH$59:$AK$62,3,TRUE)+RAND()</f>
        <v>0.59521310865530164</v>
      </c>
      <c r="W160" s="25">
        <f ca="1">VLOOKUP(P160,$AH$45:$AK$48,4,TRUE)*VLOOKUP(Q160,$AN$45:$AQ$48,4,TRUE)*VLOOKUP(R160,$AH$52:$AK$55,4,TRUE)*VLOOKUP(S160,$AN$52:$AQ$55,4,TRUE)*VLOOKUP(T160,$AH$59:$AK$62,4,TRUE)+RAND()</f>
        <v>2.4691760698804632E-2</v>
      </c>
      <c r="X160" s="25">
        <f t="shared" ca="1" si="35"/>
        <v>0.59521310865530164</v>
      </c>
      <c r="AA160" s="29">
        <v>42</v>
      </c>
      <c r="AB160" s="22">
        <f t="shared" si="36"/>
        <v>54</v>
      </c>
      <c r="AC160" s="22">
        <f t="shared" si="37"/>
        <v>2.6434000000000002</v>
      </c>
      <c r="AD160" s="22">
        <f t="shared" si="38"/>
        <v>5.1078000000000001</v>
      </c>
      <c r="AE160" s="22">
        <f t="shared" si="39"/>
        <v>10.023899999999999</v>
      </c>
      <c r="AF160" s="22">
        <f t="shared" si="40"/>
        <v>20.1496</v>
      </c>
      <c r="AG160" s="22" t="str">
        <f>Table3[[#This Row],[Hair_Phenotype]]</f>
        <v>Straight_hair</v>
      </c>
      <c r="AH160" s="22" t="str">
        <f>Table3[[#This Row],[heart_rate]]</f>
        <v>Low_PulseRate</v>
      </c>
      <c r="AI160" s="22" t="str">
        <f>Table3[[#This Row],[skin_conductance]]</f>
        <v>High_Conductance</v>
      </c>
      <c r="AJ160" s="22" t="str">
        <f>Table3[[#This Row],[skin_temperature]]</f>
        <v>Low_Temperature</v>
      </c>
      <c r="AK160" s="22" t="str">
        <f>Table3[[#This Row],[cortisol_level]]</f>
        <v>Above_AverageCL</v>
      </c>
      <c r="AL160" s="22" t="str">
        <f>Table3[[#This Row],[Systolic_BP]]</f>
        <v>Range1_LowSystolic</v>
      </c>
      <c r="AM160" s="22" t="str">
        <f>Table3[[#This Row],[Diastolic_BP]]</f>
        <v>VerylowDiSystolic</v>
      </c>
      <c r="AN160" s="22">
        <f ca="1">U160*Table3[[#This Row],[Probabilty hight trauma severity ]]</f>
        <v>6.1404409954103734E-2</v>
      </c>
      <c r="AO160" s="22">
        <f ca="1">V160*Table3[[#This Row],[Probabilty medium trauma severity 2]]</f>
        <v>7.6380618811486578E-16</v>
      </c>
      <c r="AP160" s="22">
        <f ca="1">W160*Table3[[#This Row],[Probabilty low trauma severity 2]]</f>
        <v>1.0688821114773818E-15</v>
      </c>
      <c r="AQ160" s="25">
        <f t="shared" ca="1" si="41"/>
        <v>6.1404409954103734E-2</v>
      </c>
    </row>
    <row r="161" spans="2:43" x14ac:dyDescent="0.25">
      <c r="B161" s="13">
        <v>18</v>
      </c>
      <c r="C161" s="1" t="s">
        <v>30</v>
      </c>
      <c r="D161" s="1" t="s">
        <v>31</v>
      </c>
      <c r="E161" s="1" t="s">
        <v>32</v>
      </c>
      <c r="F161" s="1" t="s">
        <v>33</v>
      </c>
      <c r="G161" s="1" t="s">
        <v>34</v>
      </c>
      <c r="H161" s="1" t="s">
        <v>35</v>
      </c>
      <c r="I161" s="1" t="s">
        <v>36</v>
      </c>
      <c r="J161" s="23">
        <f>VLOOKUP(C161,$AH$70:$AK$73,2,FALSE)*VLOOKUP(D161,$AH$78:$AK$80,2,FALSE)*VLOOKUP(E161,$AM$70:$AP$72,2,FALSE)*VLOOKUP(F161,$AH$85:$AK$87,2,FALSE)*VLOOKUP(G161,$AM$77:$AP$79,2,FALSE)*VLOOKUP(H161,$AH$92:$AK$94,2,FALSE)*VLOOKUP(I161,$AM$85:$AP$87,2,FALSE)</f>
        <v>0.24561057311706247</v>
      </c>
      <c r="K161" s="23">
        <f>VLOOKUP(C161,$AH$70:$AK$73,3,FALSE)*VLOOKUP(D161,$AH$78:$AK$80,3,FALSE)*VLOOKUP(E161,$AM$70:$AP$72,3,FALSE)*VLOOKUP(F161,$AH$85:$AK$87,3,FALSE)*VLOOKUP(G161,$AM$77:$AP$79,3,FALSE)*VLOOKUP(H161,$AH$92:$AK$94,3,FALSE)*VLOOKUP(I161,$AM$85:$AP$87,3,FALSE)</f>
        <v>1.2832482635344635E-15</v>
      </c>
      <c r="L161" s="23">
        <f>VLOOKUP(C161,$AH$70:$AK$73,4,FALSE)*VLOOKUP(D161,$AH$78:$AK$80,4,FALSE)*VLOOKUP(E161,$AM$70:$AP$72,4,FALSE)*VLOOKUP(F161,$AH$85:$AK$87,4,FALSE)*VLOOKUP(G161,$AM$77:$AP$79,4,FALSE)*VLOOKUP(H161,$AH$92:$AK$94,4,FALSE)*VLOOKUP(I161,$AM$85:$AP$87,4,FALSE)</f>
        <v>4.3289019544447801E-14</v>
      </c>
      <c r="M161" s="23">
        <f>MAX(Table3[[#This Row],[Probabilty hight trauma severity ]:[Probabilty low trauma severity 2]])</f>
        <v>0.24561057311706247</v>
      </c>
      <c r="P161" s="22">
        <v>54</v>
      </c>
      <c r="Q161" s="22">
        <v>2.1257999999999999</v>
      </c>
      <c r="R161" s="22">
        <v>5.9828000000000001</v>
      </c>
      <c r="S161" s="22">
        <v>10.0091</v>
      </c>
      <c r="T161" s="22">
        <v>20.1538</v>
      </c>
      <c r="U161" s="25">
        <f ca="1">VLOOKUP(P161,$AH$45:$AK$48,2,TRUE)*VLOOKUP(Q161,$AN$45:$AQ$48,2,TRUE)*VLOOKUP(R161,$AH$52:$AK$55,2,TRUE)*VLOOKUP(S161,$AN$52:$AQ$55,2,TRUE)*VLOOKUP(T161,$AH$59:$AK$62,2,TRUE)+RAND()</f>
        <v>0.3328135081186897</v>
      </c>
      <c r="V161" s="25">
        <f ca="1">VLOOKUP(P161,$AH$45:$AK$48,3,TRUE)*VLOOKUP(Q161,$AN$45:$AQ$48,3,TRUE)*VLOOKUP(R161,$AH$52:$AK$55,3,TRUE)*VLOOKUP(S161,$AN$52:$AQ$55,3,TRUE)*VLOOKUP(T161,$AH$59:$AK$62,3,TRUE)+RAND()</f>
        <v>0.3707861552090248</v>
      </c>
      <c r="W161" s="25">
        <f ca="1">VLOOKUP(P161,$AH$45:$AK$48,4,TRUE)*VLOOKUP(Q161,$AN$45:$AQ$48,4,TRUE)*VLOOKUP(R161,$AH$52:$AK$55,4,TRUE)*VLOOKUP(S161,$AN$52:$AQ$55,4,TRUE)*VLOOKUP(T161,$AH$59:$AK$62,4,TRUE)+RAND()</f>
        <v>0.69676155065979106</v>
      </c>
      <c r="X161" s="25">
        <f t="shared" ca="1" si="35"/>
        <v>0.69676155065979106</v>
      </c>
      <c r="AA161" s="29">
        <v>43</v>
      </c>
      <c r="AB161" s="22">
        <f t="shared" si="36"/>
        <v>54</v>
      </c>
      <c r="AC161" s="22">
        <f t="shared" si="37"/>
        <v>2.1257999999999999</v>
      </c>
      <c r="AD161" s="22">
        <f t="shared" si="38"/>
        <v>5.9828000000000001</v>
      </c>
      <c r="AE161" s="22">
        <f t="shared" si="39"/>
        <v>10.0091</v>
      </c>
      <c r="AF161" s="22">
        <f t="shared" si="40"/>
        <v>20.1538</v>
      </c>
      <c r="AG161" s="22" t="str">
        <f>Table3[[#This Row],[Hair_Phenotype]]</f>
        <v>Straight_hair</v>
      </c>
      <c r="AH161" s="22" t="str">
        <f>Table3[[#This Row],[heart_rate]]</f>
        <v>Low_PulseRate</v>
      </c>
      <c r="AI161" s="22" t="str">
        <f>Table3[[#This Row],[skin_conductance]]</f>
        <v>High_Conductance</v>
      </c>
      <c r="AJ161" s="22" t="str">
        <f>Table3[[#This Row],[skin_temperature]]</f>
        <v>Low_Temperature</v>
      </c>
      <c r="AK161" s="22" t="str">
        <f>Table3[[#This Row],[cortisol_level]]</f>
        <v>Above_AverageCL</v>
      </c>
      <c r="AL161" s="22" t="str">
        <f>Table3[[#This Row],[Systolic_BP]]</f>
        <v>Range1_LowSystolic</v>
      </c>
      <c r="AM161" s="22" t="str">
        <f>Table3[[#This Row],[Diastolic_BP]]</f>
        <v>VerylowDiSystolic</v>
      </c>
      <c r="AN161" s="22">
        <f ca="1">U161*Table3[[#This Row],[Probabilty hight trauma severity ]]</f>
        <v>8.1742516470131504E-2</v>
      </c>
      <c r="AO161" s="22">
        <f ca="1">V161*Table3[[#This Row],[Probabilty medium trauma severity 2]]</f>
        <v>4.7581068981460113E-16</v>
      </c>
      <c r="AP161" s="22">
        <f ca="1">W161*Table3[[#This Row],[Probabilty low trauma severity 2]]</f>
        <v>3.0162124384331453E-14</v>
      </c>
      <c r="AQ161" s="25">
        <f t="shared" ca="1" si="41"/>
        <v>8.1742516470131504E-2</v>
      </c>
    </row>
    <row r="162" spans="2:43" x14ac:dyDescent="0.25">
      <c r="B162" s="13">
        <v>28</v>
      </c>
      <c r="C162" s="1" t="s">
        <v>30</v>
      </c>
      <c r="D162" s="1" t="s">
        <v>31</v>
      </c>
      <c r="E162" s="1" t="s">
        <v>32</v>
      </c>
      <c r="F162" s="1" t="s">
        <v>33</v>
      </c>
      <c r="G162" s="1" t="s">
        <v>34</v>
      </c>
      <c r="H162" s="1" t="s">
        <v>35</v>
      </c>
      <c r="I162" s="1" t="s">
        <v>36</v>
      </c>
      <c r="J162" s="23">
        <f>VLOOKUP(C162,$AH$70:$AK$73,2,FALSE)*VLOOKUP(D162,$AH$78:$AK$80,2,FALSE)*VLOOKUP(E162,$AM$70:$AP$72,2,FALSE)*VLOOKUP(F162,$AH$85:$AK$87,2,FALSE)*VLOOKUP(G162,$AM$77:$AP$79,2,FALSE)*VLOOKUP(H162,$AH$92:$AK$94,2,FALSE)*VLOOKUP(I162,$AM$85:$AP$87,2,FALSE)</f>
        <v>0.24561057311706247</v>
      </c>
      <c r="K162" s="23">
        <f>VLOOKUP(C162,$AH$70:$AK$73,3,FALSE)*VLOOKUP(D162,$AH$78:$AK$80,3,FALSE)*VLOOKUP(E162,$AM$70:$AP$72,3,FALSE)*VLOOKUP(F162,$AH$85:$AK$87,3,FALSE)*VLOOKUP(G162,$AM$77:$AP$79,3,FALSE)*VLOOKUP(H162,$AH$92:$AK$94,3,FALSE)*VLOOKUP(I162,$AM$85:$AP$87,3,FALSE)</f>
        <v>1.2832482635344635E-15</v>
      </c>
      <c r="L162" s="23">
        <f>VLOOKUP(C162,$AH$70:$AK$73,4,FALSE)*VLOOKUP(D162,$AH$78:$AK$80,4,FALSE)*VLOOKUP(E162,$AM$70:$AP$72,4,FALSE)*VLOOKUP(F162,$AH$85:$AK$87,4,FALSE)*VLOOKUP(G162,$AM$77:$AP$79,4,FALSE)*VLOOKUP(H162,$AH$92:$AK$94,4,FALSE)*VLOOKUP(I162,$AM$85:$AP$87,4,FALSE)</f>
        <v>4.3289019544447801E-14</v>
      </c>
      <c r="M162" s="23">
        <f>MAX(Table3[[#This Row],[Probabilty hight trauma severity ]:[Probabilty low trauma severity 2]])</f>
        <v>0.24561057311706247</v>
      </c>
      <c r="P162" s="22">
        <v>49</v>
      </c>
      <c r="Q162" s="22">
        <v>2.2644000000000002</v>
      </c>
      <c r="R162" s="22">
        <v>5.5869</v>
      </c>
      <c r="S162" s="22">
        <v>11.6693</v>
      </c>
      <c r="T162" s="22">
        <v>20.154699999999998</v>
      </c>
      <c r="U162" s="25">
        <f ca="1">VLOOKUP(P162,$AH$45:$AK$48,2,TRUE)*VLOOKUP(Q162,$AN$45:$AQ$48,2,TRUE)*VLOOKUP(R162,$AH$52:$AK$55,2,TRUE)*VLOOKUP(S162,$AN$52:$AQ$55,2,TRUE)*VLOOKUP(T162,$AH$59:$AK$62,2,TRUE)+RAND()</f>
        <v>0.5098389661539674</v>
      </c>
      <c r="V162" s="25">
        <f ca="1">VLOOKUP(P162,$AH$45:$AK$48,3,TRUE)*VLOOKUP(Q162,$AN$45:$AQ$48,3,TRUE)*VLOOKUP(R162,$AH$52:$AK$55,3,TRUE)*VLOOKUP(S162,$AN$52:$AQ$55,3,TRUE)*VLOOKUP(T162,$AH$59:$AK$62,3,TRUE)+RAND()</f>
        <v>0.53943412697832038</v>
      </c>
      <c r="W162" s="25">
        <f ca="1">VLOOKUP(P162,$AH$45:$AK$48,4,TRUE)*VLOOKUP(Q162,$AN$45:$AQ$48,4,TRUE)*VLOOKUP(R162,$AH$52:$AK$55,4,TRUE)*VLOOKUP(S162,$AN$52:$AQ$55,4,TRUE)*VLOOKUP(T162,$AH$59:$AK$62,4,TRUE)+RAND()</f>
        <v>0.72423222559779488</v>
      </c>
      <c r="X162" s="25">
        <f t="shared" ca="1" si="35"/>
        <v>0.72423222559779488</v>
      </c>
      <c r="AA162" s="29">
        <v>44</v>
      </c>
      <c r="AB162" s="22">
        <f t="shared" si="36"/>
        <v>49</v>
      </c>
      <c r="AC162" s="22">
        <f t="shared" si="37"/>
        <v>2.2644000000000002</v>
      </c>
      <c r="AD162" s="22">
        <f t="shared" si="38"/>
        <v>5.5869</v>
      </c>
      <c r="AE162" s="22">
        <f t="shared" si="39"/>
        <v>11.6693</v>
      </c>
      <c r="AF162" s="22">
        <f t="shared" si="40"/>
        <v>20.154699999999998</v>
      </c>
      <c r="AG162" s="22" t="str">
        <f>Table3[[#This Row],[Hair_Phenotype]]</f>
        <v>Straight_hair</v>
      </c>
      <c r="AH162" s="22" t="str">
        <f>Table3[[#This Row],[heart_rate]]</f>
        <v>Low_PulseRate</v>
      </c>
      <c r="AI162" s="22" t="str">
        <f>Table3[[#This Row],[skin_conductance]]</f>
        <v>High_Conductance</v>
      </c>
      <c r="AJ162" s="22" t="str">
        <f>Table3[[#This Row],[skin_temperature]]</f>
        <v>Low_Temperature</v>
      </c>
      <c r="AK162" s="22" t="str">
        <f>Table3[[#This Row],[cortisol_level]]</f>
        <v>Above_AverageCL</v>
      </c>
      <c r="AL162" s="22" t="str">
        <f>Table3[[#This Row],[Systolic_BP]]</f>
        <v>Range1_LowSystolic</v>
      </c>
      <c r="AM162" s="22" t="str">
        <f>Table3[[#This Row],[Diastolic_BP]]</f>
        <v>VerylowDiSystolic</v>
      </c>
      <c r="AN162" s="22">
        <f ca="1">U162*Table3[[#This Row],[Probabilty hight trauma severity ]]</f>
        <v>0.12522184067448655</v>
      </c>
      <c r="AO162" s="22">
        <f ca="1">V162*Table3[[#This Row],[Probabilty medium trauma severity 2]]</f>
        <v>6.9222790673615889E-16</v>
      </c>
      <c r="AP162" s="22">
        <f ca="1">W162*Table3[[#This Row],[Probabilty low trauma severity 2]]</f>
        <v>3.135130296862187E-14</v>
      </c>
      <c r="AQ162" s="25">
        <f t="shared" ca="1" si="41"/>
        <v>0.12522184067448655</v>
      </c>
    </row>
    <row r="163" spans="2:43" x14ac:dyDescent="0.25">
      <c r="B163" s="13">
        <v>56</v>
      </c>
      <c r="C163" s="1" t="s">
        <v>30</v>
      </c>
      <c r="D163" s="1" t="s">
        <v>31</v>
      </c>
      <c r="E163" s="1" t="s">
        <v>32</v>
      </c>
      <c r="F163" s="1" t="s">
        <v>33</v>
      </c>
      <c r="G163" s="1" t="s">
        <v>34</v>
      </c>
      <c r="H163" s="1" t="s">
        <v>35</v>
      </c>
      <c r="I163" s="1" t="s">
        <v>36</v>
      </c>
      <c r="J163" s="23">
        <f>VLOOKUP(C163,$AH$70:$AK$73,2,FALSE)*VLOOKUP(D163,$AH$78:$AK$80,2,FALSE)*VLOOKUP(E163,$AM$70:$AP$72,2,FALSE)*VLOOKUP(F163,$AH$85:$AK$87,2,FALSE)*VLOOKUP(G163,$AM$77:$AP$79,2,FALSE)*VLOOKUP(H163,$AH$92:$AK$94,2,FALSE)*VLOOKUP(I163,$AM$85:$AP$87,2,FALSE)</f>
        <v>0.24561057311706247</v>
      </c>
      <c r="K163" s="23">
        <f>VLOOKUP(C163,$AH$70:$AK$73,3,FALSE)*VLOOKUP(D163,$AH$78:$AK$80,3,FALSE)*VLOOKUP(E163,$AM$70:$AP$72,3,FALSE)*VLOOKUP(F163,$AH$85:$AK$87,3,FALSE)*VLOOKUP(G163,$AM$77:$AP$79,3,FALSE)*VLOOKUP(H163,$AH$92:$AK$94,3,FALSE)*VLOOKUP(I163,$AM$85:$AP$87,3,FALSE)</f>
        <v>1.2832482635344635E-15</v>
      </c>
      <c r="L163" s="23">
        <f>VLOOKUP(C163,$AH$70:$AK$73,4,FALSE)*VLOOKUP(D163,$AH$78:$AK$80,4,FALSE)*VLOOKUP(E163,$AM$70:$AP$72,4,FALSE)*VLOOKUP(F163,$AH$85:$AK$87,4,FALSE)*VLOOKUP(G163,$AM$77:$AP$79,4,FALSE)*VLOOKUP(H163,$AH$92:$AK$94,4,FALSE)*VLOOKUP(I163,$AM$85:$AP$87,4,FALSE)</f>
        <v>4.3289019544447801E-14</v>
      </c>
      <c r="M163" s="23">
        <f>MAX(Table3[[#This Row],[Probabilty hight trauma severity ]:[Probabilty low trauma severity 2]])</f>
        <v>0.24561057311706247</v>
      </c>
      <c r="P163" s="22">
        <v>58</v>
      </c>
      <c r="Q163" s="22">
        <v>2.746</v>
      </c>
      <c r="R163" s="22">
        <v>5.4050000000000002</v>
      </c>
      <c r="S163" s="22">
        <v>10.1579</v>
      </c>
      <c r="T163" s="22">
        <v>20.1569</v>
      </c>
      <c r="U163" s="25">
        <f ca="1">VLOOKUP(P163,$AH$45:$AK$48,2,TRUE)*VLOOKUP(Q163,$AN$45:$AQ$48,2,TRUE)*VLOOKUP(R163,$AH$52:$AK$55,2,TRUE)*VLOOKUP(S163,$AN$52:$AQ$55,2,TRUE)*VLOOKUP(T163,$AH$59:$AK$62,2,TRUE)+RAND()</f>
        <v>0.55660084392690823</v>
      </c>
      <c r="V163" s="25">
        <f ca="1">VLOOKUP(P163,$AH$45:$AK$48,3,TRUE)*VLOOKUP(Q163,$AN$45:$AQ$48,3,TRUE)*VLOOKUP(R163,$AH$52:$AK$55,3,TRUE)*VLOOKUP(S163,$AN$52:$AQ$55,3,TRUE)*VLOOKUP(T163,$AH$59:$AK$62,3,TRUE)+RAND()</f>
        <v>4.4327544221416826E-2</v>
      </c>
      <c r="W163" s="25">
        <f ca="1">VLOOKUP(P163,$AH$45:$AK$48,4,TRUE)*VLOOKUP(Q163,$AN$45:$AQ$48,4,TRUE)*VLOOKUP(R163,$AH$52:$AK$55,4,TRUE)*VLOOKUP(S163,$AN$52:$AQ$55,4,TRUE)*VLOOKUP(T163,$AH$59:$AK$62,4,TRUE)+RAND()</f>
        <v>0.73335565711159145</v>
      </c>
      <c r="X163" s="25">
        <f t="shared" ca="1" si="35"/>
        <v>0.73335565711159145</v>
      </c>
      <c r="AA163" s="29">
        <v>45</v>
      </c>
      <c r="AB163" s="22">
        <f t="shared" si="36"/>
        <v>58</v>
      </c>
      <c r="AC163" s="22">
        <f t="shared" si="37"/>
        <v>2.746</v>
      </c>
      <c r="AD163" s="22">
        <f t="shared" si="38"/>
        <v>5.4050000000000002</v>
      </c>
      <c r="AE163" s="22">
        <f t="shared" si="39"/>
        <v>10.1579</v>
      </c>
      <c r="AF163" s="22">
        <f t="shared" si="40"/>
        <v>20.1569</v>
      </c>
      <c r="AG163" s="22" t="str">
        <f>Table3[[#This Row],[Hair_Phenotype]]</f>
        <v>Straight_hair</v>
      </c>
      <c r="AH163" s="22" t="str">
        <f>Table3[[#This Row],[heart_rate]]</f>
        <v>Low_PulseRate</v>
      </c>
      <c r="AI163" s="22" t="str">
        <f>Table3[[#This Row],[skin_conductance]]</f>
        <v>High_Conductance</v>
      </c>
      <c r="AJ163" s="22" t="str">
        <f>Table3[[#This Row],[skin_temperature]]</f>
        <v>Low_Temperature</v>
      </c>
      <c r="AK163" s="22" t="str">
        <f>Table3[[#This Row],[cortisol_level]]</f>
        <v>Above_AverageCL</v>
      </c>
      <c r="AL163" s="22" t="str">
        <f>Table3[[#This Row],[Systolic_BP]]</f>
        <v>Range1_LowSystolic</v>
      </c>
      <c r="AM163" s="22" t="str">
        <f>Table3[[#This Row],[Diastolic_BP]]</f>
        <v>VerylowDiSystolic</v>
      </c>
      <c r="AN163" s="22">
        <f ca="1">U163*Table3[[#This Row],[Probabilty hight trauma severity ]]</f>
        <v>0.13670705227432858</v>
      </c>
      <c r="AO163" s="22">
        <f ca="1">V163*Table3[[#This Row],[Probabilty medium trauma severity 2]]</f>
        <v>5.6883244148880288E-17</v>
      </c>
      <c r="AP163" s="22">
        <f ca="1">W163*Table3[[#This Row],[Probabilty low trauma severity 2]]</f>
        <v>3.1746247373735044E-14</v>
      </c>
      <c r="AQ163" s="25">
        <f t="shared" ca="1" si="41"/>
        <v>0.13670705227432858</v>
      </c>
    </row>
    <row r="164" spans="2:43" x14ac:dyDescent="0.25">
      <c r="B164" s="13">
        <v>69</v>
      </c>
      <c r="C164" s="1" t="s">
        <v>30</v>
      </c>
      <c r="D164" s="1" t="s">
        <v>31</v>
      </c>
      <c r="E164" s="1" t="s">
        <v>32</v>
      </c>
      <c r="F164" s="1" t="s">
        <v>33</v>
      </c>
      <c r="G164" s="1" t="s">
        <v>34</v>
      </c>
      <c r="H164" s="1" t="s">
        <v>35</v>
      </c>
      <c r="I164" s="1" t="s">
        <v>36</v>
      </c>
      <c r="J164" s="23">
        <f>VLOOKUP(C164,$AH$70:$AK$73,2,FALSE)*VLOOKUP(D164,$AH$78:$AK$80,2,FALSE)*VLOOKUP(E164,$AM$70:$AP$72,2,FALSE)*VLOOKUP(F164,$AH$85:$AK$87,2,FALSE)*VLOOKUP(G164,$AM$77:$AP$79,2,FALSE)*VLOOKUP(H164,$AH$92:$AK$94,2,FALSE)*VLOOKUP(I164,$AM$85:$AP$87,2,FALSE)</f>
        <v>0.24561057311706247</v>
      </c>
      <c r="K164" s="23">
        <f>VLOOKUP(C164,$AH$70:$AK$73,3,FALSE)*VLOOKUP(D164,$AH$78:$AK$80,3,FALSE)*VLOOKUP(E164,$AM$70:$AP$72,3,FALSE)*VLOOKUP(F164,$AH$85:$AK$87,3,FALSE)*VLOOKUP(G164,$AM$77:$AP$79,3,FALSE)*VLOOKUP(H164,$AH$92:$AK$94,3,FALSE)*VLOOKUP(I164,$AM$85:$AP$87,3,FALSE)</f>
        <v>1.2832482635344635E-15</v>
      </c>
      <c r="L164" s="23">
        <f>VLOOKUP(C164,$AH$70:$AK$73,4,FALSE)*VLOOKUP(D164,$AH$78:$AK$80,4,FALSE)*VLOOKUP(E164,$AM$70:$AP$72,4,FALSE)*VLOOKUP(F164,$AH$85:$AK$87,4,FALSE)*VLOOKUP(G164,$AM$77:$AP$79,4,FALSE)*VLOOKUP(H164,$AH$92:$AK$94,4,FALSE)*VLOOKUP(I164,$AM$85:$AP$87,4,FALSE)</f>
        <v>4.3289019544447801E-14</v>
      </c>
      <c r="M164" s="23">
        <f>MAX(Table3[[#This Row],[Probabilty hight trauma severity ]:[Probabilty low trauma severity 2]])</f>
        <v>0.24561057311706247</v>
      </c>
      <c r="P164" s="22">
        <v>44</v>
      </c>
      <c r="Q164" s="22">
        <v>2.0436999999999999</v>
      </c>
      <c r="R164" s="22">
        <v>5.8234000000000004</v>
      </c>
      <c r="S164" s="22">
        <v>10.787100000000001</v>
      </c>
      <c r="T164" s="22">
        <v>20.158799999999999</v>
      </c>
      <c r="U164" s="25">
        <f ca="1">VLOOKUP(P164,$AH$45:$AK$48,2,TRUE)*VLOOKUP(Q164,$AN$45:$AQ$48,2,TRUE)*VLOOKUP(R164,$AH$52:$AK$55,2,TRUE)*VLOOKUP(S164,$AN$52:$AQ$55,2,TRUE)*VLOOKUP(T164,$AH$59:$AK$62,2,TRUE)+RAND()</f>
        <v>0.47211013847685412</v>
      </c>
      <c r="V164" s="25">
        <f ca="1">VLOOKUP(P164,$AH$45:$AK$48,3,TRUE)*VLOOKUP(Q164,$AN$45:$AQ$48,3,TRUE)*VLOOKUP(R164,$AH$52:$AK$55,3,TRUE)*VLOOKUP(S164,$AN$52:$AQ$55,3,TRUE)*VLOOKUP(T164,$AH$59:$AK$62,3,TRUE)+RAND()</f>
        <v>0.88396786634730584</v>
      </c>
      <c r="W164" s="25">
        <f ca="1">VLOOKUP(P164,$AH$45:$AK$48,4,TRUE)*VLOOKUP(Q164,$AN$45:$AQ$48,4,TRUE)*VLOOKUP(R164,$AH$52:$AK$55,4,TRUE)*VLOOKUP(S164,$AN$52:$AQ$55,4,TRUE)*VLOOKUP(T164,$AH$59:$AK$62,4,TRUE)+RAND()</f>
        <v>0.95140229204828086</v>
      </c>
      <c r="X164" s="25">
        <f t="shared" ca="1" si="35"/>
        <v>0.95140229204828086</v>
      </c>
      <c r="AA164" s="29">
        <v>46</v>
      </c>
      <c r="AB164" s="22">
        <f t="shared" si="36"/>
        <v>44</v>
      </c>
      <c r="AC164" s="22">
        <f t="shared" si="37"/>
        <v>2.0436999999999999</v>
      </c>
      <c r="AD164" s="22">
        <f t="shared" si="38"/>
        <v>5.8234000000000004</v>
      </c>
      <c r="AE164" s="22">
        <f t="shared" si="39"/>
        <v>10.787100000000001</v>
      </c>
      <c r="AF164" s="22">
        <f t="shared" si="40"/>
        <v>20.158799999999999</v>
      </c>
      <c r="AG164" s="22" t="str">
        <f>Table3[[#This Row],[Hair_Phenotype]]</f>
        <v>Straight_hair</v>
      </c>
      <c r="AH164" s="22" t="str">
        <f>Table3[[#This Row],[heart_rate]]</f>
        <v>Low_PulseRate</v>
      </c>
      <c r="AI164" s="22" t="str">
        <f>Table3[[#This Row],[skin_conductance]]</f>
        <v>High_Conductance</v>
      </c>
      <c r="AJ164" s="22" t="str">
        <f>Table3[[#This Row],[skin_temperature]]</f>
        <v>Low_Temperature</v>
      </c>
      <c r="AK164" s="22" t="str">
        <f>Table3[[#This Row],[cortisol_level]]</f>
        <v>Above_AverageCL</v>
      </c>
      <c r="AL164" s="22" t="str">
        <f>Table3[[#This Row],[Systolic_BP]]</f>
        <v>Range1_LowSystolic</v>
      </c>
      <c r="AM164" s="22" t="str">
        <f>Table3[[#This Row],[Diastolic_BP]]</f>
        <v>VerylowDiSystolic</v>
      </c>
      <c r="AN164" s="22">
        <f ca="1">U164*Table3[[#This Row],[Probabilty hight trauma severity ]]</f>
        <v>0.11595524168567586</v>
      </c>
      <c r="AO164" s="22">
        <f ca="1">V164*Table3[[#This Row],[Probabilty medium trauma severity 2]]</f>
        <v>1.1343502295104449E-15</v>
      </c>
      <c r="AP164" s="22">
        <f ca="1">W164*Table3[[#This Row],[Probabilty low trauma severity 2]]</f>
        <v>4.1185272415110465E-14</v>
      </c>
      <c r="AQ164" s="25">
        <f t="shared" ca="1" si="41"/>
        <v>0.11595524168567586</v>
      </c>
    </row>
    <row r="165" spans="2:43" x14ac:dyDescent="0.25">
      <c r="B165" s="13">
        <v>70</v>
      </c>
      <c r="C165" s="1" t="s">
        <v>30</v>
      </c>
      <c r="D165" s="1" t="s">
        <v>31</v>
      </c>
      <c r="E165" s="1" t="s">
        <v>32</v>
      </c>
      <c r="F165" s="1" t="s">
        <v>33</v>
      </c>
      <c r="G165" s="1" t="s">
        <v>34</v>
      </c>
      <c r="H165" s="1" t="s">
        <v>35</v>
      </c>
      <c r="I165" s="1" t="s">
        <v>36</v>
      </c>
      <c r="J165" s="23">
        <f>VLOOKUP(C165,$AH$70:$AK$73,2,FALSE)*VLOOKUP(D165,$AH$78:$AK$80,2,FALSE)*VLOOKUP(E165,$AM$70:$AP$72,2,FALSE)*VLOOKUP(F165,$AH$85:$AK$87,2,FALSE)*VLOOKUP(G165,$AM$77:$AP$79,2,FALSE)*VLOOKUP(H165,$AH$92:$AK$94,2,FALSE)*VLOOKUP(I165,$AM$85:$AP$87,2,FALSE)</f>
        <v>0.24561057311706247</v>
      </c>
      <c r="K165" s="23">
        <f>VLOOKUP(C165,$AH$70:$AK$73,3,FALSE)*VLOOKUP(D165,$AH$78:$AK$80,3,FALSE)*VLOOKUP(E165,$AM$70:$AP$72,3,FALSE)*VLOOKUP(F165,$AH$85:$AK$87,3,FALSE)*VLOOKUP(G165,$AM$77:$AP$79,3,FALSE)*VLOOKUP(H165,$AH$92:$AK$94,3,FALSE)*VLOOKUP(I165,$AM$85:$AP$87,3,FALSE)</f>
        <v>1.2832482635344635E-15</v>
      </c>
      <c r="L165" s="23">
        <f>VLOOKUP(C165,$AH$70:$AK$73,4,FALSE)*VLOOKUP(D165,$AH$78:$AK$80,4,FALSE)*VLOOKUP(E165,$AM$70:$AP$72,4,FALSE)*VLOOKUP(F165,$AH$85:$AK$87,4,FALSE)*VLOOKUP(G165,$AM$77:$AP$79,4,FALSE)*VLOOKUP(H165,$AH$92:$AK$94,4,FALSE)*VLOOKUP(I165,$AM$85:$AP$87,4,FALSE)</f>
        <v>4.3289019544447801E-14</v>
      </c>
      <c r="M165" s="23">
        <f>MAX(Table3[[#This Row],[Probabilty hight trauma severity ]:[Probabilty low trauma severity 2]])</f>
        <v>0.24561057311706247</v>
      </c>
      <c r="P165" s="22">
        <v>42</v>
      </c>
      <c r="Q165" s="22">
        <v>2.1379000000000001</v>
      </c>
      <c r="R165" s="22">
        <v>5.7992999999999997</v>
      </c>
      <c r="S165" s="22">
        <v>11.7821</v>
      </c>
      <c r="T165" s="22">
        <v>20.161999999999999</v>
      </c>
      <c r="U165" s="25">
        <f ca="1">VLOOKUP(P165,$AH$45:$AK$48,2,TRUE)*VLOOKUP(Q165,$AN$45:$AQ$48,2,TRUE)*VLOOKUP(R165,$AH$52:$AK$55,2,TRUE)*VLOOKUP(S165,$AN$52:$AQ$55,2,TRUE)*VLOOKUP(T165,$AH$59:$AK$62,2,TRUE)+RAND()</f>
        <v>0.60723428024304615</v>
      </c>
      <c r="V165" s="25">
        <f ca="1">VLOOKUP(P165,$AH$45:$AK$48,3,TRUE)*VLOOKUP(Q165,$AN$45:$AQ$48,3,TRUE)*VLOOKUP(R165,$AH$52:$AK$55,3,TRUE)*VLOOKUP(S165,$AN$52:$AQ$55,3,TRUE)*VLOOKUP(T165,$AH$59:$AK$62,3,TRUE)+RAND()</f>
        <v>0.89578166429623607</v>
      </c>
      <c r="W165" s="25">
        <f ca="1">VLOOKUP(P165,$AH$45:$AK$48,4,TRUE)*VLOOKUP(Q165,$AN$45:$AQ$48,4,TRUE)*VLOOKUP(R165,$AH$52:$AK$55,4,TRUE)*VLOOKUP(S165,$AN$52:$AQ$55,4,TRUE)*VLOOKUP(T165,$AH$59:$AK$62,4,TRUE)+RAND()</f>
        <v>0.38642590839007129</v>
      </c>
      <c r="X165" s="25">
        <f t="shared" ca="1" si="35"/>
        <v>0.89578166429623607</v>
      </c>
      <c r="AA165" s="29">
        <v>47</v>
      </c>
      <c r="AB165" s="22">
        <f t="shared" si="36"/>
        <v>42</v>
      </c>
      <c r="AC165" s="22">
        <f t="shared" si="37"/>
        <v>2.1379000000000001</v>
      </c>
      <c r="AD165" s="22">
        <f t="shared" si="38"/>
        <v>5.7992999999999997</v>
      </c>
      <c r="AE165" s="22">
        <f t="shared" si="39"/>
        <v>11.7821</v>
      </c>
      <c r="AF165" s="22">
        <f t="shared" si="40"/>
        <v>20.161999999999999</v>
      </c>
      <c r="AG165" s="22" t="str">
        <f>Table3[[#This Row],[Hair_Phenotype]]</f>
        <v>Straight_hair</v>
      </c>
      <c r="AH165" s="22" t="str">
        <f>Table3[[#This Row],[heart_rate]]</f>
        <v>Low_PulseRate</v>
      </c>
      <c r="AI165" s="22" t="str">
        <f>Table3[[#This Row],[skin_conductance]]</f>
        <v>High_Conductance</v>
      </c>
      <c r="AJ165" s="22" t="str">
        <f>Table3[[#This Row],[skin_temperature]]</f>
        <v>Low_Temperature</v>
      </c>
      <c r="AK165" s="22" t="str">
        <f>Table3[[#This Row],[cortisol_level]]</f>
        <v>Above_AverageCL</v>
      </c>
      <c r="AL165" s="22" t="str">
        <f>Table3[[#This Row],[Systolic_BP]]</f>
        <v>Range1_LowSystolic</v>
      </c>
      <c r="AM165" s="22" t="str">
        <f>Table3[[#This Row],[Diastolic_BP]]</f>
        <v>VerylowDiSystolic</v>
      </c>
      <c r="AN165" s="22">
        <f ca="1">U165*Table3[[#This Row],[Probabilty hight trauma severity ]]</f>
        <v>0.14914315958682148</v>
      </c>
      <c r="AO165" s="22">
        <f ca="1">V165*Table3[[#This Row],[Probabilty medium trauma severity 2]]</f>
        <v>1.1495102652141566E-15</v>
      </c>
      <c r="AP165" s="22">
        <f ca="1">W165*Table3[[#This Row],[Probabilty low trauma severity 2]]</f>
        <v>1.6727998700778791E-14</v>
      </c>
      <c r="AQ165" s="25">
        <f t="shared" ca="1" si="41"/>
        <v>0.14914315958682148</v>
      </c>
    </row>
    <row r="166" spans="2:43" x14ac:dyDescent="0.25">
      <c r="B166" s="13">
        <v>74</v>
      </c>
      <c r="C166" s="1" t="s">
        <v>30</v>
      </c>
      <c r="D166" s="1" t="s">
        <v>31</v>
      </c>
      <c r="E166" s="1" t="s">
        <v>32</v>
      </c>
      <c r="F166" s="1" t="s">
        <v>33</v>
      </c>
      <c r="G166" s="1" t="s">
        <v>34</v>
      </c>
      <c r="H166" s="1" t="s">
        <v>35</v>
      </c>
      <c r="I166" s="1" t="s">
        <v>36</v>
      </c>
      <c r="J166" s="23">
        <f>VLOOKUP(C166,$AH$70:$AK$73,2,FALSE)*VLOOKUP(D166,$AH$78:$AK$80,2,FALSE)*VLOOKUP(E166,$AM$70:$AP$72,2,FALSE)*VLOOKUP(F166,$AH$85:$AK$87,2,FALSE)*VLOOKUP(G166,$AM$77:$AP$79,2,FALSE)*VLOOKUP(H166,$AH$92:$AK$94,2,FALSE)*VLOOKUP(I166,$AM$85:$AP$87,2,FALSE)</f>
        <v>0.24561057311706247</v>
      </c>
      <c r="K166" s="23">
        <f>VLOOKUP(C166,$AH$70:$AK$73,3,FALSE)*VLOOKUP(D166,$AH$78:$AK$80,3,FALSE)*VLOOKUP(E166,$AM$70:$AP$72,3,FALSE)*VLOOKUP(F166,$AH$85:$AK$87,3,FALSE)*VLOOKUP(G166,$AM$77:$AP$79,3,FALSE)*VLOOKUP(H166,$AH$92:$AK$94,3,FALSE)*VLOOKUP(I166,$AM$85:$AP$87,3,FALSE)</f>
        <v>1.2832482635344635E-15</v>
      </c>
      <c r="L166" s="23">
        <f>VLOOKUP(C166,$AH$70:$AK$73,4,FALSE)*VLOOKUP(D166,$AH$78:$AK$80,4,FALSE)*VLOOKUP(E166,$AM$70:$AP$72,4,FALSE)*VLOOKUP(F166,$AH$85:$AK$87,4,FALSE)*VLOOKUP(G166,$AM$77:$AP$79,4,FALSE)*VLOOKUP(H166,$AH$92:$AK$94,4,FALSE)*VLOOKUP(I166,$AM$85:$AP$87,4,FALSE)</f>
        <v>4.3289019544447801E-14</v>
      </c>
      <c r="M166" s="23">
        <f>MAX(Table3[[#This Row],[Probabilty hight trauma severity ]:[Probabilty low trauma severity 2]])</f>
        <v>0.24561057311706247</v>
      </c>
      <c r="P166" s="22">
        <v>45</v>
      </c>
      <c r="Q166" s="22">
        <v>2.8592</v>
      </c>
      <c r="R166" s="22">
        <v>5.0663</v>
      </c>
      <c r="S166" s="22">
        <v>10.229699999999999</v>
      </c>
      <c r="T166" s="22">
        <v>20.164100000000001</v>
      </c>
      <c r="U166" s="25">
        <f ca="1">VLOOKUP(P166,$AH$45:$AK$48,2,TRUE)*VLOOKUP(Q166,$AN$45:$AQ$48,2,TRUE)*VLOOKUP(R166,$AH$52:$AK$55,2,TRUE)*VLOOKUP(S166,$AN$52:$AQ$55,2,TRUE)*VLOOKUP(T166,$AH$59:$AK$62,2,TRUE)+RAND()</f>
        <v>0.68131792587840145</v>
      </c>
      <c r="V166" s="25">
        <f ca="1">VLOOKUP(P166,$AH$45:$AK$48,3,TRUE)*VLOOKUP(Q166,$AN$45:$AQ$48,3,TRUE)*VLOOKUP(R166,$AH$52:$AK$55,3,TRUE)*VLOOKUP(S166,$AN$52:$AQ$55,3,TRUE)*VLOOKUP(T166,$AH$59:$AK$62,3,TRUE)+RAND()</f>
        <v>0.44404729463148851</v>
      </c>
      <c r="W166" s="25">
        <f ca="1">VLOOKUP(P166,$AH$45:$AK$48,4,TRUE)*VLOOKUP(Q166,$AN$45:$AQ$48,4,TRUE)*VLOOKUP(R166,$AH$52:$AK$55,4,TRUE)*VLOOKUP(S166,$AN$52:$AQ$55,4,TRUE)*VLOOKUP(T166,$AH$59:$AK$62,4,TRUE)+RAND()</f>
        <v>0.35130788767668764</v>
      </c>
      <c r="X166" s="25">
        <f t="shared" ca="1" si="35"/>
        <v>0.68131792587840145</v>
      </c>
      <c r="AA166" s="29">
        <v>48</v>
      </c>
      <c r="AB166" s="22">
        <f t="shared" si="36"/>
        <v>45</v>
      </c>
      <c r="AC166" s="22">
        <f t="shared" si="37"/>
        <v>2.8592</v>
      </c>
      <c r="AD166" s="22">
        <f t="shared" si="38"/>
        <v>5.0663</v>
      </c>
      <c r="AE166" s="22">
        <f t="shared" si="39"/>
        <v>10.229699999999999</v>
      </c>
      <c r="AF166" s="22">
        <f t="shared" si="40"/>
        <v>20.164100000000001</v>
      </c>
      <c r="AG166" s="22" t="str">
        <f>Table3[[#This Row],[Hair_Phenotype]]</f>
        <v>Straight_hair</v>
      </c>
      <c r="AH166" s="22" t="str">
        <f>Table3[[#This Row],[heart_rate]]</f>
        <v>Low_PulseRate</v>
      </c>
      <c r="AI166" s="22" t="str">
        <f>Table3[[#This Row],[skin_conductance]]</f>
        <v>High_Conductance</v>
      </c>
      <c r="AJ166" s="22" t="str">
        <f>Table3[[#This Row],[skin_temperature]]</f>
        <v>Low_Temperature</v>
      </c>
      <c r="AK166" s="22" t="str">
        <f>Table3[[#This Row],[cortisol_level]]</f>
        <v>Above_AverageCL</v>
      </c>
      <c r="AL166" s="22" t="str">
        <f>Table3[[#This Row],[Systolic_BP]]</f>
        <v>Range1_LowSystolic</v>
      </c>
      <c r="AM166" s="22" t="str">
        <f>Table3[[#This Row],[Diastolic_BP]]</f>
        <v>VerylowDiSystolic</v>
      </c>
      <c r="AN166" s="22">
        <f ca="1">U166*Table3[[#This Row],[Probabilty hight trauma severity ]]</f>
        <v>0.16733888624992246</v>
      </c>
      <c r="AO166" s="22">
        <f ca="1">V166*Table3[[#This Row],[Probabilty medium trauma severity 2]]</f>
        <v>5.698229197630339E-16</v>
      </c>
      <c r="AP166" s="22">
        <f ca="1">W166*Table3[[#This Row],[Probabilty low trauma severity 2]]</f>
        <v>1.5207774015754804E-14</v>
      </c>
      <c r="AQ166" s="25">
        <f t="shared" ca="1" si="41"/>
        <v>0.16733888624992246</v>
      </c>
    </row>
    <row r="167" spans="2:43" x14ac:dyDescent="0.25">
      <c r="B167" s="13">
        <v>1</v>
      </c>
      <c r="C167" s="1" t="s">
        <v>38</v>
      </c>
      <c r="D167" s="1" t="s">
        <v>31</v>
      </c>
      <c r="E167" s="1" t="s">
        <v>32</v>
      </c>
      <c r="F167" s="1" t="s">
        <v>33</v>
      </c>
      <c r="G167" s="1" t="s">
        <v>34</v>
      </c>
      <c r="H167" s="1" t="s">
        <v>35</v>
      </c>
      <c r="I167" s="1" t="s">
        <v>36</v>
      </c>
      <c r="J167" s="23">
        <f>VLOOKUP(C167,$AH$70:$AK$73,2,FALSE)*VLOOKUP(D167,$AH$78:$AK$80,2,FALSE)*VLOOKUP(E167,$AM$70:$AP$72,2,FALSE)*VLOOKUP(F167,$AH$85:$AK$87,2,FALSE)*VLOOKUP(G167,$AM$77:$AP$79,2,FALSE)*VLOOKUP(H167,$AH$92:$AK$94,2,FALSE)*VLOOKUP(I167,$AM$85:$AP$87,2,FALSE)</f>
        <v>0.24970408266901351</v>
      </c>
      <c r="K167" s="23">
        <f>VLOOKUP(C167,$AH$70:$AK$73,3,FALSE)*VLOOKUP(D167,$AH$78:$AK$80,3,FALSE)*VLOOKUP(E167,$AM$70:$AP$72,3,FALSE)*VLOOKUP(F167,$AH$85:$AK$87,3,FALSE)*VLOOKUP(G167,$AM$77:$AP$79,3,FALSE)*VLOOKUP(H167,$AH$92:$AK$94,3,FALSE)*VLOOKUP(I167,$AM$85:$AP$87,3,FALSE)</f>
        <v>1.3699542272867921E-15</v>
      </c>
      <c r="L167" s="23">
        <f>VLOOKUP(C167,$AH$70:$AK$73,4,FALSE)*VLOOKUP(D167,$AH$78:$AK$80,4,FALSE)*VLOOKUP(E167,$AM$70:$AP$72,4,FALSE)*VLOOKUP(F167,$AH$85:$AK$87,4,FALSE)*VLOOKUP(G167,$AM$77:$AP$79,4,FALSE)*VLOOKUP(H167,$AH$92:$AK$94,4,FALSE)*VLOOKUP(I167,$AM$85:$AP$87,4,FALSE)</f>
        <v>4.6279379447189266E-14</v>
      </c>
      <c r="M167" s="23">
        <f>Table3[[#This Row],[Probabilty low trauma severity 2]]</f>
        <v>4.6279379447189266E-14</v>
      </c>
      <c r="P167" s="22">
        <v>37</v>
      </c>
      <c r="Q167" s="22">
        <v>2.4956999999999998</v>
      </c>
      <c r="R167" s="22">
        <v>5.2541000000000002</v>
      </c>
      <c r="S167" s="22">
        <v>11.1404</v>
      </c>
      <c r="T167" s="22">
        <v>20.166599999999999</v>
      </c>
      <c r="U167" s="25">
        <f ca="1">VLOOKUP(P167,$AH$45:$AK$48,2,TRUE)*VLOOKUP(Q167,$AN$45:$AQ$48,2,TRUE)*VLOOKUP(R167,$AH$52:$AK$55,2,TRUE)*VLOOKUP(S167,$AN$52:$AQ$55,2,TRUE)*VLOOKUP(T167,$AH$59:$AK$62,2,TRUE)+RAND()</f>
        <v>0.36935306330362183</v>
      </c>
      <c r="V167" s="25">
        <f ca="1">VLOOKUP(P167,$AH$45:$AK$48,3,TRUE)*VLOOKUP(Q167,$AN$45:$AQ$48,3,TRUE)*VLOOKUP(R167,$AH$52:$AK$55,3,TRUE)*VLOOKUP(S167,$AN$52:$AQ$55,3,TRUE)*VLOOKUP(T167,$AH$59:$AK$62,3,TRUE)+RAND()</f>
        <v>0.55695246903592022</v>
      </c>
      <c r="W167" s="25">
        <f ca="1">VLOOKUP(P167,$AH$45:$AK$48,4,TRUE)*VLOOKUP(Q167,$AN$45:$AQ$48,4,TRUE)*VLOOKUP(R167,$AH$52:$AK$55,4,TRUE)*VLOOKUP(S167,$AN$52:$AQ$55,4,TRUE)*VLOOKUP(T167,$AH$59:$AK$62,4,TRUE)+RAND()</f>
        <v>0.98815209566553319</v>
      </c>
      <c r="X167" s="25">
        <f t="shared" ca="1" si="35"/>
        <v>0.98815209566553319</v>
      </c>
      <c r="AA167" s="29">
        <v>49</v>
      </c>
      <c r="AB167" s="22">
        <f t="shared" si="36"/>
        <v>37</v>
      </c>
      <c r="AC167" s="22">
        <f t="shared" si="37"/>
        <v>2.4956999999999998</v>
      </c>
      <c r="AD167" s="22">
        <f t="shared" si="38"/>
        <v>5.2541000000000002</v>
      </c>
      <c r="AE167" s="22">
        <f t="shared" si="39"/>
        <v>11.1404</v>
      </c>
      <c r="AF167" s="22">
        <f t="shared" si="40"/>
        <v>20.166599999999999</v>
      </c>
      <c r="AG167" s="22" t="str">
        <f>Table3[[#This Row],[Hair_Phenotype]]</f>
        <v>No_hair</v>
      </c>
      <c r="AH167" s="22" t="str">
        <f>Table3[[#This Row],[heart_rate]]</f>
        <v>Low_PulseRate</v>
      </c>
      <c r="AI167" s="22" t="str">
        <f>Table3[[#This Row],[skin_conductance]]</f>
        <v>High_Conductance</v>
      </c>
      <c r="AJ167" s="22" t="str">
        <f>Table3[[#This Row],[skin_temperature]]</f>
        <v>Low_Temperature</v>
      </c>
      <c r="AK167" s="22" t="str">
        <f>Table3[[#This Row],[cortisol_level]]</f>
        <v>Above_AverageCL</v>
      </c>
      <c r="AL167" s="22" t="str">
        <f>Table3[[#This Row],[Systolic_BP]]</f>
        <v>Range1_LowSystolic</v>
      </c>
      <c r="AM167" s="22" t="str">
        <f>Table3[[#This Row],[Diastolic_BP]]</f>
        <v>VerylowDiSystolic</v>
      </c>
      <c r="AN167" s="22">
        <f ca="1">U167*Table3[[#This Row],[Probabilty hight trauma severity ]]</f>
        <v>9.2228967853220961E-2</v>
      </c>
      <c r="AO167" s="22">
        <f ca="1">V167*Table3[[#This Row],[Probabilty medium trauma severity 2]]</f>
        <v>7.6299938935357511E-16</v>
      </c>
      <c r="AP167" s="22">
        <f ca="1">W167*Table3[[#This Row],[Probabilty low trauma severity 2]]</f>
        <v>4.5731065786840477E-14</v>
      </c>
      <c r="AQ167" s="25">
        <f t="shared" ca="1" si="41"/>
        <v>9.2228967853220961E-2</v>
      </c>
    </row>
    <row r="168" spans="2:43" x14ac:dyDescent="0.25">
      <c r="B168" s="13">
        <v>3</v>
      </c>
      <c r="C168" s="1" t="s">
        <v>38</v>
      </c>
      <c r="D168" s="1" t="s">
        <v>31</v>
      </c>
      <c r="E168" s="1" t="s">
        <v>32</v>
      </c>
      <c r="F168" s="1" t="s">
        <v>33</v>
      </c>
      <c r="G168" s="1" t="s">
        <v>34</v>
      </c>
      <c r="H168" s="1" t="s">
        <v>35</v>
      </c>
      <c r="I168" s="1" t="s">
        <v>36</v>
      </c>
      <c r="J168" s="23">
        <f>VLOOKUP(C168,$AH$70:$AK$73,2,FALSE)*VLOOKUP(D168,$AH$78:$AK$80,2,FALSE)*VLOOKUP(E168,$AM$70:$AP$72,2,FALSE)*VLOOKUP(F168,$AH$85:$AK$87,2,FALSE)*VLOOKUP(G168,$AM$77:$AP$79,2,FALSE)*VLOOKUP(H168,$AH$92:$AK$94,2,FALSE)*VLOOKUP(I168,$AM$85:$AP$87,2,FALSE)</f>
        <v>0.24970408266901351</v>
      </c>
      <c r="K168" s="23">
        <f>VLOOKUP(C168,$AH$70:$AK$73,3,FALSE)*VLOOKUP(D168,$AH$78:$AK$80,3,FALSE)*VLOOKUP(E168,$AM$70:$AP$72,3,FALSE)*VLOOKUP(F168,$AH$85:$AK$87,3,FALSE)*VLOOKUP(G168,$AM$77:$AP$79,3,FALSE)*VLOOKUP(H168,$AH$92:$AK$94,3,FALSE)*VLOOKUP(I168,$AM$85:$AP$87,3,FALSE)</f>
        <v>1.3699542272867921E-15</v>
      </c>
      <c r="L168" s="23">
        <f>VLOOKUP(C168,$AH$70:$AK$73,4,FALSE)*VLOOKUP(D168,$AH$78:$AK$80,4,FALSE)*VLOOKUP(E168,$AM$70:$AP$72,4,FALSE)*VLOOKUP(F168,$AH$85:$AK$87,4,FALSE)*VLOOKUP(G168,$AM$77:$AP$79,4,FALSE)*VLOOKUP(H168,$AH$92:$AK$94,4,FALSE)*VLOOKUP(I168,$AM$85:$AP$87,4,FALSE)</f>
        <v>4.6279379447189266E-14</v>
      </c>
      <c r="M168" s="23">
        <f>MAX(Table3[[#This Row],[Probabilty hight trauma severity ]:[Probabilty low trauma severity 2]])</f>
        <v>0.24970408266901351</v>
      </c>
      <c r="P168" s="22">
        <v>51</v>
      </c>
      <c r="Q168" s="22">
        <v>2.6324000000000001</v>
      </c>
      <c r="R168" s="22">
        <v>5.2510000000000003</v>
      </c>
      <c r="S168" s="22">
        <v>10.5732</v>
      </c>
      <c r="T168" s="22">
        <v>20.178999999999998</v>
      </c>
      <c r="U168" s="25">
        <f ca="1">VLOOKUP(P168,$AH$45:$AK$48,2,TRUE)*VLOOKUP(Q168,$AN$45:$AQ$48,2,TRUE)*VLOOKUP(R168,$AH$52:$AK$55,2,TRUE)*VLOOKUP(S168,$AN$52:$AQ$55,2,TRUE)*VLOOKUP(T168,$AH$59:$AK$62,2,TRUE)+RAND()</f>
        <v>0.13753917905995672</v>
      </c>
      <c r="V168" s="25">
        <f ca="1">VLOOKUP(P168,$AH$45:$AK$48,3,TRUE)*VLOOKUP(Q168,$AN$45:$AQ$48,3,TRUE)*VLOOKUP(R168,$AH$52:$AK$55,3,TRUE)*VLOOKUP(S168,$AN$52:$AQ$55,3,TRUE)*VLOOKUP(T168,$AH$59:$AK$62,3,TRUE)+RAND()</f>
        <v>0.5907784797086767</v>
      </c>
      <c r="W168" s="25">
        <f ca="1">VLOOKUP(P168,$AH$45:$AK$48,4,TRUE)*VLOOKUP(Q168,$AN$45:$AQ$48,4,TRUE)*VLOOKUP(R168,$AH$52:$AK$55,4,TRUE)*VLOOKUP(S168,$AN$52:$AQ$55,4,TRUE)*VLOOKUP(T168,$AH$59:$AK$62,4,TRUE)+RAND()</f>
        <v>0.4906103906737459</v>
      </c>
      <c r="X168" s="25">
        <f t="shared" ca="1" si="35"/>
        <v>0.5907784797086767</v>
      </c>
      <c r="AA168" s="29">
        <v>50</v>
      </c>
      <c r="AB168" s="22">
        <f t="shared" si="36"/>
        <v>51</v>
      </c>
      <c r="AC168" s="22">
        <f t="shared" si="37"/>
        <v>2.6324000000000001</v>
      </c>
      <c r="AD168" s="22">
        <f t="shared" si="38"/>
        <v>5.2510000000000003</v>
      </c>
      <c r="AE168" s="22">
        <f t="shared" si="39"/>
        <v>10.5732</v>
      </c>
      <c r="AF168" s="22">
        <f t="shared" si="40"/>
        <v>20.178999999999998</v>
      </c>
      <c r="AG168" s="22" t="str">
        <f>Table3[[#This Row],[Hair_Phenotype]]</f>
        <v>No_hair</v>
      </c>
      <c r="AH168" s="22" t="str">
        <f>Table3[[#This Row],[heart_rate]]</f>
        <v>Low_PulseRate</v>
      </c>
      <c r="AI168" s="22" t="str">
        <f>Table3[[#This Row],[skin_conductance]]</f>
        <v>High_Conductance</v>
      </c>
      <c r="AJ168" s="22" t="str">
        <f>Table3[[#This Row],[skin_temperature]]</f>
        <v>Low_Temperature</v>
      </c>
      <c r="AK168" s="22" t="str">
        <f>Table3[[#This Row],[cortisol_level]]</f>
        <v>Above_AverageCL</v>
      </c>
      <c r="AL168" s="22" t="str">
        <f>Table3[[#This Row],[Systolic_BP]]</f>
        <v>Range1_LowSystolic</v>
      </c>
      <c r="AM168" s="22" t="str">
        <f>Table3[[#This Row],[Diastolic_BP]]</f>
        <v>VerylowDiSystolic</v>
      </c>
      <c r="AN168" s="22">
        <f ca="1">U168*Table3[[#This Row],[Probabilty hight trauma severity ]]</f>
        <v>3.4344094538215686E-2</v>
      </c>
      <c r="AO168" s="22">
        <f ca="1">V168*Table3[[#This Row],[Probabilty medium trauma severity 2]]</f>
        <v>8.0933947566696597E-16</v>
      </c>
      <c r="AP168" s="22">
        <f ca="1">W168*Table3[[#This Row],[Probabilty low trauma severity 2]]</f>
        <v>2.2705144430724052E-14</v>
      </c>
      <c r="AQ168" s="25">
        <f t="shared" ca="1" si="41"/>
        <v>3.4344094538215686E-2</v>
      </c>
    </row>
    <row r="169" spans="2:43" x14ac:dyDescent="0.25">
      <c r="B169" s="13">
        <v>12</v>
      </c>
      <c r="C169" s="1" t="s">
        <v>38</v>
      </c>
      <c r="D169" s="1" t="s">
        <v>31</v>
      </c>
      <c r="E169" s="1" t="s">
        <v>32</v>
      </c>
      <c r="F169" s="1" t="s">
        <v>33</v>
      </c>
      <c r="G169" s="1" t="s">
        <v>34</v>
      </c>
      <c r="H169" s="1" t="s">
        <v>35</v>
      </c>
      <c r="I169" s="1" t="s">
        <v>36</v>
      </c>
      <c r="J169" s="23">
        <f>VLOOKUP(C169,$AH$70:$AK$73,2,FALSE)*VLOOKUP(D169,$AH$78:$AK$80,2,FALSE)*VLOOKUP(E169,$AM$70:$AP$72,2,FALSE)*VLOOKUP(F169,$AH$85:$AK$87,2,FALSE)*VLOOKUP(G169,$AM$77:$AP$79,2,FALSE)*VLOOKUP(H169,$AH$92:$AK$94,2,FALSE)*VLOOKUP(I169,$AM$85:$AP$87,2,FALSE)</f>
        <v>0.24970408266901351</v>
      </c>
      <c r="K169" s="23">
        <f>VLOOKUP(C169,$AH$70:$AK$73,3,FALSE)*VLOOKUP(D169,$AH$78:$AK$80,3,FALSE)*VLOOKUP(E169,$AM$70:$AP$72,3,FALSE)*VLOOKUP(F169,$AH$85:$AK$87,3,FALSE)*VLOOKUP(G169,$AM$77:$AP$79,3,FALSE)*VLOOKUP(H169,$AH$92:$AK$94,3,FALSE)*VLOOKUP(I169,$AM$85:$AP$87,3,FALSE)</f>
        <v>1.3699542272867921E-15</v>
      </c>
      <c r="L169" s="23">
        <f>VLOOKUP(C169,$AH$70:$AK$73,4,FALSE)*VLOOKUP(D169,$AH$78:$AK$80,4,FALSE)*VLOOKUP(E169,$AM$70:$AP$72,4,FALSE)*VLOOKUP(F169,$AH$85:$AK$87,4,FALSE)*VLOOKUP(G169,$AM$77:$AP$79,4,FALSE)*VLOOKUP(H169,$AH$92:$AK$94,4,FALSE)*VLOOKUP(I169,$AM$85:$AP$87,4,FALSE)</f>
        <v>4.6279379447189266E-14</v>
      </c>
      <c r="M169" s="23">
        <f>MAX(Table3[[#This Row],[Probabilty hight trauma severity ]:[Probabilty low trauma severity 2]])</f>
        <v>0.24970408266901351</v>
      </c>
      <c r="P169" s="22">
        <v>51</v>
      </c>
      <c r="Q169" s="22">
        <v>2.3464</v>
      </c>
      <c r="R169" s="22">
        <v>5.3710000000000004</v>
      </c>
      <c r="S169" s="22">
        <v>11.4892</v>
      </c>
      <c r="T169" s="22">
        <v>20.179099999999998</v>
      </c>
      <c r="U169" s="25">
        <f ca="1">VLOOKUP(P169,$AH$45:$AK$48,2,TRUE)*VLOOKUP(Q169,$AN$45:$AQ$48,2,TRUE)*VLOOKUP(R169,$AH$52:$AK$55,2,TRUE)*VLOOKUP(S169,$AN$52:$AQ$55,2,TRUE)*VLOOKUP(T169,$AH$59:$AK$62,2,TRUE)+RAND()</f>
        <v>0.99819287666193557</v>
      </c>
      <c r="V169" s="25">
        <f ca="1">VLOOKUP(P169,$AH$45:$AK$48,3,TRUE)*VLOOKUP(Q169,$AN$45:$AQ$48,3,TRUE)*VLOOKUP(R169,$AH$52:$AK$55,3,TRUE)*VLOOKUP(S169,$AN$52:$AQ$55,3,TRUE)*VLOOKUP(T169,$AH$59:$AK$62,3,TRUE)+RAND()</f>
        <v>5.8298496024257074E-2</v>
      </c>
      <c r="W169" s="25">
        <f ca="1">VLOOKUP(P169,$AH$45:$AK$48,4,TRUE)*VLOOKUP(Q169,$AN$45:$AQ$48,4,TRUE)*VLOOKUP(R169,$AH$52:$AK$55,4,TRUE)*VLOOKUP(S169,$AN$52:$AQ$55,4,TRUE)*VLOOKUP(T169,$AH$59:$AK$62,4,TRUE)+RAND()</f>
        <v>0.52540604350000597</v>
      </c>
      <c r="X169" s="25">
        <f t="shared" ca="1" si="35"/>
        <v>0.99819287666193557</v>
      </c>
      <c r="AA169" s="29">
        <v>51</v>
      </c>
      <c r="AB169" s="22">
        <f t="shared" si="36"/>
        <v>51</v>
      </c>
      <c r="AC169" s="22">
        <f t="shared" si="37"/>
        <v>2.3464</v>
      </c>
      <c r="AD169" s="22">
        <f t="shared" si="38"/>
        <v>5.3710000000000004</v>
      </c>
      <c r="AE169" s="22">
        <f t="shared" si="39"/>
        <v>11.4892</v>
      </c>
      <c r="AF169" s="22">
        <f t="shared" si="40"/>
        <v>20.179099999999998</v>
      </c>
      <c r="AG169" s="22" t="str">
        <f>Table3[[#This Row],[Hair_Phenotype]]</f>
        <v>No_hair</v>
      </c>
      <c r="AH169" s="22" t="str">
        <f>Table3[[#This Row],[heart_rate]]</f>
        <v>Low_PulseRate</v>
      </c>
      <c r="AI169" s="22" t="str">
        <f>Table3[[#This Row],[skin_conductance]]</f>
        <v>High_Conductance</v>
      </c>
      <c r="AJ169" s="22" t="str">
        <f>Table3[[#This Row],[skin_temperature]]</f>
        <v>Low_Temperature</v>
      </c>
      <c r="AK169" s="22" t="str">
        <f>Table3[[#This Row],[cortisol_level]]</f>
        <v>Above_AverageCL</v>
      </c>
      <c r="AL169" s="22" t="str">
        <f>Table3[[#This Row],[Systolic_BP]]</f>
        <v>Range1_LowSystolic</v>
      </c>
      <c r="AM169" s="22" t="str">
        <f>Table3[[#This Row],[Diastolic_BP]]</f>
        <v>VerylowDiSystolic</v>
      </c>
      <c r="AN169" s="22">
        <f ca="1">U169*Table3[[#This Row],[Probabilty hight trauma severity ]]</f>
        <v>0.24925283659361236</v>
      </c>
      <c r="AO169" s="22">
        <f ca="1">V169*Table3[[#This Row],[Probabilty medium trauma severity 2]]</f>
        <v>7.9866271072893218E-17</v>
      </c>
      <c r="AP169" s="22">
        <f ca="1">W169*Table3[[#This Row],[Probabilty low trauma severity 2]]</f>
        <v>2.4315465650983206E-14</v>
      </c>
      <c r="AQ169" s="25">
        <f t="shared" ca="1" si="41"/>
        <v>0.24925283659361236</v>
      </c>
    </row>
    <row r="170" spans="2:43" x14ac:dyDescent="0.25">
      <c r="B170" s="13">
        <v>13</v>
      </c>
      <c r="C170" s="1" t="s">
        <v>38</v>
      </c>
      <c r="D170" s="1" t="s">
        <v>31</v>
      </c>
      <c r="E170" s="1" t="s">
        <v>32</v>
      </c>
      <c r="F170" s="1" t="s">
        <v>33</v>
      </c>
      <c r="G170" s="1" t="s">
        <v>34</v>
      </c>
      <c r="H170" s="1" t="s">
        <v>35</v>
      </c>
      <c r="I170" s="1" t="s">
        <v>36</v>
      </c>
      <c r="J170" s="23">
        <f>VLOOKUP(C170,$AH$70:$AK$73,2,FALSE)*VLOOKUP(D170,$AH$78:$AK$80,2,FALSE)*VLOOKUP(E170,$AM$70:$AP$72,2,FALSE)*VLOOKUP(F170,$AH$85:$AK$87,2,FALSE)*VLOOKUP(G170,$AM$77:$AP$79,2,FALSE)*VLOOKUP(H170,$AH$92:$AK$94,2,FALSE)*VLOOKUP(I170,$AM$85:$AP$87,2,FALSE)</f>
        <v>0.24970408266901351</v>
      </c>
      <c r="K170" s="23">
        <f>VLOOKUP(C170,$AH$70:$AK$73,3,FALSE)*VLOOKUP(D170,$AH$78:$AK$80,3,FALSE)*VLOOKUP(E170,$AM$70:$AP$72,3,FALSE)*VLOOKUP(F170,$AH$85:$AK$87,3,FALSE)*VLOOKUP(G170,$AM$77:$AP$79,3,FALSE)*VLOOKUP(H170,$AH$92:$AK$94,3,FALSE)*VLOOKUP(I170,$AM$85:$AP$87,3,FALSE)</f>
        <v>1.3699542272867921E-15</v>
      </c>
      <c r="L170" s="23">
        <f>VLOOKUP(C170,$AH$70:$AK$73,4,FALSE)*VLOOKUP(D170,$AH$78:$AK$80,4,FALSE)*VLOOKUP(E170,$AM$70:$AP$72,4,FALSE)*VLOOKUP(F170,$AH$85:$AK$87,4,FALSE)*VLOOKUP(G170,$AM$77:$AP$79,4,FALSE)*VLOOKUP(H170,$AH$92:$AK$94,4,FALSE)*VLOOKUP(I170,$AM$85:$AP$87,4,FALSE)</f>
        <v>4.6279379447189266E-14</v>
      </c>
      <c r="M170" s="23">
        <f>MAX(Table3[[#This Row],[Probabilty hight trauma severity ]:[Probabilty low trauma severity 2]])</f>
        <v>0.24970408266901351</v>
      </c>
      <c r="P170" s="22">
        <v>41</v>
      </c>
      <c r="Q170" s="22">
        <v>2.5303</v>
      </c>
      <c r="R170" s="22">
        <v>5.4118000000000004</v>
      </c>
      <c r="S170" s="22">
        <v>10.8545</v>
      </c>
      <c r="T170" s="22">
        <v>20.180900000000001</v>
      </c>
      <c r="U170" s="25">
        <f ca="1">VLOOKUP(P170,$AH$45:$AK$48,2,TRUE)*VLOOKUP(Q170,$AN$45:$AQ$48,2,TRUE)*VLOOKUP(R170,$AH$52:$AK$55,2,TRUE)*VLOOKUP(S170,$AN$52:$AQ$55,2,TRUE)*VLOOKUP(T170,$AH$59:$AK$62,2,TRUE)+RAND()</f>
        <v>0.19412168185306744</v>
      </c>
      <c r="V170" s="25">
        <f ca="1">VLOOKUP(P170,$AH$45:$AK$48,3,TRUE)*VLOOKUP(Q170,$AN$45:$AQ$48,3,TRUE)*VLOOKUP(R170,$AH$52:$AK$55,3,TRUE)*VLOOKUP(S170,$AN$52:$AQ$55,3,TRUE)*VLOOKUP(T170,$AH$59:$AK$62,3,TRUE)+RAND()</f>
        <v>0.99481709025710763</v>
      </c>
      <c r="W170" s="25">
        <f ca="1">VLOOKUP(P170,$AH$45:$AK$48,4,TRUE)*VLOOKUP(Q170,$AN$45:$AQ$48,4,TRUE)*VLOOKUP(R170,$AH$52:$AK$55,4,TRUE)*VLOOKUP(S170,$AN$52:$AQ$55,4,TRUE)*VLOOKUP(T170,$AH$59:$AK$62,4,TRUE)+RAND()</f>
        <v>0.32656736123829511</v>
      </c>
      <c r="X170" s="25">
        <f t="shared" ca="1" si="35"/>
        <v>0.99481709025710763</v>
      </c>
      <c r="AA170" s="29">
        <v>52</v>
      </c>
      <c r="AB170" s="22">
        <f t="shared" si="36"/>
        <v>41</v>
      </c>
      <c r="AC170" s="22">
        <f t="shared" si="37"/>
        <v>2.5303</v>
      </c>
      <c r="AD170" s="22">
        <f t="shared" si="38"/>
        <v>5.4118000000000004</v>
      </c>
      <c r="AE170" s="22">
        <f t="shared" si="39"/>
        <v>10.8545</v>
      </c>
      <c r="AF170" s="22">
        <f t="shared" si="40"/>
        <v>20.180900000000001</v>
      </c>
      <c r="AG170" s="22" t="str">
        <f>Table3[[#This Row],[Hair_Phenotype]]</f>
        <v>No_hair</v>
      </c>
      <c r="AH170" s="22" t="str">
        <f>Table3[[#This Row],[heart_rate]]</f>
        <v>Low_PulseRate</v>
      </c>
      <c r="AI170" s="22" t="str">
        <f>Table3[[#This Row],[skin_conductance]]</f>
        <v>High_Conductance</v>
      </c>
      <c r="AJ170" s="22" t="str">
        <f>Table3[[#This Row],[skin_temperature]]</f>
        <v>Low_Temperature</v>
      </c>
      <c r="AK170" s="22" t="str">
        <f>Table3[[#This Row],[cortisol_level]]</f>
        <v>Above_AverageCL</v>
      </c>
      <c r="AL170" s="22" t="str">
        <f>Table3[[#This Row],[Systolic_BP]]</f>
        <v>Range1_LowSystolic</v>
      </c>
      <c r="AM170" s="22" t="str">
        <f>Table3[[#This Row],[Diastolic_BP]]</f>
        <v>VerylowDiSystolic</v>
      </c>
      <c r="AN170" s="22">
        <f ca="1">U170*Table3[[#This Row],[Probabilty hight trauma severity ]]</f>
        <v>4.8472976493286288E-2</v>
      </c>
      <c r="AO170" s="22">
        <f ca="1">V170*Table3[[#This Row],[Probabilty medium trauma severity 2]]</f>
        <v>1.3628538781748708E-15</v>
      </c>
      <c r="AP170" s="22">
        <f ca="1">W170*Table3[[#This Row],[Probabilty low trauma severity 2]]</f>
        <v>1.5113334825814388E-14</v>
      </c>
      <c r="AQ170" s="25">
        <f t="shared" ca="1" si="41"/>
        <v>4.8472976493286288E-2</v>
      </c>
    </row>
    <row r="171" spans="2:43" x14ac:dyDescent="0.25">
      <c r="B171" s="13">
        <v>15</v>
      </c>
      <c r="C171" s="1" t="s">
        <v>38</v>
      </c>
      <c r="D171" s="1" t="s">
        <v>31</v>
      </c>
      <c r="E171" s="1" t="s">
        <v>32</v>
      </c>
      <c r="F171" s="1" t="s">
        <v>33</v>
      </c>
      <c r="G171" s="1" t="s">
        <v>34</v>
      </c>
      <c r="H171" s="1" t="s">
        <v>35</v>
      </c>
      <c r="I171" s="1" t="s">
        <v>36</v>
      </c>
      <c r="J171" s="23">
        <f>VLOOKUP(C171,$AH$70:$AK$73,2,FALSE)*VLOOKUP(D171,$AH$78:$AK$80,2,FALSE)*VLOOKUP(E171,$AM$70:$AP$72,2,FALSE)*VLOOKUP(F171,$AH$85:$AK$87,2,FALSE)*VLOOKUP(G171,$AM$77:$AP$79,2,FALSE)*VLOOKUP(H171,$AH$92:$AK$94,2,FALSE)*VLOOKUP(I171,$AM$85:$AP$87,2,FALSE)</f>
        <v>0.24970408266901351</v>
      </c>
      <c r="K171" s="23">
        <f>VLOOKUP(C171,$AH$70:$AK$73,3,FALSE)*VLOOKUP(D171,$AH$78:$AK$80,3,FALSE)*VLOOKUP(E171,$AM$70:$AP$72,3,FALSE)*VLOOKUP(F171,$AH$85:$AK$87,3,FALSE)*VLOOKUP(G171,$AM$77:$AP$79,3,FALSE)*VLOOKUP(H171,$AH$92:$AK$94,3,FALSE)*VLOOKUP(I171,$AM$85:$AP$87,3,FALSE)</f>
        <v>1.3699542272867921E-15</v>
      </c>
      <c r="L171" s="23">
        <f>VLOOKUP(C171,$AH$70:$AK$73,4,FALSE)*VLOOKUP(D171,$AH$78:$AK$80,4,FALSE)*VLOOKUP(E171,$AM$70:$AP$72,4,FALSE)*VLOOKUP(F171,$AH$85:$AK$87,4,FALSE)*VLOOKUP(G171,$AM$77:$AP$79,4,FALSE)*VLOOKUP(H171,$AH$92:$AK$94,4,FALSE)*VLOOKUP(I171,$AM$85:$AP$87,4,FALSE)</f>
        <v>4.6279379447189266E-14</v>
      </c>
      <c r="M171" s="23">
        <f>MAX(Table3[[#This Row],[Probabilty hight trauma severity ]:[Probabilty low trauma severity 2]])</f>
        <v>0.24970408266901351</v>
      </c>
      <c r="P171" s="22">
        <v>60</v>
      </c>
      <c r="Q171" s="22">
        <v>2.4897</v>
      </c>
      <c r="R171" s="22">
        <v>5.9015000000000004</v>
      </c>
      <c r="S171" s="22">
        <v>11.7644</v>
      </c>
      <c r="T171" s="22">
        <v>20.180900000000001</v>
      </c>
      <c r="U171" s="25">
        <f ca="1">VLOOKUP(P171,$AH$45:$AK$48,2,TRUE)*VLOOKUP(Q171,$AN$45:$AQ$48,2,TRUE)*VLOOKUP(R171,$AH$52:$AK$55,2,TRUE)*VLOOKUP(S171,$AN$52:$AQ$55,2,TRUE)*VLOOKUP(T171,$AH$59:$AK$62,2,TRUE)+RAND()</f>
        <v>0.93266296169313267</v>
      </c>
      <c r="V171" s="25">
        <f ca="1">VLOOKUP(P171,$AH$45:$AK$48,3,TRUE)*VLOOKUP(Q171,$AN$45:$AQ$48,3,TRUE)*VLOOKUP(R171,$AH$52:$AK$55,3,TRUE)*VLOOKUP(S171,$AN$52:$AQ$55,3,TRUE)*VLOOKUP(T171,$AH$59:$AK$62,3,TRUE)+RAND()</f>
        <v>0.22515338916128191</v>
      </c>
      <c r="W171" s="25">
        <f ca="1">VLOOKUP(P171,$AH$45:$AK$48,4,TRUE)*VLOOKUP(Q171,$AN$45:$AQ$48,4,TRUE)*VLOOKUP(R171,$AH$52:$AK$55,4,TRUE)*VLOOKUP(S171,$AN$52:$AQ$55,4,TRUE)*VLOOKUP(T171,$AH$59:$AK$62,4,TRUE)+RAND()</f>
        <v>0.85234645433954159</v>
      </c>
      <c r="X171" s="25">
        <f t="shared" ca="1" si="35"/>
        <v>0.93266296169313267</v>
      </c>
      <c r="AA171" s="29">
        <v>53</v>
      </c>
      <c r="AB171" s="22">
        <f t="shared" si="36"/>
        <v>60</v>
      </c>
      <c r="AC171" s="22">
        <f t="shared" si="37"/>
        <v>2.4897</v>
      </c>
      <c r="AD171" s="22">
        <f t="shared" si="38"/>
        <v>5.9015000000000004</v>
      </c>
      <c r="AE171" s="22">
        <f t="shared" si="39"/>
        <v>11.7644</v>
      </c>
      <c r="AF171" s="22">
        <f t="shared" si="40"/>
        <v>20.180900000000001</v>
      </c>
      <c r="AG171" s="22" t="str">
        <f>Table3[[#This Row],[Hair_Phenotype]]</f>
        <v>No_hair</v>
      </c>
      <c r="AH171" s="22" t="str">
        <f>Table3[[#This Row],[heart_rate]]</f>
        <v>Low_PulseRate</v>
      </c>
      <c r="AI171" s="22" t="str">
        <f>Table3[[#This Row],[skin_conductance]]</f>
        <v>High_Conductance</v>
      </c>
      <c r="AJ171" s="22" t="str">
        <f>Table3[[#This Row],[skin_temperature]]</f>
        <v>Low_Temperature</v>
      </c>
      <c r="AK171" s="22" t="str">
        <f>Table3[[#This Row],[cortisol_level]]</f>
        <v>Above_AverageCL</v>
      </c>
      <c r="AL171" s="22" t="str">
        <f>Table3[[#This Row],[Systolic_BP]]</f>
        <v>Range1_LowSystolic</v>
      </c>
      <c r="AM171" s="22" t="str">
        <f>Table3[[#This Row],[Diastolic_BP]]</f>
        <v>VerylowDiSystolic</v>
      </c>
      <c r="AN171" s="22">
        <f ca="1">U171*Table3[[#This Row],[Probabilty hight trauma severity ]]</f>
        <v>0.23288974928894898</v>
      </c>
      <c r="AO171" s="22">
        <f ca="1">V171*Table3[[#This Row],[Probabilty medium trauma severity 2]]</f>
        <v>3.0844983726944637E-16</v>
      </c>
      <c r="AP171" s="22">
        <f ca="1">W171*Table3[[#This Row],[Probabilty low trauma severity 2]]</f>
        <v>3.9446064980846022E-14</v>
      </c>
      <c r="AQ171" s="25">
        <f t="shared" ca="1" si="41"/>
        <v>0.23288974928894898</v>
      </c>
    </row>
    <row r="172" spans="2:43" x14ac:dyDescent="0.25">
      <c r="B172" s="13">
        <v>17</v>
      </c>
      <c r="C172" s="1" t="s">
        <v>38</v>
      </c>
      <c r="D172" s="1" t="s">
        <v>31</v>
      </c>
      <c r="E172" s="1" t="s">
        <v>32</v>
      </c>
      <c r="F172" s="1" t="s">
        <v>33</v>
      </c>
      <c r="G172" s="1" t="s">
        <v>34</v>
      </c>
      <c r="H172" s="1" t="s">
        <v>35</v>
      </c>
      <c r="I172" s="1" t="s">
        <v>36</v>
      </c>
      <c r="J172" s="23">
        <f>VLOOKUP(C172,$AH$70:$AK$73,2,FALSE)*VLOOKUP(D172,$AH$78:$AK$80,2,FALSE)*VLOOKUP(E172,$AM$70:$AP$72,2,FALSE)*VLOOKUP(F172,$AH$85:$AK$87,2,FALSE)*VLOOKUP(G172,$AM$77:$AP$79,2,FALSE)*VLOOKUP(H172,$AH$92:$AK$94,2,FALSE)*VLOOKUP(I172,$AM$85:$AP$87,2,FALSE)</f>
        <v>0.24970408266901351</v>
      </c>
      <c r="K172" s="23">
        <f>VLOOKUP(C172,$AH$70:$AK$73,3,FALSE)*VLOOKUP(D172,$AH$78:$AK$80,3,FALSE)*VLOOKUP(E172,$AM$70:$AP$72,3,FALSE)*VLOOKUP(F172,$AH$85:$AK$87,3,FALSE)*VLOOKUP(G172,$AM$77:$AP$79,3,FALSE)*VLOOKUP(H172,$AH$92:$AK$94,3,FALSE)*VLOOKUP(I172,$AM$85:$AP$87,3,FALSE)</f>
        <v>1.3699542272867921E-15</v>
      </c>
      <c r="L172" s="23">
        <f>VLOOKUP(C172,$AH$70:$AK$73,4,FALSE)*VLOOKUP(D172,$AH$78:$AK$80,4,FALSE)*VLOOKUP(E172,$AM$70:$AP$72,4,FALSE)*VLOOKUP(F172,$AH$85:$AK$87,4,FALSE)*VLOOKUP(G172,$AM$77:$AP$79,4,FALSE)*VLOOKUP(H172,$AH$92:$AK$94,4,FALSE)*VLOOKUP(I172,$AM$85:$AP$87,4,FALSE)</f>
        <v>4.6279379447189266E-14</v>
      </c>
      <c r="M172" s="23">
        <f>MAX(Table3[[#This Row],[Probabilty hight trauma severity ]:[Probabilty low trauma severity 2]])</f>
        <v>0.24970408266901351</v>
      </c>
      <c r="P172" s="22">
        <v>45</v>
      </c>
      <c r="Q172" s="22">
        <v>2.931</v>
      </c>
      <c r="R172" s="22">
        <v>5.5811999999999999</v>
      </c>
      <c r="S172" s="22">
        <v>10.349</v>
      </c>
      <c r="T172" s="22">
        <v>20.1814</v>
      </c>
      <c r="U172" s="25">
        <f ca="1">VLOOKUP(P172,$AH$45:$AK$48,2,TRUE)*VLOOKUP(Q172,$AN$45:$AQ$48,2,TRUE)*VLOOKUP(R172,$AH$52:$AK$55,2,TRUE)*VLOOKUP(S172,$AN$52:$AQ$55,2,TRUE)*VLOOKUP(T172,$AH$59:$AK$62,2,TRUE)+RAND()</f>
        <v>0.43810836494211858</v>
      </c>
      <c r="V172" s="25">
        <f ca="1">VLOOKUP(P172,$AH$45:$AK$48,3,TRUE)*VLOOKUP(Q172,$AN$45:$AQ$48,3,TRUE)*VLOOKUP(R172,$AH$52:$AK$55,3,TRUE)*VLOOKUP(S172,$AN$52:$AQ$55,3,TRUE)*VLOOKUP(T172,$AH$59:$AK$62,3,TRUE)+RAND()</f>
        <v>0.65177089823790435</v>
      </c>
      <c r="W172" s="25">
        <f ca="1">VLOOKUP(P172,$AH$45:$AK$48,4,TRUE)*VLOOKUP(Q172,$AN$45:$AQ$48,4,TRUE)*VLOOKUP(R172,$AH$52:$AK$55,4,TRUE)*VLOOKUP(S172,$AN$52:$AQ$55,4,TRUE)*VLOOKUP(T172,$AH$59:$AK$62,4,TRUE)+RAND()</f>
        <v>0.11966030669213712</v>
      </c>
      <c r="X172" s="25">
        <f t="shared" ca="1" si="35"/>
        <v>0.65177089823790435</v>
      </c>
      <c r="AA172" s="29">
        <v>54</v>
      </c>
      <c r="AB172" s="22">
        <f t="shared" si="36"/>
        <v>45</v>
      </c>
      <c r="AC172" s="22">
        <f t="shared" si="37"/>
        <v>2.931</v>
      </c>
      <c r="AD172" s="22">
        <f t="shared" si="38"/>
        <v>5.5811999999999999</v>
      </c>
      <c r="AE172" s="22">
        <f t="shared" si="39"/>
        <v>10.349</v>
      </c>
      <c r="AF172" s="22">
        <f t="shared" si="40"/>
        <v>20.1814</v>
      </c>
      <c r="AG172" s="22" t="str">
        <f>Table3[[#This Row],[Hair_Phenotype]]</f>
        <v>No_hair</v>
      </c>
      <c r="AH172" s="22" t="str">
        <f>Table3[[#This Row],[heart_rate]]</f>
        <v>Low_PulseRate</v>
      </c>
      <c r="AI172" s="22" t="str">
        <f>Table3[[#This Row],[skin_conductance]]</f>
        <v>High_Conductance</v>
      </c>
      <c r="AJ172" s="22" t="str">
        <f>Table3[[#This Row],[skin_temperature]]</f>
        <v>Low_Temperature</v>
      </c>
      <c r="AK172" s="22" t="str">
        <f>Table3[[#This Row],[cortisol_level]]</f>
        <v>Above_AverageCL</v>
      </c>
      <c r="AL172" s="22" t="str">
        <f>Table3[[#This Row],[Systolic_BP]]</f>
        <v>Range1_LowSystolic</v>
      </c>
      <c r="AM172" s="22" t="str">
        <f>Table3[[#This Row],[Diastolic_BP]]</f>
        <v>VerylowDiSystolic</v>
      </c>
      <c r="AN172" s="22">
        <f ca="1">U172*Table3[[#This Row],[Probabilty hight trauma severity ]]</f>
        <v>0.10939744737749311</v>
      </c>
      <c r="AO172" s="22">
        <f ca="1">V172*Table3[[#This Row],[Probabilty medium trauma severity 2]]</f>
        <v>8.9289629726352677E-16</v>
      </c>
      <c r="AP172" s="22">
        <f ca="1">W172*Table3[[#This Row],[Probabilty low trauma severity 2]]</f>
        <v>5.5378047381724547E-15</v>
      </c>
      <c r="AQ172" s="25">
        <f t="shared" ca="1" si="41"/>
        <v>0.10939744737749311</v>
      </c>
    </row>
    <row r="173" spans="2:43" x14ac:dyDescent="0.25">
      <c r="B173" s="13">
        <v>19</v>
      </c>
      <c r="C173" s="1" t="s">
        <v>38</v>
      </c>
      <c r="D173" s="1" t="s">
        <v>31</v>
      </c>
      <c r="E173" s="1" t="s">
        <v>32</v>
      </c>
      <c r="F173" s="1" t="s">
        <v>33</v>
      </c>
      <c r="G173" s="1" t="s">
        <v>34</v>
      </c>
      <c r="H173" s="1" t="s">
        <v>35</v>
      </c>
      <c r="I173" s="1" t="s">
        <v>36</v>
      </c>
      <c r="J173" s="23">
        <f>VLOOKUP(C173,$AH$70:$AK$73,2,FALSE)*VLOOKUP(D173,$AH$78:$AK$80,2,FALSE)*VLOOKUP(E173,$AM$70:$AP$72,2,FALSE)*VLOOKUP(F173,$AH$85:$AK$87,2,FALSE)*VLOOKUP(G173,$AM$77:$AP$79,2,FALSE)*VLOOKUP(H173,$AH$92:$AK$94,2,FALSE)*VLOOKUP(I173,$AM$85:$AP$87,2,FALSE)</f>
        <v>0.24970408266901351</v>
      </c>
      <c r="K173" s="23">
        <f>VLOOKUP(C173,$AH$70:$AK$73,3,FALSE)*VLOOKUP(D173,$AH$78:$AK$80,3,FALSE)*VLOOKUP(E173,$AM$70:$AP$72,3,FALSE)*VLOOKUP(F173,$AH$85:$AK$87,3,FALSE)*VLOOKUP(G173,$AM$77:$AP$79,3,FALSE)*VLOOKUP(H173,$AH$92:$AK$94,3,FALSE)*VLOOKUP(I173,$AM$85:$AP$87,3,FALSE)</f>
        <v>1.3699542272867921E-15</v>
      </c>
      <c r="L173" s="23">
        <f>VLOOKUP(C173,$AH$70:$AK$73,4,FALSE)*VLOOKUP(D173,$AH$78:$AK$80,4,FALSE)*VLOOKUP(E173,$AM$70:$AP$72,4,FALSE)*VLOOKUP(F173,$AH$85:$AK$87,4,FALSE)*VLOOKUP(G173,$AM$77:$AP$79,4,FALSE)*VLOOKUP(H173,$AH$92:$AK$94,4,FALSE)*VLOOKUP(I173,$AM$85:$AP$87,4,FALSE)</f>
        <v>4.6279379447189266E-14</v>
      </c>
      <c r="M173" s="23">
        <f>MAX(Table3[[#This Row],[Probabilty hight trauma severity ]:[Probabilty low trauma severity 2]])</f>
        <v>0.24970408266901351</v>
      </c>
      <c r="P173" s="22">
        <v>50</v>
      </c>
      <c r="Q173" s="22">
        <v>2.1231</v>
      </c>
      <c r="R173" s="22">
        <v>5.8544</v>
      </c>
      <c r="S173" s="22">
        <v>10.4681</v>
      </c>
      <c r="T173" s="22">
        <v>20.1874</v>
      </c>
      <c r="U173" s="25">
        <f ca="1">VLOOKUP(P173,$AH$45:$AK$48,2,TRUE)*VLOOKUP(Q173,$AN$45:$AQ$48,2,TRUE)*VLOOKUP(R173,$AH$52:$AK$55,2,TRUE)*VLOOKUP(S173,$AN$52:$AQ$55,2,TRUE)*VLOOKUP(T173,$AH$59:$AK$62,2,TRUE)+RAND()</f>
        <v>0.48851136046728494</v>
      </c>
      <c r="V173" s="25">
        <f ca="1">VLOOKUP(P173,$AH$45:$AK$48,3,TRUE)*VLOOKUP(Q173,$AN$45:$AQ$48,3,TRUE)*VLOOKUP(R173,$AH$52:$AK$55,3,TRUE)*VLOOKUP(S173,$AN$52:$AQ$55,3,TRUE)*VLOOKUP(T173,$AH$59:$AK$62,3,TRUE)+RAND()</f>
        <v>0.10858933923228387</v>
      </c>
      <c r="W173" s="25">
        <f ca="1">VLOOKUP(P173,$AH$45:$AK$48,4,TRUE)*VLOOKUP(Q173,$AN$45:$AQ$48,4,TRUE)*VLOOKUP(R173,$AH$52:$AK$55,4,TRUE)*VLOOKUP(S173,$AN$52:$AQ$55,4,TRUE)*VLOOKUP(T173,$AH$59:$AK$62,4,TRUE)+RAND()</f>
        <v>0.85066943930522176</v>
      </c>
      <c r="X173" s="25">
        <f t="shared" ca="1" si="35"/>
        <v>0.85066943930522176</v>
      </c>
      <c r="AA173" s="29">
        <v>55</v>
      </c>
      <c r="AB173" s="22">
        <f t="shared" si="36"/>
        <v>50</v>
      </c>
      <c r="AC173" s="22">
        <f t="shared" si="37"/>
        <v>2.1231</v>
      </c>
      <c r="AD173" s="22">
        <f t="shared" si="38"/>
        <v>5.8544</v>
      </c>
      <c r="AE173" s="22">
        <f t="shared" si="39"/>
        <v>10.4681</v>
      </c>
      <c r="AF173" s="22">
        <f t="shared" si="40"/>
        <v>20.1874</v>
      </c>
      <c r="AG173" s="22" t="str">
        <f>Table3[[#This Row],[Hair_Phenotype]]</f>
        <v>No_hair</v>
      </c>
      <c r="AH173" s="22" t="str">
        <f>Table3[[#This Row],[heart_rate]]</f>
        <v>Low_PulseRate</v>
      </c>
      <c r="AI173" s="22" t="str">
        <f>Table3[[#This Row],[skin_conductance]]</f>
        <v>High_Conductance</v>
      </c>
      <c r="AJ173" s="22" t="str">
        <f>Table3[[#This Row],[skin_temperature]]</f>
        <v>Low_Temperature</v>
      </c>
      <c r="AK173" s="22" t="str">
        <f>Table3[[#This Row],[cortisol_level]]</f>
        <v>Above_AverageCL</v>
      </c>
      <c r="AL173" s="22" t="str">
        <f>Table3[[#This Row],[Systolic_BP]]</f>
        <v>Range1_LowSystolic</v>
      </c>
      <c r="AM173" s="22" t="str">
        <f>Table3[[#This Row],[Diastolic_BP]]</f>
        <v>VerylowDiSystolic</v>
      </c>
      <c r="AN173" s="22">
        <f ca="1">U173*Table3[[#This Row],[Probabilty hight trauma severity ]]</f>
        <v>0.12198328113887517</v>
      </c>
      <c r="AO173" s="22">
        <f ca="1">V173*Table3[[#This Row],[Probabilty medium trauma severity 2]]</f>
        <v>1.4876242431954678E-16</v>
      </c>
      <c r="AP173" s="22">
        <f ca="1">W173*Table3[[#This Row],[Probabilty low trauma severity 2]]</f>
        <v>3.9368453765734098E-14</v>
      </c>
      <c r="AQ173" s="25">
        <f t="shared" ca="1" si="41"/>
        <v>0.12198328113887517</v>
      </c>
    </row>
    <row r="174" spans="2:43" x14ac:dyDescent="0.25">
      <c r="B174" s="13">
        <v>22</v>
      </c>
      <c r="C174" s="1" t="s">
        <v>38</v>
      </c>
      <c r="D174" s="1" t="s">
        <v>31</v>
      </c>
      <c r="E174" s="1" t="s">
        <v>32</v>
      </c>
      <c r="F174" s="1" t="s">
        <v>33</v>
      </c>
      <c r="G174" s="1" t="s">
        <v>34</v>
      </c>
      <c r="H174" s="1" t="s">
        <v>35</v>
      </c>
      <c r="I174" s="1" t="s">
        <v>36</v>
      </c>
      <c r="J174" s="23">
        <f>VLOOKUP(C174,$AH$70:$AK$73,2,FALSE)*VLOOKUP(D174,$AH$78:$AK$80,2,FALSE)*VLOOKUP(E174,$AM$70:$AP$72,2,FALSE)*VLOOKUP(F174,$AH$85:$AK$87,2,FALSE)*VLOOKUP(G174,$AM$77:$AP$79,2,FALSE)*VLOOKUP(H174,$AH$92:$AK$94,2,FALSE)*VLOOKUP(I174,$AM$85:$AP$87,2,FALSE)</f>
        <v>0.24970408266901351</v>
      </c>
      <c r="K174" s="23">
        <f>VLOOKUP(C174,$AH$70:$AK$73,3,FALSE)*VLOOKUP(D174,$AH$78:$AK$80,3,FALSE)*VLOOKUP(E174,$AM$70:$AP$72,3,FALSE)*VLOOKUP(F174,$AH$85:$AK$87,3,FALSE)*VLOOKUP(G174,$AM$77:$AP$79,3,FALSE)*VLOOKUP(H174,$AH$92:$AK$94,3,FALSE)*VLOOKUP(I174,$AM$85:$AP$87,3,FALSE)</f>
        <v>1.3699542272867921E-15</v>
      </c>
      <c r="L174" s="23">
        <f>VLOOKUP(C174,$AH$70:$AK$73,4,FALSE)*VLOOKUP(D174,$AH$78:$AK$80,4,FALSE)*VLOOKUP(E174,$AM$70:$AP$72,4,FALSE)*VLOOKUP(F174,$AH$85:$AK$87,4,FALSE)*VLOOKUP(G174,$AM$77:$AP$79,4,FALSE)*VLOOKUP(H174,$AH$92:$AK$94,4,FALSE)*VLOOKUP(I174,$AM$85:$AP$87,4,FALSE)</f>
        <v>4.6279379447189266E-14</v>
      </c>
      <c r="M174" s="23">
        <f>MAX(Table3[[#This Row],[Probabilty hight trauma severity ]:[Probabilty low trauma severity 2]])</f>
        <v>0.24970408266901351</v>
      </c>
      <c r="P174" s="22">
        <v>40</v>
      </c>
      <c r="Q174" s="22">
        <v>2.2587000000000002</v>
      </c>
      <c r="R174" s="22">
        <v>5.7813999999999997</v>
      </c>
      <c r="S174" s="22">
        <v>10.0512</v>
      </c>
      <c r="T174" s="22">
        <v>20.1919</v>
      </c>
      <c r="U174" s="25">
        <f ca="1">VLOOKUP(P174,$AH$45:$AK$48,2,TRUE)*VLOOKUP(Q174,$AN$45:$AQ$48,2,TRUE)*VLOOKUP(R174,$AH$52:$AK$55,2,TRUE)*VLOOKUP(S174,$AN$52:$AQ$55,2,TRUE)*VLOOKUP(T174,$AH$59:$AK$62,2,TRUE)+RAND()</f>
        <v>0.97872407466394162</v>
      </c>
      <c r="V174" s="25">
        <f ca="1">VLOOKUP(P174,$AH$45:$AK$48,3,TRUE)*VLOOKUP(Q174,$AN$45:$AQ$48,3,TRUE)*VLOOKUP(R174,$AH$52:$AK$55,3,TRUE)*VLOOKUP(S174,$AN$52:$AQ$55,3,TRUE)*VLOOKUP(T174,$AH$59:$AK$62,3,TRUE)+RAND()</f>
        <v>0.13916240899256116</v>
      </c>
      <c r="W174" s="25">
        <f ca="1">VLOOKUP(P174,$AH$45:$AK$48,4,TRUE)*VLOOKUP(Q174,$AN$45:$AQ$48,4,TRUE)*VLOOKUP(R174,$AH$52:$AK$55,4,TRUE)*VLOOKUP(S174,$AN$52:$AQ$55,4,TRUE)*VLOOKUP(T174,$AH$59:$AK$62,4,TRUE)+RAND()</f>
        <v>3.1559686455616687E-3</v>
      </c>
      <c r="X174" s="25">
        <f t="shared" ca="1" si="35"/>
        <v>0.97872407466394162</v>
      </c>
      <c r="AA174" s="29">
        <v>56</v>
      </c>
      <c r="AB174" s="22">
        <f t="shared" si="36"/>
        <v>40</v>
      </c>
      <c r="AC174" s="22">
        <f t="shared" si="37"/>
        <v>2.2587000000000002</v>
      </c>
      <c r="AD174" s="22">
        <f t="shared" si="38"/>
        <v>5.7813999999999997</v>
      </c>
      <c r="AE174" s="22">
        <f t="shared" si="39"/>
        <v>10.0512</v>
      </c>
      <c r="AF174" s="22">
        <f t="shared" si="40"/>
        <v>20.1919</v>
      </c>
      <c r="AG174" s="22" t="str">
        <f>Table3[[#This Row],[Hair_Phenotype]]</f>
        <v>No_hair</v>
      </c>
      <c r="AH174" s="22" t="str">
        <f>Table3[[#This Row],[heart_rate]]</f>
        <v>Low_PulseRate</v>
      </c>
      <c r="AI174" s="22" t="str">
        <f>Table3[[#This Row],[skin_conductance]]</f>
        <v>High_Conductance</v>
      </c>
      <c r="AJ174" s="22" t="str">
        <f>Table3[[#This Row],[skin_temperature]]</f>
        <v>Low_Temperature</v>
      </c>
      <c r="AK174" s="22" t="str">
        <f>Table3[[#This Row],[cortisol_level]]</f>
        <v>Above_AverageCL</v>
      </c>
      <c r="AL174" s="22" t="str">
        <f>Table3[[#This Row],[Systolic_BP]]</f>
        <v>Range1_LowSystolic</v>
      </c>
      <c r="AM174" s="22" t="str">
        <f>Table3[[#This Row],[Diastolic_BP]]</f>
        <v>VerylowDiSystolic</v>
      </c>
      <c r="AN174" s="22">
        <f ca="1">U174*Table3[[#This Row],[Probabilty hight trauma severity ]]</f>
        <v>0.24439139725003864</v>
      </c>
      <c r="AO174" s="22">
        <f ca="1">V174*Table3[[#This Row],[Probabilty medium trauma severity 2]]</f>
        <v>1.9064613047877266E-16</v>
      </c>
      <c r="AP174" s="22">
        <f ca="1">W174*Table3[[#This Row],[Probabilty low trauma severity 2]]</f>
        <v>1.4605627047138044E-16</v>
      </c>
      <c r="AQ174" s="25">
        <f t="shared" ca="1" si="41"/>
        <v>0.24439139725003864</v>
      </c>
    </row>
    <row r="175" spans="2:43" x14ac:dyDescent="0.25">
      <c r="B175" s="13">
        <v>34</v>
      </c>
      <c r="C175" s="1" t="s">
        <v>38</v>
      </c>
      <c r="D175" s="1" t="s">
        <v>31</v>
      </c>
      <c r="E175" s="1" t="s">
        <v>32</v>
      </c>
      <c r="F175" s="1" t="s">
        <v>33</v>
      </c>
      <c r="G175" s="1" t="s">
        <v>34</v>
      </c>
      <c r="H175" s="1" t="s">
        <v>35</v>
      </c>
      <c r="I175" s="1" t="s">
        <v>36</v>
      </c>
      <c r="J175" s="23">
        <f>VLOOKUP(C175,$AH$70:$AK$73,2,FALSE)*VLOOKUP(D175,$AH$78:$AK$80,2,FALSE)*VLOOKUP(E175,$AM$70:$AP$72,2,FALSE)*VLOOKUP(F175,$AH$85:$AK$87,2,FALSE)*VLOOKUP(G175,$AM$77:$AP$79,2,FALSE)*VLOOKUP(H175,$AH$92:$AK$94,2,FALSE)*VLOOKUP(I175,$AM$85:$AP$87,2,FALSE)</f>
        <v>0.24970408266901351</v>
      </c>
      <c r="K175" s="23">
        <f>VLOOKUP(C175,$AH$70:$AK$73,3,FALSE)*VLOOKUP(D175,$AH$78:$AK$80,3,FALSE)*VLOOKUP(E175,$AM$70:$AP$72,3,FALSE)*VLOOKUP(F175,$AH$85:$AK$87,3,FALSE)*VLOOKUP(G175,$AM$77:$AP$79,3,FALSE)*VLOOKUP(H175,$AH$92:$AK$94,3,FALSE)*VLOOKUP(I175,$AM$85:$AP$87,3,FALSE)</f>
        <v>1.3699542272867921E-15</v>
      </c>
      <c r="L175" s="23">
        <f>VLOOKUP(C175,$AH$70:$AK$73,4,FALSE)*VLOOKUP(D175,$AH$78:$AK$80,4,FALSE)*VLOOKUP(E175,$AM$70:$AP$72,4,FALSE)*VLOOKUP(F175,$AH$85:$AK$87,4,FALSE)*VLOOKUP(G175,$AM$77:$AP$79,4,FALSE)*VLOOKUP(H175,$AH$92:$AK$94,4,FALSE)*VLOOKUP(I175,$AM$85:$AP$87,4,FALSE)</f>
        <v>4.6279379447189266E-14</v>
      </c>
      <c r="M175" s="23">
        <f>MAX(Table3[[#This Row],[Probabilty hight trauma severity ]:[Probabilty low trauma severity 2]])</f>
        <v>0.24970408266901351</v>
      </c>
      <c r="P175" s="22">
        <v>40</v>
      </c>
      <c r="Q175" s="22">
        <v>2.0289999999999999</v>
      </c>
      <c r="R175" s="22">
        <v>5.0519999999999996</v>
      </c>
      <c r="S175" s="22">
        <v>11.819599999999999</v>
      </c>
      <c r="T175" s="22">
        <v>20.198899999999998</v>
      </c>
      <c r="U175" s="25">
        <f ca="1">VLOOKUP(P175,$AH$45:$AK$48,2,TRUE)*VLOOKUP(Q175,$AN$45:$AQ$48,2,TRUE)*VLOOKUP(R175,$AH$52:$AK$55,2,TRUE)*VLOOKUP(S175,$AN$52:$AQ$55,2,TRUE)*VLOOKUP(T175,$AH$59:$AK$62,2,TRUE)+RAND()</f>
        <v>0.66141958693157066</v>
      </c>
      <c r="V175" s="25">
        <f ca="1">VLOOKUP(P175,$AH$45:$AK$48,3,TRUE)*VLOOKUP(Q175,$AN$45:$AQ$48,3,TRUE)*VLOOKUP(R175,$AH$52:$AK$55,3,TRUE)*VLOOKUP(S175,$AN$52:$AQ$55,3,TRUE)*VLOOKUP(T175,$AH$59:$AK$62,3,TRUE)+RAND()</f>
        <v>0.80367342936987052</v>
      </c>
      <c r="W175" s="25">
        <f ca="1">VLOOKUP(P175,$AH$45:$AK$48,4,TRUE)*VLOOKUP(Q175,$AN$45:$AQ$48,4,TRUE)*VLOOKUP(R175,$AH$52:$AK$55,4,TRUE)*VLOOKUP(S175,$AN$52:$AQ$55,4,TRUE)*VLOOKUP(T175,$AH$59:$AK$62,4,TRUE)+RAND()</f>
        <v>0.18353077438526721</v>
      </c>
      <c r="X175" s="25">
        <f t="shared" ca="1" si="35"/>
        <v>0.80367342936987052</v>
      </c>
      <c r="AA175" s="29">
        <v>57</v>
      </c>
      <c r="AB175" s="22">
        <f t="shared" si="36"/>
        <v>40</v>
      </c>
      <c r="AC175" s="22">
        <f t="shared" si="37"/>
        <v>2.0289999999999999</v>
      </c>
      <c r="AD175" s="22">
        <f t="shared" si="38"/>
        <v>5.0519999999999996</v>
      </c>
      <c r="AE175" s="22">
        <f t="shared" si="39"/>
        <v>11.819599999999999</v>
      </c>
      <c r="AF175" s="22">
        <f t="shared" si="40"/>
        <v>20.198899999999998</v>
      </c>
      <c r="AG175" s="22" t="str">
        <f>Table3[[#This Row],[Hair_Phenotype]]</f>
        <v>No_hair</v>
      </c>
      <c r="AH175" s="22" t="str">
        <f>Table3[[#This Row],[heart_rate]]</f>
        <v>Low_PulseRate</v>
      </c>
      <c r="AI175" s="22" t="str">
        <f>Table3[[#This Row],[skin_conductance]]</f>
        <v>High_Conductance</v>
      </c>
      <c r="AJ175" s="22" t="str">
        <f>Table3[[#This Row],[skin_temperature]]</f>
        <v>Low_Temperature</v>
      </c>
      <c r="AK175" s="22" t="str">
        <f>Table3[[#This Row],[cortisol_level]]</f>
        <v>Above_AverageCL</v>
      </c>
      <c r="AL175" s="22" t="str">
        <f>Table3[[#This Row],[Systolic_BP]]</f>
        <v>Range1_LowSystolic</v>
      </c>
      <c r="AM175" s="22" t="str">
        <f>Table3[[#This Row],[Diastolic_BP]]</f>
        <v>VerylowDiSystolic</v>
      </c>
      <c r="AN175" s="22">
        <f ca="1">U175*Table3[[#This Row],[Probabilty hight trauma severity ]]</f>
        <v>0.16515917121406568</v>
      </c>
      <c r="AO175" s="22">
        <f ca="1">V175*Table3[[#This Row],[Probabilty medium trauma severity 2]]</f>
        <v>1.1009958119233272E-15</v>
      </c>
      <c r="AP175" s="22">
        <f ca="1">W175*Table3[[#This Row],[Probabilty low trauma severity 2]]</f>
        <v>8.4936903480122663E-15</v>
      </c>
      <c r="AQ175" s="25">
        <f t="shared" ca="1" si="41"/>
        <v>0.16515917121406568</v>
      </c>
    </row>
    <row r="176" spans="2:43" x14ac:dyDescent="0.25">
      <c r="B176" s="13">
        <v>44</v>
      </c>
      <c r="C176" s="1" t="s">
        <v>38</v>
      </c>
      <c r="D176" s="1" t="s">
        <v>31</v>
      </c>
      <c r="E176" s="1" t="s">
        <v>32</v>
      </c>
      <c r="F176" s="1" t="s">
        <v>33</v>
      </c>
      <c r="G176" s="1" t="s">
        <v>34</v>
      </c>
      <c r="H176" s="1" t="s">
        <v>35</v>
      </c>
      <c r="I176" s="1" t="s">
        <v>36</v>
      </c>
      <c r="J176" s="23">
        <f>VLOOKUP(C176,$AH$70:$AK$73,2,FALSE)*VLOOKUP(D176,$AH$78:$AK$80,2,FALSE)*VLOOKUP(E176,$AM$70:$AP$72,2,FALSE)*VLOOKUP(F176,$AH$85:$AK$87,2,FALSE)*VLOOKUP(G176,$AM$77:$AP$79,2,FALSE)*VLOOKUP(H176,$AH$92:$AK$94,2,FALSE)*VLOOKUP(I176,$AM$85:$AP$87,2,FALSE)</f>
        <v>0.24970408266901351</v>
      </c>
      <c r="K176" s="23">
        <f>VLOOKUP(C176,$AH$70:$AK$73,3,FALSE)*VLOOKUP(D176,$AH$78:$AK$80,3,FALSE)*VLOOKUP(E176,$AM$70:$AP$72,3,FALSE)*VLOOKUP(F176,$AH$85:$AK$87,3,FALSE)*VLOOKUP(G176,$AM$77:$AP$79,3,FALSE)*VLOOKUP(H176,$AH$92:$AK$94,3,FALSE)*VLOOKUP(I176,$AM$85:$AP$87,3,FALSE)</f>
        <v>1.3699542272867921E-15</v>
      </c>
      <c r="L176" s="23">
        <f>VLOOKUP(C176,$AH$70:$AK$73,4,FALSE)*VLOOKUP(D176,$AH$78:$AK$80,4,FALSE)*VLOOKUP(E176,$AM$70:$AP$72,4,FALSE)*VLOOKUP(F176,$AH$85:$AK$87,4,FALSE)*VLOOKUP(G176,$AM$77:$AP$79,4,FALSE)*VLOOKUP(H176,$AH$92:$AK$94,4,FALSE)*VLOOKUP(I176,$AM$85:$AP$87,4,FALSE)</f>
        <v>4.6279379447189266E-14</v>
      </c>
      <c r="M176" s="23">
        <f>MAX(Table3[[#This Row],[Probabilty hight trauma severity ]:[Probabilty low trauma severity 2]])</f>
        <v>0.24970408266901351</v>
      </c>
      <c r="P176" s="22">
        <v>51</v>
      </c>
      <c r="Q176" s="22">
        <v>2.5192999999999999</v>
      </c>
      <c r="R176" s="22">
        <v>5.2430000000000003</v>
      </c>
      <c r="S176" s="22">
        <v>10.4483</v>
      </c>
      <c r="T176" s="22">
        <v>20.2</v>
      </c>
      <c r="U176" s="25">
        <f ca="1">VLOOKUP(P176,$AH$45:$AK$48,2,TRUE)*VLOOKUP(Q176,$AN$45:$AQ$48,2,TRUE)*VLOOKUP(R176,$AH$52:$AK$55,2,TRUE)*VLOOKUP(S176,$AN$52:$AQ$55,2,TRUE)*VLOOKUP(T176,$AH$59:$AK$62,2,TRUE)+RAND()</f>
        <v>0.13247637680221891</v>
      </c>
      <c r="V176" s="25">
        <f ca="1">VLOOKUP(P176,$AH$45:$AK$48,3,TRUE)*VLOOKUP(Q176,$AN$45:$AQ$48,3,TRUE)*VLOOKUP(R176,$AH$52:$AK$55,3,TRUE)*VLOOKUP(S176,$AN$52:$AQ$55,3,TRUE)*VLOOKUP(T176,$AH$59:$AK$62,3,TRUE)+RAND()</f>
        <v>0.81867190679341484</v>
      </c>
      <c r="W176" s="25">
        <f ca="1">VLOOKUP(P176,$AH$45:$AK$48,4,TRUE)*VLOOKUP(Q176,$AN$45:$AQ$48,4,TRUE)*VLOOKUP(R176,$AH$52:$AK$55,4,TRUE)*VLOOKUP(S176,$AN$52:$AQ$55,4,TRUE)*VLOOKUP(T176,$AH$59:$AK$62,4,TRUE)+RAND()</f>
        <v>0.7742417153108887</v>
      </c>
      <c r="X176" s="25">
        <f t="shared" ca="1" si="35"/>
        <v>0.81867190679341484</v>
      </c>
      <c r="AA176" s="29">
        <v>58</v>
      </c>
      <c r="AB176" s="22">
        <f t="shared" si="36"/>
        <v>51</v>
      </c>
      <c r="AC176" s="22">
        <f t="shared" si="37"/>
        <v>2.5192999999999999</v>
      </c>
      <c r="AD176" s="22">
        <f t="shared" si="38"/>
        <v>5.2430000000000003</v>
      </c>
      <c r="AE176" s="22">
        <f t="shared" si="39"/>
        <v>10.4483</v>
      </c>
      <c r="AF176" s="22">
        <f t="shared" si="40"/>
        <v>20.2</v>
      </c>
      <c r="AG176" s="22" t="str">
        <f>Table3[[#This Row],[Hair_Phenotype]]</f>
        <v>No_hair</v>
      </c>
      <c r="AH176" s="22" t="str">
        <f>Table3[[#This Row],[heart_rate]]</f>
        <v>Low_PulseRate</v>
      </c>
      <c r="AI176" s="22" t="str">
        <f>Table3[[#This Row],[skin_conductance]]</f>
        <v>High_Conductance</v>
      </c>
      <c r="AJ176" s="22" t="str">
        <f>Table3[[#This Row],[skin_temperature]]</f>
        <v>Low_Temperature</v>
      </c>
      <c r="AK176" s="22" t="str">
        <f>Table3[[#This Row],[cortisol_level]]</f>
        <v>Above_AverageCL</v>
      </c>
      <c r="AL176" s="22" t="str">
        <f>Table3[[#This Row],[Systolic_BP]]</f>
        <v>Range1_LowSystolic</v>
      </c>
      <c r="AM176" s="22" t="str">
        <f>Table3[[#This Row],[Diastolic_BP]]</f>
        <v>VerylowDiSystolic</v>
      </c>
      <c r="AN176" s="22">
        <f ca="1">U176*Table3[[#This Row],[Probabilty hight trauma severity ]]</f>
        <v>3.3079892144712651E-2</v>
      </c>
      <c r="AO176" s="22">
        <f ca="1">V176*Table3[[#This Row],[Probabilty medium trauma severity 2]]</f>
        <v>1.1215430394725774E-15</v>
      </c>
      <c r="AP176" s="22">
        <f ca="1">W176*Table3[[#This Row],[Probabilty low trauma severity 2]]</f>
        <v>3.5831426126715307E-14</v>
      </c>
      <c r="AQ176" s="25">
        <f t="shared" ca="1" si="41"/>
        <v>3.3079892144712651E-2</v>
      </c>
    </row>
    <row r="177" spans="2:43" x14ac:dyDescent="0.25">
      <c r="B177" s="13">
        <v>61</v>
      </c>
      <c r="C177" s="1" t="s">
        <v>38</v>
      </c>
      <c r="D177" s="1" t="s">
        <v>31</v>
      </c>
      <c r="E177" s="1" t="s">
        <v>32</v>
      </c>
      <c r="F177" s="1" t="s">
        <v>33</v>
      </c>
      <c r="G177" s="1" t="s">
        <v>34</v>
      </c>
      <c r="H177" s="1" t="s">
        <v>35</v>
      </c>
      <c r="I177" s="1" t="s">
        <v>36</v>
      </c>
      <c r="J177" s="23">
        <f>VLOOKUP(C177,$AH$70:$AK$73,2,FALSE)*VLOOKUP(D177,$AH$78:$AK$80,2,FALSE)*VLOOKUP(E177,$AM$70:$AP$72,2,FALSE)*VLOOKUP(F177,$AH$85:$AK$87,2,FALSE)*VLOOKUP(G177,$AM$77:$AP$79,2,FALSE)*VLOOKUP(H177,$AH$92:$AK$94,2,FALSE)*VLOOKUP(I177,$AM$85:$AP$87,2,FALSE)</f>
        <v>0.24970408266901351</v>
      </c>
      <c r="K177" s="23">
        <f>VLOOKUP(C177,$AH$70:$AK$73,3,FALSE)*VLOOKUP(D177,$AH$78:$AK$80,3,FALSE)*VLOOKUP(E177,$AM$70:$AP$72,3,FALSE)*VLOOKUP(F177,$AH$85:$AK$87,3,FALSE)*VLOOKUP(G177,$AM$77:$AP$79,3,FALSE)*VLOOKUP(H177,$AH$92:$AK$94,3,FALSE)*VLOOKUP(I177,$AM$85:$AP$87,3,FALSE)</f>
        <v>1.3699542272867921E-15</v>
      </c>
      <c r="L177" s="23">
        <f>VLOOKUP(C177,$AH$70:$AK$73,4,FALSE)*VLOOKUP(D177,$AH$78:$AK$80,4,FALSE)*VLOOKUP(E177,$AM$70:$AP$72,4,FALSE)*VLOOKUP(F177,$AH$85:$AK$87,4,FALSE)*VLOOKUP(G177,$AM$77:$AP$79,4,FALSE)*VLOOKUP(H177,$AH$92:$AK$94,4,FALSE)*VLOOKUP(I177,$AM$85:$AP$87,4,FALSE)</f>
        <v>4.6279379447189266E-14</v>
      </c>
      <c r="M177" s="23">
        <f>MAX(Table3[[#This Row],[Probabilty hight trauma severity ]:[Probabilty low trauma severity 2]])</f>
        <v>0.24970408266901351</v>
      </c>
      <c r="P177" s="22">
        <v>34</v>
      </c>
      <c r="Q177" s="22">
        <v>2.7307999999999999</v>
      </c>
      <c r="R177" s="22">
        <v>5.0401999999999996</v>
      </c>
      <c r="S177" s="22">
        <v>11.133800000000001</v>
      </c>
      <c r="T177" s="22">
        <v>20.204999999999998</v>
      </c>
      <c r="U177" s="25">
        <f ca="1">VLOOKUP(P177,$AH$45:$AK$48,2,TRUE)*VLOOKUP(Q177,$AN$45:$AQ$48,2,TRUE)*VLOOKUP(R177,$AH$52:$AK$55,2,TRUE)*VLOOKUP(S177,$AN$52:$AQ$55,2,TRUE)*VLOOKUP(T177,$AH$59:$AK$62,2,TRUE)+RAND()</f>
        <v>0.69963458112677701</v>
      </c>
      <c r="V177" s="25">
        <f ca="1">VLOOKUP(P177,$AH$45:$AK$48,3,TRUE)*VLOOKUP(Q177,$AN$45:$AQ$48,3,TRUE)*VLOOKUP(R177,$AH$52:$AK$55,3,TRUE)*VLOOKUP(S177,$AN$52:$AQ$55,3,TRUE)*VLOOKUP(T177,$AH$59:$AK$62,3,TRUE)+RAND()</f>
        <v>8.6090706172709197E-2</v>
      </c>
      <c r="W177" s="25">
        <f ca="1">VLOOKUP(P177,$AH$45:$AK$48,4,TRUE)*VLOOKUP(Q177,$AN$45:$AQ$48,4,TRUE)*VLOOKUP(R177,$AH$52:$AK$55,4,TRUE)*VLOOKUP(S177,$AN$52:$AQ$55,4,TRUE)*VLOOKUP(T177,$AH$59:$AK$62,4,TRUE)+RAND()</f>
        <v>0.55669791548568681</v>
      </c>
      <c r="X177" s="25">
        <f t="shared" ca="1" si="35"/>
        <v>0.69963458112677701</v>
      </c>
      <c r="AA177" s="29">
        <v>59</v>
      </c>
      <c r="AB177" s="22">
        <f t="shared" si="36"/>
        <v>34</v>
      </c>
      <c r="AC177" s="22">
        <f t="shared" si="37"/>
        <v>2.7307999999999999</v>
      </c>
      <c r="AD177" s="22">
        <f t="shared" si="38"/>
        <v>5.0401999999999996</v>
      </c>
      <c r="AE177" s="22">
        <f t="shared" si="39"/>
        <v>11.133800000000001</v>
      </c>
      <c r="AF177" s="22">
        <f t="shared" si="40"/>
        <v>20.204999999999998</v>
      </c>
      <c r="AG177" s="22" t="str">
        <f>Table3[[#This Row],[Hair_Phenotype]]</f>
        <v>No_hair</v>
      </c>
      <c r="AH177" s="22" t="str">
        <f>Table3[[#This Row],[heart_rate]]</f>
        <v>Low_PulseRate</v>
      </c>
      <c r="AI177" s="22" t="str">
        <f>Table3[[#This Row],[skin_conductance]]</f>
        <v>High_Conductance</v>
      </c>
      <c r="AJ177" s="22" t="str">
        <f>Table3[[#This Row],[skin_temperature]]</f>
        <v>Low_Temperature</v>
      </c>
      <c r="AK177" s="22" t="str">
        <f>Table3[[#This Row],[cortisol_level]]</f>
        <v>Above_AverageCL</v>
      </c>
      <c r="AL177" s="22" t="str">
        <f>Table3[[#This Row],[Systolic_BP]]</f>
        <v>Range1_LowSystolic</v>
      </c>
      <c r="AM177" s="22" t="str">
        <f>Table3[[#This Row],[Diastolic_BP]]</f>
        <v>VerylowDiSystolic</v>
      </c>
      <c r="AN177" s="22">
        <f ca="1">U177*Table3[[#This Row],[Probabilty hight trauma severity ]]</f>
        <v>0.17470161128378137</v>
      </c>
      <c r="AO177" s="22">
        <f ca="1">V177*Table3[[#This Row],[Probabilty medium trauma severity 2]]</f>
        <v>1.1794032685140809E-16</v>
      </c>
      <c r="AP177" s="22">
        <f ca="1">W177*Table3[[#This Row],[Probabilty low trauma severity 2]]</f>
        <v>2.5763634068221402E-14</v>
      </c>
      <c r="AQ177" s="25">
        <f t="shared" ca="1" si="41"/>
        <v>0.17470161128378137</v>
      </c>
    </row>
    <row r="178" spans="2:43" x14ac:dyDescent="0.25">
      <c r="B178" s="13">
        <v>62</v>
      </c>
      <c r="C178" s="1" t="s">
        <v>38</v>
      </c>
      <c r="D178" s="1" t="s">
        <v>31</v>
      </c>
      <c r="E178" s="1" t="s">
        <v>32</v>
      </c>
      <c r="F178" s="1" t="s">
        <v>33</v>
      </c>
      <c r="G178" s="1" t="s">
        <v>34</v>
      </c>
      <c r="H178" s="1" t="s">
        <v>35</v>
      </c>
      <c r="I178" s="1" t="s">
        <v>36</v>
      </c>
      <c r="J178" s="23">
        <f>VLOOKUP(C178,$AH$70:$AK$73,2,FALSE)*VLOOKUP(D178,$AH$78:$AK$80,2,FALSE)*VLOOKUP(E178,$AM$70:$AP$72,2,FALSE)*VLOOKUP(F178,$AH$85:$AK$87,2,FALSE)*VLOOKUP(G178,$AM$77:$AP$79,2,FALSE)*VLOOKUP(H178,$AH$92:$AK$94,2,FALSE)*VLOOKUP(I178,$AM$85:$AP$87,2,FALSE)</f>
        <v>0.24970408266901351</v>
      </c>
      <c r="K178" s="23">
        <f>VLOOKUP(C178,$AH$70:$AK$73,3,FALSE)*VLOOKUP(D178,$AH$78:$AK$80,3,FALSE)*VLOOKUP(E178,$AM$70:$AP$72,3,FALSE)*VLOOKUP(F178,$AH$85:$AK$87,3,FALSE)*VLOOKUP(G178,$AM$77:$AP$79,3,FALSE)*VLOOKUP(H178,$AH$92:$AK$94,3,FALSE)*VLOOKUP(I178,$AM$85:$AP$87,3,FALSE)</f>
        <v>1.3699542272867921E-15</v>
      </c>
      <c r="L178" s="23">
        <f>VLOOKUP(C178,$AH$70:$AK$73,4,FALSE)*VLOOKUP(D178,$AH$78:$AK$80,4,FALSE)*VLOOKUP(E178,$AM$70:$AP$72,4,FALSE)*VLOOKUP(F178,$AH$85:$AK$87,4,FALSE)*VLOOKUP(G178,$AM$77:$AP$79,4,FALSE)*VLOOKUP(H178,$AH$92:$AK$94,4,FALSE)*VLOOKUP(I178,$AM$85:$AP$87,4,FALSE)</f>
        <v>4.6279379447189266E-14</v>
      </c>
      <c r="M178" s="23">
        <f>MAX(Table3[[#This Row],[Probabilty hight trauma severity ]:[Probabilty low trauma severity 2]])</f>
        <v>0.24970408266901351</v>
      </c>
      <c r="P178" s="22">
        <v>55</v>
      </c>
      <c r="Q178" s="22">
        <v>2.9020999999999999</v>
      </c>
      <c r="R178" s="22">
        <v>5.3305999999999996</v>
      </c>
      <c r="S178" s="22">
        <v>11.444900000000001</v>
      </c>
      <c r="T178" s="22">
        <v>20.212700000000002</v>
      </c>
      <c r="U178" s="25">
        <f ca="1">VLOOKUP(P178,$AH$45:$AK$48,2,TRUE)*VLOOKUP(Q178,$AN$45:$AQ$48,2,TRUE)*VLOOKUP(R178,$AH$52:$AK$55,2,TRUE)*VLOOKUP(S178,$AN$52:$AQ$55,2,TRUE)*VLOOKUP(T178,$AH$59:$AK$62,2,TRUE)+RAND()</f>
        <v>0.44387594378410622</v>
      </c>
      <c r="V178" s="25">
        <f ca="1">VLOOKUP(P178,$AH$45:$AK$48,3,TRUE)*VLOOKUP(Q178,$AN$45:$AQ$48,3,TRUE)*VLOOKUP(R178,$AH$52:$AK$55,3,TRUE)*VLOOKUP(S178,$AN$52:$AQ$55,3,TRUE)*VLOOKUP(T178,$AH$59:$AK$62,3,TRUE)+RAND()</f>
        <v>0.62580772371181925</v>
      </c>
      <c r="W178" s="25">
        <f ca="1">VLOOKUP(P178,$AH$45:$AK$48,4,TRUE)*VLOOKUP(Q178,$AN$45:$AQ$48,4,TRUE)*VLOOKUP(R178,$AH$52:$AK$55,4,TRUE)*VLOOKUP(S178,$AN$52:$AQ$55,4,TRUE)*VLOOKUP(T178,$AH$59:$AK$62,4,TRUE)+RAND()</f>
        <v>0.51375742098779975</v>
      </c>
      <c r="X178" s="25">
        <f t="shared" ca="1" si="35"/>
        <v>0.62580772371181925</v>
      </c>
      <c r="AA178" s="29">
        <v>60</v>
      </c>
      <c r="AB178" s="22">
        <f t="shared" si="36"/>
        <v>55</v>
      </c>
      <c r="AC178" s="22">
        <f t="shared" si="37"/>
        <v>2.9020999999999999</v>
      </c>
      <c r="AD178" s="22">
        <f t="shared" si="38"/>
        <v>5.3305999999999996</v>
      </c>
      <c r="AE178" s="22">
        <f t="shared" si="39"/>
        <v>11.444900000000001</v>
      </c>
      <c r="AF178" s="22">
        <f t="shared" si="40"/>
        <v>20.212700000000002</v>
      </c>
      <c r="AG178" s="22" t="str">
        <f>Table3[[#This Row],[Hair_Phenotype]]</f>
        <v>No_hair</v>
      </c>
      <c r="AH178" s="22" t="str">
        <f>Table3[[#This Row],[heart_rate]]</f>
        <v>Low_PulseRate</v>
      </c>
      <c r="AI178" s="22" t="str">
        <f>Table3[[#This Row],[skin_conductance]]</f>
        <v>High_Conductance</v>
      </c>
      <c r="AJ178" s="22" t="str">
        <f>Table3[[#This Row],[skin_temperature]]</f>
        <v>Low_Temperature</v>
      </c>
      <c r="AK178" s="22" t="str">
        <f>Table3[[#This Row],[cortisol_level]]</f>
        <v>Above_AverageCL</v>
      </c>
      <c r="AL178" s="22" t="str">
        <f>Table3[[#This Row],[Systolic_BP]]</f>
        <v>Range1_LowSystolic</v>
      </c>
      <c r="AM178" s="22" t="str">
        <f>Table3[[#This Row],[Diastolic_BP]]</f>
        <v>VerylowDiSystolic</v>
      </c>
      <c r="AN178" s="22">
        <f ca="1">U178*Table3[[#This Row],[Probabilty hight trauma severity ]]</f>
        <v>0.11083763536145286</v>
      </c>
      <c r="AO178" s="22">
        <f ca="1">V178*Table3[[#This Row],[Probabilty medium trauma severity 2]]</f>
        <v>8.5732793656773162E-16</v>
      </c>
      <c r="AP178" s="22">
        <f ca="1">W178*Table3[[#This Row],[Probabilty low trauma severity 2]]</f>
        <v>2.3776374629703743E-14</v>
      </c>
      <c r="AQ178" s="25">
        <f t="shared" ca="1" si="41"/>
        <v>0.11083763536145286</v>
      </c>
    </row>
    <row r="179" spans="2:43" x14ac:dyDescent="0.25">
      <c r="B179" s="13">
        <v>68</v>
      </c>
      <c r="C179" s="1" t="s">
        <v>38</v>
      </c>
      <c r="D179" s="1" t="s">
        <v>31</v>
      </c>
      <c r="E179" s="1" t="s">
        <v>32</v>
      </c>
      <c r="F179" s="1" t="s">
        <v>33</v>
      </c>
      <c r="G179" s="1" t="s">
        <v>34</v>
      </c>
      <c r="H179" s="1" t="s">
        <v>35</v>
      </c>
      <c r="I179" s="1" t="s">
        <v>36</v>
      </c>
      <c r="J179" s="23">
        <f>VLOOKUP(C179,$AH$70:$AK$73,2,FALSE)*VLOOKUP(D179,$AH$78:$AK$80,2,FALSE)*VLOOKUP(E179,$AM$70:$AP$72,2,FALSE)*VLOOKUP(F179,$AH$85:$AK$87,2,FALSE)*VLOOKUP(G179,$AM$77:$AP$79,2,FALSE)*VLOOKUP(H179,$AH$92:$AK$94,2,FALSE)*VLOOKUP(I179,$AM$85:$AP$87,2,FALSE)</f>
        <v>0.24970408266901351</v>
      </c>
      <c r="K179" s="23">
        <f>VLOOKUP(C179,$AH$70:$AK$73,3,FALSE)*VLOOKUP(D179,$AH$78:$AK$80,3,FALSE)*VLOOKUP(E179,$AM$70:$AP$72,3,FALSE)*VLOOKUP(F179,$AH$85:$AK$87,3,FALSE)*VLOOKUP(G179,$AM$77:$AP$79,3,FALSE)*VLOOKUP(H179,$AH$92:$AK$94,3,FALSE)*VLOOKUP(I179,$AM$85:$AP$87,3,FALSE)</f>
        <v>1.3699542272867921E-15</v>
      </c>
      <c r="L179" s="23">
        <f>VLOOKUP(C179,$AH$70:$AK$73,4,FALSE)*VLOOKUP(D179,$AH$78:$AK$80,4,FALSE)*VLOOKUP(E179,$AM$70:$AP$72,4,FALSE)*VLOOKUP(F179,$AH$85:$AK$87,4,FALSE)*VLOOKUP(G179,$AM$77:$AP$79,4,FALSE)*VLOOKUP(H179,$AH$92:$AK$94,4,FALSE)*VLOOKUP(I179,$AM$85:$AP$87,4,FALSE)</f>
        <v>4.6279379447189266E-14</v>
      </c>
      <c r="M179" s="23">
        <f>MAX(Table3[[#This Row],[Probabilty hight trauma severity ]:[Probabilty low trauma severity 2]])</f>
        <v>0.24970408266901351</v>
      </c>
      <c r="P179" s="22">
        <v>54</v>
      </c>
      <c r="Q179" s="22">
        <v>2.9708000000000001</v>
      </c>
      <c r="R179" s="22">
        <v>5.1172000000000004</v>
      </c>
      <c r="S179" s="22">
        <v>10.8756</v>
      </c>
      <c r="T179" s="22">
        <v>20.213000000000001</v>
      </c>
      <c r="U179" s="25">
        <f ca="1">VLOOKUP(P179,$AH$45:$AK$48,2,TRUE)*VLOOKUP(Q179,$AN$45:$AQ$48,2,TRUE)*VLOOKUP(R179,$AH$52:$AK$55,2,TRUE)*VLOOKUP(S179,$AN$52:$AQ$55,2,TRUE)*VLOOKUP(T179,$AH$59:$AK$62,2,TRUE)+RAND()</f>
        <v>7.2559530143774476E-2</v>
      </c>
      <c r="V179" s="25">
        <f ca="1">VLOOKUP(P179,$AH$45:$AK$48,3,TRUE)*VLOOKUP(Q179,$AN$45:$AQ$48,3,TRUE)*VLOOKUP(R179,$AH$52:$AK$55,3,TRUE)*VLOOKUP(S179,$AN$52:$AQ$55,3,TRUE)*VLOOKUP(T179,$AH$59:$AK$62,3,TRUE)+RAND()</f>
        <v>6.4089358063446067E-2</v>
      </c>
      <c r="W179" s="25">
        <f ca="1">VLOOKUP(P179,$AH$45:$AK$48,4,TRUE)*VLOOKUP(Q179,$AN$45:$AQ$48,4,TRUE)*VLOOKUP(R179,$AH$52:$AK$55,4,TRUE)*VLOOKUP(S179,$AN$52:$AQ$55,4,TRUE)*VLOOKUP(T179,$AH$59:$AK$62,4,TRUE)+RAND()</f>
        <v>0.45246525258461889</v>
      </c>
      <c r="X179" s="25">
        <f t="shared" ca="1" si="35"/>
        <v>0.45246525258461889</v>
      </c>
      <c r="AA179" s="29">
        <v>61</v>
      </c>
      <c r="AB179" s="22">
        <f t="shared" si="36"/>
        <v>54</v>
      </c>
      <c r="AC179" s="22">
        <f t="shared" si="37"/>
        <v>2.9708000000000001</v>
      </c>
      <c r="AD179" s="22">
        <f t="shared" si="38"/>
        <v>5.1172000000000004</v>
      </c>
      <c r="AE179" s="22">
        <f t="shared" si="39"/>
        <v>10.8756</v>
      </c>
      <c r="AF179" s="22">
        <f t="shared" si="40"/>
        <v>20.213000000000001</v>
      </c>
      <c r="AG179" s="22" t="str">
        <f>Table3[[#This Row],[Hair_Phenotype]]</f>
        <v>No_hair</v>
      </c>
      <c r="AH179" s="22" t="str">
        <f>Table3[[#This Row],[heart_rate]]</f>
        <v>Low_PulseRate</v>
      </c>
      <c r="AI179" s="22" t="str">
        <f>Table3[[#This Row],[skin_conductance]]</f>
        <v>High_Conductance</v>
      </c>
      <c r="AJ179" s="22" t="str">
        <f>Table3[[#This Row],[skin_temperature]]</f>
        <v>Low_Temperature</v>
      </c>
      <c r="AK179" s="22" t="str">
        <f>Table3[[#This Row],[cortisol_level]]</f>
        <v>Above_AverageCL</v>
      </c>
      <c r="AL179" s="22" t="str">
        <f>Table3[[#This Row],[Systolic_BP]]</f>
        <v>Range1_LowSystolic</v>
      </c>
      <c r="AM179" s="22" t="str">
        <f>Table3[[#This Row],[Diastolic_BP]]</f>
        <v>VerylowDiSystolic</v>
      </c>
      <c r="AN179" s="22">
        <f ca="1">U179*Table3[[#This Row],[Probabilty hight trauma severity ]]</f>
        <v>1.8118410913445838E-2</v>
      </c>
      <c r="AO179" s="22">
        <f ca="1">V179*Table3[[#This Row],[Probabilty medium trauma severity 2]]</f>
        <v>8.7799487003114793E-17</v>
      </c>
      <c r="AP179" s="22">
        <f ca="1">W179*Table3[[#This Row],[Probabilty low trauma severity 2]]</f>
        <v>2.093981111103191E-14</v>
      </c>
      <c r="AQ179" s="25">
        <f t="shared" ca="1" si="41"/>
        <v>1.8118410913445838E-2</v>
      </c>
    </row>
    <row r="180" spans="2:43" x14ac:dyDescent="0.25">
      <c r="B180" s="13">
        <v>79</v>
      </c>
      <c r="C180" s="1" t="s">
        <v>38</v>
      </c>
      <c r="D180" s="1" t="s">
        <v>31</v>
      </c>
      <c r="E180" s="1" t="s">
        <v>32</v>
      </c>
      <c r="F180" s="1" t="s">
        <v>33</v>
      </c>
      <c r="G180" s="1" t="s">
        <v>34</v>
      </c>
      <c r="H180" s="1" t="s">
        <v>35</v>
      </c>
      <c r="I180" s="1" t="s">
        <v>36</v>
      </c>
      <c r="J180" s="23">
        <f>VLOOKUP(C180,$AH$70:$AK$73,2,FALSE)*VLOOKUP(D180,$AH$78:$AK$80,2,FALSE)*VLOOKUP(E180,$AM$70:$AP$72,2,FALSE)*VLOOKUP(F180,$AH$85:$AK$87,2,FALSE)*VLOOKUP(G180,$AM$77:$AP$79,2,FALSE)*VLOOKUP(H180,$AH$92:$AK$94,2,FALSE)*VLOOKUP(I180,$AM$85:$AP$87,2,FALSE)</f>
        <v>0.24970408266901351</v>
      </c>
      <c r="K180" s="23">
        <f>VLOOKUP(C180,$AH$70:$AK$73,3,FALSE)*VLOOKUP(D180,$AH$78:$AK$80,3,FALSE)*VLOOKUP(E180,$AM$70:$AP$72,3,FALSE)*VLOOKUP(F180,$AH$85:$AK$87,3,FALSE)*VLOOKUP(G180,$AM$77:$AP$79,3,FALSE)*VLOOKUP(H180,$AH$92:$AK$94,3,FALSE)*VLOOKUP(I180,$AM$85:$AP$87,3,FALSE)</f>
        <v>1.3699542272867921E-15</v>
      </c>
      <c r="L180" s="23">
        <f>VLOOKUP(C180,$AH$70:$AK$73,4,FALSE)*VLOOKUP(D180,$AH$78:$AK$80,4,FALSE)*VLOOKUP(E180,$AM$70:$AP$72,4,FALSE)*VLOOKUP(F180,$AH$85:$AK$87,4,FALSE)*VLOOKUP(G180,$AM$77:$AP$79,4,FALSE)*VLOOKUP(H180,$AH$92:$AK$94,4,FALSE)*VLOOKUP(I180,$AM$85:$AP$87,4,FALSE)</f>
        <v>4.6279379447189266E-14</v>
      </c>
      <c r="M180" s="23">
        <f>MAX(Table3[[#This Row],[Probabilty hight trauma severity ]:[Probabilty low trauma severity 2]])</f>
        <v>0.24970408266901351</v>
      </c>
      <c r="P180" s="22">
        <v>39</v>
      </c>
      <c r="Q180" s="22">
        <v>2.1219000000000001</v>
      </c>
      <c r="R180" s="22">
        <v>5.9726999999999997</v>
      </c>
      <c r="S180" s="22">
        <v>11.4642</v>
      </c>
      <c r="T180" s="22">
        <v>20.215399999999999</v>
      </c>
      <c r="U180" s="25">
        <f ca="1">VLOOKUP(P180,$AH$45:$AK$48,2,TRUE)*VLOOKUP(Q180,$AN$45:$AQ$48,2,TRUE)*VLOOKUP(R180,$AH$52:$AK$55,2,TRUE)*VLOOKUP(S180,$AN$52:$AQ$55,2,TRUE)*VLOOKUP(T180,$AH$59:$AK$62,2,TRUE)+RAND()</f>
        <v>0.46913606200276703</v>
      </c>
      <c r="V180" s="25">
        <f ca="1">VLOOKUP(P180,$AH$45:$AK$48,3,TRUE)*VLOOKUP(Q180,$AN$45:$AQ$48,3,TRUE)*VLOOKUP(R180,$AH$52:$AK$55,3,TRUE)*VLOOKUP(S180,$AN$52:$AQ$55,3,TRUE)*VLOOKUP(T180,$AH$59:$AK$62,3,TRUE)+RAND()</f>
        <v>0.67140668827411076</v>
      </c>
      <c r="W180" s="25">
        <f ca="1">VLOOKUP(P180,$AH$45:$AK$48,4,TRUE)*VLOOKUP(Q180,$AN$45:$AQ$48,4,TRUE)*VLOOKUP(R180,$AH$52:$AK$55,4,TRUE)*VLOOKUP(S180,$AN$52:$AQ$55,4,TRUE)*VLOOKUP(T180,$AH$59:$AK$62,4,TRUE)+RAND()</f>
        <v>0.32597907240109514</v>
      </c>
      <c r="X180" s="25">
        <f t="shared" ca="1" si="35"/>
        <v>0.67140668827411076</v>
      </c>
      <c r="AA180" s="29">
        <v>62</v>
      </c>
      <c r="AB180" s="22">
        <f t="shared" si="36"/>
        <v>39</v>
      </c>
      <c r="AC180" s="22">
        <f t="shared" si="37"/>
        <v>2.1219000000000001</v>
      </c>
      <c r="AD180" s="22">
        <f t="shared" si="38"/>
        <v>5.9726999999999997</v>
      </c>
      <c r="AE180" s="22">
        <f t="shared" si="39"/>
        <v>11.4642</v>
      </c>
      <c r="AF180" s="22">
        <f t="shared" si="40"/>
        <v>20.215399999999999</v>
      </c>
      <c r="AG180" s="22" t="str">
        <f>Table3[[#This Row],[Hair_Phenotype]]</f>
        <v>No_hair</v>
      </c>
      <c r="AH180" s="22" t="str">
        <f>Table3[[#This Row],[heart_rate]]</f>
        <v>Low_PulseRate</v>
      </c>
      <c r="AI180" s="22" t="str">
        <f>Table3[[#This Row],[skin_conductance]]</f>
        <v>High_Conductance</v>
      </c>
      <c r="AJ180" s="22" t="str">
        <f>Table3[[#This Row],[skin_temperature]]</f>
        <v>Low_Temperature</v>
      </c>
      <c r="AK180" s="22" t="str">
        <f>Table3[[#This Row],[cortisol_level]]</f>
        <v>Above_AverageCL</v>
      </c>
      <c r="AL180" s="22" t="str">
        <f>Table3[[#This Row],[Systolic_BP]]</f>
        <v>Range1_LowSystolic</v>
      </c>
      <c r="AM180" s="22" t="str">
        <f>Table3[[#This Row],[Diastolic_BP]]</f>
        <v>VerylowDiSystolic</v>
      </c>
      <c r="AN180" s="22">
        <f ca="1">U180*Table3[[#This Row],[Probabilty hight trauma severity ]]</f>
        <v>0.11714519000935439</v>
      </c>
      <c r="AO180" s="22">
        <f ca="1">V180*Table3[[#This Row],[Probabilty medium trauma severity 2]]</f>
        <v>9.1979643082974355E-16</v>
      </c>
      <c r="AP180" s="22">
        <f ca="1">W180*Table3[[#This Row],[Probabilty low trauma severity 2]]</f>
        <v>1.5086109183493065E-14</v>
      </c>
      <c r="AQ180" s="25">
        <f t="shared" ca="1" si="41"/>
        <v>0.11714519000935439</v>
      </c>
    </row>
    <row r="181" spans="2:43" x14ac:dyDescent="0.25">
      <c r="B181" s="13">
        <v>88</v>
      </c>
      <c r="C181" s="1" t="s">
        <v>38</v>
      </c>
      <c r="D181" s="1" t="s">
        <v>31</v>
      </c>
      <c r="E181" s="1" t="s">
        <v>32</v>
      </c>
      <c r="F181" s="1" t="s">
        <v>33</v>
      </c>
      <c r="G181" s="1" t="s">
        <v>34</v>
      </c>
      <c r="H181" s="1" t="s">
        <v>35</v>
      </c>
      <c r="I181" s="1" t="s">
        <v>36</v>
      </c>
      <c r="J181" s="23">
        <f>VLOOKUP(C181,$AH$70:$AK$73,2,FALSE)*VLOOKUP(D181,$AH$78:$AK$80,2,FALSE)*VLOOKUP(E181,$AM$70:$AP$72,2,FALSE)*VLOOKUP(F181,$AH$85:$AK$87,2,FALSE)*VLOOKUP(G181,$AM$77:$AP$79,2,FALSE)*VLOOKUP(H181,$AH$92:$AK$94,2,FALSE)*VLOOKUP(I181,$AM$85:$AP$87,2,FALSE)</f>
        <v>0.24970408266901351</v>
      </c>
      <c r="K181" s="23">
        <f>VLOOKUP(C181,$AH$70:$AK$73,3,FALSE)*VLOOKUP(D181,$AH$78:$AK$80,3,FALSE)*VLOOKUP(E181,$AM$70:$AP$72,3,FALSE)*VLOOKUP(F181,$AH$85:$AK$87,3,FALSE)*VLOOKUP(G181,$AM$77:$AP$79,3,FALSE)*VLOOKUP(H181,$AH$92:$AK$94,3,FALSE)*VLOOKUP(I181,$AM$85:$AP$87,3,FALSE)</f>
        <v>1.3699542272867921E-15</v>
      </c>
      <c r="L181" s="23">
        <f>VLOOKUP(C181,$AH$70:$AK$73,4,FALSE)*VLOOKUP(D181,$AH$78:$AK$80,4,FALSE)*VLOOKUP(E181,$AM$70:$AP$72,4,FALSE)*VLOOKUP(F181,$AH$85:$AK$87,4,FALSE)*VLOOKUP(G181,$AM$77:$AP$79,4,FALSE)*VLOOKUP(H181,$AH$92:$AK$94,4,FALSE)*VLOOKUP(I181,$AM$85:$AP$87,4,FALSE)</f>
        <v>4.6279379447189266E-14</v>
      </c>
      <c r="M181" s="23">
        <f>MAX(Table3[[#This Row],[Probabilty hight trauma severity ]:[Probabilty low trauma severity 2]])</f>
        <v>0.24970408266901351</v>
      </c>
      <c r="P181" s="22">
        <v>56</v>
      </c>
      <c r="Q181" s="22">
        <v>2.2867999999999999</v>
      </c>
      <c r="R181" s="22">
        <v>5.5205000000000002</v>
      </c>
      <c r="S181" s="22">
        <v>11.8263</v>
      </c>
      <c r="T181" s="22">
        <v>20.217400000000001</v>
      </c>
      <c r="U181" s="25">
        <f ca="1">VLOOKUP(P181,$AH$45:$AK$48,2,TRUE)*VLOOKUP(Q181,$AN$45:$AQ$48,2,TRUE)*VLOOKUP(R181,$AH$52:$AK$55,2,TRUE)*VLOOKUP(S181,$AN$52:$AQ$55,2,TRUE)*VLOOKUP(T181,$AH$59:$AK$62,2,TRUE)+RAND()</f>
        <v>0.80000529077704907</v>
      </c>
      <c r="V181" s="25">
        <f ca="1">VLOOKUP(P181,$AH$45:$AK$48,3,TRUE)*VLOOKUP(Q181,$AN$45:$AQ$48,3,TRUE)*VLOOKUP(R181,$AH$52:$AK$55,3,TRUE)*VLOOKUP(S181,$AN$52:$AQ$55,3,TRUE)*VLOOKUP(T181,$AH$59:$AK$62,3,TRUE)+RAND()</f>
        <v>0.96754725737436642</v>
      </c>
      <c r="W181" s="25">
        <f ca="1">VLOOKUP(P181,$AH$45:$AK$48,4,TRUE)*VLOOKUP(Q181,$AN$45:$AQ$48,4,TRUE)*VLOOKUP(R181,$AH$52:$AK$55,4,TRUE)*VLOOKUP(S181,$AN$52:$AQ$55,4,TRUE)*VLOOKUP(T181,$AH$59:$AK$62,4,TRUE)+RAND()</f>
        <v>0.99757529462911576</v>
      </c>
      <c r="X181" s="25">
        <f t="shared" ca="1" si="35"/>
        <v>0.99757529462911576</v>
      </c>
      <c r="AA181" s="29">
        <v>63</v>
      </c>
      <c r="AB181" s="22">
        <f t="shared" si="36"/>
        <v>56</v>
      </c>
      <c r="AC181" s="22">
        <f t="shared" si="37"/>
        <v>2.2867999999999999</v>
      </c>
      <c r="AD181" s="22">
        <f t="shared" si="38"/>
        <v>5.5205000000000002</v>
      </c>
      <c r="AE181" s="22">
        <f t="shared" si="39"/>
        <v>11.8263</v>
      </c>
      <c r="AF181" s="22">
        <f t="shared" si="40"/>
        <v>20.217400000000001</v>
      </c>
      <c r="AG181" s="22" t="str">
        <f>Table3[[#This Row],[Hair_Phenotype]]</f>
        <v>No_hair</v>
      </c>
      <c r="AH181" s="22" t="str">
        <f>Table3[[#This Row],[heart_rate]]</f>
        <v>Low_PulseRate</v>
      </c>
      <c r="AI181" s="22" t="str">
        <f>Table3[[#This Row],[skin_conductance]]</f>
        <v>High_Conductance</v>
      </c>
      <c r="AJ181" s="22" t="str">
        <f>Table3[[#This Row],[skin_temperature]]</f>
        <v>Low_Temperature</v>
      </c>
      <c r="AK181" s="22" t="str">
        <f>Table3[[#This Row],[cortisol_level]]</f>
        <v>Above_AverageCL</v>
      </c>
      <c r="AL181" s="22" t="str">
        <f>Table3[[#This Row],[Systolic_BP]]</f>
        <v>Range1_LowSystolic</v>
      </c>
      <c r="AM181" s="22" t="str">
        <f>Table3[[#This Row],[Diastolic_BP]]</f>
        <v>VerylowDiSystolic</v>
      </c>
      <c r="AN181" s="22">
        <f ca="1">U181*Table3[[#This Row],[Probabilty hight trauma severity ]]</f>
        <v>0.19976458726384044</v>
      </c>
      <c r="AO181" s="22">
        <f ca="1">V181*Table3[[#This Row],[Probabilty medium trauma severity 2]]</f>
        <v>1.3254954553397551E-15</v>
      </c>
      <c r="AP181" s="22">
        <f ca="1">W181*Table3[[#This Row],[Probabilty low trauma severity 2]]</f>
        <v>4.6167165587282476E-14</v>
      </c>
      <c r="AQ181" s="25">
        <f t="shared" ca="1" si="41"/>
        <v>0.19976458726384044</v>
      </c>
    </row>
    <row r="182" spans="2:43" x14ac:dyDescent="0.25">
      <c r="B182" s="13">
        <v>91</v>
      </c>
      <c r="C182" s="1" t="s">
        <v>38</v>
      </c>
      <c r="D182" s="1" t="s">
        <v>31</v>
      </c>
      <c r="E182" s="1" t="s">
        <v>32</v>
      </c>
      <c r="F182" s="1" t="s">
        <v>33</v>
      </c>
      <c r="G182" s="1" t="s">
        <v>34</v>
      </c>
      <c r="H182" s="1" t="s">
        <v>35</v>
      </c>
      <c r="I182" s="1" t="s">
        <v>36</v>
      </c>
      <c r="J182" s="23">
        <f>VLOOKUP(C182,$AH$70:$AK$73,2,FALSE)*VLOOKUP(D182,$AH$78:$AK$80,2,FALSE)*VLOOKUP(E182,$AM$70:$AP$72,2,FALSE)*VLOOKUP(F182,$AH$85:$AK$87,2,FALSE)*VLOOKUP(G182,$AM$77:$AP$79,2,FALSE)*VLOOKUP(H182,$AH$92:$AK$94,2,FALSE)*VLOOKUP(I182,$AM$85:$AP$87,2,FALSE)</f>
        <v>0.24970408266901351</v>
      </c>
      <c r="K182" s="23">
        <f>VLOOKUP(C182,$AH$70:$AK$73,3,FALSE)*VLOOKUP(D182,$AH$78:$AK$80,3,FALSE)*VLOOKUP(E182,$AM$70:$AP$72,3,FALSE)*VLOOKUP(F182,$AH$85:$AK$87,3,FALSE)*VLOOKUP(G182,$AM$77:$AP$79,3,FALSE)*VLOOKUP(H182,$AH$92:$AK$94,3,FALSE)*VLOOKUP(I182,$AM$85:$AP$87,3,FALSE)</f>
        <v>1.3699542272867921E-15</v>
      </c>
      <c r="L182" s="23">
        <f>VLOOKUP(C182,$AH$70:$AK$73,4,FALSE)*VLOOKUP(D182,$AH$78:$AK$80,4,FALSE)*VLOOKUP(E182,$AM$70:$AP$72,4,FALSE)*VLOOKUP(F182,$AH$85:$AK$87,4,FALSE)*VLOOKUP(G182,$AM$77:$AP$79,4,FALSE)*VLOOKUP(H182,$AH$92:$AK$94,4,FALSE)*VLOOKUP(I182,$AM$85:$AP$87,4,FALSE)</f>
        <v>4.6279379447189266E-14</v>
      </c>
      <c r="M182" s="23">
        <f>MAX(Table3[[#This Row],[Probabilty hight trauma severity ]:[Probabilty low trauma severity 2]])</f>
        <v>0.24970408266901351</v>
      </c>
      <c r="P182" s="22">
        <v>39</v>
      </c>
      <c r="Q182" s="22">
        <v>2.6579999999999999</v>
      </c>
      <c r="R182" s="22">
        <v>5.9132999999999996</v>
      </c>
      <c r="S182" s="22">
        <v>11.580399999999999</v>
      </c>
      <c r="T182" s="22">
        <v>20.2226</v>
      </c>
      <c r="U182" s="25">
        <f ca="1">VLOOKUP(P182,$AH$45:$AK$48,2,TRUE)*VLOOKUP(Q182,$AN$45:$AQ$48,2,TRUE)*VLOOKUP(R182,$AH$52:$AK$55,2,TRUE)*VLOOKUP(S182,$AN$52:$AQ$55,2,TRUE)*VLOOKUP(T182,$AH$59:$AK$62,2,TRUE)+RAND()</f>
        <v>0.15456386494515073</v>
      </c>
      <c r="V182" s="25">
        <f ca="1">VLOOKUP(P182,$AH$45:$AK$48,3,TRUE)*VLOOKUP(Q182,$AN$45:$AQ$48,3,TRUE)*VLOOKUP(R182,$AH$52:$AK$55,3,TRUE)*VLOOKUP(S182,$AN$52:$AQ$55,3,TRUE)*VLOOKUP(T182,$AH$59:$AK$62,3,TRUE)+RAND()</f>
        <v>0.26324941338082986</v>
      </c>
      <c r="W182" s="25">
        <f ca="1">VLOOKUP(P182,$AH$45:$AK$48,4,TRUE)*VLOOKUP(Q182,$AN$45:$AQ$48,4,TRUE)*VLOOKUP(R182,$AH$52:$AK$55,4,TRUE)*VLOOKUP(S182,$AN$52:$AQ$55,4,TRUE)*VLOOKUP(T182,$AH$59:$AK$62,4,TRUE)+RAND()</f>
        <v>0.62393970003036703</v>
      </c>
      <c r="X182" s="25">
        <f t="shared" ca="1" si="35"/>
        <v>0.62393970003036703</v>
      </c>
      <c r="AA182" s="29">
        <v>64</v>
      </c>
      <c r="AB182" s="22">
        <f t="shared" si="36"/>
        <v>39</v>
      </c>
      <c r="AC182" s="22">
        <f t="shared" si="37"/>
        <v>2.6579999999999999</v>
      </c>
      <c r="AD182" s="22">
        <f t="shared" si="38"/>
        <v>5.9132999999999996</v>
      </c>
      <c r="AE182" s="22">
        <f t="shared" si="39"/>
        <v>11.580399999999999</v>
      </c>
      <c r="AF182" s="22">
        <f t="shared" si="40"/>
        <v>20.2226</v>
      </c>
      <c r="AG182" s="22" t="str">
        <f>Table3[[#This Row],[Hair_Phenotype]]</f>
        <v>No_hair</v>
      </c>
      <c r="AH182" s="22" t="str">
        <f>Table3[[#This Row],[heart_rate]]</f>
        <v>Low_PulseRate</v>
      </c>
      <c r="AI182" s="22" t="str">
        <f>Table3[[#This Row],[skin_conductance]]</f>
        <v>High_Conductance</v>
      </c>
      <c r="AJ182" s="22" t="str">
        <f>Table3[[#This Row],[skin_temperature]]</f>
        <v>Low_Temperature</v>
      </c>
      <c r="AK182" s="22" t="str">
        <f>Table3[[#This Row],[cortisol_level]]</f>
        <v>Above_AverageCL</v>
      </c>
      <c r="AL182" s="22" t="str">
        <f>Table3[[#This Row],[Systolic_BP]]</f>
        <v>Range1_LowSystolic</v>
      </c>
      <c r="AM182" s="22" t="str">
        <f>Table3[[#This Row],[Diastolic_BP]]</f>
        <v>VerylowDiSystolic</v>
      </c>
      <c r="AN182" s="22">
        <f ca="1">U182*Table3[[#This Row],[Probabilty hight trauma severity ]]</f>
        <v>3.8595228109906156E-2</v>
      </c>
      <c r="AO182" s="22">
        <f ca="1">V182*Table3[[#This Row],[Probabilty medium trauma severity 2]]</f>
        <v>3.6063964669183611E-16</v>
      </c>
      <c r="AP182" s="22">
        <f ca="1">W182*Table3[[#This Row],[Probabilty low trauma severity 2]]</f>
        <v>2.8875542129870802E-14</v>
      </c>
      <c r="AQ182" s="25">
        <f t="shared" ca="1" si="41"/>
        <v>3.8595228109906156E-2</v>
      </c>
    </row>
    <row r="183" spans="2:43" x14ac:dyDescent="0.25">
      <c r="B183" s="13">
        <v>8</v>
      </c>
      <c r="C183" s="1" t="s">
        <v>29</v>
      </c>
      <c r="D183" s="1" t="s">
        <v>22</v>
      </c>
      <c r="E183" s="1" t="s">
        <v>23</v>
      </c>
      <c r="F183" s="1" t="s">
        <v>24</v>
      </c>
      <c r="G183" s="1" t="s">
        <v>25</v>
      </c>
      <c r="H183" s="1" t="s">
        <v>26</v>
      </c>
      <c r="I183" s="1" t="s">
        <v>27</v>
      </c>
      <c r="J183" s="23">
        <f>VLOOKUP(C183,$AH$70:$AK$73,2,FALSE)*VLOOKUP(D183,$AH$78:$AK$80,2,FALSE)*VLOOKUP(E183,$AM$70:$AP$72,2,FALSE)*VLOOKUP(F183,$AH$85:$AK$87,2,FALSE)*VLOOKUP(G183,$AM$77:$AP$79,2,FALSE)*VLOOKUP(H183,$AH$92:$AK$94,2,FALSE)*VLOOKUP(I183,$AM$85:$AP$87,2,FALSE)</f>
        <v>5.0834833771381876E-18</v>
      </c>
      <c r="K183" s="23">
        <f>VLOOKUP(C183,$AH$70:$AK$73,3,FALSE)*VLOOKUP(D183,$AH$78:$AK$80,3,FALSE)*VLOOKUP(E183,$AM$70:$AP$72,3,FALSE)*VLOOKUP(F183,$AH$85:$AK$87,3,FALSE)*VLOOKUP(G183,$AM$77:$AP$79,3,FALSE)*VLOOKUP(H183,$AH$92:$AK$94,3,FALSE)*VLOOKUP(I183,$AM$85:$AP$87,3,FALSE)</f>
        <v>7.9908216194146098E-20</v>
      </c>
      <c r="L183" s="23">
        <f>VLOOKUP(C183,$AH$70:$AK$73,4,FALSE)*VLOOKUP(D183,$AH$78:$AK$80,4,FALSE)*VLOOKUP(E183,$AM$70:$AP$72,4,FALSE)*VLOOKUP(F183,$AH$85:$AK$87,4,FALSE)*VLOOKUP(G183,$AM$77:$AP$79,4,FALSE)*VLOOKUP(H183,$AH$92:$AK$94,4,FALSE)*VLOOKUP(I183,$AM$85:$AP$87,4,FALSE)</f>
        <v>0.22271759449846526</v>
      </c>
      <c r="M183" s="23">
        <f>MAX(Table3[[#This Row],[Probabilty hight trauma severity ]:[Probabilty low trauma severity 2]])</f>
        <v>0.22271759449846526</v>
      </c>
      <c r="P183" s="22">
        <v>44</v>
      </c>
      <c r="Q183" s="22">
        <v>2.1349999999999998</v>
      </c>
      <c r="R183" s="22">
        <v>5.5419999999999998</v>
      </c>
      <c r="S183" s="22">
        <v>11.845700000000001</v>
      </c>
      <c r="T183" s="22">
        <v>20.226900000000001</v>
      </c>
      <c r="U183" s="25">
        <f ca="1">VLOOKUP(P183,$AH$45:$AK$48,2,TRUE)*VLOOKUP(Q183,$AN$45:$AQ$48,2,TRUE)*VLOOKUP(R183,$AH$52:$AK$55,2,TRUE)*VLOOKUP(S183,$AN$52:$AQ$55,2,TRUE)*VLOOKUP(T183,$AH$59:$AK$62,2,TRUE)+RAND()</f>
        <v>7.2890210117934839E-2</v>
      </c>
      <c r="V183" s="25">
        <f ca="1">VLOOKUP(P183,$AH$45:$AK$48,3,TRUE)*VLOOKUP(Q183,$AN$45:$AQ$48,3,TRUE)*VLOOKUP(R183,$AH$52:$AK$55,3,TRUE)*VLOOKUP(S183,$AN$52:$AQ$55,3,TRUE)*VLOOKUP(T183,$AH$59:$AK$62,3,TRUE)+RAND()</f>
        <v>0.14272253227389342</v>
      </c>
      <c r="W183" s="25">
        <f ca="1">VLOOKUP(P183,$AH$45:$AK$48,4,TRUE)*VLOOKUP(Q183,$AN$45:$AQ$48,4,TRUE)*VLOOKUP(R183,$AH$52:$AK$55,4,TRUE)*VLOOKUP(S183,$AN$52:$AQ$55,4,TRUE)*VLOOKUP(T183,$AH$59:$AK$62,4,TRUE)+RAND()</f>
        <v>0.49140551614746464</v>
      </c>
      <c r="X183" s="25">
        <f t="shared" ca="1" si="35"/>
        <v>0.49140551614746464</v>
      </c>
      <c r="AA183" s="29">
        <v>65</v>
      </c>
      <c r="AB183" s="22">
        <f t="shared" si="36"/>
        <v>44</v>
      </c>
      <c r="AC183" s="22">
        <f t="shared" si="37"/>
        <v>2.1349999999999998</v>
      </c>
      <c r="AD183" s="22">
        <f t="shared" si="38"/>
        <v>5.5419999999999998</v>
      </c>
      <c r="AE183" s="22">
        <f t="shared" si="39"/>
        <v>11.845700000000001</v>
      </c>
      <c r="AF183" s="22">
        <f t="shared" si="40"/>
        <v>20.226900000000001</v>
      </c>
      <c r="AG183" s="22" t="str">
        <f>Table3[[#This Row],[Hair_Phenotype]]</f>
        <v>Wavy_hair</v>
      </c>
      <c r="AH183" s="22" t="str">
        <f>Table3[[#This Row],[heart_rate]]</f>
        <v>High_PulseRate</v>
      </c>
      <c r="AI183" s="22" t="str">
        <f>Table3[[#This Row],[skin_conductance]]</f>
        <v>Low_Conductance</v>
      </c>
      <c r="AJ183" s="22" t="str">
        <f>Table3[[#This Row],[skin_temperature]]</f>
        <v>Fever</v>
      </c>
      <c r="AK183" s="22" t="str">
        <f>Table3[[#This Row],[cortisol_level]]</f>
        <v>Below_AverageCL</v>
      </c>
      <c r="AL183" s="22" t="str">
        <f>Table3[[#This Row],[Systolic_BP]]</f>
        <v>Range3_LowSystolic</v>
      </c>
      <c r="AM183" s="22" t="str">
        <f>Table3[[#This Row],[Diastolic_BP]]</f>
        <v>LowDiSystolic</v>
      </c>
      <c r="AN183" s="22">
        <f ca="1">U183*Table3[[#This Row],[Probabilty hight trauma severity ]]</f>
        <v>3.7053617149063148E-19</v>
      </c>
      <c r="AO183" s="22">
        <f ca="1">V183*Table3[[#This Row],[Probabilty medium trauma severity 2]]</f>
        <v>1.140470296471827E-20</v>
      </c>
      <c r="AP183" s="22">
        <f ca="1">W183*Table3[[#This Row],[Probabilty low trauma severity 2]]</f>
        <v>0.10944465447964005</v>
      </c>
      <c r="AQ183" s="25">
        <f t="shared" ca="1" si="41"/>
        <v>0.10944465447964005</v>
      </c>
    </row>
    <row r="184" spans="2:43" x14ac:dyDescent="0.25">
      <c r="B184" s="13">
        <v>14</v>
      </c>
      <c r="C184" s="1" t="s">
        <v>29</v>
      </c>
      <c r="D184" s="1" t="s">
        <v>22</v>
      </c>
      <c r="E184" s="1" t="s">
        <v>23</v>
      </c>
      <c r="F184" s="1" t="s">
        <v>24</v>
      </c>
      <c r="G184" s="1" t="s">
        <v>25</v>
      </c>
      <c r="H184" s="1" t="s">
        <v>26</v>
      </c>
      <c r="I184" s="1" t="s">
        <v>27</v>
      </c>
      <c r="J184" s="23">
        <f>VLOOKUP(C184,$AH$70:$AK$73,2,FALSE)*VLOOKUP(D184,$AH$78:$AK$80,2,FALSE)*VLOOKUP(E184,$AM$70:$AP$72,2,FALSE)*VLOOKUP(F184,$AH$85:$AK$87,2,FALSE)*VLOOKUP(G184,$AM$77:$AP$79,2,FALSE)*VLOOKUP(H184,$AH$92:$AK$94,2,FALSE)*VLOOKUP(I184,$AM$85:$AP$87,2,FALSE)</f>
        <v>5.0834833771381876E-18</v>
      </c>
      <c r="K184" s="23">
        <f>VLOOKUP(C184,$AH$70:$AK$73,3,FALSE)*VLOOKUP(D184,$AH$78:$AK$80,3,FALSE)*VLOOKUP(E184,$AM$70:$AP$72,3,FALSE)*VLOOKUP(F184,$AH$85:$AK$87,3,FALSE)*VLOOKUP(G184,$AM$77:$AP$79,3,FALSE)*VLOOKUP(H184,$AH$92:$AK$94,3,FALSE)*VLOOKUP(I184,$AM$85:$AP$87,3,FALSE)</f>
        <v>7.9908216194146098E-20</v>
      </c>
      <c r="L184" s="23">
        <f>VLOOKUP(C184,$AH$70:$AK$73,4,FALSE)*VLOOKUP(D184,$AH$78:$AK$80,4,FALSE)*VLOOKUP(E184,$AM$70:$AP$72,4,FALSE)*VLOOKUP(F184,$AH$85:$AK$87,4,FALSE)*VLOOKUP(G184,$AM$77:$AP$79,4,FALSE)*VLOOKUP(H184,$AH$92:$AK$94,4,FALSE)*VLOOKUP(I184,$AM$85:$AP$87,4,FALSE)</f>
        <v>0.22271759449846526</v>
      </c>
      <c r="M184" s="23">
        <f>MAX(Table3[[#This Row],[Probabilty hight trauma severity ]:[Probabilty low trauma severity 2]])</f>
        <v>0.22271759449846526</v>
      </c>
      <c r="P184" s="22">
        <v>46</v>
      </c>
      <c r="Q184" s="22">
        <v>2.9272999999999998</v>
      </c>
      <c r="R184" s="22">
        <v>5.1944999999999997</v>
      </c>
      <c r="S184" s="22">
        <v>10.143599999999999</v>
      </c>
      <c r="T184" s="22">
        <v>20.227699999999999</v>
      </c>
      <c r="U184" s="25">
        <f ca="1">VLOOKUP(P184,$AH$45:$AK$48,2,TRUE)*VLOOKUP(Q184,$AN$45:$AQ$48,2,TRUE)*VLOOKUP(R184,$AH$52:$AK$55,2,TRUE)*VLOOKUP(S184,$AN$52:$AQ$55,2,TRUE)*VLOOKUP(T184,$AH$59:$AK$62,2,TRUE)+RAND()</f>
        <v>0.69825625166154193</v>
      </c>
      <c r="V184" s="25">
        <f ca="1">VLOOKUP(P184,$AH$45:$AK$48,3,TRUE)*VLOOKUP(Q184,$AN$45:$AQ$48,3,TRUE)*VLOOKUP(R184,$AH$52:$AK$55,3,TRUE)*VLOOKUP(S184,$AN$52:$AQ$55,3,TRUE)*VLOOKUP(T184,$AH$59:$AK$62,3,TRUE)+RAND()</f>
        <v>0.78527451556098171</v>
      </c>
      <c r="W184" s="25">
        <f ca="1">VLOOKUP(P184,$AH$45:$AK$48,4,TRUE)*VLOOKUP(Q184,$AN$45:$AQ$48,4,TRUE)*VLOOKUP(R184,$AH$52:$AK$55,4,TRUE)*VLOOKUP(S184,$AN$52:$AQ$55,4,TRUE)*VLOOKUP(T184,$AH$59:$AK$62,4,TRUE)+RAND()</f>
        <v>0.28578678728040008</v>
      </c>
      <c r="X184" s="25">
        <f t="shared" ref="X184:X218" ca="1" si="42">MAX(U184:W184)</f>
        <v>0.78527451556098171</v>
      </c>
      <c r="AA184" s="29">
        <v>66</v>
      </c>
      <c r="AB184" s="22">
        <f t="shared" ref="AB184:AB217" si="43">P184</f>
        <v>46</v>
      </c>
      <c r="AC184" s="22">
        <f t="shared" ref="AC184:AC217" si="44">Q184</f>
        <v>2.9272999999999998</v>
      </c>
      <c r="AD184" s="22">
        <f t="shared" ref="AD184:AD217" si="45">R184</f>
        <v>5.1944999999999997</v>
      </c>
      <c r="AE184" s="22">
        <f t="shared" ref="AE184:AE217" si="46">S184</f>
        <v>10.143599999999999</v>
      </c>
      <c r="AF184" s="22">
        <f t="shared" ref="AF184:AF217" si="47">T184</f>
        <v>20.227699999999999</v>
      </c>
      <c r="AG184" s="22" t="str">
        <f>Table3[[#This Row],[Hair_Phenotype]]</f>
        <v>Wavy_hair</v>
      </c>
      <c r="AH184" s="22" t="str">
        <f>Table3[[#This Row],[heart_rate]]</f>
        <v>High_PulseRate</v>
      </c>
      <c r="AI184" s="22" t="str">
        <f>Table3[[#This Row],[skin_conductance]]</f>
        <v>Low_Conductance</v>
      </c>
      <c r="AJ184" s="22" t="str">
        <f>Table3[[#This Row],[skin_temperature]]</f>
        <v>Fever</v>
      </c>
      <c r="AK184" s="22" t="str">
        <f>Table3[[#This Row],[cortisol_level]]</f>
        <v>Below_AverageCL</v>
      </c>
      <c r="AL184" s="22" t="str">
        <f>Table3[[#This Row],[Systolic_BP]]</f>
        <v>Range3_LowSystolic</v>
      </c>
      <c r="AM184" s="22" t="str">
        <f>Table3[[#This Row],[Diastolic_BP]]</f>
        <v>LowDiSystolic</v>
      </c>
      <c r="AN184" s="22">
        <f ca="1">U184*Table3[[#This Row],[Probabilty hight trauma severity ]]</f>
        <v>3.5495740483042678E-18</v>
      </c>
      <c r="AO184" s="22">
        <f ca="1">V184*Table3[[#This Row],[Probabilty medium trauma severity 2]]</f>
        <v>6.2749885761200275E-20</v>
      </c>
      <c r="AP184" s="22">
        <f ca="1">W184*Table3[[#This Row],[Probabilty low trauma severity 2]]</f>
        <v>6.3649745802535296E-2</v>
      </c>
      <c r="AQ184" s="25">
        <f t="shared" ref="AQ184:AQ217" ca="1" si="48">MAX(AN184:AP184)</f>
        <v>6.3649745802535296E-2</v>
      </c>
    </row>
    <row r="185" spans="2:43" x14ac:dyDescent="0.25">
      <c r="B185" s="13">
        <v>20</v>
      </c>
      <c r="C185" s="1" t="s">
        <v>29</v>
      </c>
      <c r="D185" s="1" t="s">
        <v>22</v>
      </c>
      <c r="E185" s="1" t="s">
        <v>23</v>
      </c>
      <c r="F185" s="1" t="s">
        <v>24</v>
      </c>
      <c r="G185" s="1" t="s">
        <v>25</v>
      </c>
      <c r="H185" s="1" t="s">
        <v>26</v>
      </c>
      <c r="I185" s="1" t="s">
        <v>27</v>
      </c>
      <c r="J185" s="23">
        <f>VLOOKUP(C185,$AH$70:$AK$73,2,FALSE)*VLOOKUP(D185,$AH$78:$AK$80,2,FALSE)*VLOOKUP(E185,$AM$70:$AP$72,2,FALSE)*VLOOKUP(F185,$AH$85:$AK$87,2,FALSE)*VLOOKUP(G185,$AM$77:$AP$79,2,FALSE)*VLOOKUP(H185,$AH$92:$AK$94,2,FALSE)*VLOOKUP(I185,$AM$85:$AP$87,2,FALSE)</f>
        <v>5.0834833771381876E-18</v>
      </c>
      <c r="K185" s="23">
        <f>VLOOKUP(C185,$AH$70:$AK$73,3,FALSE)*VLOOKUP(D185,$AH$78:$AK$80,3,FALSE)*VLOOKUP(E185,$AM$70:$AP$72,3,FALSE)*VLOOKUP(F185,$AH$85:$AK$87,3,FALSE)*VLOOKUP(G185,$AM$77:$AP$79,3,FALSE)*VLOOKUP(H185,$AH$92:$AK$94,3,FALSE)*VLOOKUP(I185,$AM$85:$AP$87,3,FALSE)</f>
        <v>7.9908216194146098E-20</v>
      </c>
      <c r="L185" s="23">
        <f>VLOOKUP(C185,$AH$70:$AK$73,4,FALSE)*VLOOKUP(D185,$AH$78:$AK$80,4,FALSE)*VLOOKUP(E185,$AM$70:$AP$72,4,FALSE)*VLOOKUP(F185,$AH$85:$AK$87,4,FALSE)*VLOOKUP(G185,$AM$77:$AP$79,4,FALSE)*VLOOKUP(H185,$AH$92:$AK$94,4,FALSE)*VLOOKUP(I185,$AM$85:$AP$87,4,FALSE)</f>
        <v>0.22271759449846526</v>
      </c>
      <c r="M185" s="23">
        <f>MAX(Table3[[#This Row],[Probabilty hight trauma severity ]:[Probabilty low trauma severity 2]])</f>
        <v>0.22271759449846526</v>
      </c>
      <c r="P185" s="22">
        <v>44</v>
      </c>
      <c r="Q185" s="22">
        <v>2.1795</v>
      </c>
      <c r="R185" s="22">
        <v>5.4394</v>
      </c>
      <c r="S185" s="22">
        <v>10.854900000000001</v>
      </c>
      <c r="T185" s="22">
        <v>20.233899999999998</v>
      </c>
      <c r="U185" s="25">
        <f ca="1">VLOOKUP(P185,$AH$45:$AK$48,2,TRUE)*VLOOKUP(Q185,$AN$45:$AQ$48,2,TRUE)*VLOOKUP(R185,$AH$52:$AK$55,2,TRUE)*VLOOKUP(S185,$AN$52:$AQ$55,2,TRUE)*VLOOKUP(T185,$AH$59:$AK$62,2,TRUE)+RAND()</f>
        <v>0.22361313943176164</v>
      </c>
      <c r="V185" s="25">
        <f ca="1">VLOOKUP(P185,$AH$45:$AK$48,3,TRUE)*VLOOKUP(Q185,$AN$45:$AQ$48,3,TRUE)*VLOOKUP(R185,$AH$52:$AK$55,3,TRUE)*VLOOKUP(S185,$AN$52:$AQ$55,3,TRUE)*VLOOKUP(T185,$AH$59:$AK$62,3,TRUE)+RAND()</f>
        <v>0.6229464399915885</v>
      </c>
      <c r="W185" s="25">
        <f ca="1">VLOOKUP(P185,$AH$45:$AK$48,4,TRUE)*VLOOKUP(Q185,$AN$45:$AQ$48,4,TRUE)*VLOOKUP(R185,$AH$52:$AK$55,4,TRUE)*VLOOKUP(S185,$AN$52:$AQ$55,4,TRUE)*VLOOKUP(T185,$AH$59:$AK$62,4,TRUE)+RAND()</f>
        <v>9.1127294946301451E-2</v>
      </c>
      <c r="X185" s="25">
        <f t="shared" ca="1" si="42"/>
        <v>0.6229464399915885</v>
      </c>
      <c r="AA185" s="29">
        <v>67</v>
      </c>
      <c r="AB185" s="22">
        <f t="shared" si="43"/>
        <v>44</v>
      </c>
      <c r="AC185" s="22">
        <f t="shared" si="44"/>
        <v>2.1795</v>
      </c>
      <c r="AD185" s="22">
        <f t="shared" si="45"/>
        <v>5.4394</v>
      </c>
      <c r="AE185" s="22">
        <f t="shared" si="46"/>
        <v>10.854900000000001</v>
      </c>
      <c r="AF185" s="22">
        <f t="shared" si="47"/>
        <v>20.233899999999998</v>
      </c>
      <c r="AG185" s="22" t="str">
        <f>Table3[[#This Row],[Hair_Phenotype]]</f>
        <v>Wavy_hair</v>
      </c>
      <c r="AH185" s="22" t="str">
        <f>Table3[[#This Row],[heart_rate]]</f>
        <v>High_PulseRate</v>
      </c>
      <c r="AI185" s="22" t="str">
        <f>Table3[[#This Row],[skin_conductance]]</f>
        <v>Low_Conductance</v>
      </c>
      <c r="AJ185" s="22" t="str">
        <f>Table3[[#This Row],[skin_temperature]]</f>
        <v>Fever</v>
      </c>
      <c r="AK185" s="22" t="str">
        <f>Table3[[#This Row],[cortisol_level]]</f>
        <v>Below_AverageCL</v>
      </c>
      <c r="AL185" s="22" t="str">
        <f>Table3[[#This Row],[Systolic_BP]]</f>
        <v>Range3_LowSystolic</v>
      </c>
      <c r="AM185" s="22" t="str">
        <f>Table3[[#This Row],[Diastolic_BP]]</f>
        <v>LowDiSystolic</v>
      </c>
      <c r="AN185" s="22">
        <f ca="1">U185*Table3[[#This Row],[Probabilty hight trauma severity ]]</f>
        <v>1.1367336772110441E-18</v>
      </c>
      <c r="AO185" s="22">
        <f ca="1">V185*Table3[[#This Row],[Probabilty medium trauma severity 2]]</f>
        <v>4.9778538804221513E-20</v>
      </c>
      <c r="AP185" s="22">
        <f ca="1">W185*Table3[[#This Row],[Probabilty low trauma severity 2]]</f>
        <v>2.0295651923592409E-2</v>
      </c>
      <c r="AQ185" s="25">
        <f t="shared" ca="1" si="48"/>
        <v>2.0295651923592409E-2</v>
      </c>
    </row>
    <row r="186" spans="2:43" x14ac:dyDescent="0.25">
      <c r="B186" s="13">
        <v>26</v>
      </c>
      <c r="C186" s="1" t="s">
        <v>29</v>
      </c>
      <c r="D186" s="1" t="s">
        <v>22</v>
      </c>
      <c r="E186" s="1" t="s">
        <v>23</v>
      </c>
      <c r="F186" s="1" t="s">
        <v>24</v>
      </c>
      <c r="G186" s="1" t="s">
        <v>25</v>
      </c>
      <c r="H186" s="1" t="s">
        <v>26</v>
      </c>
      <c r="I186" s="1" t="s">
        <v>27</v>
      </c>
      <c r="J186" s="23">
        <f>VLOOKUP(C186,$AH$70:$AK$73,2,FALSE)*VLOOKUP(D186,$AH$78:$AK$80,2,FALSE)*VLOOKUP(E186,$AM$70:$AP$72,2,FALSE)*VLOOKUP(F186,$AH$85:$AK$87,2,FALSE)*VLOOKUP(G186,$AM$77:$AP$79,2,FALSE)*VLOOKUP(H186,$AH$92:$AK$94,2,FALSE)*VLOOKUP(I186,$AM$85:$AP$87,2,FALSE)</f>
        <v>5.0834833771381876E-18</v>
      </c>
      <c r="K186" s="23">
        <f>VLOOKUP(C186,$AH$70:$AK$73,3,FALSE)*VLOOKUP(D186,$AH$78:$AK$80,3,FALSE)*VLOOKUP(E186,$AM$70:$AP$72,3,FALSE)*VLOOKUP(F186,$AH$85:$AK$87,3,FALSE)*VLOOKUP(G186,$AM$77:$AP$79,3,FALSE)*VLOOKUP(H186,$AH$92:$AK$94,3,FALSE)*VLOOKUP(I186,$AM$85:$AP$87,3,FALSE)</f>
        <v>7.9908216194146098E-20</v>
      </c>
      <c r="L186" s="23">
        <f>VLOOKUP(C186,$AH$70:$AK$73,4,FALSE)*VLOOKUP(D186,$AH$78:$AK$80,4,FALSE)*VLOOKUP(E186,$AM$70:$AP$72,4,FALSE)*VLOOKUP(F186,$AH$85:$AK$87,4,FALSE)*VLOOKUP(G186,$AM$77:$AP$79,4,FALSE)*VLOOKUP(H186,$AH$92:$AK$94,4,FALSE)*VLOOKUP(I186,$AM$85:$AP$87,4,FALSE)</f>
        <v>0.22271759449846526</v>
      </c>
      <c r="M186" s="23">
        <f>MAX(Table3[[#This Row],[Probabilty hight trauma severity ]:[Probabilty low trauma severity 2]])</f>
        <v>0.22271759449846526</v>
      </c>
      <c r="P186" s="22">
        <v>55</v>
      </c>
      <c r="Q186" s="22">
        <v>2.5085999999999999</v>
      </c>
      <c r="R186" s="22">
        <v>5.7392000000000003</v>
      </c>
      <c r="S186" s="22">
        <v>10.6602</v>
      </c>
      <c r="T186" s="22">
        <v>20.234500000000001</v>
      </c>
      <c r="U186" s="25">
        <f ca="1">VLOOKUP(P186,$AH$45:$AK$48,2,TRUE)*VLOOKUP(Q186,$AN$45:$AQ$48,2,TRUE)*VLOOKUP(R186,$AH$52:$AK$55,2,TRUE)*VLOOKUP(S186,$AN$52:$AQ$55,2,TRUE)*VLOOKUP(T186,$AH$59:$AK$62,2,TRUE)+RAND()</f>
        <v>0.71896518795878539</v>
      </c>
      <c r="V186" s="25">
        <f ca="1">VLOOKUP(P186,$AH$45:$AK$48,3,TRUE)*VLOOKUP(Q186,$AN$45:$AQ$48,3,TRUE)*VLOOKUP(R186,$AH$52:$AK$55,3,TRUE)*VLOOKUP(S186,$AN$52:$AQ$55,3,TRUE)*VLOOKUP(T186,$AH$59:$AK$62,3,TRUE)+RAND()</f>
        <v>0.98672817006036306</v>
      </c>
      <c r="W186" s="25">
        <f ca="1">VLOOKUP(P186,$AH$45:$AK$48,4,TRUE)*VLOOKUP(Q186,$AN$45:$AQ$48,4,TRUE)*VLOOKUP(R186,$AH$52:$AK$55,4,TRUE)*VLOOKUP(S186,$AN$52:$AQ$55,4,TRUE)*VLOOKUP(T186,$AH$59:$AK$62,4,TRUE)+RAND()</f>
        <v>0.94597807271858048</v>
      </c>
      <c r="X186" s="25">
        <f t="shared" ca="1" si="42"/>
        <v>0.98672817006036306</v>
      </c>
      <c r="AA186" s="29">
        <v>68</v>
      </c>
      <c r="AB186" s="22">
        <f t="shared" si="43"/>
        <v>55</v>
      </c>
      <c r="AC186" s="22">
        <f t="shared" si="44"/>
        <v>2.5085999999999999</v>
      </c>
      <c r="AD186" s="22">
        <f t="shared" si="45"/>
        <v>5.7392000000000003</v>
      </c>
      <c r="AE186" s="22">
        <f t="shared" si="46"/>
        <v>10.6602</v>
      </c>
      <c r="AF186" s="22">
        <f t="shared" si="47"/>
        <v>20.234500000000001</v>
      </c>
      <c r="AG186" s="22" t="str">
        <f>Table3[[#This Row],[Hair_Phenotype]]</f>
        <v>Wavy_hair</v>
      </c>
      <c r="AH186" s="22" t="str">
        <f>Table3[[#This Row],[heart_rate]]</f>
        <v>High_PulseRate</v>
      </c>
      <c r="AI186" s="22" t="str">
        <f>Table3[[#This Row],[skin_conductance]]</f>
        <v>Low_Conductance</v>
      </c>
      <c r="AJ186" s="22" t="str">
        <f>Table3[[#This Row],[skin_temperature]]</f>
        <v>Fever</v>
      </c>
      <c r="AK186" s="22" t="str">
        <f>Table3[[#This Row],[cortisol_level]]</f>
        <v>Below_AverageCL</v>
      </c>
      <c r="AL186" s="22" t="str">
        <f>Table3[[#This Row],[Systolic_BP]]</f>
        <v>Range3_LowSystolic</v>
      </c>
      <c r="AM186" s="22" t="str">
        <f>Table3[[#This Row],[Diastolic_BP]]</f>
        <v>LowDiSystolic</v>
      </c>
      <c r="AN186" s="22">
        <f ca="1">U186*Table3[[#This Row],[Probabilty hight trauma severity ]]</f>
        <v>3.654847581729518E-18</v>
      </c>
      <c r="AO186" s="22">
        <f ca="1">V186*Table3[[#This Row],[Probabilty medium trauma severity 2]]</f>
        <v>7.884768793803765E-20</v>
      </c>
      <c r="AP186" s="22">
        <f ca="1">W186*Table3[[#This Row],[Probabilty low trauma severity 2]]</f>
        <v>0.21068596080417648</v>
      </c>
      <c r="AQ186" s="25">
        <f t="shared" ca="1" si="48"/>
        <v>0.21068596080417648</v>
      </c>
    </row>
    <row r="187" spans="2:43" x14ac:dyDescent="0.25">
      <c r="B187" s="13">
        <v>40</v>
      </c>
      <c r="C187" s="1" t="s">
        <v>29</v>
      </c>
      <c r="D187" s="1" t="s">
        <v>22</v>
      </c>
      <c r="E187" s="1" t="s">
        <v>23</v>
      </c>
      <c r="F187" s="1" t="s">
        <v>24</v>
      </c>
      <c r="G187" s="1" t="s">
        <v>25</v>
      </c>
      <c r="H187" s="1" t="s">
        <v>26</v>
      </c>
      <c r="I187" s="1" t="s">
        <v>27</v>
      </c>
      <c r="J187" s="23">
        <f>VLOOKUP(C187,$AH$70:$AK$73,2,FALSE)*VLOOKUP(D187,$AH$78:$AK$80,2,FALSE)*VLOOKUP(E187,$AM$70:$AP$72,2,FALSE)*VLOOKUP(F187,$AH$85:$AK$87,2,FALSE)*VLOOKUP(G187,$AM$77:$AP$79,2,FALSE)*VLOOKUP(H187,$AH$92:$AK$94,2,FALSE)*VLOOKUP(I187,$AM$85:$AP$87,2,FALSE)</f>
        <v>5.0834833771381876E-18</v>
      </c>
      <c r="K187" s="23">
        <f>VLOOKUP(C187,$AH$70:$AK$73,3,FALSE)*VLOOKUP(D187,$AH$78:$AK$80,3,FALSE)*VLOOKUP(E187,$AM$70:$AP$72,3,FALSE)*VLOOKUP(F187,$AH$85:$AK$87,3,FALSE)*VLOOKUP(G187,$AM$77:$AP$79,3,FALSE)*VLOOKUP(H187,$AH$92:$AK$94,3,FALSE)*VLOOKUP(I187,$AM$85:$AP$87,3,FALSE)</f>
        <v>7.9908216194146098E-20</v>
      </c>
      <c r="L187" s="23">
        <f>VLOOKUP(C187,$AH$70:$AK$73,4,FALSE)*VLOOKUP(D187,$AH$78:$AK$80,4,FALSE)*VLOOKUP(E187,$AM$70:$AP$72,4,FALSE)*VLOOKUP(F187,$AH$85:$AK$87,4,FALSE)*VLOOKUP(G187,$AM$77:$AP$79,4,FALSE)*VLOOKUP(H187,$AH$92:$AK$94,4,FALSE)*VLOOKUP(I187,$AM$85:$AP$87,4,FALSE)</f>
        <v>0.22271759449846526</v>
      </c>
      <c r="M187" s="23">
        <f>MAX(Table3[[#This Row],[Probabilty hight trauma severity ]:[Probabilty low trauma severity 2]])</f>
        <v>0.22271759449846526</v>
      </c>
      <c r="P187" s="22">
        <v>51</v>
      </c>
      <c r="Q187" s="22">
        <v>2.8521999999999998</v>
      </c>
      <c r="R187" s="22">
        <v>5.9497</v>
      </c>
      <c r="S187" s="22">
        <v>10.834</v>
      </c>
      <c r="T187" s="22">
        <v>20.235600000000002</v>
      </c>
      <c r="U187" s="25">
        <f ca="1">VLOOKUP(P187,$AH$45:$AK$48,2,TRUE)*VLOOKUP(Q187,$AN$45:$AQ$48,2,TRUE)*VLOOKUP(R187,$AH$52:$AK$55,2,TRUE)*VLOOKUP(S187,$AN$52:$AQ$55,2,TRUE)*VLOOKUP(T187,$AH$59:$AK$62,2,TRUE)+RAND()</f>
        <v>0.13579826533604067</v>
      </c>
      <c r="V187" s="25">
        <f ca="1">VLOOKUP(P187,$AH$45:$AK$48,3,TRUE)*VLOOKUP(Q187,$AN$45:$AQ$48,3,TRUE)*VLOOKUP(R187,$AH$52:$AK$55,3,TRUE)*VLOOKUP(S187,$AN$52:$AQ$55,3,TRUE)*VLOOKUP(T187,$AH$59:$AK$62,3,TRUE)+RAND()</f>
        <v>0.33046681856012161</v>
      </c>
      <c r="W187" s="25">
        <f ca="1">VLOOKUP(P187,$AH$45:$AK$48,4,TRUE)*VLOOKUP(Q187,$AN$45:$AQ$48,4,TRUE)*VLOOKUP(R187,$AH$52:$AK$55,4,TRUE)*VLOOKUP(S187,$AN$52:$AQ$55,4,TRUE)*VLOOKUP(T187,$AH$59:$AK$62,4,TRUE)+RAND()</f>
        <v>0.21320596843970563</v>
      </c>
      <c r="X187" s="25">
        <f t="shared" ca="1" si="42"/>
        <v>0.33046681856012161</v>
      </c>
      <c r="AA187" s="29">
        <v>69</v>
      </c>
      <c r="AB187" s="22">
        <f t="shared" si="43"/>
        <v>51</v>
      </c>
      <c r="AC187" s="22">
        <f t="shared" si="44"/>
        <v>2.8521999999999998</v>
      </c>
      <c r="AD187" s="22">
        <f t="shared" si="45"/>
        <v>5.9497</v>
      </c>
      <c r="AE187" s="22">
        <f t="shared" si="46"/>
        <v>10.834</v>
      </c>
      <c r="AF187" s="22">
        <f t="shared" si="47"/>
        <v>20.235600000000002</v>
      </c>
      <c r="AG187" s="22" t="str">
        <f>Table3[[#This Row],[Hair_Phenotype]]</f>
        <v>Wavy_hair</v>
      </c>
      <c r="AH187" s="22" t="str">
        <f>Table3[[#This Row],[heart_rate]]</f>
        <v>High_PulseRate</v>
      </c>
      <c r="AI187" s="22" t="str">
        <f>Table3[[#This Row],[skin_conductance]]</f>
        <v>Low_Conductance</v>
      </c>
      <c r="AJ187" s="22" t="str">
        <f>Table3[[#This Row],[skin_temperature]]</f>
        <v>Fever</v>
      </c>
      <c r="AK187" s="22" t="str">
        <f>Table3[[#This Row],[cortisol_level]]</f>
        <v>Below_AverageCL</v>
      </c>
      <c r="AL187" s="22" t="str">
        <f>Table3[[#This Row],[Systolic_BP]]</f>
        <v>Range3_LowSystolic</v>
      </c>
      <c r="AM187" s="22" t="str">
        <f>Table3[[#This Row],[Diastolic_BP]]</f>
        <v>LowDiSystolic</v>
      </c>
      <c r="AN187" s="22">
        <f ca="1">U187*Table3[[#This Row],[Probabilty hight trauma severity ]]</f>
        <v>6.9032822447996374E-19</v>
      </c>
      <c r="AO187" s="22">
        <f ca="1">V187*Table3[[#This Row],[Probabilty medium trauma severity 2]]</f>
        <v>2.6407013982493849E-20</v>
      </c>
      <c r="AP187" s="22">
        <f ca="1">W187*Table3[[#This Row],[Probabilty low trauma severity 2]]</f>
        <v>4.7484720423606942E-2</v>
      </c>
      <c r="AQ187" s="25">
        <f t="shared" ca="1" si="48"/>
        <v>4.7484720423606942E-2</v>
      </c>
    </row>
    <row r="188" spans="2:43" x14ac:dyDescent="0.25">
      <c r="B188" s="13">
        <v>87</v>
      </c>
      <c r="C188" s="1" t="s">
        <v>29</v>
      </c>
      <c r="D188" s="1" t="s">
        <v>22</v>
      </c>
      <c r="E188" s="1" t="s">
        <v>23</v>
      </c>
      <c r="F188" s="1" t="s">
        <v>24</v>
      </c>
      <c r="G188" s="1" t="s">
        <v>25</v>
      </c>
      <c r="H188" s="1" t="s">
        <v>26</v>
      </c>
      <c r="I188" s="1" t="s">
        <v>27</v>
      </c>
      <c r="J188" s="23">
        <f>VLOOKUP(C188,$AH$70:$AK$73,2,FALSE)*VLOOKUP(D188,$AH$78:$AK$80,2,FALSE)*VLOOKUP(E188,$AM$70:$AP$72,2,FALSE)*VLOOKUP(F188,$AH$85:$AK$87,2,FALSE)*VLOOKUP(G188,$AM$77:$AP$79,2,FALSE)*VLOOKUP(H188,$AH$92:$AK$94,2,FALSE)*VLOOKUP(I188,$AM$85:$AP$87,2,FALSE)</f>
        <v>5.0834833771381876E-18</v>
      </c>
      <c r="K188" s="23">
        <f>VLOOKUP(C188,$AH$70:$AK$73,3,FALSE)*VLOOKUP(D188,$AH$78:$AK$80,3,FALSE)*VLOOKUP(E188,$AM$70:$AP$72,3,FALSE)*VLOOKUP(F188,$AH$85:$AK$87,3,FALSE)*VLOOKUP(G188,$AM$77:$AP$79,3,FALSE)*VLOOKUP(H188,$AH$92:$AK$94,3,FALSE)*VLOOKUP(I188,$AM$85:$AP$87,3,FALSE)</f>
        <v>7.9908216194146098E-20</v>
      </c>
      <c r="L188" s="23">
        <f>VLOOKUP(C188,$AH$70:$AK$73,4,FALSE)*VLOOKUP(D188,$AH$78:$AK$80,4,FALSE)*VLOOKUP(E188,$AM$70:$AP$72,4,FALSE)*VLOOKUP(F188,$AH$85:$AK$87,4,FALSE)*VLOOKUP(G188,$AM$77:$AP$79,4,FALSE)*VLOOKUP(H188,$AH$92:$AK$94,4,FALSE)*VLOOKUP(I188,$AM$85:$AP$87,4,FALSE)</f>
        <v>0.22271759449846526</v>
      </c>
      <c r="M188" s="23">
        <f>MAX(Table3[[#This Row],[Probabilty hight trauma severity ]:[Probabilty low trauma severity 2]])</f>
        <v>0.22271759449846526</v>
      </c>
      <c r="P188" s="22">
        <v>52</v>
      </c>
      <c r="Q188" s="22">
        <v>2.8895</v>
      </c>
      <c r="R188" s="22">
        <v>5.7455999999999996</v>
      </c>
      <c r="S188" s="22">
        <v>10.3491</v>
      </c>
      <c r="T188" s="22">
        <v>20.235900000000001</v>
      </c>
      <c r="U188" s="25">
        <f ca="1">VLOOKUP(P188,$AH$45:$AK$48,2,TRUE)*VLOOKUP(Q188,$AN$45:$AQ$48,2,TRUE)*VLOOKUP(R188,$AH$52:$AK$55,2,TRUE)*VLOOKUP(S188,$AN$52:$AQ$55,2,TRUE)*VLOOKUP(T188,$AH$59:$AK$62,2,TRUE)+RAND()</f>
        <v>0.48950921192071672</v>
      </c>
      <c r="V188" s="25">
        <f ca="1">VLOOKUP(P188,$AH$45:$AK$48,3,TRUE)*VLOOKUP(Q188,$AN$45:$AQ$48,3,TRUE)*VLOOKUP(R188,$AH$52:$AK$55,3,TRUE)*VLOOKUP(S188,$AN$52:$AQ$55,3,TRUE)*VLOOKUP(T188,$AH$59:$AK$62,3,TRUE)+RAND()</f>
        <v>0.66828633012634964</v>
      </c>
      <c r="W188" s="25">
        <f ca="1">VLOOKUP(P188,$AH$45:$AK$48,4,TRUE)*VLOOKUP(Q188,$AN$45:$AQ$48,4,TRUE)*VLOOKUP(R188,$AH$52:$AK$55,4,TRUE)*VLOOKUP(S188,$AN$52:$AQ$55,4,TRUE)*VLOOKUP(T188,$AH$59:$AK$62,4,TRUE)+RAND()</f>
        <v>0.64491473026388724</v>
      </c>
      <c r="X188" s="25">
        <f t="shared" ca="1" si="42"/>
        <v>0.66828633012634964</v>
      </c>
      <c r="AA188" s="29">
        <v>70</v>
      </c>
      <c r="AB188" s="22">
        <f t="shared" si="43"/>
        <v>52</v>
      </c>
      <c r="AC188" s="22">
        <f t="shared" si="44"/>
        <v>2.8895</v>
      </c>
      <c r="AD188" s="22">
        <f t="shared" si="45"/>
        <v>5.7455999999999996</v>
      </c>
      <c r="AE188" s="22">
        <f t="shared" si="46"/>
        <v>10.3491</v>
      </c>
      <c r="AF188" s="22">
        <f t="shared" si="47"/>
        <v>20.235900000000001</v>
      </c>
      <c r="AG188" s="22" t="str">
        <f>Table3[[#This Row],[Hair_Phenotype]]</f>
        <v>Wavy_hair</v>
      </c>
      <c r="AH188" s="22" t="str">
        <f>Table3[[#This Row],[heart_rate]]</f>
        <v>High_PulseRate</v>
      </c>
      <c r="AI188" s="22" t="str">
        <f>Table3[[#This Row],[skin_conductance]]</f>
        <v>Low_Conductance</v>
      </c>
      <c r="AJ188" s="22" t="str">
        <f>Table3[[#This Row],[skin_temperature]]</f>
        <v>Fever</v>
      </c>
      <c r="AK188" s="22" t="str">
        <f>Table3[[#This Row],[cortisol_level]]</f>
        <v>Below_AverageCL</v>
      </c>
      <c r="AL188" s="22" t="str">
        <f>Table3[[#This Row],[Systolic_BP]]</f>
        <v>Range3_LowSystolic</v>
      </c>
      <c r="AM188" s="22" t="str">
        <f>Table3[[#This Row],[Diastolic_BP]]</f>
        <v>LowDiSystolic</v>
      </c>
      <c r="AN188" s="22">
        <f ca="1">U188*Table3[[#This Row],[Probabilty hight trauma severity ]]</f>
        <v>2.4884119417549779E-18</v>
      </c>
      <c r="AO188" s="22">
        <f ca="1">V188*Table3[[#This Row],[Probabilty medium trauma severity 2]]</f>
        <v>5.3401568547328837E-20</v>
      </c>
      <c r="AP188" s="22">
        <f ca="1">W188*Table3[[#This Row],[Probabilty low trauma severity 2]]</f>
        <v>0.14363385738099954</v>
      </c>
      <c r="AQ188" s="25">
        <f t="shared" ca="1" si="48"/>
        <v>0.14363385738099954</v>
      </c>
    </row>
    <row r="189" spans="2:43" x14ac:dyDescent="0.25">
      <c r="B189" s="13">
        <v>90</v>
      </c>
      <c r="C189" s="1" t="s">
        <v>29</v>
      </c>
      <c r="D189" s="1" t="s">
        <v>22</v>
      </c>
      <c r="E189" s="1" t="s">
        <v>23</v>
      </c>
      <c r="F189" s="1" t="s">
        <v>24</v>
      </c>
      <c r="G189" s="1" t="s">
        <v>25</v>
      </c>
      <c r="H189" s="1" t="s">
        <v>26</v>
      </c>
      <c r="I189" s="1" t="s">
        <v>27</v>
      </c>
      <c r="J189" s="23">
        <f>VLOOKUP(C189,$AH$70:$AK$73,2,FALSE)*VLOOKUP(D189,$AH$78:$AK$80,2,FALSE)*VLOOKUP(E189,$AM$70:$AP$72,2,FALSE)*VLOOKUP(F189,$AH$85:$AK$87,2,FALSE)*VLOOKUP(G189,$AM$77:$AP$79,2,FALSE)*VLOOKUP(H189,$AH$92:$AK$94,2,FALSE)*VLOOKUP(I189,$AM$85:$AP$87,2,FALSE)</f>
        <v>5.0834833771381876E-18</v>
      </c>
      <c r="K189" s="23">
        <f>VLOOKUP(C189,$AH$70:$AK$73,3,FALSE)*VLOOKUP(D189,$AH$78:$AK$80,3,FALSE)*VLOOKUP(E189,$AM$70:$AP$72,3,FALSE)*VLOOKUP(F189,$AH$85:$AK$87,3,FALSE)*VLOOKUP(G189,$AM$77:$AP$79,3,FALSE)*VLOOKUP(H189,$AH$92:$AK$94,3,FALSE)*VLOOKUP(I189,$AM$85:$AP$87,3,FALSE)</f>
        <v>7.9908216194146098E-20</v>
      </c>
      <c r="L189" s="23">
        <f>VLOOKUP(C189,$AH$70:$AK$73,4,FALSE)*VLOOKUP(D189,$AH$78:$AK$80,4,FALSE)*VLOOKUP(E189,$AM$70:$AP$72,4,FALSE)*VLOOKUP(F189,$AH$85:$AK$87,4,FALSE)*VLOOKUP(G189,$AM$77:$AP$79,4,FALSE)*VLOOKUP(H189,$AH$92:$AK$94,4,FALSE)*VLOOKUP(I189,$AM$85:$AP$87,4,FALSE)</f>
        <v>0.22271759449846526</v>
      </c>
      <c r="M189" s="23">
        <f>MAX(Table3[[#This Row],[Probabilty hight trauma severity ]:[Probabilty low trauma severity 2]])</f>
        <v>0.22271759449846526</v>
      </c>
      <c r="P189" s="22">
        <v>60</v>
      </c>
      <c r="Q189" s="22">
        <v>2.9241000000000001</v>
      </c>
      <c r="R189" s="22">
        <v>5.3986999999999998</v>
      </c>
      <c r="S189" s="22">
        <v>11.995100000000001</v>
      </c>
      <c r="T189" s="22">
        <v>20.240200000000002</v>
      </c>
      <c r="U189" s="25">
        <f ca="1">VLOOKUP(P189,$AH$45:$AK$48,2,TRUE)*VLOOKUP(Q189,$AN$45:$AQ$48,2,TRUE)*VLOOKUP(R189,$AH$52:$AK$55,2,TRUE)*VLOOKUP(S189,$AN$52:$AQ$55,2,TRUE)*VLOOKUP(T189,$AH$59:$AK$62,2,TRUE)+RAND()</f>
        <v>0.40929764702065807</v>
      </c>
      <c r="V189" s="25">
        <f ca="1">VLOOKUP(P189,$AH$45:$AK$48,3,TRUE)*VLOOKUP(Q189,$AN$45:$AQ$48,3,TRUE)*VLOOKUP(R189,$AH$52:$AK$55,3,TRUE)*VLOOKUP(S189,$AN$52:$AQ$55,3,TRUE)*VLOOKUP(T189,$AH$59:$AK$62,3,TRUE)+RAND()</f>
        <v>0.14751564171225995</v>
      </c>
      <c r="W189" s="25">
        <f ca="1">VLOOKUP(P189,$AH$45:$AK$48,4,TRUE)*VLOOKUP(Q189,$AN$45:$AQ$48,4,TRUE)*VLOOKUP(R189,$AH$52:$AK$55,4,TRUE)*VLOOKUP(S189,$AN$52:$AQ$55,4,TRUE)*VLOOKUP(T189,$AH$59:$AK$62,4,TRUE)+RAND()</f>
        <v>0.47851536017020535</v>
      </c>
      <c r="X189" s="25">
        <f t="shared" ca="1" si="42"/>
        <v>0.47851536017020535</v>
      </c>
      <c r="AA189" s="29">
        <v>71</v>
      </c>
      <c r="AB189" s="22">
        <f t="shared" si="43"/>
        <v>60</v>
      </c>
      <c r="AC189" s="22">
        <f t="shared" si="44"/>
        <v>2.9241000000000001</v>
      </c>
      <c r="AD189" s="22">
        <f t="shared" si="45"/>
        <v>5.3986999999999998</v>
      </c>
      <c r="AE189" s="22">
        <f t="shared" si="46"/>
        <v>11.995100000000001</v>
      </c>
      <c r="AF189" s="22">
        <f t="shared" si="47"/>
        <v>20.240200000000002</v>
      </c>
      <c r="AG189" s="22" t="str">
        <f>Table3[[#This Row],[Hair_Phenotype]]</f>
        <v>Wavy_hair</v>
      </c>
      <c r="AH189" s="22" t="str">
        <f>Table3[[#This Row],[heart_rate]]</f>
        <v>High_PulseRate</v>
      </c>
      <c r="AI189" s="22" t="str">
        <f>Table3[[#This Row],[skin_conductance]]</f>
        <v>Low_Conductance</v>
      </c>
      <c r="AJ189" s="22" t="str">
        <f>Table3[[#This Row],[skin_temperature]]</f>
        <v>Fever</v>
      </c>
      <c r="AK189" s="22" t="str">
        <f>Table3[[#This Row],[cortisol_level]]</f>
        <v>Below_AverageCL</v>
      </c>
      <c r="AL189" s="22" t="str">
        <f>Table3[[#This Row],[Systolic_BP]]</f>
        <v>Range3_LowSystolic</v>
      </c>
      <c r="AM189" s="22" t="str">
        <f>Table3[[#This Row],[Diastolic_BP]]</f>
        <v>LowDiSystolic</v>
      </c>
      <c r="AN189" s="22">
        <f ca="1">U189*Table3[[#This Row],[Probabilty hight trauma severity ]]</f>
        <v>2.0806577849312888E-18</v>
      </c>
      <c r="AO189" s="22">
        <f ca="1">V189*Table3[[#This Row],[Probabilty medium trauma severity 2]]</f>
        <v>1.1787711789961464E-20</v>
      </c>
      <c r="AP189" s="22">
        <f ca="1">W189*Table3[[#This Row],[Probabilty low trauma severity 2]]</f>
        <v>0.10657378994767484</v>
      </c>
      <c r="AQ189" s="25">
        <f t="shared" ca="1" si="48"/>
        <v>0.10657378994767484</v>
      </c>
    </row>
    <row r="190" spans="2:43" x14ac:dyDescent="0.25">
      <c r="B190" s="13">
        <v>92</v>
      </c>
      <c r="C190" s="1" t="s">
        <v>29</v>
      </c>
      <c r="D190" s="1" t="s">
        <v>22</v>
      </c>
      <c r="E190" s="1" t="s">
        <v>23</v>
      </c>
      <c r="F190" s="1" t="s">
        <v>24</v>
      </c>
      <c r="G190" s="1" t="s">
        <v>25</v>
      </c>
      <c r="H190" s="1" t="s">
        <v>26</v>
      </c>
      <c r="I190" s="1" t="s">
        <v>27</v>
      </c>
      <c r="J190" s="23">
        <f>VLOOKUP(C190,$AH$70:$AK$73,2,FALSE)*VLOOKUP(D190,$AH$78:$AK$80,2,FALSE)*VLOOKUP(E190,$AM$70:$AP$72,2,FALSE)*VLOOKUP(F190,$AH$85:$AK$87,2,FALSE)*VLOOKUP(G190,$AM$77:$AP$79,2,FALSE)*VLOOKUP(H190,$AH$92:$AK$94,2,FALSE)*VLOOKUP(I190,$AM$85:$AP$87,2,FALSE)</f>
        <v>5.0834833771381876E-18</v>
      </c>
      <c r="K190" s="23">
        <f>VLOOKUP(C190,$AH$70:$AK$73,3,FALSE)*VLOOKUP(D190,$AH$78:$AK$80,3,FALSE)*VLOOKUP(E190,$AM$70:$AP$72,3,FALSE)*VLOOKUP(F190,$AH$85:$AK$87,3,FALSE)*VLOOKUP(G190,$AM$77:$AP$79,3,FALSE)*VLOOKUP(H190,$AH$92:$AK$94,3,FALSE)*VLOOKUP(I190,$AM$85:$AP$87,3,FALSE)</f>
        <v>7.9908216194146098E-20</v>
      </c>
      <c r="L190" s="23">
        <f>VLOOKUP(C190,$AH$70:$AK$73,4,FALSE)*VLOOKUP(D190,$AH$78:$AK$80,4,FALSE)*VLOOKUP(E190,$AM$70:$AP$72,4,FALSE)*VLOOKUP(F190,$AH$85:$AK$87,4,FALSE)*VLOOKUP(G190,$AM$77:$AP$79,4,FALSE)*VLOOKUP(H190,$AH$92:$AK$94,4,FALSE)*VLOOKUP(I190,$AM$85:$AP$87,4,FALSE)</f>
        <v>0.22271759449846526</v>
      </c>
      <c r="M190" s="23">
        <f>MAX(Table3[[#This Row],[Probabilty hight trauma severity ]:[Probabilty low trauma severity 2]])</f>
        <v>0.22271759449846526</v>
      </c>
      <c r="P190" s="22">
        <v>31</v>
      </c>
      <c r="Q190" s="22">
        <v>2.1389999999999998</v>
      </c>
      <c r="R190" s="22">
        <v>5.5434999999999999</v>
      </c>
      <c r="S190" s="22">
        <v>11.059100000000001</v>
      </c>
      <c r="T190" s="22">
        <v>20.247399999999999</v>
      </c>
      <c r="U190" s="25">
        <f ca="1">VLOOKUP(P190,$AH$45:$AK$48,2,TRUE)*VLOOKUP(Q190,$AN$45:$AQ$48,2,TRUE)*VLOOKUP(R190,$AH$52:$AK$55,2,TRUE)*VLOOKUP(S190,$AN$52:$AQ$55,2,TRUE)*VLOOKUP(T190,$AH$59:$AK$62,2,TRUE)+RAND()</f>
        <v>0.3642468684703043</v>
      </c>
      <c r="V190" s="25">
        <f ca="1">VLOOKUP(P190,$AH$45:$AK$48,3,TRUE)*VLOOKUP(Q190,$AN$45:$AQ$48,3,TRUE)*VLOOKUP(R190,$AH$52:$AK$55,3,TRUE)*VLOOKUP(S190,$AN$52:$AQ$55,3,TRUE)*VLOOKUP(T190,$AH$59:$AK$62,3,TRUE)+RAND()</f>
        <v>0.91285439174648864</v>
      </c>
      <c r="W190" s="25">
        <f ca="1">VLOOKUP(P190,$AH$45:$AK$48,4,TRUE)*VLOOKUP(Q190,$AN$45:$AQ$48,4,TRUE)*VLOOKUP(R190,$AH$52:$AK$55,4,TRUE)*VLOOKUP(S190,$AN$52:$AQ$55,4,TRUE)*VLOOKUP(T190,$AH$59:$AK$62,4,TRUE)+RAND()</f>
        <v>0.19946432261054181</v>
      </c>
      <c r="X190" s="25">
        <f t="shared" ca="1" si="42"/>
        <v>0.91285439174648864</v>
      </c>
      <c r="AA190" s="29">
        <v>72</v>
      </c>
      <c r="AB190" s="22">
        <f t="shared" si="43"/>
        <v>31</v>
      </c>
      <c r="AC190" s="22">
        <f t="shared" si="44"/>
        <v>2.1389999999999998</v>
      </c>
      <c r="AD190" s="22">
        <f t="shared" si="45"/>
        <v>5.5434999999999999</v>
      </c>
      <c r="AE190" s="22">
        <f t="shared" si="46"/>
        <v>11.059100000000001</v>
      </c>
      <c r="AF190" s="22">
        <f t="shared" si="47"/>
        <v>20.247399999999999</v>
      </c>
      <c r="AG190" s="22" t="str">
        <f>Table3[[#This Row],[Hair_Phenotype]]</f>
        <v>Wavy_hair</v>
      </c>
      <c r="AH190" s="22" t="str">
        <f>Table3[[#This Row],[heart_rate]]</f>
        <v>High_PulseRate</v>
      </c>
      <c r="AI190" s="22" t="str">
        <f>Table3[[#This Row],[skin_conductance]]</f>
        <v>Low_Conductance</v>
      </c>
      <c r="AJ190" s="22" t="str">
        <f>Table3[[#This Row],[skin_temperature]]</f>
        <v>Fever</v>
      </c>
      <c r="AK190" s="22" t="str">
        <f>Table3[[#This Row],[cortisol_level]]</f>
        <v>Below_AverageCL</v>
      </c>
      <c r="AL190" s="22" t="str">
        <f>Table3[[#This Row],[Systolic_BP]]</f>
        <v>Range3_LowSystolic</v>
      </c>
      <c r="AM190" s="22" t="str">
        <f>Table3[[#This Row],[Diastolic_BP]]</f>
        <v>LowDiSystolic</v>
      </c>
      <c r="AN190" s="22">
        <f ca="1">U190*Table3[[#This Row],[Probabilty hight trauma severity ]]</f>
        <v>1.8516429010434319E-18</v>
      </c>
      <c r="AO190" s="22">
        <f ca="1">V190*Table3[[#This Row],[Probabilty medium trauma severity 2]]</f>
        <v>7.2944566089454145E-20</v>
      </c>
      <c r="AP190" s="22">
        <f ca="1">W190*Table3[[#This Row],[Probabilty low trauma severity 2]]</f>
        <v>4.4424214120085709E-2</v>
      </c>
      <c r="AQ190" s="25">
        <f t="shared" ca="1" si="48"/>
        <v>4.4424214120085709E-2</v>
      </c>
    </row>
    <row r="191" spans="2:43" x14ac:dyDescent="0.25">
      <c r="B191" s="13">
        <v>23</v>
      </c>
      <c r="C191" s="1" t="s">
        <v>14</v>
      </c>
      <c r="D191" s="1" t="s">
        <v>22</v>
      </c>
      <c r="E191" s="1" t="s">
        <v>23</v>
      </c>
      <c r="F191" s="1" t="s">
        <v>24</v>
      </c>
      <c r="G191" s="1" t="s">
        <v>25</v>
      </c>
      <c r="H191" s="1" t="s">
        <v>26</v>
      </c>
      <c r="I191" s="1" t="s">
        <v>27</v>
      </c>
      <c r="J191" s="23">
        <f>VLOOKUP(C191,$AH$70:$AK$73,2,FALSE)*VLOOKUP(D191,$AH$78:$AK$80,2,FALSE)*VLOOKUP(E191,$AM$70:$AP$72,2,FALSE)*VLOOKUP(F191,$AH$85:$AK$87,2,FALSE)*VLOOKUP(G191,$AM$77:$AP$79,2,FALSE)*VLOOKUP(H191,$AH$92:$AK$94,2,FALSE)*VLOOKUP(I191,$AM$85:$AP$87,2,FALSE)</f>
        <v>5.9495583228728414E-18</v>
      </c>
      <c r="K191" s="23">
        <f>VLOOKUP(C191,$AH$70:$AK$73,3,FALSE)*VLOOKUP(D191,$AH$78:$AK$80,3,FALSE)*VLOOKUP(E191,$AM$70:$AP$72,3,FALSE)*VLOOKUP(F191,$AH$85:$AK$87,3,FALSE)*VLOOKUP(G191,$AM$77:$AP$79,3,FALSE)*VLOOKUP(H191,$AH$92:$AK$94,3,FALSE)*VLOOKUP(I191,$AM$85:$AP$87,3,FALSE)</f>
        <v>8.3515184286242944E-20</v>
      </c>
      <c r="L191" s="23">
        <f>VLOOKUP(C191,$AH$70:$AK$73,4,FALSE)*VLOOKUP(D191,$AH$78:$AK$80,4,FALSE)*VLOOKUP(E191,$AM$70:$AP$72,4,FALSE)*VLOOKUP(F191,$AH$85:$AK$87,4,FALSE)*VLOOKUP(G191,$AM$77:$AP$79,4,FALSE)*VLOOKUP(H191,$AH$92:$AK$94,4,FALSE)*VLOOKUP(I191,$AM$85:$AP$87,4,FALSE)</f>
        <v>0.23055976331883377</v>
      </c>
      <c r="M191" s="23">
        <f>MAX(Table3[[#This Row],[Probabilty hight trauma severity ]:[Probabilty low trauma severity 2]])</f>
        <v>0.23055976331883377</v>
      </c>
      <c r="P191" s="22">
        <v>51</v>
      </c>
      <c r="Q191" s="22">
        <v>2.6579000000000002</v>
      </c>
      <c r="R191" s="22">
        <v>5.0749000000000004</v>
      </c>
      <c r="S191" s="22">
        <v>10.4415</v>
      </c>
      <c r="T191" s="22">
        <v>20.248799999999999</v>
      </c>
      <c r="U191" s="25">
        <f ca="1">VLOOKUP(P191,$AH$45:$AK$48,2,TRUE)*VLOOKUP(Q191,$AN$45:$AQ$48,2,TRUE)*VLOOKUP(R191,$AH$52:$AK$55,2,TRUE)*VLOOKUP(S191,$AN$52:$AQ$55,2,TRUE)*VLOOKUP(T191,$AH$59:$AK$62,2,TRUE)+RAND()</f>
        <v>0.86703901302321384</v>
      </c>
      <c r="V191" s="25">
        <f ca="1">VLOOKUP(P191,$AH$45:$AK$48,3,TRUE)*VLOOKUP(Q191,$AN$45:$AQ$48,3,TRUE)*VLOOKUP(R191,$AH$52:$AK$55,3,TRUE)*VLOOKUP(S191,$AN$52:$AQ$55,3,TRUE)*VLOOKUP(T191,$AH$59:$AK$62,3,TRUE)+RAND()</f>
        <v>0.59025461632276233</v>
      </c>
      <c r="W191" s="25">
        <f ca="1">VLOOKUP(P191,$AH$45:$AK$48,4,TRUE)*VLOOKUP(Q191,$AN$45:$AQ$48,4,TRUE)*VLOOKUP(R191,$AH$52:$AK$55,4,TRUE)*VLOOKUP(S191,$AN$52:$AQ$55,4,TRUE)*VLOOKUP(T191,$AH$59:$AK$62,4,TRUE)+RAND()</f>
        <v>0.46873178918455982</v>
      </c>
      <c r="X191" s="25">
        <f t="shared" ca="1" si="42"/>
        <v>0.86703901302321384</v>
      </c>
      <c r="AA191" s="29">
        <v>73</v>
      </c>
      <c r="AB191" s="22">
        <f t="shared" si="43"/>
        <v>51</v>
      </c>
      <c r="AC191" s="22">
        <f t="shared" si="44"/>
        <v>2.6579000000000002</v>
      </c>
      <c r="AD191" s="22">
        <f t="shared" si="45"/>
        <v>5.0749000000000004</v>
      </c>
      <c r="AE191" s="22">
        <f t="shared" si="46"/>
        <v>10.4415</v>
      </c>
      <c r="AF191" s="22">
        <f t="shared" si="47"/>
        <v>20.248799999999999</v>
      </c>
      <c r="AG191" s="22" t="str">
        <f>Table3[[#This Row],[Hair_Phenotype]]</f>
        <v>Curly_hair</v>
      </c>
      <c r="AH191" s="22" t="str">
        <f>Table3[[#This Row],[heart_rate]]</f>
        <v>High_PulseRate</v>
      </c>
      <c r="AI191" s="22" t="str">
        <f>Table3[[#This Row],[skin_conductance]]</f>
        <v>Low_Conductance</v>
      </c>
      <c r="AJ191" s="22" t="str">
        <f>Table3[[#This Row],[skin_temperature]]</f>
        <v>Fever</v>
      </c>
      <c r="AK191" s="22" t="str">
        <f>Table3[[#This Row],[cortisol_level]]</f>
        <v>Below_AverageCL</v>
      </c>
      <c r="AL191" s="22" t="str">
        <f>Table3[[#This Row],[Systolic_BP]]</f>
        <v>Range3_LowSystolic</v>
      </c>
      <c r="AM191" s="22" t="str">
        <f>Table3[[#This Row],[Diastolic_BP]]</f>
        <v>LowDiSystolic</v>
      </c>
      <c r="AN191" s="22">
        <f ca="1">U191*Table3[[#This Row],[Probabilty hight trauma severity ]]</f>
        <v>5.1584991761877156E-18</v>
      </c>
      <c r="AO191" s="22">
        <f ca="1">V191*Table3[[#This Row],[Probabilty medium trauma severity 2]]</f>
        <v>4.929522305800112E-20</v>
      </c>
      <c r="AP191" s="22">
        <f ca="1">W191*Table3[[#This Row],[Probabilty low trauma severity 2]]</f>
        <v>0.1080706903744056</v>
      </c>
      <c r="AQ191" s="25">
        <f t="shared" ca="1" si="48"/>
        <v>0.1080706903744056</v>
      </c>
    </row>
    <row r="192" spans="2:43" x14ac:dyDescent="0.25">
      <c r="B192" s="13">
        <v>33</v>
      </c>
      <c r="C192" s="1" t="s">
        <v>14</v>
      </c>
      <c r="D192" s="1" t="s">
        <v>22</v>
      </c>
      <c r="E192" s="1" t="s">
        <v>23</v>
      </c>
      <c r="F192" s="1" t="s">
        <v>24</v>
      </c>
      <c r="G192" s="1" t="s">
        <v>25</v>
      </c>
      <c r="H192" s="1" t="s">
        <v>26</v>
      </c>
      <c r="I192" s="1" t="s">
        <v>27</v>
      </c>
      <c r="J192" s="23">
        <f>VLOOKUP(C192,$AH$70:$AK$73,2,FALSE)*VLOOKUP(D192,$AH$78:$AK$80,2,FALSE)*VLOOKUP(E192,$AM$70:$AP$72,2,FALSE)*VLOOKUP(F192,$AH$85:$AK$87,2,FALSE)*VLOOKUP(G192,$AM$77:$AP$79,2,FALSE)*VLOOKUP(H192,$AH$92:$AK$94,2,FALSE)*VLOOKUP(I192,$AM$85:$AP$87,2,FALSE)</f>
        <v>5.9495583228728414E-18</v>
      </c>
      <c r="K192" s="23">
        <f>VLOOKUP(C192,$AH$70:$AK$73,3,FALSE)*VLOOKUP(D192,$AH$78:$AK$80,3,FALSE)*VLOOKUP(E192,$AM$70:$AP$72,3,FALSE)*VLOOKUP(F192,$AH$85:$AK$87,3,FALSE)*VLOOKUP(G192,$AM$77:$AP$79,3,FALSE)*VLOOKUP(H192,$AH$92:$AK$94,3,FALSE)*VLOOKUP(I192,$AM$85:$AP$87,3,FALSE)</f>
        <v>8.3515184286242944E-20</v>
      </c>
      <c r="L192" s="23">
        <f>VLOOKUP(C192,$AH$70:$AK$73,4,FALSE)*VLOOKUP(D192,$AH$78:$AK$80,4,FALSE)*VLOOKUP(E192,$AM$70:$AP$72,4,FALSE)*VLOOKUP(F192,$AH$85:$AK$87,4,FALSE)*VLOOKUP(G192,$AM$77:$AP$79,4,FALSE)*VLOOKUP(H192,$AH$92:$AK$94,4,FALSE)*VLOOKUP(I192,$AM$85:$AP$87,4,FALSE)</f>
        <v>0.23055976331883377</v>
      </c>
      <c r="M192" s="23">
        <f>MAX(Table3[[#This Row],[Probabilty hight trauma severity ]:[Probabilty low trauma severity 2]])</f>
        <v>0.23055976331883377</v>
      </c>
      <c r="P192" s="22">
        <v>37</v>
      </c>
      <c r="Q192" s="22">
        <v>2.2928999999999999</v>
      </c>
      <c r="R192" s="22">
        <v>5.4314</v>
      </c>
      <c r="S192" s="22">
        <v>11.31</v>
      </c>
      <c r="T192" s="22">
        <v>20.249300000000002</v>
      </c>
      <c r="U192" s="25">
        <f ca="1">VLOOKUP(P192,$AH$45:$AK$48,2,TRUE)*VLOOKUP(Q192,$AN$45:$AQ$48,2,TRUE)*VLOOKUP(R192,$AH$52:$AK$55,2,TRUE)*VLOOKUP(S192,$AN$52:$AQ$55,2,TRUE)*VLOOKUP(T192,$AH$59:$AK$62,2,TRUE)+RAND()</f>
        <v>0.65214483330079365</v>
      </c>
      <c r="V192" s="25">
        <f ca="1">VLOOKUP(P192,$AH$45:$AK$48,3,TRUE)*VLOOKUP(Q192,$AN$45:$AQ$48,3,TRUE)*VLOOKUP(R192,$AH$52:$AK$55,3,TRUE)*VLOOKUP(S192,$AN$52:$AQ$55,3,TRUE)*VLOOKUP(T192,$AH$59:$AK$62,3,TRUE)+RAND()</f>
        <v>0.57851996090411684</v>
      </c>
      <c r="W192" s="25">
        <f ca="1">VLOOKUP(P192,$AH$45:$AK$48,4,TRUE)*VLOOKUP(Q192,$AN$45:$AQ$48,4,TRUE)*VLOOKUP(R192,$AH$52:$AK$55,4,TRUE)*VLOOKUP(S192,$AN$52:$AQ$55,4,TRUE)*VLOOKUP(T192,$AH$59:$AK$62,4,TRUE)+RAND()</f>
        <v>0.94277197556212311</v>
      </c>
      <c r="X192" s="25">
        <f t="shared" ca="1" si="42"/>
        <v>0.94277197556212311</v>
      </c>
      <c r="AA192" s="29">
        <v>74</v>
      </c>
      <c r="AB192" s="22">
        <f t="shared" si="43"/>
        <v>37</v>
      </c>
      <c r="AC192" s="22">
        <f t="shared" si="44"/>
        <v>2.2928999999999999</v>
      </c>
      <c r="AD192" s="22">
        <f t="shared" si="45"/>
        <v>5.4314</v>
      </c>
      <c r="AE192" s="22">
        <f t="shared" si="46"/>
        <v>11.31</v>
      </c>
      <c r="AF192" s="22">
        <f t="shared" si="47"/>
        <v>20.249300000000002</v>
      </c>
      <c r="AG192" s="22" t="str">
        <f>Table3[[#This Row],[Hair_Phenotype]]</f>
        <v>Curly_hair</v>
      </c>
      <c r="AH192" s="22" t="str">
        <f>Table3[[#This Row],[heart_rate]]</f>
        <v>High_PulseRate</v>
      </c>
      <c r="AI192" s="22" t="str">
        <f>Table3[[#This Row],[skin_conductance]]</f>
        <v>Low_Conductance</v>
      </c>
      <c r="AJ192" s="22" t="str">
        <f>Table3[[#This Row],[skin_temperature]]</f>
        <v>Fever</v>
      </c>
      <c r="AK192" s="22" t="str">
        <f>Table3[[#This Row],[cortisol_level]]</f>
        <v>Below_AverageCL</v>
      </c>
      <c r="AL192" s="22" t="str">
        <f>Table3[[#This Row],[Systolic_BP]]</f>
        <v>Range3_LowSystolic</v>
      </c>
      <c r="AM192" s="22" t="str">
        <f>Table3[[#This Row],[Diastolic_BP]]</f>
        <v>LowDiSystolic</v>
      </c>
      <c r="AN192" s="22">
        <f ca="1">U192*Table3[[#This Row],[Probabilty hight trauma severity ]]</f>
        <v>3.8799737206832589E-18</v>
      </c>
      <c r="AO192" s="22">
        <f ca="1">V192*Table3[[#This Row],[Probabilty medium trauma severity 2]]</f>
        <v>4.8315201148177382E-20</v>
      </c>
      <c r="AP192" s="22">
        <f ca="1">W192*Table3[[#This Row],[Probabilty low trauma severity 2]]</f>
        <v>0.21736528354923243</v>
      </c>
      <c r="AQ192" s="25">
        <f t="shared" ca="1" si="48"/>
        <v>0.21736528354923243</v>
      </c>
    </row>
    <row r="193" spans="2:43" x14ac:dyDescent="0.25">
      <c r="B193" s="13">
        <v>46</v>
      </c>
      <c r="C193" s="1" t="s">
        <v>14</v>
      </c>
      <c r="D193" s="1" t="s">
        <v>22</v>
      </c>
      <c r="E193" s="1" t="s">
        <v>23</v>
      </c>
      <c r="F193" s="1" t="s">
        <v>24</v>
      </c>
      <c r="G193" s="1" t="s">
        <v>25</v>
      </c>
      <c r="H193" s="1" t="s">
        <v>26</v>
      </c>
      <c r="I193" s="1" t="s">
        <v>27</v>
      </c>
      <c r="J193" s="23">
        <f>VLOOKUP(C193,$AH$70:$AK$73,2,FALSE)*VLOOKUP(D193,$AH$78:$AK$80,2,FALSE)*VLOOKUP(E193,$AM$70:$AP$72,2,FALSE)*VLOOKUP(F193,$AH$85:$AK$87,2,FALSE)*VLOOKUP(G193,$AM$77:$AP$79,2,FALSE)*VLOOKUP(H193,$AH$92:$AK$94,2,FALSE)*VLOOKUP(I193,$AM$85:$AP$87,2,FALSE)</f>
        <v>5.9495583228728414E-18</v>
      </c>
      <c r="K193" s="23">
        <f>VLOOKUP(C193,$AH$70:$AK$73,3,FALSE)*VLOOKUP(D193,$AH$78:$AK$80,3,FALSE)*VLOOKUP(E193,$AM$70:$AP$72,3,FALSE)*VLOOKUP(F193,$AH$85:$AK$87,3,FALSE)*VLOOKUP(G193,$AM$77:$AP$79,3,FALSE)*VLOOKUP(H193,$AH$92:$AK$94,3,FALSE)*VLOOKUP(I193,$AM$85:$AP$87,3,FALSE)</f>
        <v>8.3515184286242944E-20</v>
      </c>
      <c r="L193" s="23">
        <f>VLOOKUP(C193,$AH$70:$AK$73,4,FALSE)*VLOOKUP(D193,$AH$78:$AK$80,4,FALSE)*VLOOKUP(E193,$AM$70:$AP$72,4,FALSE)*VLOOKUP(F193,$AH$85:$AK$87,4,FALSE)*VLOOKUP(G193,$AM$77:$AP$79,4,FALSE)*VLOOKUP(H193,$AH$92:$AK$94,4,FALSE)*VLOOKUP(I193,$AM$85:$AP$87,4,FALSE)</f>
        <v>0.23055976331883377</v>
      </c>
      <c r="M193" s="23">
        <f>MAX(Table3[[#This Row],[Probabilty hight trauma severity ]:[Probabilty low trauma severity 2]])</f>
        <v>0.23055976331883377</v>
      </c>
      <c r="P193" s="22">
        <v>31</v>
      </c>
      <c r="Q193" s="22">
        <v>2.4198</v>
      </c>
      <c r="R193" s="22">
        <v>5.133</v>
      </c>
      <c r="S193" s="22">
        <v>11.8773</v>
      </c>
      <c r="T193" s="22">
        <v>20.2517</v>
      </c>
      <c r="U193" s="25">
        <f ca="1">VLOOKUP(P193,$AH$45:$AK$48,2,TRUE)*VLOOKUP(Q193,$AN$45:$AQ$48,2,TRUE)*VLOOKUP(R193,$AH$52:$AK$55,2,TRUE)*VLOOKUP(S193,$AN$52:$AQ$55,2,TRUE)*VLOOKUP(T193,$AH$59:$AK$62,2,TRUE)+RAND()</f>
        <v>0.69295690471007398</v>
      </c>
      <c r="V193" s="25">
        <f ca="1">VLOOKUP(P193,$AH$45:$AK$48,3,TRUE)*VLOOKUP(Q193,$AN$45:$AQ$48,3,TRUE)*VLOOKUP(R193,$AH$52:$AK$55,3,TRUE)*VLOOKUP(S193,$AN$52:$AQ$55,3,TRUE)*VLOOKUP(T193,$AH$59:$AK$62,3,TRUE)+RAND()</f>
        <v>0.1760055552463109</v>
      </c>
      <c r="W193" s="25">
        <f ca="1">VLOOKUP(P193,$AH$45:$AK$48,4,TRUE)*VLOOKUP(Q193,$AN$45:$AQ$48,4,TRUE)*VLOOKUP(R193,$AH$52:$AK$55,4,TRUE)*VLOOKUP(S193,$AN$52:$AQ$55,4,TRUE)*VLOOKUP(T193,$AH$59:$AK$62,4,TRUE)+RAND()</f>
        <v>0.28756100150131769</v>
      </c>
      <c r="X193" s="25">
        <f t="shared" ca="1" si="42"/>
        <v>0.69295690471007398</v>
      </c>
      <c r="AA193" s="29">
        <v>75</v>
      </c>
      <c r="AB193" s="22">
        <f t="shared" si="43"/>
        <v>31</v>
      </c>
      <c r="AC193" s="22">
        <f t="shared" si="44"/>
        <v>2.4198</v>
      </c>
      <c r="AD193" s="22">
        <f t="shared" si="45"/>
        <v>5.133</v>
      </c>
      <c r="AE193" s="22">
        <f t="shared" si="46"/>
        <v>11.8773</v>
      </c>
      <c r="AF193" s="22">
        <f t="shared" si="47"/>
        <v>20.2517</v>
      </c>
      <c r="AG193" s="22" t="str">
        <f>Table3[[#This Row],[Hair_Phenotype]]</f>
        <v>Curly_hair</v>
      </c>
      <c r="AH193" s="22" t="str">
        <f>Table3[[#This Row],[heart_rate]]</f>
        <v>High_PulseRate</v>
      </c>
      <c r="AI193" s="22" t="str">
        <f>Table3[[#This Row],[skin_conductance]]</f>
        <v>Low_Conductance</v>
      </c>
      <c r="AJ193" s="22" t="str">
        <f>Table3[[#This Row],[skin_temperature]]</f>
        <v>Fever</v>
      </c>
      <c r="AK193" s="22" t="str">
        <f>Table3[[#This Row],[cortisol_level]]</f>
        <v>Below_AverageCL</v>
      </c>
      <c r="AL193" s="22" t="str">
        <f>Table3[[#This Row],[Systolic_BP]]</f>
        <v>Range3_LowSystolic</v>
      </c>
      <c r="AM193" s="22" t="str">
        <f>Table3[[#This Row],[Diastolic_BP]]</f>
        <v>LowDiSystolic</v>
      </c>
      <c r="AN193" s="22">
        <f ca="1">U193*Table3[[#This Row],[Probabilty hight trauma severity ]]</f>
        <v>4.122787519810023E-18</v>
      </c>
      <c r="AO193" s="22">
        <f ca="1">V193*Table3[[#This Row],[Probabilty medium trauma severity 2]]</f>
        <v>1.4699136381798169E-20</v>
      </c>
      <c r="AP193" s="22">
        <f ca="1">W193*Table3[[#This Row],[Probabilty low trauma severity 2]]</f>
        <v>6.6299996445870604E-2</v>
      </c>
      <c r="AQ193" s="25">
        <f t="shared" ca="1" si="48"/>
        <v>6.6299996445870604E-2</v>
      </c>
    </row>
    <row r="194" spans="2:43" x14ac:dyDescent="0.25">
      <c r="B194" s="13">
        <v>51</v>
      </c>
      <c r="C194" s="1" t="s">
        <v>14</v>
      </c>
      <c r="D194" s="1" t="s">
        <v>22</v>
      </c>
      <c r="E194" s="1" t="s">
        <v>23</v>
      </c>
      <c r="F194" s="1" t="s">
        <v>24</v>
      </c>
      <c r="G194" s="1" t="s">
        <v>25</v>
      </c>
      <c r="H194" s="1" t="s">
        <v>26</v>
      </c>
      <c r="I194" s="1" t="s">
        <v>27</v>
      </c>
      <c r="J194" s="23">
        <f>VLOOKUP(C194,$AH$70:$AK$73,2,FALSE)*VLOOKUP(D194,$AH$78:$AK$80,2,FALSE)*VLOOKUP(E194,$AM$70:$AP$72,2,FALSE)*VLOOKUP(F194,$AH$85:$AK$87,2,FALSE)*VLOOKUP(G194,$AM$77:$AP$79,2,FALSE)*VLOOKUP(H194,$AH$92:$AK$94,2,FALSE)*VLOOKUP(I194,$AM$85:$AP$87,2,FALSE)</f>
        <v>5.9495583228728414E-18</v>
      </c>
      <c r="K194" s="23">
        <f>VLOOKUP(C194,$AH$70:$AK$73,3,FALSE)*VLOOKUP(D194,$AH$78:$AK$80,3,FALSE)*VLOOKUP(E194,$AM$70:$AP$72,3,FALSE)*VLOOKUP(F194,$AH$85:$AK$87,3,FALSE)*VLOOKUP(G194,$AM$77:$AP$79,3,FALSE)*VLOOKUP(H194,$AH$92:$AK$94,3,FALSE)*VLOOKUP(I194,$AM$85:$AP$87,3,FALSE)</f>
        <v>8.3515184286242944E-20</v>
      </c>
      <c r="L194" s="23">
        <f>VLOOKUP(C194,$AH$70:$AK$73,4,FALSE)*VLOOKUP(D194,$AH$78:$AK$80,4,FALSE)*VLOOKUP(E194,$AM$70:$AP$72,4,FALSE)*VLOOKUP(F194,$AH$85:$AK$87,4,FALSE)*VLOOKUP(G194,$AM$77:$AP$79,4,FALSE)*VLOOKUP(H194,$AH$92:$AK$94,4,FALSE)*VLOOKUP(I194,$AM$85:$AP$87,4,FALSE)</f>
        <v>0.23055976331883377</v>
      </c>
      <c r="M194" s="23">
        <f>MAX(Table3[[#This Row],[Probabilty hight trauma severity ]:[Probabilty low trauma severity 2]])</f>
        <v>0.23055976331883377</v>
      </c>
      <c r="P194" s="22">
        <v>43</v>
      </c>
      <c r="Q194" s="22">
        <v>2.5148000000000001</v>
      </c>
      <c r="R194" s="22">
        <v>5.1841999999999997</v>
      </c>
      <c r="S194" s="22">
        <v>10.801299999999999</v>
      </c>
      <c r="T194" s="22">
        <v>20.256</v>
      </c>
      <c r="U194" s="25">
        <f ca="1">VLOOKUP(P194,$AH$45:$AK$48,2,TRUE)*VLOOKUP(Q194,$AN$45:$AQ$48,2,TRUE)*VLOOKUP(R194,$AH$52:$AK$55,2,TRUE)*VLOOKUP(S194,$AN$52:$AQ$55,2,TRUE)*VLOOKUP(T194,$AH$59:$AK$62,2,TRUE)+RAND()</f>
        <v>0.21796339274921428</v>
      </c>
      <c r="V194" s="25">
        <f ca="1">VLOOKUP(P194,$AH$45:$AK$48,3,TRUE)*VLOOKUP(Q194,$AN$45:$AQ$48,3,TRUE)*VLOOKUP(R194,$AH$52:$AK$55,3,TRUE)*VLOOKUP(S194,$AN$52:$AQ$55,3,TRUE)*VLOOKUP(T194,$AH$59:$AK$62,3,TRUE)+RAND()</f>
        <v>0.36297208214531074</v>
      </c>
      <c r="W194" s="25">
        <f ca="1">VLOOKUP(P194,$AH$45:$AK$48,4,TRUE)*VLOOKUP(Q194,$AN$45:$AQ$48,4,TRUE)*VLOOKUP(R194,$AH$52:$AK$55,4,TRUE)*VLOOKUP(S194,$AN$52:$AQ$55,4,TRUE)*VLOOKUP(T194,$AH$59:$AK$62,4,TRUE)+RAND()</f>
        <v>0.42755861620315416</v>
      </c>
      <c r="X194" s="25">
        <f t="shared" ca="1" si="42"/>
        <v>0.42755861620315416</v>
      </c>
      <c r="AA194" s="29">
        <v>76</v>
      </c>
      <c r="AB194" s="22">
        <f t="shared" si="43"/>
        <v>43</v>
      </c>
      <c r="AC194" s="22">
        <f t="shared" si="44"/>
        <v>2.5148000000000001</v>
      </c>
      <c r="AD194" s="22">
        <f t="shared" si="45"/>
        <v>5.1841999999999997</v>
      </c>
      <c r="AE194" s="22">
        <f t="shared" si="46"/>
        <v>10.801299999999999</v>
      </c>
      <c r="AF194" s="22">
        <f t="shared" si="47"/>
        <v>20.256</v>
      </c>
      <c r="AG194" s="22" t="str">
        <f>Table3[[#This Row],[Hair_Phenotype]]</f>
        <v>Curly_hair</v>
      </c>
      <c r="AH194" s="22" t="str">
        <f>Table3[[#This Row],[heart_rate]]</f>
        <v>High_PulseRate</v>
      </c>
      <c r="AI194" s="22" t="str">
        <f>Table3[[#This Row],[skin_conductance]]</f>
        <v>Low_Conductance</v>
      </c>
      <c r="AJ194" s="22" t="str">
        <f>Table3[[#This Row],[skin_temperature]]</f>
        <v>Fever</v>
      </c>
      <c r="AK194" s="22" t="str">
        <f>Table3[[#This Row],[cortisol_level]]</f>
        <v>Below_AverageCL</v>
      </c>
      <c r="AL194" s="22" t="str">
        <f>Table3[[#This Row],[Systolic_BP]]</f>
        <v>Range3_LowSystolic</v>
      </c>
      <c r="AM194" s="22" t="str">
        <f>Table3[[#This Row],[Diastolic_BP]]</f>
        <v>LowDiSystolic</v>
      </c>
      <c r="AN194" s="22">
        <f ca="1">U194*Table3[[#This Row],[Probabilty hight trauma severity ]]</f>
        <v>1.2967859174126897E-18</v>
      </c>
      <c r="AO194" s="22">
        <f ca="1">V194*Table3[[#This Row],[Probabilty medium trauma severity 2]]</f>
        <v>3.031368033112694E-20</v>
      </c>
      <c r="AP194" s="22">
        <f ca="1">W194*Table3[[#This Row],[Probabilty low trauma severity 2]]</f>
        <v>9.8577813356727301E-2</v>
      </c>
      <c r="AQ194" s="25">
        <f t="shared" ca="1" si="48"/>
        <v>9.8577813356727301E-2</v>
      </c>
    </row>
    <row r="195" spans="2:43" x14ac:dyDescent="0.25">
      <c r="B195" s="13">
        <v>65</v>
      </c>
      <c r="C195" s="1" t="s">
        <v>14</v>
      </c>
      <c r="D195" s="1" t="s">
        <v>22</v>
      </c>
      <c r="E195" s="1" t="s">
        <v>23</v>
      </c>
      <c r="F195" s="1" t="s">
        <v>24</v>
      </c>
      <c r="G195" s="1" t="s">
        <v>25</v>
      </c>
      <c r="H195" s="1" t="s">
        <v>26</v>
      </c>
      <c r="I195" s="1" t="s">
        <v>27</v>
      </c>
      <c r="J195" s="23">
        <f>VLOOKUP(C195,$AH$70:$AK$73,2,FALSE)*VLOOKUP(D195,$AH$78:$AK$80,2,FALSE)*VLOOKUP(E195,$AM$70:$AP$72,2,FALSE)*VLOOKUP(F195,$AH$85:$AK$87,2,FALSE)*VLOOKUP(G195,$AM$77:$AP$79,2,FALSE)*VLOOKUP(H195,$AH$92:$AK$94,2,FALSE)*VLOOKUP(I195,$AM$85:$AP$87,2,FALSE)</f>
        <v>5.9495583228728414E-18</v>
      </c>
      <c r="K195" s="23">
        <f>VLOOKUP(C195,$AH$70:$AK$73,3,FALSE)*VLOOKUP(D195,$AH$78:$AK$80,3,FALSE)*VLOOKUP(E195,$AM$70:$AP$72,3,FALSE)*VLOOKUP(F195,$AH$85:$AK$87,3,FALSE)*VLOOKUP(G195,$AM$77:$AP$79,3,FALSE)*VLOOKUP(H195,$AH$92:$AK$94,3,FALSE)*VLOOKUP(I195,$AM$85:$AP$87,3,FALSE)</f>
        <v>8.3515184286242944E-20</v>
      </c>
      <c r="L195" s="23">
        <f>VLOOKUP(C195,$AH$70:$AK$73,4,FALSE)*VLOOKUP(D195,$AH$78:$AK$80,4,FALSE)*VLOOKUP(E195,$AM$70:$AP$72,4,FALSE)*VLOOKUP(F195,$AH$85:$AK$87,4,FALSE)*VLOOKUP(G195,$AM$77:$AP$79,4,FALSE)*VLOOKUP(H195,$AH$92:$AK$94,4,FALSE)*VLOOKUP(I195,$AM$85:$AP$87,4,FALSE)</f>
        <v>0.23055976331883377</v>
      </c>
      <c r="M195" s="23">
        <f>MAX(Table3[[#This Row],[Probabilty hight trauma severity ]:[Probabilty low trauma severity 2]])</f>
        <v>0.23055976331883377</v>
      </c>
      <c r="P195" s="22">
        <v>31</v>
      </c>
      <c r="Q195" s="22">
        <v>2.9916999999999998</v>
      </c>
      <c r="R195" s="22">
        <v>5.6661999999999999</v>
      </c>
      <c r="S195" s="22">
        <v>10.558999999999999</v>
      </c>
      <c r="T195" s="22">
        <v>20.256900000000002</v>
      </c>
      <c r="U195" s="25">
        <f ca="1">VLOOKUP(P195,$AH$45:$AK$48,2,TRUE)*VLOOKUP(Q195,$AN$45:$AQ$48,2,TRUE)*VLOOKUP(R195,$AH$52:$AK$55,2,TRUE)*VLOOKUP(S195,$AN$52:$AQ$55,2,TRUE)*VLOOKUP(T195,$AH$59:$AK$62,2,TRUE)+RAND()</f>
        <v>0.16224281703416044</v>
      </c>
      <c r="V195" s="25">
        <f ca="1">VLOOKUP(P195,$AH$45:$AK$48,3,TRUE)*VLOOKUP(Q195,$AN$45:$AQ$48,3,TRUE)*VLOOKUP(R195,$AH$52:$AK$55,3,TRUE)*VLOOKUP(S195,$AN$52:$AQ$55,3,TRUE)*VLOOKUP(T195,$AH$59:$AK$62,3,TRUE)+RAND()</f>
        <v>0.67042301840124752</v>
      </c>
      <c r="W195" s="25">
        <f ca="1">VLOOKUP(P195,$AH$45:$AK$48,4,TRUE)*VLOOKUP(Q195,$AN$45:$AQ$48,4,TRUE)*VLOOKUP(R195,$AH$52:$AK$55,4,TRUE)*VLOOKUP(S195,$AN$52:$AQ$55,4,TRUE)*VLOOKUP(T195,$AH$59:$AK$62,4,TRUE)+RAND()</f>
        <v>0.10179382954511473</v>
      </c>
      <c r="X195" s="25">
        <f t="shared" ca="1" si="42"/>
        <v>0.67042301840124752</v>
      </c>
      <c r="AA195" s="29">
        <v>77</v>
      </c>
      <c r="AB195" s="22">
        <f t="shared" si="43"/>
        <v>31</v>
      </c>
      <c r="AC195" s="22">
        <f t="shared" si="44"/>
        <v>2.9916999999999998</v>
      </c>
      <c r="AD195" s="22">
        <f t="shared" si="45"/>
        <v>5.6661999999999999</v>
      </c>
      <c r="AE195" s="22">
        <f t="shared" si="46"/>
        <v>10.558999999999999</v>
      </c>
      <c r="AF195" s="22">
        <f t="shared" si="47"/>
        <v>20.256900000000002</v>
      </c>
      <c r="AG195" s="22" t="str">
        <f>Table3[[#This Row],[Hair_Phenotype]]</f>
        <v>Curly_hair</v>
      </c>
      <c r="AH195" s="22" t="str">
        <f>Table3[[#This Row],[heart_rate]]</f>
        <v>High_PulseRate</v>
      </c>
      <c r="AI195" s="22" t="str">
        <f>Table3[[#This Row],[skin_conductance]]</f>
        <v>Low_Conductance</v>
      </c>
      <c r="AJ195" s="22" t="str">
        <f>Table3[[#This Row],[skin_temperature]]</f>
        <v>Fever</v>
      </c>
      <c r="AK195" s="22" t="str">
        <f>Table3[[#This Row],[cortisol_level]]</f>
        <v>Below_AverageCL</v>
      </c>
      <c r="AL195" s="22" t="str">
        <f>Table3[[#This Row],[Systolic_BP]]</f>
        <v>Range3_LowSystolic</v>
      </c>
      <c r="AM195" s="22" t="str">
        <f>Table3[[#This Row],[Diastolic_BP]]</f>
        <v>LowDiSystolic</v>
      </c>
      <c r="AN195" s="22">
        <f ca="1">U195*Table3[[#This Row],[Probabilty hight trauma severity ]]</f>
        <v>9.6527310241192478E-19</v>
      </c>
      <c r="AO195" s="22">
        <f ca="1">V195*Table3[[#This Row],[Probabilty medium trauma severity 2]]</f>
        <v>5.5990501931519435E-20</v>
      </c>
      <c r="AP195" s="22">
        <f ca="1">W195*Table3[[#This Row],[Probabilty low trauma severity 2]]</f>
        <v>2.3469561247239361E-2</v>
      </c>
      <c r="AQ195" s="25">
        <f t="shared" ca="1" si="48"/>
        <v>2.3469561247239361E-2</v>
      </c>
    </row>
    <row r="196" spans="2:43" x14ac:dyDescent="0.25">
      <c r="B196" s="13">
        <v>67</v>
      </c>
      <c r="C196" s="1" t="s">
        <v>14</v>
      </c>
      <c r="D196" s="1" t="s">
        <v>22</v>
      </c>
      <c r="E196" s="1" t="s">
        <v>23</v>
      </c>
      <c r="F196" s="1" t="s">
        <v>24</v>
      </c>
      <c r="G196" s="1" t="s">
        <v>25</v>
      </c>
      <c r="H196" s="1" t="s">
        <v>26</v>
      </c>
      <c r="I196" s="1" t="s">
        <v>27</v>
      </c>
      <c r="J196" s="23">
        <f>VLOOKUP(C196,$AH$70:$AK$73,2,FALSE)*VLOOKUP(D196,$AH$78:$AK$80,2,FALSE)*VLOOKUP(E196,$AM$70:$AP$72,2,FALSE)*VLOOKUP(F196,$AH$85:$AK$87,2,FALSE)*VLOOKUP(G196,$AM$77:$AP$79,2,FALSE)*VLOOKUP(H196,$AH$92:$AK$94,2,FALSE)*VLOOKUP(I196,$AM$85:$AP$87,2,FALSE)</f>
        <v>5.9495583228728414E-18</v>
      </c>
      <c r="K196" s="23">
        <f>VLOOKUP(C196,$AH$70:$AK$73,3,FALSE)*VLOOKUP(D196,$AH$78:$AK$80,3,FALSE)*VLOOKUP(E196,$AM$70:$AP$72,3,FALSE)*VLOOKUP(F196,$AH$85:$AK$87,3,FALSE)*VLOOKUP(G196,$AM$77:$AP$79,3,FALSE)*VLOOKUP(H196,$AH$92:$AK$94,3,FALSE)*VLOOKUP(I196,$AM$85:$AP$87,3,FALSE)</f>
        <v>8.3515184286242944E-20</v>
      </c>
      <c r="L196" s="23">
        <f>VLOOKUP(C196,$AH$70:$AK$73,4,FALSE)*VLOOKUP(D196,$AH$78:$AK$80,4,FALSE)*VLOOKUP(E196,$AM$70:$AP$72,4,FALSE)*VLOOKUP(F196,$AH$85:$AK$87,4,FALSE)*VLOOKUP(G196,$AM$77:$AP$79,4,FALSE)*VLOOKUP(H196,$AH$92:$AK$94,4,FALSE)*VLOOKUP(I196,$AM$85:$AP$87,4,FALSE)</f>
        <v>0.23055976331883377</v>
      </c>
      <c r="M196" s="23">
        <f>MAX(Table3[[#This Row],[Probabilty hight trauma severity ]:[Probabilty low trauma severity 2]])</f>
        <v>0.23055976331883377</v>
      </c>
      <c r="P196" s="22">
        <v>44</v>
      </c>
      <c r="Q196" s="22">
        <v>2.5842000000000001</v>
      </c>
      <c r="R196" s="22">
        <v>5.5445000000000002</v>
      </c>
      <c r="S196" s="22">
        <v>10.259</v>
      </c>
      <c r="T196" s="22">
        <v>20.266999999999999</v>
      </c>
      <c r="U196" s="25">
        <f ca="1">VLOOKUP(P196,$AH$45:$AK$48,2,TRUE)*VLOOKUP(Q196,$AN$45:$AQ$48,2,TRUE)*VLOOKUP(R196,$AH$52:$AK$55,2,TRUE)*VLOOKUP(S196,$AN$52:$AQ$55,2,TRUE)*VLOOKUP(T196,$AH$59:$AK$62,2,TRUE)+RAND()</f>
        <v>0.5633471279820873</v>
      </c>
      <c r="V196" s="25">
        <f ca="1">VLOOKUP(P196,$AH$45:$AK$48,3,TRUE)*VLOOKUP(Q196,$AN$45:$AQ$48,3,TRUE)*VLOOKUP(R196,$AH$52:$AK$55,3,TRUE)*VLOOKUP(S196,$AN$52:$AQ$55,3,TRUE)*VLOOKUP(T196,$AH$59:$AK$62,3,TRUE)+RAND()</f>
        <v>0.97071501077162192</v>
      </c>
      <c r="W196" s="25">
        <f ca="1">VLOOKUP(P196,$AH$45:$AK$48,4,TRUE)*VLOOKUP(Q196,$AN$45:$AQ$48,4,TRUE)*VLOOKUP(R196,$AH$52:$AK$55,4,TRUE)*VLOOKUP(S196,$AN$52:$AQ$55,4,TRUE)*VLOOKUP(T196,$AH$59:$AK$62,4,TRUE)+RAND()</f>
        <v>0.16200935216296652</v>
      </c>
      <c r="X196" s="25">
        <f t="shared" ca="1" si="42"/>
        <v>0.97071501077162192</v>
      </c>
      <c r="AA196" s="29">
        <v>78</v>
      </c>
      <c r="AB196" s="22">
        <f t="shared" si="43"/>
        <v>44</v>
      </c>
      <c r="AC196" s="22">
        <f t="shared" si="44"/>
        <v>2.5842000000000001</v>
      </c>
      <c r="AD196" s="22">
        <f t="shared" si="45"/>
        <v>5.5445000000000002</v>
      </c>
      <c r="AE196" s="22">
        <f t="shared" si="46"/>
        <v>10.259</v>
      </c>
      <c r="AF196" s="22">
        <f t="shared" si="47"/>
        <v>20.266999999999999</v>
      </c>
      <c r="AG196" s="22" t="str">
        <f>Table3[[#This Row],[Hair_Phenotype]]</f>
        <v>Curly_hair</v>
      </c>
      <c r="AH196" s="22" t="str">
        <f>Table3[[#This Row],[heart_rate]]</f>
        <v>High_PulseRate</v>
      </c>
      <c r="AI196" s="22" t="str">
        <f>Table3[[#This Row],[skin_conductance]]</f>
        <v>Low_Conductance</v>
      </c>
      <c r="AJ196" s="22" t="str">
        <f>Table3[[#This Row],[skin_temperature]]</f>
        <v>Fever</v>
      </c>
      <c r="AK196" s="22" t="str">
        <f>Table3[[#This Row],[cortisol_level]]</f>
        <v>Below_AverageCL</v>
      </c>
      <c r="AL196" s="22" t="str">
        <f>Table3[[#This Row],[Systolic_BP]]</f>
        <v>Range3_LowSystolic</v>
      </c>
      <c r="AM196" s="22" t="str">
        <f>Table3[[#This Row],[Diastolic_BP]]</f>
        <v>LowDiSystolic</v>
      </c>
      <c r="AN196" s="22">
        <f ca="1">U196*Table3[[#This Row],[Probabilty hight trauma severity ]]</f>
        <v>3.3516665939523391E-18</v>
      </c>
      <c r="AO196" s="22">
        <f ca="1">V196*Table3[[#This Row],[Probabilty medium trauma severity 2]]</f>
        <v>8.1069443014014314E-20</v>
      </c>
      <c r="AP196" s="22">
        <f ca="1">W196*Table3[[#This Row],[Probabilty low trauma severity 2]]</f>
        <v>3.7352837890131149E-2</v>
      </c>
      <c r="AQ196" s="25">
        <f t="shared" ca="1" si="48"/>
        <v>3.7352837890131149E-2</v>
      </c>
    </row>
    <row r="197" spans="2:43" x14ac:dyDescent="0.25">
      <c r="B197" s="13">
        <v>71</v>
      </c>
      <c r="C197" s="1" t="s">
        <v>14</v>
      </c>
      <c r="D197" s="1" t="s">
        <v>22</v>
      </c>
      <c r="E197" s="1" t="s">
        <v>23</v>
      </c>
      <c r="F197" s="1" t="s">
        <v>24</v>
      </c>
      <c r="G197" s="1" t="s">
        <v>25</v>
      </c>
      <c r="H197" s="1" t="s">
        <v>26</v>
      </c>
      <c r="I197" s="1" t="s">
        <v>27</v>
      </c>
      <c r="J197" s="23">
        <f>VLOOKUP(C197,$AH$70:$AK$73,2,FALSE)*VLOOKUP(D197,$AH$78:$AK$80,2,FALSE)*VLOOKUP(E197,$AM$70:$AP$72,2,FALSE)*VLOOKUP(F197,$AH$85:$AK$87,2,FALSE)*VLOOKUP(G197,$AM$77:$AP$79,2,FALSE)*VLOOKUP(H197,$AH$92:$AK$94,2,FALSE)*VLOOKUP(I197,$AM$85:$AP$87,2,FALSE)</f>
        <v>5.9495583228728414E-18</v>
      </c>
      <c r="K197" s="23">
        <f>VLOOKUP(C197,$AH$70:$AK$73,3,FALSE)*VLOOKUP(D197,$AH$78:$AK$80,3,FALSE)*VLOOKUP(E197,$AM$70:$AP$72,3,FALSE)*VLOOKUP(F197,$AH$85:$AK$87,3,FALSE)*VLOOKUP(G197,$AM$77:$AP$79,3,FALSE)*VLOOKUP(H197,$AH$92:$AK$94,3,FALSE)*VLOOKUP(I197,$AM$85:$AP$87,3,FALSE)</f>
        <v>8.3515184286242944E-20</v>
      </c>
      <c r="L197" s="23">
        <f>VLOOKUP(C197,$AH$70:$AK$73,4,FALSE)*VLOOKUP(D197,$AH$78:$AK$80,4,FALSE)*VLOOKUP(E197,$AM$70:$AP$72,4,FALSE)*VLOOKUP(F197,$AH$85:$AK$87,4,FALSE)*VLOOKUP(G197,$AM$77:$AP$79,4,FALSE)*VLOOKUP(H197,$AH$92:$AK$94,4,FALSE)*VLOOKUP(I197,$AM$85:$AP$87,4,FALSE)</f>
        <v>0.23055976331883377</v>
      </c>
      <c r="M197" s="23">
        <f>MAX(Table3[[#This Row],[Probabilty hight trauma severity ]:[Probabilty low trauma severity 2]])</f>
        <v>0.23055976331883377</v>
      </c>
      <c r="P197" s="22">
        <v>33</v>
      </c>
      <c r="Q197" s="22">
        <v>2.8332000000000002</v>
      </c>
      <c r="R197" s="22">
        <v>5.7226999999999997</v>
      </c>
      <c r="S197" s="22">
        <v>11.7003</v>
      </c>
      <c r="T197" s="22">
        <v>20.2685</v>
      </c>
      <c r="U197" s="25">
        <f ca="1">VLOOKUP(P197,$AH$45:$AK$48,2,TRUE)*VLOOKUP(Q197,$AN$45:$AQ$48,2,TRUE)*VLOOKUP(R197,$AH$52:$AK$55,2,TRUE)*VLOOKUP(S197,$AN$52:$AQ$55,2,TRUE)*VLOOKUP(T197,$AH$59:$AK$62,2,TRUE)+RAND()</f>
        <v>0.19776182971835632</v>
      </c>
      <c r="V197" s="25">
        <f ca="1">VLOOKUP(P197,$AH$45:$AK$48,3,TRUE)*VLOOKUP(Q197,$AN$45:$AQ$48,3,TRUE)*VLOOKUP(R197,$AH$52:$AK$55,3,TRUE)*VLOOKUP(S197,$AN$52:$AQ$55,3,TRUE)*VLOOKUP(T197,$AH$59:$AK$62,3,TRUE)+RAND()</f>
        <v>0.9062490295039427</v>
      </c>
      <c r="W197" s="25">
        <f ca="1">VLOOKUP(P197,$AH$45:$AK$48,4,TRUE)*VLOOKUP(Q197,$AN$45:$AQ$48,4,TRUE)*VLOOKUP(R197,$AH$52:$AK$55,4,TRUE)*VLOOKUP(S197,$AN$52:$AQ$55,4,TRUE)*VLOOKUP(T197,$AH$59:$AK$62,4,TRUE)+RAND()</f>
        <v>0.62707393547536194</v>
      </c>
      <c r="X197" s="25">
        <f t="shared" ca="1" si="42"/>
        <v>0.9062490295039427</v>
      </c>
      <c r="AA197" s="29">
        <v>79</v>
      </c>
      <c r="AB197" s="22">
        <f t="shared" si="43"/>
        <v>33</v>
      </c>
      <c r="AC197" s="22">
        <f t="shared" si="44"/>
        <v>2.8332000000000002</v>
      </c>
      <c r="AD197" s="22">
        <f t="shared" si="45"/>
        <v>5.7226999999999997</v>
      </c>
      <c r="AE197" s="22">
        <f t="shared" si="46"/>
        <v>11.7003</v>
      </c>
      <c r="AF197" s="22">
        <f t="shared" si="47"/>
        <v>20.2685</v>
      </c>
      <c r="AG197" s="22" t="str">
        <f>Table3[[#This Row],[Hair_Phenotype]]</f>
        <v>Curly_hair</v>
      </c>
      <c r="AH197" s="22" t="str">
        <f>Table3[[#This Row],[heart_rate]]</f>
        <v>High_PulseRate</v>
      </c>
      <c r="AI197" s="22" t="str">
        <f>Table3[[#This Row],[skin_conductance]]</f>
        <v>Low_Conductance</v>
      </c>
      <c r="AJ197" s="22" t="str">
        <f>Table3[[#This Row],[skin_temperature]]</f>
        <v>Fever</v>
      </c>
      <c r="AK197" s="22" t="str">
        <f>Table3[[#This Row],[cortisol_level]]</f>
        <v>Below_AverageCL</v>
      </c>
      <c r="AL197" s="22" t="str">
        <f>Table3[[#This Row],[Systolic_BP]]</f>
        <v>Range3_LowSystolic</v>
      </c>
      <c r="AM197" s="22" t="str">
        <f>Table3[[#This Row],[Diastolic_BP]]</f>
        <v>LowDiSystolic</v>
      </c>
      <c r="AN197" s="22">
        <f ca="1">U197*Table3[[#This Row],[Probabilty hight trauma severity ]]</f>
        <v>1.1765955399474084E-18</v>
      </c>
      <c r="AO197" s="22">
        <f ca="1">V197*Table3[[#This Row],[Probabilty medium trauma severity 2]]</f>
        <v>7.5685554708250591E-20</v>
      </c>
      <c r="AP197" s="22">
        <f ca="1">W197*Table3[[#This Row],[Probabilty low trauma severity 2]]</f>
        <v>0.14457801814660909</v>
      </c>
      <c r="AQ197" s="25">
        <f t="shared" ca="1" si="48"/>
        <v>0.14457801814660909</v>
      </c>
    </row>
    <row r="198" spans="2:43" x14ac:dyDescent="0.25">
      <c r="B198" s="13">
        <v>85</v>
      </c>
      <c r="C198" s="1" t="s">
        <v>14</v>
      </c>
      <c r="D198" s="1" t="s">
        <v>22</v>
      </c>
      <c r="E198" s="1" t="s">
        <v>23</v>
      </c>
      <c r="F198" s="1" t="s">
        <v>24</v>
      </c>
      <c r="G198" s="1" t="s">
        <v>25</v>
      </c>
      <c r="H198" s="1" t="s">
        <v>26</v>
      </c>
      <c r="I198" s="1" t="s">
        <v>27</v>
      </c>
      <c r="J198" s="23">
        <f>VLOOKUP(C198,$AH$70:$AK$73,2,FALSE)*VLOOKUP(D198,$AH$78:$AK$80,2,FALSE)*VLOOKUP(E198,$AM$70:$AP$72,2,FALSE)*VLOOKUP(F198,$AH$85:$AK$87,2,FALSE)*VLOOKUP(G198,$AM$77:$AP$79,2,FALSE)*VLOOKUP(H198,$AH$92:$AK$94,2,FALSE)*VLOOKUP(I198,$AM$85:$AP$87,2,FALSE)</f>
        <v>5.9495583228728414E-18</v>
      </c>
      <c r="K198" s="23">
        <f>VLOOKUP(C198,$AH$70:$AK$73,3,FALSE)*VLOOKUP(D198,$AH$78:$AK$80,3,FALSE)*VLOOKUP(E198,$AM$70:$AP$72,3,FALSE)*VLOOKUP(F198,$AH$85:$AK$87,3,FALSE)*VLOOKUP(G198,$AM$77:$AP$79,3,FALSE)*VLOOKUP(H198,$AH$92:$AK$94,3,FALSE)*VLOOKUP(I198,$AM$85:$AP$87,3,FALSE)</f>
        <v>8.3515184286242944E-20</v>
      </c>
      <c r="L198" s="23">
        <f>VLOOKUP(C198,$AH$70:$AK$73,4,FALSE)*VLOOKUP(D198,$AH$78:$AK$80,4,FALSE)*VLOOKUP(E198,$AM$70:$AP$72,4,FALSE)*VLOOKUP(F198,$AH$85:$AK$87,4,FALSE)*VLOOKUP(G198,$AM$77:$AP$79,4,FALSE)*VLOOKUP(H198,$AH$92:$AK$94,4,FALSE)*VLOOKUP(I198,$AM$85:$AP$87,4,FALSE)</f>
        <v>0.23055976331883377</v>
      </c>
      <c r="M198" s="23">
        <f>MAX(Table3[[#This Row],[Probabilty hight trauma severity ]:[Probabilty low trauma severity 2]])</f>
        <v>0.23055976331883377</v>
      </c>
      <c r="P198" s="22">
        <v>37</v>
      </c>
      <c r="Q198" s="22">
        <v>2.0303</v>
      </c>
      <c r="R198" s="22">
        <v>5.3494999999999999</v>
      </c>
      <c r="S198" s="22">
        <v>10.1524</v>
      </c>
      <c r="T198" s="22">
        <v>20.269300000000001</v>
      </c>
      <c r="U198" s="25">
        <f ca="1">VLOOKUP(P198,$AH$45:$AK$48,2,TRUE)*VLOOKUP(Q198,$AN$45:$AQ$48,2,TRUE)*VLOOKUP(R198,$AH$52:$AK$55,2,TRUE)*VLOOKUP(S198,$AN$52:$AQ$55,2,TRUE)*VLOOKUP(T198,$AH$59:$AK$62,2,TRUE)+RAND()</f>
        <v>0.63478986601147469</v>
      </c>
      <c r="V198" s="25">
        <f ca="1">VLOOKUP(P198,$AH$45:$AK$48,3,TRUE)*VLOOKUP(Q198,$AN$45:$AQ$48,3,TRUE)*VLOOKUP(R198,$AH$52:$AK$55,3,TRUE)*VLOOKUP(S198,$AN$52:$AQ$55,3,TRUE)*VLOOKUP(T198,$AH$59:$AK$62,3,TRUE)+RAND()</f>
        <v>0.47014713954442944</v>
      </c>
      <c r="W198" s="25">
        <f ca="1">VLOOKUP(P198,$AH$45:$AK$48,4,TRUE)*VLOOKUP(Q198,$AN$45:$AQ$48,4,TRUE)*VLOOKUP(R198,$AH$52:$AK$55,4,TRUE)*VLOOKUP(S198,$AN$52:$AQ$55,4,TRUE)*VLOOKUP(T198,$AH$59:$AK$62,4,TRUE)+RAND()</f>
        <v>0.81373485215527652</v>
      </c>
      <c r="X198" s="25">
        <f t="shared" ca="1" si="42"/>
        <v>0.81373485215527652</v>
      </c>
      <c r="AA198" s="29">
        <v>80</v>
      </c>
      <c r="AB198" s="22">
        <f t="shared" si="43"/>
        <v>37</v>
      </c>
      <c r="AC198" s="22">
        <f t="shared" si="44"/>
        <v>2.0303</v>
      </c>
      <c r="AD198" s="22">
        <f t="shared" si="45"/>
        <v>5.3494999999999999</v>
      </c>
      <c r="AE198" s="22">
        <f t="shared" si="46"/>
        <v>10.1524</v>
      </c>
      <c r="AF198" s="22">
        <f t="shared" si="47"/>
        <v>20.269300000000001</v>
      </c>
      <c r="AG198" s="22" t="str">
        <f>Table3[[#This Row],[Hair_Phenotype]]</f>
        <v>Curly_hair</v>
      </c>
      <c r="AH198" s="22" t="str">
        <f>Table3[[#This Row],[heart_rate]]</f>
        <v>High_PulseRate</v>
      </c>
      <c r="AI198" s="22" t="str">
        <f>Table3[[#This Row],[skin_conductance]]</f>
        <v>Low_Conductance</v>
      </c>
      <c r="AJ198" s="22" t="str">
        <f>Table3[[#This Row],[skin_temperature]]</f>
        <v>Fever</v>
      </c>
      <c r="AK198" s="22" t="str">
        <f>Table3[[#This Row],[cortisol_level]]</f>
        <v>Below_AverageCL</v>
      </c>
      <c r="AL198" s="22" t="str">
        <f>Table3[[#This Row],[Systolic_BP]]</f>
        <v>Range3_LowSystolic</v>
      </c>
      <c r="AM198" s="22" t="str">
        <f>Table3[[#This Row],[Diastolic_BP]]</f>
        <v>LowDiSystolic</v>
      </c>
      <c r="AN198" s="22">
        <f ca="1">U198*Table3[[#This Row],[Probabilty hight trauma severity ]]</f>
        <v>3.7767193306039048E-18</v>
      </c>
      <c r="AO198" s="22">
        <f ca="1">V198*Table3[[#This Row],[Probabilty medium trauma severity 2]]</f>
        <v>3.9264425000702999E-20</v>
      </c>
      <c r="AP198" s="22">
        <f ca="1">W198*Table3[[#This Row],[Probabilty low trauma severity 2]]</f>
        <v>0.18761451491720674</v>
      </c>
      <c r="AQ198" s="25">
        <f t="shared" ca="1" si="48"/>
        <v>0.18761451491720674</v>
      </c>
    </row>
    <row r="199" spans="2:43" x14ac:dyDescent="0.25">
      <c r="B199" s="13">
        <v>10</v>
      </c>
      <c r="C199" s="1" t="s">
        <v>30</v>
      </c>
      <c r="D199" s="1" t="s">
        <v>22</v>
      </c>
      <c r="E199" s="1" t="s">
        <v>23</v>
      </c>
      <c r="F199" s="1" t="s">
        <v>24</v>
      </c>
      <c r="G199" s="1" t="s">
        <v>25</v>
      </c>
      <c r="H199" s="1" t="s">
        <v>26</v>
      </c>
      <c r="I199" s="1" t="s">
        <v>27</v>
      </c>
      <c r="J199" s="23">
        <f>VLOOKUP(C199,$AH$70:$AK$73,2,FALSE)*VLOOKUP(D199,$AH$78:$AK$80,2,FALSE)*VLOOKUP(E199,$AM$70:$AP$72,2,FALSE)*VLOOKUP(F199,$AH$85:$AK$87,2,FALSE)*VLOOKUP(G199,$AM$77:$AP$79,2,FALSE)*VLOOKUP(H199,$AH$92:$AK$94,2,FALSE)*VLOOKUP(I199,$AM$85:$AP$87,2,FALSE)</f>
        <v>5.6483148634868745E-18</v>
      </c>
      <c r="K199" s="23">
        <f>VLOOKUP(C199,$AH$70:$AK$73,3,FALSE)*VLOOKUP(D199,$AH$78:$AK$80,3,FALSE)*VLOOKUP(E199,$AM$70:$AP$72,3,FALSE)*VLOOKUP(F199,$AH$85:$AK$87,3,FALSE)*VLOOKUP(G199,$AM$77:$AP$79,3,FALSE)*VLOOKUP(H199,$AH$92:$AK$94,3,FALSE)*VLOOKUP(I199,$AM$85:$AP$87,3,FALSE)</f>
        <v>8.212788886620569E-20</v>
      </c>
      <c r="L199" s="23">
        <f>VLOOKUP(C199,$AH$70:$AK$73,4,FALSE)*VLOOKUP(D199,$AH$78:$AK$80,4,FALSE)*VLOOKUP(E199,$AM$70:$AP$72,4,FALSE)*VLOOKUP(F199,$AH$85:$AK$87,4,FALSE)*VLOOKUP(G199,$AM$77:$AP$79,4,FALSE)*VLOOKUP(H199,$AH$92:$AK$94,4,FALSE)*VLOOKUP(I199,$AM$85:$AP$87,4,FALSE)</f>
        <v>0.23840193213920227</v>
      </c>
      <c r="M199" s="23">
        <f>MAX(Table3[[#This Row],[Probabilty hight trauma severity ]:[Probabilty low trauma severity 2]])</f>
        <v>0.23840193213920227</v>
      </c>
      <c r="P199" s="22">
        <v>53</v>
      </c>
      <c r="Q199" s="22">
        <v>2.3851</v>
      </c>
      <c r="R199" s="22">
        <v>5.5679999999999996</v>
      </c>
      <c r="S199" s="22">
        <v>11.0143</v>
      </c>
      <c r="T199" s="22">
        <v>20.2758</v>
      </c>
      <c r="U199" s="25">
        <f ca="1">VLOOKUP(P199,$AH$45:$AK$48,2,TRUE)*VLOOKUP(Q199,$AN$45:$AQ$48,2,TRUE)*VLOOKUP(R199,$AH$52:$AK$55,2,TRUE)*VLOOKUP(S199,$AN$52:$AQ$55,2,TRUE)*VLOOKUP(T199,$AH$59:$AK$62,2,TRUE)+RAND()</f>
        <v>2.716390769441468E-2</v>
      </c>
      <c r="V199" s="25">
        <f ca="1">VLOOKUP(P199,$AH$45:$AK$48,3,TRUE)*VLOOKUP(Q199,$AN$45:$AQ$48,3,TRUE)*VLOOKUP(R199,$AH$52:$AK$55,3,TRUE)*VLOOKUP(S199,$AN$52:$AQ$55,3,TRUE)*VLOOKUP(T199,$AH$59:$AK$62,3,TRUE)+RAND()</f>
        <v>0.58368789425789835</v>
      </c>
      <c r="W199" s="25">
        <f ca="1">VLOOKUP(P199,$AH$45:$AK$48,4,TRUE)*VLOOKUP(Q199,$AN$45:$AQ$48,4,TRUE)*VLOOKUP(R199,$AH$52:$AK$55,4,TRUE)*VLOOKUP(S199,$AN$52:$AQ$55,4,TRUE)*VLOOKUP(T199,$AH$59:$AK$62,4,TRUE)+RAND()</f>
        <v>0.22965885537666564</v>
      </c>
      <c r="X199" s="25">
        <f t="shared" ca="1" si="42"/>
        <v>0.58368789425789835</v>
      </c>
      <c r="AA199" s="29">
        <v>81</v>
      </c>
      <c r="AB199" s="22">
        <f t="shared" si="43"/>
        <v>53</v>
      </c>
      <c r="AC199" s="22">
        <f t="shared" si="44"/>
        <v>2.3851</v>
      </c>
      <c r="AD199" s="22">
        <f t="shared" si="45"/>
        <v>5.5679999999999996</v>
      </c>
      <c r="AE199" s="22">
        <f t="shared" si="46"/>
        <v>11.0143</v>
      </c>
      <c r="AF199" s="22">
        <f t="shared" si="47"/>
        <v>20.2758</v>
      </c>
      <c r="AG199" s="22" t="str">
        <f>Table3[[#This Row],[Hair_Phenotype]]</f>
        <v>Straight_hair</v>
      </c>
      <c r="AH199" s="22" t="str">
        <f>Table3[[#This Row],[heart_rate]]</f>
        <v>High_PulseRate</v>
      </c>
      <c r="AI199" s="22" t="str">
        <f>Table3[[#This Row],[skin_conductance]]</f>
        <v>Low_Conductance</v>
      </c>
      <c r="AJ199" s="22" t="str">
        <f>Table3[[#This Row],[skin_temperature]]</f>
        <v>Fever</v>
      </c>
      <c r="AK199" s="22" t="str">
        <f>Table3[[#This Row],[cortisol_level]]</f>
        <v>Below_AverageCL</v>
      </c>
      <c r="AL199" s="22" t="str">
        <f>Table3[[#This Row],[Systolic_BP]]</f>
        <v>Range3_LowSystolic</v>
      </c>
      <c r="AM199" s="22" t="str">
        <f>Table3[[#This Row],[Diastolic_BP]]</f>
        <v>LowDiSystolic</v>
      </c>
      <c r="AN199" s="22">
        <f ca="1">U199*Table3[[#This Row],[Probabilty hight trauma severity ]]</f>
        <v>1.534303035807479E-19</v>
      </c>
      <c r="AO199" s="22">
        <f ca="1">V199*Table3[[#This Row],[Probabilty medium trauma severity 2]]</f>
        <v>4.7937054512162294E-20</v>
      </c>
      <c r="AP199" s="22">
        <f ca="1">W199*Table3[[#This Row],[Probabilty low trauma severity 2]]</f>
        <v>5.475111485467471E-2</v>
      </c>
      <c r="AQ199" s="25">
        <f t="shared" ca="1" si="48"/>
        <v>5.475111485467471E-2</v>
      </c>
    </row>
    <row r="200" spans="2:43" x14ac:dyDescent="0.25">
      <c r="B200" s="13">
        <v>52</v>
      </c>
      <c r="C200" s="1" t="s">
        <v>30</v>
      </c>
      <c r="D200" s="1" t="s">
        <v>22</v>
      </c>
      <c r="E200" s="1" t="s">
        <v>23</v>
      </c>
      <c r="F200" s="1" t="s">
        <v>24</v>
      </c>
      <c r="G200" s="1" t="s">
        <v>25</v>
      </c>
      <c r="H200" s="1" t="s">
        <v>26</v>
      </c>
      <c r="I200" s="1" t="s">
        <v>27</v>
      </c>
      <c r="J200" s="23">
        <f>VLOOKUP(C200,$AH$70:$AK$73,2,FALSE)*VLOOKUP(D200,$AH$78:$AK$80,2,FALSE)*VLOOKUP(E200,$AM$70:$AP$72,2,FALSE)*VLOOKUP(F200,$AH$85:$AK$87,2,FALSE)*VLOOKUP(G200,$AM$77:$AP$79,2,FALSE)*VLOOKUP(H200,$AH$92:$AK$94,2,FALSE)*VLOOKUP(I200,$AM$85:$AP$87,2,FALSE)</f>
        <v>5.6483148634868745E-18</v>
      </c>
      <c r="K200" s="23">
        <f>VLOOKUP(C200,$AH$70:$AK$73,3,FALSE)*VLOOKUP(D200,$AH$78:$AK$80,3,FALSE)*VLOOKUP(E200,$AM$70:$AP$72,3,FALSE)*VLOOKUP(F200,$AH$85:$AK$87,3,FALSE)*VLOOKUP(G200,$AM$77:$AP$79,3,FALSE)*VLOOKUP(H200,$AH$92:$AK$94,3,FALSE)*VLOOKUP(I200,$AM$85:$AP$87,3,FALSE)</f>
        <v>8.212788886620569E-20</v>
      </c>
      <c r="L200" s="23">
        <f>VLOOKUP(C200,$AH$70:$AK$73,4,FALSE)*VLOOKUP(D200,$AH$78:$AK$80,4,FALSE)*VLOOKUP(E200,$AM$70:$AP$72,4,FALSE)*VLOOKUP(F200,$AH$85:$AK$87,4,FALSE)*VLOOKUP(G200,$AM$77:$AP$79,4,FALSE)*VLOOKUP(H200,$AH$92:$AK$94,4,FALSE)*VLOOKUP(I200,$AM$85:$AP$87,4,FALSE)</f>
        <v>0.23840193213920227</v>
      </c>
      <c r="M200" s="23">
        <f>MAX(Table3[[#This Row],[Probabilty hight trauma severity ]:[Probabilty low trauma severity 2]])</f>
        <v>0.23840193213920227</v>
      </c>
      <c r="P200" s="22">
        <v>52</v>
      </c>
      <c r="Q200" s="22">
        <v>2.3416000000000001</v>
      </c>
      <c r="R200" s="22">
        <v>5.7234999999999996</v>
      </c>
      <c r="S200" s="22">
        <v>11.2624</v>
      </c>
      <c r="T200" s="22">
        <v>20.282499999999999</v>
      </c>
      <c r="U200" s="25">
        <f ca="1">VLOOKUP(P200,$AH$45:$AK$48,2,TRUE)*VLOOKUP(Q200,$AN$45:$AQ$48,2,TRUE)*VLOOKUP(R200,$AH$52:$AK$55,2,TRUE)*VLOOKUP(S200,$AN$52:$AQ$55,2,TRUE)*VLOOKUP(T200,$AH$59:$AK$62,2,TRUE)+RAND()</f>
        <v>0.85445388725352123</v>
      </c>
      <c r="V200" s="25">
        <f ca="1">VLOOKUP(P200,$AH$45:$AK$48,3,TRUE)*VLOOKUP(Q200,$AN$45:$AQ$48,3,TRUE)*VLOOKUP(R200,$AH$52:$AK$55,3,TRUE)*VLOOKUP(S200,$AN$52:$AQ$55,3,TRUE)*VLOOKUP(T200,$AH$59:$AK$62,3,TRUE)+RAND()</f>
        <v>0.18992886229140726</v>
      </c>
      <c r="W200" s="25">
        <f ca="1">VLOOKUP(P200,$AH$45:$AK$48,4,TRUE)*VLOOKUP(Q200,$AN$45:$AQ$48,4,TRUE)*VLOOKUP(R200,$AH$52:$AK$55,4,TRUE)*VLOOKUP(S200,$AN$52:$AQ$55,4,TRUE)*VLOOKUP(T200,$AH$59:$AK$62,4,TRUE)+RAND()</f>
        <v>0.65423301739663409</v>
      </c>
      <c r="X200" s="25">
        <f t="shared" ca="1" si="42"/>
        <v>0.85445388725352123</v>
      </c>
      <c r="AA200" s="29">
        <v>82</v>
      </c>
      <c r="AB200" s="22">
        <f t="shared" si="43"/>
        <v>52</v>
      </c>
      <c r="AC200" s="22">
        <f t="shared" si="44"/>
        <v>2.3416000000000001</v>
      </c>
      <c r="AD200" s="22">
        <f t="shared" si="45"/>
        <v>5.7234999999999996</v>
      </c>
      <c r="AE200" s="22">
        <f t="shared" si="46"/>
        <v>11.2624</v>
      </c>
      <c r="AF200" s="22">
        <f t="shared" si="47"/>
        <v>20.282499999999999</v>
      </c>
      <c r="AG200" s="22" t="str">
        <f>Table3[[#This Row],[Hair_Phenotype]]</f>
        <v>Straight_hair</v>
      </c>
      <c r="AH200" s="22" t="str">
        <f>Table3[[#This Row],[heart_rate]]</f>
        <v>High_PulseRate</v>
      </c>
      <c r="AI200" s="22" t="str">
        <f>Table3[[#This Row],[skin_conductance]]</f>
        <v>Low_Conductance</v>
      </c>
      <c r="AJ200" s="22" t="str">
        <f>Table3[[#This Row],[skin_temperature]]</f>
        <v>Fever</v>
      </c>
      <c r="AK200" s="22" t="str">
        <f>Table3[[#This Row],[cortisol_level]]</f>
        <v>Below_AverageCL</v>
      </c>
      <c r="AL200" s="22" t="str">
        <f>Table3[[#This Row],[Systolic_BP]]</f>
        <v>Range3_LowSystolic</v>
      </c>
      <c r="AM200" s="22" t="str">
        <f>Table3[[#This Row],[Diastolic_BP]]</f>
        <v>LowDiSystolic</v>
      </c>
      <c r="AN200" s="22">
        <f ca="1">U200*Table3[[#This Row],[Probabilty hight trauma severity ]]</f>
        <v>4.8262245915382016E-18</v>
      </c>
      <c r="AO200" s="22">
        <f ca="1">V200*Table3[[#This Row],[Probabilty medium trauma severity 2]]</f>
        <v>1.5598456494753579E-20</v>
      </c>
      <c r="AP200" s="22">
        <f ca="1">W200*Table3[[#This Row],[Probabilty low trauma severity 2]]</f>
        <v>0.15597041541661791</v>
      </c>
      <c r="AQ200" s="25">
        <f t="shared" ca="1" si="48"/>
        <v>0.15597041541661791</v>
      </c>
    </row>
    <row r="201" spans="2:43" x14ac:dyDescent="0.25">
      <c r="B201" s="13">
        <v>55</v>
      </c>
      <c r="C201" s="1" t="s">
        <v>30</v>
      </c>
      <c r="D201" s="1" t="s">
        <v>22</v>
      </c>
      <c r="E201" s="1" t="s">
        <v>23</v>
      </c>
      <c r="F201" s="1" t="s">
        <v>24</v>
      </c>
      <c r="G201" s="1" t="s">
        <v>25</v>
      </c>
      <c r="H201" s="1" t="s">
        <v>26</v>
      </c>
      <c r="I201" s="1" t="s">
        <v>27</v>
      </c>
      <c r="J201" s="23">
        <f>VLOOKUP(C201,$AH$70:$AK$73,2,FALSE)*VLOOKUP(D201,$AH$78:$AK$80,2,FALSE)*VLOOKUP(E201,$AM$70:$AP$72,2,FALSE)*VLOOKUP(F201,$AH$85:$AK$87,2,FALSE)*VLOOKUP(G201,$AM$77:$AP$79,2,FALSE)*VLOOKUP(H201,$AH$92:$AK$94,2,FALSE)*VLOOKUP(I201,$AM$85:$AP$87,2,FALSE)</f>
        <v>5.6483148634868745E-18</v>
      </c>
      <c r="K201" s="23">
        <f>VLOOKUP(C201,$AH$70:$AK$73,3,FALSE)*VLOOKUP(D201,$AH$78:$AK$80,3,FALSE)*VLOOKUP(E201,$AM$70:$AP$72,3,FALSE)*VLOOKUP(F201,$AH$85:$AK$87,3,FALSE)*VLOOKUP(G201,$AM$77:$AP$79,3,FALSE)*VLOOKUP(H201,$AH$92:$AK$94,3,FALSE)*VLOOKUP(I201,$AM$85:$AP$87,3,FALSE)</f>
        <v>8.212788886620569E-20</v>
      </c>
      <c r="L201" s="23">
        <f>VLOOKUP(C201,$AH$70:$AK$73,4,FALSE)*VLOOKUP(D201,$AH$78:$AK$80,4,FALSE)*VLOOKUP(E201,$AM$70:$AP$72,4,FALSE)*VLOOKUP(F201,$AH$85:$AK$87,4,FALSE)*VLOOKUP(G201,$AM$77:$AP$79,4,FALSE)*VLOOKUP(H201,$AH$92:$AK$94,4,FALSE)*VLOOKUP(I201,$AM$85:$AP$87,4,FALSE)</f>
        <v>0.23840193213920227</v>
      </c>
      <c r="M201" s="23">
        <f>MAX(Table3[[#This Row],[Probabilty hight trauma severity ]:[Probabilty low trauma severity 2]])</f>
        <v>0.23840193213920227</v>
      </c>
      <c r="P201" s="22">
        <v>58</v>
      </c>
      <c r="Q201" s="22">
        <v>2.7934000000000001</v>
      </c>
      <c r="R201" s="22">
        <v>5.6379000000000001</v>
      </c>
      <c r="S201" s="22">
        <v>11.278</v>
      </c>
      <c r="T201" s="22">
        <v>20.286799999999999</v>
      </c>
      <c r="U201" s="25">
        <f ca="1">VLOOKUP(P201,$AH$45:$AK$48,2,TRUE)*VLOOKUP(Q201,$AN$45:$AQ$48,2,TRUE)*VLOOKUP(R201,$AH$52:$AK$55,2,TRUE)*VLOOKUP(S201,$AN$52:$AQ$55,2,TRUE)*VLOOKUP(T201,$AH$59:$AK$62,2,TRUE)+RAND()</f>
        <v>1.231766374423704E-2</v>
      </c>
      <c r="V201" s="25">
        <f ca="1">VLOOKUP(P201,$AH$45:$AK$48,3,TRUE)*VLOOKUP(Q201,$AN$45:$AQ$48,3,TRUE)*VLOOKUP(R201,$AH$52:$AK$55,3,TRUE)*VLOOKUP(S201,$AN$52:$AQ$55,3,TRUE)*VLOOKUP(T201,$AH$59:$AK$62,3,TRUE)+RAND()</f>
        <v>0.65069271838413412</v>
      </c>
      <c r="W201" s="25">
        <f ca="1">VLOOKUP(P201,$AH$45:$AK$48,4,TRUE)*VLOOKUP(Q201,$AN$45:$AQ$48,4,TRUE)*VLOOKUP(R201,$AH$52:$AK$55,4,TRUE)*VLOOKUP(S201,$AN$52:$AQ$55,4,TRUE)*VLOOKUP(T201,$AH$59:$AK$62,4,TRUE)+RAND()</f>
        <v>0.99253887554205655</v>
      </c>
      <c r="X201" s="25">
        <f t="shared" ca="1" si="42"/>
        <v>0.99253887554205655</v>
      </c>
      <c r="AA201" s="29">
        <v>83</v>
      </c>
      <c r="AB201" s="22">
        <f t="shared" si="43"/>
        <v>58</v>
      </c>
      <c r="AC201" s="22">
        <f t="shared" si="44"/>
        <v>2.7934000000000001</v>
      </c>
      <c r="AD201" s="22">
        <f t="shared" si="45"/>
        <v>5.6379000000000001</v>
      </c>
      <c r="AE201" s="22">
        <f t="shared" si="46"/>
        <v>11.278</v>
      </c>
      <c r="AF201" s="22">
        <f t="shared" si="47"/>
        <v>20.286799999999999</v>
      </c>
      <c r="AG201" s="22" t="str">
        <f>Table3[[#This Row],[Hair_Phenotype]]</f>
        <v>Straight_hair</v>
      </c>
      <c r="AH201" s="22" t="str">
        <f>Table3[[#This Row],[heart_rate]]</f>
        <v>High_PulseRate</v>
      </c>
      <c r="AI201" s="22" t="str">
        <f>Table3[[#This Row],[skin_conductance]]</f>
        <v>Low_Conductance</v>
      </c>
      <c r="AJ201" s="22" t="str">
        <f>Table3[[#This Row],[skin_temperature]]</f>
        <v>Fever</v>
      </c>
      <c r="AK201" s="22" t="str">
        <f>Table3[[#This Row],[cortisol_level]]</f>
        <v>Below_AverageCL</v>
      </c>
      <c r="AL201" s="22" t="str">
        <f>Table3[[#This Row],[Systolic_BP]]</f>
        <v>Range3_LowSystolic</v>
      </c>
      <c r="AM201" s="22" t="str">
        <f>Table3[[#This Row],[Diastolic_BP]]</f>
        <v>LowDiSystolic</v>
      </c>
      <c r="AN201" s="22">
        <f ca="1">U201*Table3[[#This Row],[Probabilty hight trauma severity ]]</f>
        <v>6.9574043210007455E-20</v>
      </c>
      <c r="AO201" s="22">
        <f ca="1">V201*Table3[[#This Row],[Probabilty medium trauma severity 2]]</f>
        <v>5.3440019261501444E-20</v>
      </c>
      <c r="AP201" s="22">
        <f ca="1">W201*Table3[[#This Row],[Probabilty low trauma severity 2]]</f>
        <v>0.23662318565249749</v>
      </c>
      <c r="AQ201" s="25">
        <f t="shared" ca="1" si="48"/>
        <v>0.23662318565249749</v>
      </c>
    </row>
    <row r="202" spans="2:43" x14ac:dyDescent="0.25">
      <c r="B202" s="13">
        <v>57</v>
      </c>
      <c r="C202" s="1" t="s">
        <v>30</v>
      </c>
      <c r="D202" s="1" t="s">
        <v>22</v>
      </c>
      <c r="E202" s="1" t="s">
        <v>23</v>
      </c>
      <c r="F202" s="1" t="s">
        <v>24</v>
      </c>
      <c r="G202" s="1" t="s">
        <v>25</v>
      </c>
      <c r="H202" s="1" t="s">
        <v>26</v>
      </c>
      <c r="I202" s="1" t="s">
        <v>27</v>
      </c>
      <c r="J202" s="23">
        <f>VLOOKUP(C202,$AH$70:$AK$73,2,FALSE)*VLOOKUP(D202,$AH$78:$AK$80,2,FALSE)*VLOOKUP(E202,$AM$70:$AP$72,2,FALSE)*VLOOKUP(F202,$AH$85:$AK$87,2,FALSE)*VLOOKUP(G202,$AM$77:$AP$79,2,FALSE)*VLOOKUP(H202,$AH$92:$AK$94,2,FALSE)*VLOOKUP(I202,$AM$85:$AP$87,2,FALSE)</f>
        <v>5.6483148634868745E-18</v>
      </c>
      <c r="K202" s="23">
        <f>VLOOKUP(C202,$AH$70:$AK$73,3,FALSE)*VLOOKUP(D202,$AH$78:$AK$80,3,FALSE)*VLOOKUP(E202,$AM$70:$AP$72,3,FALSE)*VLOOKUP(F202,$AH$85:$AK$87,3,FALSE)*VLOOKUP(G202,$AM$77:$AP$79,3,FALSE)*VLOOKUP(H202,$AH$92:$AK$94,3,FALSE)*VLOOKUP(I202,$AM$85:$AP$87,3,FALSE)</f>
        <v>8.212788886620569E-20</v>
      </c>
      <c r="L202" s="23">
        <f>VLOOKUP(C202,$AH$70:$AK$73,4,FALSE)*VLOOKUP(D202,$AH$78:$AK$80,4,FALSE)*VLOOKUP(E202,$AM$70:$AP$72,4,FALSE)*VLOOKUP(F202,$AH$85:$AK$87,4,FALSE)*VLOOKUP(G202,$AM$77:$AP$79,4,FALSE)*VLOOKUP(H202,$AH$92:$AK$94,4,FALSE)*VLOOKUP(I202,$AM$85:$AP$87,4,FALSE)</f>
        <v>0.23840193213920227</v>
      </c>
      <c r="M202" s="23">
        <f>MAX(Table3[[#This Row],[Probabilty hight trauma severity ]:[Probabilty low trauma severity 2]])</f>
        <v>0.23840193213920227</v>
      </c>
      <c r="P202" s="22">
        <v>56</v>
      </c>
      <c r="Q202" s="22">
        <v>2.6640000000000001</v>
      </c>
      <c r="R202" s="22">
        <v>5.2333999999999996</v>
      </c>
      <c r="S202" s="22">
        <v>11.797000000000001</v>
      </c>
      <c r="T202" s="22">
        <v>20.290099999999999</v>
      </c>
      <c r="U202" s="25">
        <f ca="1">VLOOKUP(P202,$AH$45:$AK$48,2,TRUE)*VLOOKUP(Q202,$AN$45:$AQ$48,2,TRUE)*VLOOKUP(R202,$AH$52:$AK$55,2,TRUE)*VLOOKUP(S202,$AN$52:$AQ$55,2,TRUE)*VLOOKUP(T202,$AH$59:$AK$62,2,TRUE)+RAND()</f>
        <v>9.7779723903239524E-2</v>
      </c>
      <c r="V202" s="25">
        <f ca="1">VLOOKUP(P202,$AH$45:$AK$48,3,TRUE)*VLOOKUP(Q202,$AN$45:$AQ$48,3,TRUE)*VLOOKUP(R202,$AH$52:$AK$55,3,TRUE)*VLOOKUP(S202,$AN$52:$AQ$55,3,TRUE)*VLOOKUP(T202,$AH$59:$AK$62,3,TRUE)+RAND()</f>
        <v>6.7561443348583827E-2</v>
      </c>
      <c r="W202" s="25">
        <f ca="1">VLOOKUP(P202,$AH$45:$AK$48,4,TRUE)*VLOOKUP(Q202,$AN$45:$AQ$48,4,TRUE)*VLOOKUP(R202,$AH$52:$AK$55,4,TRUE)*VLOOKUP(S202,$AN$52:$AQ$55,4,TRUE)*VLOOKUP(T202,$AH$59:$AK$62,4,TRUE)+RAND()</f>
        <v>0.69059498663417496</v>
      </c>
      <c r="X202" s="25">
        <f t="shared" ca="1" si="42"/>
        <v>0.69059498663417496</v>
      </c>
      <c r="AA202" s="29">
        <v>84</v>
      </c>
      <c r="AB202" s="22">
        <f t="shared" si="43"/>
        <v>56</v>
      </c>
      <c r="AC202" s="22">
        <f t="shared" si="44"/>
        <v>2.6640000000000001</v>
      </c>
      <c r="AD202" s="22">
        <f t="shared" si="45"/>
        <v>5.2333999999999996</v>
      </c>
      <c r="AE202" s="22">
        <f t="shared" si="46"/>
        <v>11.797000000000001</v>
      </c>
      <c r="AF202" s="22">
        <f t="shared" si="47"/>
        <v>20.290099999999999</v>
      </c>
      <c r="AG202" s="22" t="str">
        <f>Table3[[#This Row],[Hair_Phenotype]]</f>
        <v>Straight_hair</v>
      </c>
      <c r="AH202" s="22" t="str">
        <f>Table3[[#This Row],[heart_rate]]</f>
        <v>High_PulseRate</v>
      </c>
      <c r="AI202" s="22" t="str">
        <f>Table3[[#This Row],[skin_conductance]]</f>
        <v>Low_Conductance</v>
      </c>
      <c r="AJ202" s="22" t="str">
        <f>Table3[[#This Row],[skin_temperature]]</f>
        <v>Fever</v>
      </c>
      <c r="AK202" s="22" t="str">
        <f>Table3[[#This Row],[cortisol_level]]</f>
        <v>Below_AverageCL</v>
      </c>
      <c r="AL202" s="22" t="str">
        <f>Table3[[#This Row],[Systolic_BP]]</f>
        <v>Range3_LowSystolic</v>
      </c>
      <c r="AM202" s="22" t="str">
        <f>Table3[[#This Row],[Diastolic_BP]]</f>
        <v>LowDiSystolic</v>
      </c>
      <c r="AN202" s="22">
        <f ca="1">U202*Table3[[#This Row],[Probabilty hight trauma severity ]]</f>
        <v>5.5229066787031058E-19</v>
      </c>
      <c r="AO202" s="22">
        <f ca="1">V202*Table3[[#This Row],[Probabilty medium trauma severity 2]]</f>
        <v>5.5486787109729441E-21</v>
      </c>
      <c r="AP202" s="22">
        <f ca="1">W202*Table3[[#This Row],[Probabilty low trauma severity 2]]</f>
        <v>0.16463917913923387</v>
      </c>
      <c r="AQ202" s="25">
        <f t="shared" ca="1" si="48"/>
        <v>0.16463917913923387</v>
      </c>
    </row>
    <row r="203" spans="2:43" x14ac:dyDescent="0.25">
      <c r="B203" s="13">
        <v>59</v>
      </c>
      <c r="C203" s="1" t="s">
        <v>30</v>
      </c>
      <c r="D203" s="1" t="s">
        <v>22</v>
      </c>
      <c r="E203" s="1" t="s">
        <v>23</v>
      </c>
      <c r="F203" s="1" t="s">
        <v>24</v>
      </c>
      <c r="G203" s="1" t="s">
        <v>25</v>
      </c>
      <c r="H203" s="1" t="s">
        <v>26</v>
      </c>
      <c r="I203" s="1" t="s">
        <v>27</v>
      </c>
      <c r="J203" s="23">
        <f>VLOOKUP(C203,$AH$70:$AK$73,2,FALSE)*VLOOKUP(D203,$AH$78:$AK$80,2,FALSE)*VLOOKUP(E203,$AM$70:$AP$72,2,FALSE)*VLOOKUP(F203,$AH$85:$AK$87,2,FALSE)*VLOOKUP(G203,$AM$77:$AP$79,2,FALSE)*VLOOKUP(H203,$AH$92:$AK$94,2,FALSE)*VLOOKUP(I203,$AM$85:$AP$87,2,FALSE)</f>
        <v>5.6483148634868745E-18</v>
      </c>
      <c r="K203" s="23">
        <f>VLOOKUP(C203,$AH$70:$AK$73,3,FALSE)*VLOOKUP(D203,$AH$78:$AK$80,3,FALSE)*VLOOKUP(E203,$AM$70:$AP$72,3,FALSE)*VLOOKUP(F203,$AH$85:$AK$87,3,FALSE)*VLOOKUP(G203,$AM$77:$AP$79,3,FALSE)*VLOOKUP(H203,$AH$92:$AK$94,3,FALSE)*VLOOKUP(I203,$AM$85:$AP$87,3,FALSE)</f>
        <v>8.212788886620569E-20</v>
      </c>
      <c r="L203" s="23">
        <f>VLOOKUP(C203,$AH$70:$AK$73,4,FALSE)*VLOOKUP(D203,$AH$78:$AK$80,4,FALSE)*VLOOKUP(E203,$AM$70:$AP$72,4,FALSE)*VLOOKUP(F203,$AH$85:$AK$87,4,FALSE)*VLOOKUP(G203,$AM$77:$AP$79,4,FALSE)*VLOOKUP(H203,$AH$92:$AK$94,4,FALSE)*VLOOKUP(I203,$AM$85:$AP$87,4,FALSE)</f>
        <v>0.23840193213920227</v>
      </c>
      <c r="M203" s="23">
        <f>MAX(Table3[[#This Row],[Probabilty hight trauma severity ]:[Probabilty low trauma severity 2]])</f>
        <v>0.23840193213920227</v>
      </c>
      <c r="P203" s="22">
        <v>40</v>
      </c>
      <c r="Q203" s="22">
        <v>2.5771000000000002</v>
      </c>
      <c r="R203" s="22">
        <v>5.1543999999999999</v>
      </c>
      <c r="S203" s="22">
        <v>11.6859</v>
      </c>
      <c r="T203" s="22">
        <v>20.295500000000001</v>
      </c>
      <c r="U203" s="25">
        <f ca="1">VLOOKUP(P203,$AH$45:$AK$48,2,TRUE)*VLOOKUP(Q203,$AN$45:$AQ$48,2,TRUE)*VLOOKUP(R203,$AH$52:$AK$55,2,TRUE)*VLOOKUP(S203,$AN$52:$AQ$55,2,TRUE)*VLOOKUP(T203,$AH$59:$AK$62,2,TRUE)+RAND()</f>
        <v>0.11337344360716206</v>
      </c>
      <c r="V203" s="25">
        <f ca="1">VLOOKUP(P203,$AH$45:$AK$48,3,TRUE)*VLOOKUP(Q203,$AN$45:$AQ$48,3,TRUE)*VLOOKUP(R203,$AH$52:$AK$55,3,TRUE)*VLOOKUP(S203,$AN$52:$AQ$55,3,TRUE)*VLOOKUP(T203,$AH$59:$AK$62,3,TRUE)+RAND()</f>
        <v>0.63486181102729977</v>
      </c>
      <c r="W203" s="25">
        <f ca="1">VLOOKUP(P203,$AH$45:$AK$48,4,TRUE)*VLOOKUP(Q203,$AN$45:$AQ$48,4,TRUE)*VLOOKUP(R203,$AH$52:$AK$55,4,TRUE)*VLOOKUP(S203,$AN$52:$AQ$55,4,TRUE)*VLOOKUP(T203,$AH$59:$AK$62,4,TRUE)+RAND()</f>
        <v>0.17515881762479069</v>
      </c>
      <c r="X203" s="25">
        <f t="shared" ca="1" si="42"/>
        <v>0.63486181102729977</v>
      </c>
      <c r="AA203" s="29">
        <v>85</v>
      </c>
      <c r="AB203" s="22">
        <f t="shared" si="43"/>
        <v>40</v>
      </c>
      <c r="AC203" s="22">
        <f t="shared" si="44"/>
        <v>2.5771000000000002</v>
      </c>
      <c r="AD203" s="22">
        <f t="shared" si="45"/>
        <v>5.1543999999999999</v>
      </c>
      <c r="AE203" s="22">
        <f t="shared" si="46"/>
        <v>11.6859</v>
      </c>
      <c r="AF203" s="22">
        <f t="shared" si="47"/>
        <v>20.295500000000001</v>
      </c>
      <c r="AG203" s="22" t="str">
        <f>Table3[[#This Row],[Hair_Phenotype]]</f>
        <v>Straight_hair</v>
      </c>
      <c r="AH203" s="22" t="str">
        <f>Table3[[#This Row],[heart_rate]]</f>
        <v>High_PulseRate</v>
      </c>
      <c r="AI203" s="22" t="str">
        <f>Table3[[#This Row],[skin_conductance]]</f>
        <v>Low_Conductance</v>
      </c>
      <c r="AJ203" s="22" t="str">
        <f>Table3[[#This Row],[skin_temperature]]</f>
        <v>Fever</v>
      </c>
      <c r="AK203" s="22" t="str">
        <f>Table3[[#This Row],[cortisol_level]]</f>
        <v>Below_AverageCL</v>
      </c>
      <c r="AL203" s="22" t="str">
        <f>Table3[[#This Row],[Systolic_BP]]</f>
        <v>Range3_LowSystolic</v>
      </c>
      <c r="AM203" s="22" t="str">
        <f>Table3[[#This Row],[Diastolic_BP]]</f>
        <v>LowDiSystolic</v>
      </c>
      <c r="AN203" s="22">
        <f ca="1">U203*Table3[[#This Row],[Probabilty hight trauma severity ]]</f>
        <v>6.4036890665102444E-19</v>
      </c>
      <c r="AO203" s="22">
        <f ca="1">V203*Table3[[#This Row],[Probabilty medium trauma severity 2]]</f>
        <v>5.2139860261448156E-20</v>
      </c>
      <c r="AP203" s="22">
        <f ca="1">W203*Table3[[#This Row],[Probabilty low trauma severity 2]]</f>
        <v>4.1758200552968257E-2</v>
      </c>
      <c r="AQ203" s="25">
        <f t="shared" ca="1" si="48"/>
        <v>4.1758200552968257E-2</v>
      </c>
    </row>
    <row r="204" spans="2:43" x14ac:dyDescent="0.25">
      <c r="B204" s="13">
        <v>60</v>
      </c>
      <c r="C204" s="1" t="s">
        <v>30</v>
      </c>
      <c r="D204" s="1" t="s">
        <v>22</v>
      </c>
      <c r="E204" s="1" t="s">
        <v>23</v>
      </c>
      <c r="F204" s="1" t="s">
        <v>24</v>
      </c>
      <c r="G204" s="1" t="s">
        <v>25</v>
      </c>
      <c r="H204" s="1" t="s">
        <v>26</v>
      </c>
      <c r="I204" s="1" t="s">
        <v>27</v>
      </c>
      <c r="J204" s="23">
        <f>VLOOKUP(C204,$AH$70:$AK$73,2,FALSE)*VLOOKUP(D204,$AH$78:$AK$80,2,FALSE)*VLOOKUP(E204,$AM$70:$AP$72,2,FALSE)*VLOOKUP(F204,$AH$85:$AK$87,2,FALSE)*VLOOKUP(G204,$AM$77:$AP$79,2,FALSE)*VLOOKUP(H204,$AH$92:$AK$94,2,FALSE)*VLOOKUP(I204,$AM$85:$AP$87,2,FALSE)</f>
        <v>5.6483148634868745E-18</v>
      </c>
      <c r="K204" s="23">
        <f>VLOOKUP(C204,$AH$70:$AK$73,3,FALSE)*VLOOKUP(D204,$AH$78:$AK$80,3,FALSE)*VLOOKUP(E204,$AM$70:$AP$72,3,FALSE)*VLOOKUP(F204,$AH$85:$AK$87,3,FALSE)*VLOOKUP(G204,$AM$77:$AP$79,3,FALSE)*VLOOKUP(H204,$AH$92:$AK$94,3,FALSE)*VLOOKUP(I204,$AM$85:$AP$87,3,FALSE)</f>
        <v>8.212788886620569E-20</v>
      </c>
      <c r="L204" s="23">
        <f>VLOOKUP(C204,$AH$70:$AK$73,4,FALSE)*VLOOKUP(D204,$AH$78:$AK$80,4,FALSE)*VLOOKUP(E204,$AM$70:$AP$72,4,FALSE)*VLOOKUP(F204,$AH$85:$AK$87,4,FALSE)*VLOOKUP(G204,$AM$77:$AP$79,4,FALSE)*VLOOKUP(H204,$AH$92:$AK$94,4,FALSE)*VLOOKUP(I204,$AM$85:$AP$87,4,FALSE)</f>
        <v>0.23840193213920227</v>
      </c>
      <c r="M204" s="23">
        <f>MAX(Table3[[#This Row],[Probabilty hight trauma severity ]:[Probabilty low trauma severity 2]])</f>
        <v>0.23840193213920227</v>
      </c>
      <c r="P204" s="22">
        <v>51</v>
      </c>
      <c r="Q204" s="22">
        <v>2.2035999999999998</v>
      </c>
      <c r="R204" s="22">
        <v>5.5435999999999996</v>
      </c>
      <c r="S204" s="22">
        <v>11.3643</v>
      </c>
      <c r="T204" s="22">
        <v>20.308700000000002</v>
      </c>
      <c r="U204" s="25">
        <f ca="1">VLOOKUP(P204,$AH$45:$AK$48,2,TRUE)*VLOOKUP(Q204,$AN$45:$AQ$48,2,TRUE)*VLOOKUP(R204,$AH$52:$AK$55,2,TRUE)*VLOOKUP(S204,$AN$52:$AQ$55,2,TRUE)*VLOOKUP(T204,$AH$59:$AK$62,2,TRUE)+RAND()</f>
        <v>0.55112182722744785</v>
      </c>
      <c r="V204" s="25">
        <f ca="1">VLOOKUP(P204,$AH$45:$AK$48,3,TRUE)*VLOOKUP(Q204,$AN$45:$AQ$48,3,TRUE)*VLOOKUP(R204,$AH$52:$AK$55,3,TRUE)*VLOOKUP(S204,$AN$52:$AQ$55,3,TRUE)*VLOOKUP(T204,$AH$59:$AK$62,3,TRUE)+RAND()</f>
        <v>0.94045555704340322</v>
      </c>
      <c r="W204" s="25">
        <f ca="1">VLOOKUP(P204,$AH$45:$AK$48,4,TRUE)*VLOOKUP(Q204,$AN$45:$AQ$48,4,TRUE)*VLOOKUP(R204,$AH$52:$AK$55,4,TRUE)*VLOOKUP(S204,$AN$52:$AQ$55,4,TRUE)*VLOOKUP(T204,$AH$59:$AK$62,4,TRUE)+RAND()</f>
        <v>0.44199449378650568</v>
      </c>
      <c r="X204" s="25">
        <f t="shared" ca="1" si="42"/>
        <v>0.94045555704340322</v>
      </c>
      <c r="AA204" s="29">
        <v>86</v>
      </c>
      <c r="AB204" s="22">
        <f t="shared" si="43"/>
        <v>51</v>
      </c>
      <c r="AC204" s="22">
        <f t="shared" si="44"/>
        <v>2.2035999999999998</v>
      </c>
      <c r="AD204" s="22">
        <f t="shared" si="45"/>
        <v>5.5435999999999996</v>
      </c>
      <c r="AE204" s="22">
        <f t="shared" si="46"/>
        <v>11.3643</v>
      </c>
      <c r="AF204" s="22">
        <f t="shared" si="47"/>
        <v>20.308700000000002</v>
      </c>
      <c r="AG204" s="22" t="str">
        <f>Table3[[#This Row],[Hair_Phenotype]]</f>
        <v>Straight_hair</v>
      </c>
      <c r="AH204" s="22" t="str">
        <f>Table3[[#This Row],[heart_rate]]</f>
        <v>High_PulseRate</v>
      </c>
      <c r="AI204" s="22" t="str">
        <f>Table3[[#This Row],[skin_conductance]]</f>
        <v>Low_Conductance</v>
      </c>
      <c r="AJ204" s="22" t="str">
        <f>Table3[[#This Row],[skin_temperature]]</f>
        <v>Fever</v>
      </c>
      <c r="AK204" s="22" t="str">
        <f>Table3[[#This Row],[cortisol_level]]</f>
        <v>Below_AverageCL</v>
      </c>
      <c r="AL204" s="22" t="str">
        <f>Table3[[#This Row],[Systolic_BP]]</f>
        <v>Range3_LowSystolic</v>
      </c>
      <c r="AM204" s="22" t="str">
        <f>Table3[[#This Row],[Diastolic_BP]]</f>
        <v>LowDiSystolic</v>
      </c>
      <c r="AN204" s="22">
        <f ca="1">U204*Table3[[#This Row],[Probabilty hight trauma severity ]]</f>
        <v>3.1129096083208388E-18</v>
      </c>
      <c r="AO204" s="22">
        <f ca="1">V204*Table3[[#This Row],[Probabilty medium trauma severity 2]]</f>
        <v>7.7237629472466185E-20</v>
      </c>
      <c r="AP204" s="22">
        <f ca="1">W204*Table3[[#This Row],[Probabilty low trauma severity 2]]</f>
        <v>0.10537234131359159</v>
      </c>
      <c r="AQ204" s="25">
        <f t="shared" ca="1" si="48"/>
        <v>0.10537234131359159</v>
      </c>
    </row>
    <row r="205" spans="2:43" x14ac:dyDescent="0.25">
      <c r="B205" s="13">
        <v>78</v>
      </c>
      <c r="C205" s="1" t="s">
        <v>30</v>
      </c>
      <c r="D205" s="1" t="s">
        <v>22</v>
      </c>
      <c r="E205" s="1" t="s">
        <v>23</v>
      </c>
      <c r="F205" s="1" t="s">
        <v>24</v>
      </c>
      <c r="G205" s="1" t="s">
        <v>25</v>
      </c>
      <c r="H205" s="1" t="s">
        <v>26</v>
      </c>
      <c r="I205" s="1" t="s">
        <v>27</v>
      </c>
      <c r="J205" s="23">
        <f>VLOOKUP(C205,$AH$70:$AK$73,2,FALSE)*VLOOKUP(D205,$AH$78:$AK$80,2,FALSE)*VLOOKUP(E205,$AM$70:$AP$72,2,FALSE)*VLOOKUP(F205,$AH$85:$AK$87,2,FALSE)*VLOOKUP(G205,$AM$77:$AP$79,2,FALSE)*VLOOKUP(H205,$AH$92:$AK$94,2,FALSE)*VLOOKUP(I205,$AM$85:$AP$87,2,FALSE)</f>
        <v>5.6483148634868745E-18</v>
      </c>
      <c r="K205" s="23">
        <f>VLOOKUP(C205,$AH$70:$AK$73,3,FALSE)*VLOOKUP(D205,$AH$78:$AK$80,3,FALSE)*VLOOKUP(E205,$AM$70:$AP$72,3,FALSE)*VLOOKUP(F205,$AH$85:$AK$87,3,FALSE)*VLOOKUP(G205,$AM$77:$AP$79,3,FALSE)*VLOOKUP(H205,$AH$92:$AK$94,3,FALSE)*VLOOKUP(I205,$AM$85:$AP$87,3,FALSE)</f>
        <v>8.212788886620569E-20</v>
      </c>
      <c r="L205" s="23">
        <f>VLOOKUP(C205,$AH$70:$AK$73,4,FALSE)*VLOOKUP(D205,$AH$78:$AK$80,4,FALSE)*VLOOKUP(E205,$AM$70:$AP$72,4,FALSE)*VLOOKUP(F205,$AH$85:$AK$87,4,FALSE)*VLOOKUP(G205,$AM$77:$AP$79,4,FALSE)*VLOOKUP(H205,$AH$92:$AK$94,4,FALSE)*VLOOKUP(I205,$AM$85:$AP$87,4,FALSE)</f>
        <v>0.23840193213920227</v>
      </c>
      <c r="M205" s="23">
        <f>MAX(Table3[[#This Row],[Probabilty hight trauma severity ]:[Probabilty low trauma severity 2]])</f>
        <v>0.23840193213920227</v>
      </c>
      <c r="P205" s="22">
        <v>48</v>
      </c>
      <c r="Q205" s="22">
        <v>2.0024000000000002</v>
      </c>
      <c r="R205" s="22">
        <v>5.3783000000000003</v>
      </c>
      <c r="S205" s="22">
        <v>11.440200000000001</v>
      </c>
      <c r="T205" s="22">
        <v>20.3127</v>
      </c>
      <c r="U205" s="25">
        <f ca="1">VLOOKUP(P205,$AH$45:$AK$48,2,TRUE)*VLOOKUP(Q205,$AN$45:$AQ$48,2,TRUE)*VLOOKUP(R205,$AH$52:$AK$55,2,TRUE)*VLOOKUP(S205,$AN$52:$AQ$55,2,TRUE)*VLOOKUP(T205,$AH$59:$AK$62,2,TRUE)+RAND()</f>
        <v>0.7290163553966349</v>
      </c>
      <c r="V205" s="25">
        <f ca="1">VLOOKUP(P205,$AH$45:$AK$48,3,TRUE)*VLOOKUP(Q205,$AN$45:$AQ$48,3,TRUE)*VLOOKUP(R205,$AH$52:$AK$55,3,TRUE)*VLOOKUP(S205,$AN$52:$AQ$55,3,TRUE)*VLOOKUP(T205,$AH$59:$AK$62,3,TRUE)+RAND()</f>
        <v>0.65324989449232262</v>
      </c>
      <c r="W205" s="25">
        <f ca="1">VLOOKUP(P205,$AH$45:$AK$48,4,TRUE)*VLOOKUP(Q205,$AN$45:$AQ$48,4,TRUE)*VLOOKUP(R205,$AH$52:$AK$55,4,TRUE)*VLOOKUP(S205,$AN$52:$AQ$55,4,TRUE)*VLOOKUP(T205,$AH$59:$AK$62,4,TRUE)+RAND()</f>
        <v>0.87926599926221938</v>
      </c>
      <c r="X205" s="25">
        <f t="shared" ca="1" si="42"/>
        <v>0.87926599926221938</v>
      </c>
      <c r="AA205" s="29">
        <v>87</v>
      </c>
      <c r="AB205" s="22">
        <f t="shared" si="43"/>
        <v>48</v>
      </c>
      <c r="AC205" s="22">
        <f t="shared" si="44"/>
        <v>2.0024000000000002</v>
      </c>
      <c r="AD205" s="22">
        <f t="shared" si="45"/>
        <v>5.3783000000000003</v>
      </c>
      <c r="AE205" s="22">
        <f t="shared" si="46"/>
        <v>11.440200000000001</v>
      </c>
      <c r="AF205" s="22">
        <f t="shared" si="47"/>
        <v>20.3127</v>
      </c>
      <c r="AG205" s="22" t="str">
        <f>Table3[[#This Row],[Hair_Phenotype]]</f>
        <v>Straight_hair</v>
      </c>
      <c r="AH205" s="22" t="str">
        <f>Table3[[#This Row],[heart_rate]]</f>
        <v>High_PulseRate</v>
      </c>
      <c r="AI205" s="22" t="str">
        <f>Table3[[#This Row],[skin_conductance]]</f>
        <v>Low_Conductance</v>
      </c>
      <c r="AJ205" s="22" t="str">
        <f>Table3[[#This Row],[skin_temperature]]</f>
        <v>Fever</v>
      </c>
      <c r="AK205" s="22" t="str">
        <f>Table3[[#This Row],[cortisol_level]]</f>
        <v>Below_AverageCL</v>
      </c>
      <c r="AL205" s="22" t="str">
        <f>Table3[[#This Row],[Systolic_BP]]</f>
        <v>Range3_LowSystolic</v>
      </c>
      <c r="AM205" s="22" t="str">
        <f>Table3[[#This Row],[Diastolic_BP]]</f>
        <v>LowDiSystolic</v>
      </c>
      <c r="AN205" s="22">
        <f ca="1">U205*Table3[[#This Row],[Probabilty hight trauma severity ]]</f>
        <v>4.1177139159118427E-18</v>
      </c>
      <c r="AO205" s="22">
        <f ca="1">V205*Table3[[#This Row],[Probabilty medium trauma severity 2]]</f>
        <v>5.3650034736726065E-20</v>
      </c>
      <c r="AP205" s="22">
        <f ca="1">W205*Table3[[#This Row],[Probabilty low trauma severity 2]]</f>
        <v>0.20961871308841951</v>
      </c>
      <c r="AQ205" s="25">
        <f t="shared" ca="1" si="48"/>
        <v>0.20961871308841951</v>
      </c>
    </row>
    <row r="206" spans="2:43" x14ac:dyDescent="0.25">
      <c r="B206" s="13">
        <v>6</v>
      </c>
      <c r="C206" s="1" t="s">
        <v>38</v>
      </c>
      <c r="D206" s="1" t="s">
        <v>22</v>
      </c>
      <c r="E206" s="1" t="s">
        <v>23</v>
      </c>
      <c r="F206" s="1" t="s">
        <v>24</v>
      </c>
      <c r="G206" s="1" t="s">
        <v>25</v>
      </c>
      <c r="H206" s="1" t="s">
        <v>26</v>
      </c>
      <c r="I206" s="1" t="s">
        <v>27</v>
      </c>
      <c r="J206" s="23">
        <f>VLOOKUP(C206,$AH$70:$AK$73,2,FALSE)*VLOOKUP(D206,$AH$78:$AK$80,2,FALSE)*VLOOKUP(E206,$AM$70:$AP$72,2,FALSE)*VLOOKUP(F206,$AH$85:$AK$87,2,FALSE)*VLOOKUP(G206,$AM$77:$AP$79,2,FALSE)*VLOOKUP(H206,$AH$92:$AK$94,2,FALSE)*VLOOKUP(I206,$AM$85:$AP$87,2,FALSE)</f>
        <v>5.7424534445449893E-18</v>
      </c>
      <c r="K206" s="23">
        <f>VLOOKUP(C206,$AH$70:$AK$73,3,FALSE)*VLOOKUP(D206,$AH$78:$AK$80,3,FALSE)*VLOOKUP(E206,$AM$70:$AP$72,3,FALSE)*VLOOKUP(F206,$AH$85:$AK$87,3,FALSE)*VLOOKUP(G206,$AM$77:$AP$79,3,FALSE)*VLOOKUP(H206,$AH$92:$AK$94,3,FALSE)*VLOOKUP(I206,$AM$85:$AP$87,3,FALSE)</f>
        <v>8.7677070546354742E-20</v>
      </c>
      <c r="L206" s="23">
        <f>VLOOKUP(C206,$AH$70:$AK$73,4,FALSE)*VLOOKUP(D206,$AH$78:$AK$80,4,FALSE)*VLOOKUP(E206,$AM$70:$AP$72,4,FALSE)*VLOOKUP(F206,$AH$85:$AK$87,4,FALSE)*VLOOKUP(G206,$AM$77:$AP$79,4,FALSE)*VLOOKUP(H206,$AH$92:$AK$94,4,FALSE)*VLOOKUP(I206,$AM$85:$AP$87,4,FALSE)</f>
        <v>0.25487048666197615</v>
      </c>
      <c r="M206" s="23">
        <f>MAX(Table3[[#This Row],[Probabilty hight trauma severity ]:[Probabilty low trauma severity 2]])</f>
        <v>0.25487048666197615</v>
      </c>
      <c r="P206" s="22">
        <v>43</v>
      </c>
      <c r="Q206" s="22">
        <v>2.0409000000000002</v>
      </c>
      <c r="R206" s="22">
        <v>5.6874000000000002</v>
      </c>
      <c r="S206" s="22">
        <v>10.101599999999999</v>
      </c>
      <c r="T206" s="22">
        <v>20.316800000000001</v>
      </c>
      <c r="U206" s="25">
        <f ca="1">VLOOKUP(P206,$AH$45:$AK$48,2,TRUE)*VLOOKUP(Q206,$AN$45:$AQ$48,2,TRUE)*VLOOKUP(R206,$AH$52:$AK$55,2,TRUE)*VLOOKUP(S206,$AN$52:$AQ$55,2,TRUE)*VLOOKUP(T206,$AH$59:$AK$62,2,TRUE)+RAND()</f>
        <v>0.24744366377510219</v>
      </c>
      <c r="V206" s="25">
        <f ca="1">VLOOKUP(P206,$AH$45:$AK$48,3,TRUE)*VLOOKUP(Q206,$AN$45:$AQ$48,3,TRUE)*VLOOKUP(R206,$AH$52:$AK$55,3,TRUE)*VLOOKUP(S206,$AN$52:$AQ$55,3,TRUE)*VLOOKUP(T206,$AH$59:$AK$62,3,TRUE)+RAND()</f>
        <v>0.89156021926322848</v>
      </c>
      <c r="W206" s="25">
        <f ca="1">VLOOKUP(P206,$AH$45:$AK$48,4,TRUE)*VLOOKUP(Q206,$AN$45:$AQ$48,4,TRUE)*VLOOKUP(R206,$AH$52:$AK$55,4,TRUE)*VLOOKUP(S206,$AN$52:$AQ$55,4,TRUE)*VLOOKUP(T206,$AH$59:$AK$62,4,TRUE)+RAND()</f>
        <v>0.61302115791033307</v>
      </c>
      <c r="X206" s="25">
        <f t="shared" ca="1" si="42"/>
        <v>0.89156021926322848</v>
      </c>
      <c r="AA206" s="29">
        <v>88</v>
      </c>
      <c r="AB206" s="22">
        <f t="shared" si="43"/>
        <v>43</v>
      </c>
      <c r="AC206" s="22">
        <f t="shared" si="44"/>
        <v>2.0409000000000002</v>
      </c>
      <c r="AD206" s="22">
        <f t="shared" si="45"/>
        <v>5.6874000000000002</v>
      </c>
      <c r="AE206" s="22">
        <f t="shared" si="46"/>
        <v>10.101599999999999</v>
      </c>
      <c r="AF206" s="22">
        <f t="shared" si="47"/>
        <v>20.316800000000001</v>
      </c>
      <c r="AG206" s="22" t="str">
        <f>Table3[[#This Row],[Hair_Phenotype]]</f>
        <v>No_hair</v>
      </c>
      <c r="AH206" s="22" t="str">
        <f>Table3[[#This Row],[heart_rate]]</f>
        <v>High_PulseRate</v>
      </c>
      <c r="AI206" s="22" t="str">
        <f>Table3[[#This Row],[skin_conductance]]</f>
        <v>Low_Conductance</v>
      </c>
      <c r="AJ206" s="22" t="str">
        <f>Table3[[#This Row],[skin_temperature]]</f>
        <v>Fever</v>
      </c>
      <c r="AK206" s="22" t="str">
        <f>Table3[[#This Row],[cortisol_level]]</f>
        <v>Below_AverageCL</v>
      </c>
      <c r="AL206" s="22" t="str">
        <f>Table3[[#This Row],[Systolic_BP]]</f>
        <v>Range3_LowSystolic</v>
      </c>
      <c r="AM206" s="22" t="str">
        <f>Table3[[#This Row],[Diastolic_BP]]</f>
        <v>LowDiSystolic</v>
      </c>
      <c r="AN206" s="22">
        <f ca="1">U206*Table3[[#This Row],[Probabilty hight trauma severity ]]</f>
        <v>1.4209337193761677E-18</v>
      </c>
      <c r="AO206" s="22">
        <f ca="1">V206*Table3[[#This Row],[Probabilty medium trauma severity 2]]</f>
        <v>7.816938824066558E-20</v>
      </c>
      <c r="AP206" s="22">
        <f ca="1">W206*Table3[[#This Row],[Probabilty low trauma severity 2]]</f>
        <v>0.15624100085069473</v>
      </c>
      <c r="AQ206" s="25">
        <f t="shared" ca="1" si="48"/>
        <v>0.15624100085069473</v>
      </c>
    </row>
    <row r="207" spans="2:43" x14ac:dyDescent="0.25">
      <c r="B207" s="13">
        <v>32</v>
      </c>
      <c r="C207" s="1" t="s">
        <v>38</v>
      </c>
      <c r="D207" s="1" t="s">
        <v>22</v>
      </c>
      <c r="E207" s="1" t="s">
        <v>23</v>
      </c>
      <c r="F207" s="1" t="s">
        <v>24</v>
      </c>
      <c r="G207" s="1" t="s">
        <v>25</v>
      </c>
      <c r="H207" s="1" t="s">
        <v>26</v>
      </c>
      <c r="I207" s="1" t="s">
        <v>27</v>
      </c>
      <c r="J207" s="23">
        <f>VLOOKUP(C207,$AH$70:$AK$73,2,FALSE)*VLOOKUP(D207,$AH$78:$AK$80,2,FALSE)*VLOOKUP(E207,$AM$70:$AP$72,2,FALSE)*VLOOKUP(F207,$AH$85:$AK$87,2,FALSE)*VLOOKUP(G207,$AM$77:$AP$79,2,FALSE)*VLOOKUP(H207,$AH$92:$AK$94,2,FALSE)*VLOOKUP(I207,$AM$85:$AP$87,2,FALSE)</f>
        <v>5.7424534445449893E-18</v>
      </c>
      <c r="K207" s="23">
        <f>VLOOKUP(C207,$AH$70:$AK$73,3,FALSE)*VLOOKUP(D207,$AH$78:$AK$80,3,FALSE)*VLOOKUP(E207,$AM$70:$AP$72,3,FALSE)*VLOOKUP(F207,$AH$85:$AK$87,3,FALSE)*VLOOKUP(G207,$AM$77:$AP$79,3,FALSE)*VLOOKUP(H207,$AH$92:$AK$94,3,FALSE)*VLOOKUP(I207,$AM$85:$AP$87,3,FALSE)</f>
        <v>8.7677070546354742E-20</v>
      </c>
      <c r="L207" s="23">
        <f>VLOOKUP(C207,$AH$70:$AK$73,4,FALSE)*VLOOKUP(D207,$AH$78:$AK$80,4,FALSE)*VLOOKUP(E207,$AM$70:$AP$72,4,FALSE)*VLOOKUP(F207,$AH$85:$AK$87,4,FALSE)*VLOOKUP(G207,$AM$77:$AP$79,4,FALSE)*VLOOKUP(H207,$AH$92:$AK$94,4,FALSE)*VLOOKUP(I207,$AM$85:$AP$87,4,FALSE)</f>
        <v>0.25487048666197615</v>
      </c>
      <c r="M207" s="23">
        <f>MAX(Table3[[#This Row],[Probabilty hight trauma severity ]:[Probabilty low trauma severity 2]])</f>
        <v>0.25487048666197615</v>
      </c>
      <c r="P207" s="22">
        <v>47</v>
      </c>
      <c r="Q207" s="22">
        <v>2.1669999999999998</v>
      </c>
      <c r="R207" s="22">
        <v>5.8318000000000003</v>
      </c>
      <c r="S207" s="22">
        <v>10.714700000000001</v>
      </c>
      <c r="T207" s="22">
        <v>20.317599999999999</v>
      </c>
      <c r="U207" s="25">
        <f ca="1">VLOOKUP(P207,$AH$45:$AK$48,2,TRUE)*VLOOKUP(Q207,$AN$45:$AQ$48,2,TRUE)*VLOOKUP(R207,$AH$52:$AK$55,2,TRUE)*VLOOKUP(S207,$AN$52:$AQ$55,2,TRUE)*VLOOKUP(T207,$AH$59:$AK$62,2,TRUE)+RAND()</f>
        <v>0.9482239225496456</v>
      </c>
      <c r="V207" s="25">
        <f ca="1">VLOOKUP(P207,$AH$45:$AK$48,3,TRUE)*VLOOKUP(Q207,$AN$45:$AQ$48,3,TRUE)*VLOOKUP(R207,$AH$52:$AK$55,3,TRUE)*VLOOKUP(S207,$AN$52:$AQ$55,3,TRUE)*VLOOKUP(T207,$AH$59:$AK$62,3,TRUE)+RAND()</f>
        <v>0.33539029933207432</v>
      </c>
      <c r="W207" s="25">
        <f ca="1">VLOOKUP(P207,$AH$45:$AK$48,4,TRUE)*VLOOKUP(Q207,$AN$45:$AQ$48,4,TRUE)*VLOOKUP(R207,$AH$52:$AK$55,4,TRUE)*VLOOKUP(S207,$AN$52:$AQ$55,4,TRUE)*VLOOKUP(T207,$AH$59:$AK$62,4,TRUE)+RAND()</f>
        <v>0.90241933685959974</v>
      </c>
      <c r="X207" s="25">
        <f t="shared" ca="1" si="42"/>
        <v>0.9482239225496456</v>
      </c>
      <c r="AA207" s="29">
        <v>89</v>
      </c>
      <c r="AB207" s="22">
        <f t="shared" si="43"/>
        <v>47</v>
      </c>
      <c r="AC207" s="22">
        <f t="shared" si="44"/>
        <v>2.1669999999999998</v>
      </c>
      <c r="AD207" s="22">
        <f t="shared" si="45"/>
        <v>5.8318000000000003</v>
      </c>
      <c r="AE207" s="22">
        <f t="shared" si="46"/>
        <v>10.714700000000001</v>
      </c>
      <c r="AF207" s="22">
        <f t="shared" si="47"/>
        <v>20.317599999999999</v>
      </c>
      <c r="AG207" s="22" t="str">
        <f>Table3[[#This Row],[Hair_Phenotype]]</f>
        <v>No_hair</v>
      </c>
      <c r="AH207" s="22" t="str">
        <f>Table3[[#This Row],[heart_rate]]</f>
        <v>High_PulseRate</v>
      </c>
      <c r="AI207" s="22" t="str">
        <f>Table3[[#This Row],[skin_conductance]]</f>
        <v>Low_Conductance</v>
      </c>
      <c r="AJ207" s="22" t="str">
        <f>Table3[[#This Row],[skin_temperature]]</f>
        <v>Fever</v>
      </c>
      <c r="AK207" s="22" t="str">
        <f>Table3[[#This Row],[cortisol_level]]</f>
        <v>Below_AverageCL</v>
      </c>
      <c r="AL207" s="22" t="str">
        <f>Table3[[#This Row],[Systolic_BP]]</f>
        <v>Range3_LowSystolic</v>
      </c>
      <c r="AM207" s="22" t="str">
        <f>Table3[[#This Row],[Diastolic_BP]]</f>
        <v>LowDiSystolic</v>
      </c>
      <c r="AN207" s="22">
        <f ca="1">U207*Table3[[#This Row],[Probabilty hight trauma severity ]]</f>
        <v>5.4451317302451733E-18</v>
      </c>
      <c r="AO207" s="22">
        <f ca="1">V207*Table3[[#This Row],[Probabilty medium trauma severity 2]]</f>
        <v>2.9406038935101313E-20</v>
      </c>
      <c r="AP207" s="22">
        <f ca="1">W207*Table3[[#This Row],[Probabilty low trauma severity 2]]</f>
        <v>0.23000005555858397</v>
      </c>
      <c r="AQ207" s="25">
        <f t="shared" ca="1" si="48"/>
        <v>0.23000005555858397</v>
      </c>
    </row>
    <row r="208" spans="2:43" x14ac:dyDescent="0.25">
      <c r="B208" s="13">
        <v>38</v>
      </c>
      <c r="C208" s="1" t="s">
        <v>38</v>
      </c>
      <c r="D208" s="1" t="s">
        <v>22</v>
      </c>
      <c r="E208" s="1" t="s">
        <v>23</v>
      </c>
      <c r="F208" s="1" t="s">
        <v>24</v>
      </c>
      <c r="G208" s="1" t="s">
        <v>25</v>
      </c>
      <c r="H208" s="1" t="s">
        <v>26</v>
      </c>
      <c r="I208" s="1" t="s">
        <v>27</v>
      </c>
      <c r="J208" s="23">
        <f>VLOOKUP(C208,$AH$70:$AK$73,2,FALSE)*VLOOKUP(D208,$AH$78:$AK$80,2,FALSE)*VLOOKUP(E208,$AM$70:$AP$72,2,FALSE)*VLOOKUP(F208,$AH$85:$AK$87,2,FALSE)*VLOOKUP(G208,$AM$77:$AP$79,2,FALSE)*VLOOKUP(H208,$AH$92:$AK$94,2,FALSE)*VLOOKUP(I208,$AM$85:$AP$87,2,FALSE)</f>
        <v>5.7424534445449893E-18</v>
      </c>
      <c r="K208" s="23">
        <f>VLOOKUP(C208,$AH$70:$AK$73,3,FALSE)*VLOOKUP(D208,$AH$78:$AK$80,3,FALSE)*VLOOKUP(E208,$AM$70:$AP$72,3,FALSE)*VLOOKUP(F208,$AH$85:$AK$87,3,FALSE)*VLOOKUP(G208,$AM$77:$AP$79,3,FALSE)*VLOOKUP(H208,$AH$92:$AK$94,3,FALSE)*VLOOKUP(I208,$AM$85:$AP$87,3,FALSE)</f>
        <v>8.7677070546354742E-20</v>
      </c>
      <c r="L208" s="23">
        <f>VLOOKUP(C208,$AH$70:$AK$73,4,FALSE)*VLOOKUP(D208,$AH$78:$AK$80,4,FALSE)*VLOOKUP(E208,$AM$70:$AP$72,4,FALSE)*VLOOKUP(F208,$AH$85:$AK$87,4,FALSE)*VLOOKUP(G208,$AM$77:$AP$79,4,FALSE)*VLOOKUP(H208,$AH$92:$AK$94,4,FALSE)*VLOOKUP(I208,$AM$85:$AP$87,4,FALSE)</f>
        <v>0.25487048666197615</v>
      </c>
      <c r="M208" s="23">
        <f>MAX(Table3[[#This Row],[Probabilty hight trauma severity ]:[Probabilty low trauma severity 2]])</f>
        <v>0.25487048666197615</v>
      </c>
      <c r="P208" s="22">
        <v>39</v>
      </c>
      <c r="Q208" s="22">
        <v>2.5990000000000002</v>
      </c>
      <c r="R208" s="22">
        <v>5.1169000000000002</v>
      </c>
      <c r="S208" s="22">
        <v>11.6822</v>
      </c>
      <c r="T208" s="22">
        <v>20.318300000000001</v>
      </c>
      <c r="U208" s="25">
        <f ca="1">VLOOKUP(P208,$AH$45:$AK$48,2,TRUE)*VLOOKUP(Q208,$AN$45:$AQ$48,2,TRUE)*VLOOKUP(R208,$AH$52:$AK$55,2,TRUE)*VLOOKUP(S208,$AN$52:$AQ$55,2,TRUE)*VLOOKUP(T208,$AH$59:$AK$62,2,TRUE)+RAND()</f>
        <v>0.1951171873018146</v>
      </c>
      <c r="V208" s="25">
        <f ca="1">VLOOKUP(P208,$AH$45:$AK$48,3,TRUE)*VLOOKUP(Q208,$AN$45:$AQ$48,3,TRUE)*VLOOKUP(R208,$AH$52:$AK$55,3,TRUE)*VLOOKUP(S208,$AN$52:$AQ$55,3,TRUE)*VLOOKUP(T208,$AH$59:$AK$62,3,TRUE)+RAND()</f>
        <v>0.69230483922159491</v>
      </c>
      <c r="W208" s="25">
        <f ca="1">VLOOKUP(P208,$AH$45:$AK$48,4,TRUE)*VLOOKUP(Q208,$AN$45:$AQ$48,4,TRUE)*VLOOKUP(R208,$AH$52:$AK$55,4,TRUE)*VLOOKUP(S208,$AN$52:$AQ$55,4,TRUE)*VLOOKUP(T208,$AH$59:$AK$62,4,TRUE)+RAND()</f>
        <v>0.25126252145672123</v>
      </c>
      <c r="X208" s="25">
        <f t="shared" ca="1" si="42"/>
        <v>0.69230483922159491</v>
      </c>
      <c r="AA208" s="29">
        <v>90</v>
      </c>
      <c r="AB208" s="22">
        <f t="shared" si="43"/>
        <v>39</v>
      </c>
      <c r="AC208" s="22">
        <f t="shared" si="44"/>
        <v>2.5990000000000002</v>
      </c>
      <c r="AD208" s="22">
        <f t="shared" si="45"/>
        <v>5.1169000000000002</v>
      </c>
      <c r="AE208" s="22">
        <f t="shared" si="46"/>
        <v>11.6822</v>
      </c>
      <c r="AF208" s="22">
        <f t="shared" si="47"/>
        <v>20.318300000000001</v>
      </c>
      <c r="AG208" s="22" t="str">
        <f>Table3[[#This Row],[Hair_Phenotype]]</f>
        <v>No_hair</v>
      </c>
      <c r="AH208" s="22" t="str">
        <f>Table3[[#This Row],[heart_rate]]</f>
        <v>High_PulseRate</v>
      </c>
      <c r="AI208" s="22" t="str">
        <f>Table3[[#This Row],[skin_conductance]]</f>
        <v>Low_Conductance</v>
      </c>
      <c r="AJ208" s="22" t="str">
        <f>Table3[[#This Row],[skin_temperature]]</f>
        <v>Fever</v>
      </c>
      <c r="AK208" s="22" t="str">
        <f>Table3[[#This Row],[cortisol_level]]</f>
        <v>Below_AverageCL</v>
      </c>
      <c r="AL208" s="22" t="str">
        <f>Table3[[#This Row],[Systolic_BP]]</f>
        <v>Range3_LowSystolic</v>
      </c>
      <c r="AM208" s="22" t="str">
        <f>Table3[[#This Row],[Diastolic_BP]]</f>
        <v>LowDiSystolic</v>
      </c>
      <c r="AN208" s="22">
        <f ca="1">U208*Table3[[#This Row],[Probabilty hight trauma severity ]]</f>
        <v>1.1204513643112352E-18</v>
      </c>
      <c r="AO208" s="22">
        <f ca="1">V208*Table3[[#This Row],[Probabilty medium trauma severity 2]]</f>
        <v>6.0699260228014559E-20</v>
      </c>
      <c r="AP208" s="22">
        <f ca="1">W208*Table3[[#This Row],[Probabilty low trauma severity 2]]</f>
        <v>6.4039401123589759E-2</v>
      </c>
      <c r="AQ208" s="25">
        <f t="shared" ca="1" si="48"/>
        <v>6.4039401123589759E-2</v>
      </c>
    </row>
    <row r="209" spans="2:43" x14ac:dyDescent="0.25">
      <c r="B209" s="13">
        <v>48</v>
      </c>
      <c r="C209" s="1" t="s">
        <v>38</v>
      </c>
      <c r="D209" s="1" t="s">
        <v>22</v>
      </c>
      <c r="E209" s="1" t="s">
        <v>23</v>
      </c>
      <c r="F209" s="1" t="s">
        <v>24</v>
      </c>
      <c r="G209" s="1" t="s">
        <v>25</v>
      </c>
      <c r="H209" s="1" t="s">
        <v>26</v>
      </c>
      <c r="I209" s="1" t="s">
        <v>27</v>
      </c>
      <c r="J209" s="23">
        <f>VLOOKUP(C209,$AH$70:$AK$73,2,FALSE)*VLOOKUP(D209,$AH$78:$AK$80,2,FALSE)*VLOOKUP(E209,$AM$70:$AP$72,2,FALSE)*VLOOKUP(F209,$AH$85:$AK$87,2,FALSE)*VLOOKUP(G209,$AM$77:$AP$79,2,FALSE)*VLOOKUP(H209,$AH$92:$AK$94,2,FALSE)*VLOOKUP(I209,$AM$85:$AP$87,2,FALSE)</f>
        <v>5.7424534445449893E-18</v>
      </c>
      <c r="K209" s="23">
        <f>VLOOKUP(C209,$AH$70:$AK$73,3,FALSE)*VLOOKUP(D209,$AH$78:$AK$80,3,FALSE)*VLOOKUP(E209,$AM$70:$AP$72,3,FALSE)*VLOOKUP(F209,$AH$85:$AK$87,3,FALSE)*VLOOKUP(G209,$AM$77:$AP$79,3,FALSE)*VLOOKUP(H209,$AH$92:$AK$94,3,FALSE)*VLOOKUP(I209,$AM$85:$AP$87,3,FALSE)</f>
        <v>8.7677070546354742E-20</v>
      </c>
      <c r="L209" s="23">
        <f>VLOOKUP(C209,$AH$70:$AK$73,4,FALSE)*VLOOKUP(D209,$AH$78:$AK$80,4,FALSE)*VLOOKUP(E209,$AM$70:$AP$72,4,FALSE)*VLOOKUP(F209,$AH$85:$AK$87,4,FALSE)*VLOOKUP(G209,$AM$77:$AP$79,4,FALSE)*VLOOKUP(H209,$AH$92:$AK$94,4,FALSE)*VLOOKUP(I209,$AM$85:$AP$87,4,FALSE)</f>
        <v>0.25487048666197615</v>
      </c>
      <c r="M209" s="23">
        <f>MAX(Table3[[#This Row],[Probabilty hight trauma severity ]:[Probabilty low trauma severity 2]])</f>
        <v>0.25487048666197615</v>
      </c>
      <c r="P209" s="22">
        <v>36</v>
      </c>
      <c r="Q209" s="22">
        <v>2.4939</v>
      </c>
      <c r="R209" s="22">
        <v>5.4785000000000004</v>
      </c>
      <c r="S209" s="22">
        <v>10.6517</v>
      </c>
      <c r="T209" s="22">
        <v>20.319800000000001</v>
      </c>
      <c r="U209" s="25">
        <f ca="1">VLOOKUP(P209,$AH$45:$AK$48,2,TRUE)*VLOOKUP(Q209,$AN$45:$AQ$48,2,TRUE)*VLOOKUP(R209,$AH$52:$AK$55,2,TRUE)*VLOOKUP(S209,$AN$52:$AQ$55,2,TRUE)*VLOOKUP(T209,$AH$59:$AK$62,2,TRUE)+RAND()</f>
        <v>0.19270796413066127</v>
      </c>
      <c r="V209" s="25">
        <f ca="1">VLOOKUP(P209,$AH$45:$AK$48,3,TRUE)*VLOOKUP(Q209,$AN$45:$AQ$48,3,TRUE)*VLOOKUP(R209,$AH$52:$AK$55,3,TRUE)*VLOOKUP(S209,$AN$52:$AQ$55,3,TRUE)*VLOOKUP(T209,$AH$59:$AK$62,3,TRUE)+RAND()</f>
        <v>4.0214804994514908E-2</v>
      </c>
      <c r="W209" s="25">
        <f ca="1">VLOOKUP(P209,$AH$45:$AK$48,4,TRUE)*VLOOKUP(Q209,$AN$45:$AQ$48,4,TRUE)*VLOOKUP(R209,$AH$52:$AK$55,4,TRUE)*VLOOKUP(S209,$AN$52:$AQ$55,4,TRUE)*VLOOKUP(T209,$AH$59:$AK$62,4,TRUE)+RAND()</f>
        <v>0.41992978016713323</v>
      </c>
      <c r="X209" s="25">
        <f t="shared" ca="1" si="42"/>
        <v>0.41992978016713323</v>
      </c>
      <c r="AA209" s="29">
        <v>91</v>
      </c>
      <c r="AB209" s="22">
        <f t="shared" si="43"/>
        <v>36</v>
      </c>
      <c r="AC209" s="22">
        <f t="shared" si="44"/>
        <v>2.4939</v>
      </c>
      <c r="AD209" s="22">
        <f t="shared" si="45"/>
        <v>5.4785000000000004</v>
      </c>
      <c r="AE209" s="22">
        <f t="shared" si="46"/>
        <v>10.6517</v>
      </c>
      <c r="AF209" s="22">
        <f t="shared" si="47"/>
        <v>20.319800000000001</v>
      </c>
      <c r="AG209" s="22" t="str">
        <f>Table3[[#This Row],[Hair_Phenotype]]</f>
        <v>No_hair</v>
      </c>
      <c r="AH209" s="22" t="str">
        <f>Table3[[#This Row],[heart_rate]]</f>
        <v>High_PulseRate</v>
      </c>
      <c r="AI209" s="22" t="str">
        <f>Table3[[#This Row],[skin_conductance]]</f>
        <v>Low_Conductance</v>
      </c>
      <c r="AJ209" s="22" t="str">
        <f>Table3[[#This Row],[skin_temperature]]</f>
        <v>Fever</v>
      </c>
      <c r="AK209" s="22" t="str">
        <f>Table3[[#This Row],[cortisol_level]]</f>
        <v>Below_AverageCL</v>
      </c>
      <c r="AL209" s="22" t="str">
        <f>Table3[[#This Row],[Systolic_BP]]</f>
        <v>Range3_LowSystolic</v>
      </c>
      <c r="AM209" s="22" t="str">
        <f>Table3[[#This Row],[Diastolic_BP]]</f>
        <v>LowDiSystolic</v>
      </c>
      <c r="AN209" s="22">
        <f ca="1">U209*Table3[[#This Row],[Probabilty hight trauma severity ]]</f>
        <v>1.106616512413368E-18</v>
      </c>
      <c r="AO209" s="22">
        <f ca="1">V209*Table3[[#This Row],[Probabilty medium trauma severity 2]]</f>
        <v>3.5259162945119827E-21</v>
      </c>
      <c r="AP209" s="22">
        <f ca="1">W209*Table3[[#This Row],[Probabilty low trauma severity 2]]</f>
        <v>0.10702770743505391</v>
      </c>
      <c r="AQ209" s="25">
        <f t="shared" ca="1" si="48"/>
        <v>0.10702770743505391</v>
      </c>
    </row>
    <row r="210" spans="2:43" x14ac:dyDescent="0.25">
      <c r="B210" s="13">
        <v>54</v>
      </c>
      <c r="C210" s="1" t="s">
        <v>38</v>
      </c>
      <c r="D210" s="1" t="s">
        <v>22</v>
      </c>
      <c r="E210" s="1" t="s">
        <v>23</v>
      </c>
      <c r="F210" s="1" t="s">
        <v>24</v>
      </c>
      <c r="G210" s="1" t="s">
        <v>25</v>
      </c>
      <c r="H210" s="1" t="s">
        <v>26</v>
      </c>
      <c r="I210" s="1" t="s">
        <v>27</v>
      </c>
      <c r="J210" s="23">
        <f>VLOOKUP(C210,$AH$70:$AK$73,2,FALSE)*VLOOKUP(D210,$AH$78:$AK$80,2,FALSE)*VLOOKUP(E210,$AM$70:$AP$72,2,FALSE)*VLOOKUP(F210,$AH$85:$AK$87,2,FALSE)*VLOOKUP(G210,$AM$77:$AP$79,2,FALSE)*VLOOKUP(H210,$AH$92:$AK$94,2,FALSE)*VLOOKUP(I210,$AM$85:$AP$87,2,FALSE)</f>
        <v>5.7424534445449893E-18</v>
      </c>
      <c r="K210" s="23">
        <f>VLOOKUP(C210,$AH$70:$AK$73,3,FALSE)*VLOOKUP(D210,$AH$78:$AK$80,3,FALSE)*VLOOKUP(E210,$AM$70:$AP$72,3,FALSE)*VLOOKUP(F210,$AH$85:$AK$87,3,FALSE)*VLOOKUP(G210,$AM$77:$AP$79,3,FALSE)*VLOOKUP(H210,$AH$92:$AK$94,3,FALSE)*VLOOKUP(I210,$AM$85:$AP$87,3,FALSE)</f>
        <v>8.7677070546354742E-20</v>
      </c>
      <c r="L210" s="23">
        <f>VLOOKUP(C210,$AH$70:$AK$73,4,FALSE)*VLOOKUP(D210,$AH$78:$AK$80,4,FALSE)*VLOOKUP(E210,$AM$70:$AP$72,4,FALSE)*VLOOKUP(F210,$AH$85:$AK$87,4,FALSE)*VLOOKUP(G210,$AM$77:$AP$79,4,FALSE)*VLOOKUP(H210,$AH$92:$AK$94,4,FALSE)*VLOOKUP(I210,$AM$85:$AP$87,4,FALSE)</f>
        <v>0.25487048666197615</v>
      </c>
      <c r="M210" s="23">
        <f>MAX(Table3[[#This Row],[Probabilty hight trauma severity ]:[Probabilty low trauma severity 2]])</f>
        <v>0.25487048666197615</v>
      </c>
      <c r="P210" s="22">
        <v>48</v>
      </c>
      <c r="Q210" s="22">
        <v>2.2789000000000001</v>
      </c>
      <c r="R210" s="22">
        <v>5.4846000000000004</v>
      </c>
      <c r="S210" s="22">
        <v>10.6934</v>
      </c>
      <c r="T210" s="22">
        <v>20.321999999999999</v>
      </c>
      <c r="U210" s="25">
        <f ca="1">VLOOKUP(P210,$AH$45:$AK$48,2,TRUE)*VLOOKUP(Q210,$AN$45:$AQ$48,2,TRUE)*VLOOKUP(R210,$AH$52:$AK$55,2,TRUE)*VLOOKUP(S210,$AN$52:$AQ$55,2,TRUE)*VLOOKUP(T210,$AH$59:$AK$62,2,TRUE)+RAND()</f>
        <v>0.2065810119108783</v>
      </c>
      <c r="V210" s="25">
        <f ca="1">VLOOKUP(P210,$AH$45:$AK$48,3,TRUE)*VLOOKUP(Q210,$AN$45:$AQ$48,3,TRUE)*VLOOKUP(R210,$AH$52:$AK$55,3,TRUE)*VLOOKUP(S210,$AN$52:$AQ$55,3,TRUE)*VLOOKUP(T210,$AH$59:$AK$62,3,TRUE)+RAND()</f>
        <v>0.41765881518893822</v>
      </c>
      <c r="W210" s="25">
        <f ca="1">VLOOKUP(P210,$AH$45:$AK$48,4,TRUE)*VLOOKUP(Q210,$AN$45:$AQ$48,4,TRUE)*VLOOKUP(R210,$AH$52:$AK$55,4,TRUE)*VLOOKUP(S210,$AN$52:$AQ$55,4,TRUE)*VLOOKUP(T210,$AH$59:$AK$62,4,TRUE)+RAND()</f>
        <v>0.13604740719912589</v>
      </c>
      <c r="X210" s="25">
        <f t="shared" ca="1" si="42"/>
        <v>0.41765881518893822</v>
      </c>
      <c r="AA210" s="29">
        <v>92</v>
      </c>
      <c r="AB210" s="22">
        <f t="shared" si="43"/>
        <v>48</v>
      </c>
      <c r="AC210" s="22">
        <f t="shared" si="44"/>
        <v>2.2789000000000001</v>
      </c>
      <c r="AD210" s="22">
        <f t="shared" si="45"/>
        <v>5.4846000000000004</v>
      </c>
      <c r="AE210" s="22">
        <f t="shared" si="46"/>
        <v>10.6934</v>
      </c>
      <c r="AF210" s="22">
        <f t="shared" si="47"/>
        <v>20.321999999999999</v>
      </c>
      <c r="AG210" s="22" t="str">
        <f>Table3[[#This Row],[Hair_Phenotype]]</f>
        <v>No_hair</v>
      </c>
      <c r="AH210" s="22" t="str">
        <f>Table3[[#This Row],[heart_rate]]</f>
        <v>High_PulseRate</v>
      </c>
      <c r="AI210" s="22" t="str">
        <f>Table3[[#This Row],[skin_conductance]]</f>
        <v>Low_Conductance</v>
      </c>
      <c r="AJ210" s="22" t="str">
        <f>Table3[[#This Row],[skin_temperature]]</f>
        <v>Fever</v>
      </c>
      <c r="AK210" s="22" t="str">
        <f>Table3[[#This Row],[cortisol_level]]</f>
        <v>Below_AverageCL</v>
      </c>
      <c r="AL210" s="22" t="str">
        <f>Table3[[#This Row],[Systolic_BP]]</f>
        <v>Range3_LowSystolic</v>
      </c>
      <c r="AM210" s="22" t="str">
        <f>Table3[[#This Row],[Diastolic_BP]]</f>
        <v>LowDiSystolic</v>
      </c>
      <c r="AN210" s="22">
        <f ca="1">U210*Table3[[#This Row],[Probabilty hight trauma severity ]]</f>
        <v>1.1862818434252125E-18</v>
      </c>
      <c r="AO210" s="22">
        <f ca="1">V210*Table3[[#This Row],[Probabilty medium trauma severity 2]]</f>
        <v>3.6619101403627472E-20</v>
      </c>
      <c r="AP210" s="22">
        <f ca="1">W210*Table3[[#This Row],[Probabilty low trauma severity 2]]</f>
        <v>3.4674468881941256E-2</v>
      </c>
      <c r="AQ210" s="25">
        <f t="shared" ca="1" si="48"/>
        <v>3.4674468881941256E-2</v>
      </c>
    </row>
    <row r="211" spans="2:43" x14ac:dyDescent="0.25">
      <c r="B211" s="13">
        <v>58</v>
      </c>
      <c r="C211" s="1" t="s">
        <v>38</v>
      </c>
      <c r="D211" s="1" t="s">
        <v>22</v>
      </c>
      <c r="E211" s="1" t="s">
        <v>23</v>
      </c>
      <c r="F211" s="1" t="s">
        <v>24</v>
      </c>
      <c r="G211" s="1" t="s">
        <v>25</v>
      </c>
      <c r="H211" s="1" t="s">
        <v>26</v>
      </c>
      <c r="I211" s="1" t="s">
        <v>27</v>
      </c>
      <c r="J211" s="23">
        <f>VLOOKUP(C211,$AH$70:$AK$73,2,FALSE)*VLOOKUP(D211,$AH$78:$AK$80,2,FALSE)*VLOOKUP(E211,$AM$70:$AP$72,2,FALSE)*VLOOKUP(F211,$AH$85:$AK$87,2,FALSE)*VLOOKUP(G211,$AM$77:$AP$79,2,FALSE)*VLOOKUP(H211,$AH$92:$AK$94,2,FALSE)*VLOOKUP(I211,$AM$85:$AP$87,2,FALSE)</f>
        <v>5.7424534445449893E-18</v>
      </c>
      <c r="K211" s="23">
        <f>VLOOKUP(C211,$AH$70:$AK$73,3,FALSE)*VLOOKUP(D211,$AH$78:$AK$80,3,FALSE)*VLOOKUP(E211,$AM$70:$AP$72,3,FALSE)*VLOOKUP(F211,$AH$85:$AK$87,3,FALSE)*VLOOKUP(G211,$AM$77:$AP$79,3,FALSE)*VLOOKUP(H211,$AH$92:$AK$94,3,FALSE)*VLOOKUP(I211,$AM$85:$AP$87,3,FALSE)</f>
        <v>8.7677070546354742E-20</v>
      </c>
      <c r="L211" s="23">
        <f>VLOOKUP(C211,$AH$70:$AK$73,4,FALSE)*VLOOKUP(D211,$AH$78:$AK$80,4,FALSE)*VLOOKUP(E211,$AM$70:$AP$72,4,FALSE)*VLOOKUP(F211,$AH$85:$AK$87,4,FALSE)*VLOOKUP(G211,$AM$77:$AP$79,4,FALSE)*VLOOKUP(H211,$AH$92:$AK$94,4,FALSE)*VLOOKUP(I211,$AM$85:$AP$87,4,FALSE)</f>
        <v>0.25487048666197615</v>
      </c>
      <c r="M211" s="23">
        <f>MAX(Table3[[#This Row],[Probabilty hight trauma severity ]:[Probabilty low trauma severity 2]])</f>
        <v>0.25487048666197615</v>
      </c>
      <c r="P211" s="22">
        <v>43</v>
      </c>
      <c r="Q211" s="22">
        <v>2.1135999999999999</v>
      </c>
      <c r="R211" s="22">
        <v>5.399</v>
      </c>
      <c r="S211" s="22">
        <v>11.897399999999999</v>
      </c>
      <c r="T211" s="22">
        <v>20.329499999999999</v>
      </c>
      <c r="U211" s="25">
        <f ca="1">VLOOKUP(P211,$AH$45:$AK$48,2,TRUE)*VLOOKUP(Q211,$AN$45:$AQ$48,2,TRUE)*VLOOKUP(R211,$AH$52:$AK$55,2,TRUE)*VLOOKUP(S211,$AN$52:$AQ$55,2,TRUE)*VLOOKUP(T211,$AH$59:$AK$62,2,TRUE)+RAND()</f>
        <v>0.30856013200940691</v>
      </c>
      <c r="V211" s="25">
        <f ca="1">VLOOKUP(P211,$AH$45:$AK$48,3,TRUE)*VLOOKUP(Q211,$AN$45:$AQ$48,3,TRUE)*VLOOKUP(R211,$AH$52:$AK$55,3,TRUE)*VLOOKUP(S211,$AN$52:$AQ$55,3,TRUE)*VLOOKUP(T211,$AH$59:$AK$62,3,TRUE)+RAND()</f>
        <v>0.10441465914535908</v>
      </c>
      <c r="W211" s="25">
        <f ca="1">VLOOKUP(P211,$AH$45:$AK$48,4,TRUE)*VLOOKUP(Q211,$AN$45:$AQ$48,4,TRUE)*VLOOKUP(R211,$AH$52:$AK$55,4,TRUE)*VLOOKUP(S211,$AN$52:$AQ$55,4,TRUE)*VLOOKUP(T211,$AH$59:$AK$62,4,TRUE)+RAND()</f>
        <v>0.77270698273568483</v>
      </c>
      <c r="X211" s="25">
        <f t="shared" ca="1" si="42"/>
        <v>0.77270698273568483</v>
      </c>
      <c r="AA211" s="29">
        <v>93</v>
      </c>
      <c r="AB211" s="22">
        <f t="shared" si="43"/>
        <v>43</v>
      </c>
      <c r="AC211" s="22">
        <f t="shared" si="44"/>
        <v>2.1135999999999999</v>
      </c>
      <c r="AD211" s="22">
        <f t="shared" si="45"/>
        <v>5.399</v>
      </c>
      <c r="AE211" s="22">
        <f t="shared" si="46"/>
        <v>11.897399999999999</v>
      </c>
      <c r="AF211" s="22">
        <f t="shared" si="47"/>
        <v>20.329499999999999</v>
      </c>
      <c r="AG211" s="22" t="str">
        <f>Table3[[#This Row],[Hair_Phenotype]]</f>
        <v>No_hair</v>
      </c>
      <c r="AH211" s="22" t="str">
        <f>Table3[[#This Row],[heart_rate]]</f>
        <v>High_PulseRate</v>
      </c>
      <c r="AI211" s="22" t="str">
        <f>Table3[[#This Row],[skin_conductance]]</f>
        <v>Low_Conductance</v>
      </c>
      <c r="AJ211" s="22" t="str">
        <f>Table3[[#This Row],[skin_temperature]]</f>
        <v>Fever</v>
      </c>
      <c r="AK211" s="22" t="str">
        <f>Table3[[#This Row],[cortisol_level]]</f>
        <v>Below_AverageCL</v>
      </c>
      <c r="AL211" s="22" t="str">
        <f>Table3[[#This Row],[Systolic_BP]]</f>
        <v>Range3_LowSystolic</v>
      </c>
      <c r="AM211" s="22" t="str">
        <f>Table3[[#This Row],[Diastolic_BP]]</f>
        <v>LowDiSystolic</v>
      </c>
      <c r="AN211" s="22">
        <f ca="1">U211*Table3[[#This Row],[Probabilty hight trauma severity ]]</f>
        <v>1.7718921929066751E-18</v>
      </c>
      <c r="AO211" s="22">
        <f ca="1">V211*Table3[[#This Row],[Probabilty medium trauma severity 2]]</f>
        <v>9.154771435961233E-21</v>
      </c>
      <c r="AP211" s="22">
        <f ca="1">W211*Table3[[#This Row],[Probabilty low trauma severity 2]]</f>
        <v>0.1969402047369512</v>
      </c>
      <c r="AQ211" s="25">
        <f t="shared" ca="1" si="48"/>
        <v>0.1969402047369512</v>
      </c>
    </row>
    <row r="212" spans="2:43" x14ac:dyDescent="0.25">
      <c r="B212" s="13">
        <v>72</v>
      </c>
      <c r="C212" s="1" t="s">
        <v>38</v>
      </c>
      <c r="D212" s="1" t="s">
        <v>22</v>
      </c>
      <c r="E212" s="1" t="s">
        <v>23</v>
      </c>
      <c r="F212" s="1" t="s">
        <v>24</v>
      </c>
      <c r="G212" s="1" t="s">
        <v>25</v>
      </c>
      <c r="H212" s="1" t="s">
        <v>26</v>
      </c>
      <c r="I212" s="1" t="s">
        <v>27</v>
      </c>
      <c r="J212" s="23">
        <f>VLOOKUP(C212,$AH$70:$AK$73,2,FALSE)*VLOOKUP(D212,$AH$78:$AK$80,2,FALSE)*VLOOKUP(E212,$AM$70:$AP$72,2,FALSE)*VLOOKUP(F212,$AH$85:$AK$87,2,FALSE)*VLOOKUP(G212,$AM$77:$AP$79,2,FALSE)*VLOOKUP(H212,$AH$92:$AK$94,2,FALSE)*VLOOKUP(I212,$AM$85:$AP$87,2,FALSE)</f>
        <v>5.7424534445449893E-18</v>
      </c>
      <c r="K212" s="23">
        <f>VLOOKUP(C212,$AH$70:$AK$73,3,FALSE)*VLOOKUP(D212,$AH$78:$AK$80,3,FALSE)*VLOOKUP(E212,$AM$70:$AP$72,3,FALSE)*VLOOKUP(F212,$AH$85:$AK$87,3,FALSE)*VLOOKUP(G212,$AM$77:$AP$79,3,FALSE)*VLOOKUP(H212,$AH$92:$AK$94,3,FALSE)*VLOOKUP(I212,$AM$85:$AP$87,3,FALSE)</f>
        <v>8.7677070546354742E-20</v>
      </c>
      <c r="L212" s="23">
        <f>VLOOKUP(C212,$AH$70:$AK$73,4,FALSE)*VLOOKUP(D212,$AH$78:$AK$80,4,FALSE)*VLOOKUP(E212,$AM$70:$AP$72,4,FALSE)*VLOOKUP(F212,$AH$85:$AK$87,4,FALSE)*VLOOKUP(G212,$AM$77:$AP$79,4,FALSE)*VLOOKUP(H212,$AH$92:$AK$94,4,FALSE)*VLOOKUP(I212,$AM$85:$AP$87,4,FALSE)</f>
        <v>0.25487048666197615</v>
      </c>
      <c r="M212" s="23">
        <f>MAX(Table3[[#This Row],[Probabilty hight trauma severity ]:[Probabilty low trauma severity 2]])</f>
        <v>0.25487048666197615</v>
      </c>
      <c r="P212" s="22">
        <v>52</v>
      </c>
      <c r="Q212" s="22">
        <v>2.4546999999999999</v>
      </c>
      <c r="R212" s="22">
        <v>5.1081000000000003</v>
      </c>
      <c r="S212" s="22">
        <v>10.555099999999999</v>
      </c>
      <c r="T212" s="22">
        <v>20.3324</v>
      </c>
      <c r="U212" s="25">
        <f ca="1">VLOOKUP(P212,$AH$45:$AK$48,2,TRUE)*VLOOKUP(Q212,$AN$45:$AQ$48,2,TRUE)*VLOOKUP(R212,$AH$52:$AK$55,2,TRUE)*VLOOKUP(S212,$AN$52:$AQ$55,2,TRUE)*VLOOKUP(T212,$AH$59:$AK$62,2,TRUE)+RAND()</f>
        <v>0.87145158981366511</v>
      </c>
      <c r="V212" s="25">
        <f ca="1">VLOOKUP(P212,$AH$45:$AK$48,3,TRUE)*VLOOKUP(Q212,$AN$45:$AQ$48,3,TRUE)*VLOOKUP(R212,$AH$52:$AK$55,3,TRUE)*VLOOKUP(S212,$AN$52:$AQ$55,3,TRUE)*VLOOKUP(T212,$AH$59:$AK$62,3,TRUE)+RAND()</f>
        <v>0.20903986102193195</v>
      </c>
      <c r="W212" s="25">
        <f ca="1">VLOOKUP(P212,$AH$45:$AK$48,4,TRUE)*VLOOKUP(Q212,$AN$45:$AQ$48,4,TRUE)*VLOOKUP(R212,$AH$52:$AK$55,4,TRUE)*VLOOKUP(S212,$AN$52:$AQ$55,4,TRUE)*VLOOKUP(T212,$AH$59:$AK$62,4,TRUE)+RAND()</f>
        <v>0.65646211677307964</v>
      </c>
      <c r="X212" s="25">
        <f t="shared" ca="1" si="42"/>
        <v>0.87145158981366511</v>
      </c>
      <c r="AA212" s="29">
        <v>94</v>
      </c>
      <c r="AB212" s="22">
        <f t="shared" si="43"/>
        <v>52</v>
      </c>
      <c r="AC212" s="22">
        <f t="shared" si="44"/>
        <v>2.4546999999999999</v>
      </c>
      <c r="AD212" s="22">
        <f t="shared" si="45"/>
        <v>5.1081000000000003</v>
      </c>
      <c r="AE212" s="22">
        <f t="shared" si="46"/>
        <v>10.555099999999999</v>
      </c>
      <c r="AF212" s="22">
        <f t="shared" si="47"/>
        <v>20.3324</v>
      </c>
      <c r="AG212" s="22" t="str">
        <f>Table3[[#This Row],[Hair_Phenotype]]</f>
        <v>No_hair</v>
      </c>
      <c r="AH212" s="22" t="str">
        <f>Table3[[#This Row],[heart_rate]]</f>
        <v>High_PulseRate</v>
      </c>
      <c r="AI212" s="22" t="str">
        <f>Table3[[#This Row],[skin_conductance]]</f>
        <v>Low_Conductance</v>
      </c>
      <c r="AJ212" s="22" t="str">
        <f>Table3[[#This Row],[skin_temperature]]</f>
        <v>Fever</v>
      </c>
      <c r="AK212" s="22" t="str">
        <f>Table3[[#This Row],[cortisol_level]]</f>
        <v>Below_AverageCL</v>
      </c>
      <c r="AL212" s="22" t="str">
        <f>Table3[[#This Row],[Systolic_BP]]</f>
        <v>Range3_LowSystolic</v>
      </c>
      <c r="AM212" s="22" t="str">
        <f>Table3[[#This Row],[Diastolic_BP]]</f>
        <v>LowDiSystolic</v>
      </c>
      <c r="AN212" s="22">
        <f ca="1">U212*Table3[[#This Row],[Probabilty hight trauma severity ]]</f>
        <v>5.0042701836796886E-18</v>
      </c>
      <c r="AO212" s="22">
        <f ca="1">V212*Table3[[#This Row],[Probabilty medium trauma severity 2]]</f>
        <v>1.8328002641820119E-20</v>
      </c>
      <c r="AP212" s="22">
        <f ca="1">W212*Table3[[#This Row],[Probabilty low trauma severity 2]]</f>
        <v>0.16731281917710583</v>
      </c>
      <c r="AQ212" s="25">
        <f t="shared" ca="1" si="48"/>
        <v>0.16731281917710583</v>
      </c>
    </row>
    <row r="213" spans="2:43" x14ac:dyDescent="0.25">
      <c r="B213" s="13">
        <v>84</v>
      </c>
      <c r="C213" s="1" t="s">
        <v>38</v>
      </c>
      <c r="D213" s="1" t="s">
        <v>22</v>
      </c>
      <c r="E213" s="1" t="s">
        <v>23</v>
      </c>
      <c r="F213" s="1" t="s">
        <v>24</v>
      </c>
      <c r="G213" s="1" t="s">
        <v>25</v>
      </c>
      <c r="H213" s="1" t="s">
        <v>26</v>
      </c>
      <c r="I213" s="1" t="s">
        <v>27</v>
      </c>
      <c r="J213" s="23">
        <f>VLOOKUP(C213,$AH$70:$AK$73,2,FALSE)*VLOOKUP(D213,$AH$78:$AK$80,2,FALSE)*VLOOKUP(E213,$AM$70:$AP$72,2,FALSE)*VLOOKUP(F213,$AH$85:$AK$87,2,FALSE)*VLOOKUP(G213,$AM$77:$AP$79,2,FALSE)*VLOOKUP(H213,$AH$92:$AK$94,2,FALSE)*VLOOKUP(I213,$AM$85:$AP$87,2,FALSE)</f>
        <v>5.7424534445449893E-18</v>
      </c>
      <c r="K213" s="23">
        <f>VLOOKUP(C213,$AH$70:$AK$73,3,FALSE)*VLOOKUP(D213,$AH$78:$AK$80,3,FALSE)*VLOOKUP(E213,$AM$70:$AP$72,3,FALSE)*VLOOKUP(F213,$AH$85:$AK$87,3,FALSE)*VLOOKUP(G213,$AM$77:$AP$79,3,FALSE)*VLOOKUP(H213,$AH$92:$AK$94,3,FALSE)*VLOOKUP(I213,$AM$85:$AP$87,3,FALSE)</f>
        <v>8.7677070546354742E-20</v>
      </c>
      <c r="L213" s="23">
        <f>VLOOKUP(C213,$AH$70:$AK$73,4,FALSE)*VLOOKUP(D213,$AH$78:$AK$80,4,FALSE)*VLOOKUP(E213,$AM$70:$AP$72,4,FALSE)*VLOOKUP(F213,$AH$85:$AK$87,4,FALSE)*VLOOKUP(G213,$AM$77:$AP$79,4,FALSE)*VLOOKUP(H213,$AH$92:$AK$94,4,FALSE)*VLOOKUP(I213,$AM$85:$AP$87,4,FALSE)</f>
        <v>0.25487048666197615</v>
      </c>
      <c r="M213" s="23">
        <f>MAX(Table3[[#This Row],[Probabilty hight trauma severity ]:[Probabilty low trauma severity 2]])</f>
        <v>0.25487048666197615</v>
      </c>
      <c r="P213" s="22">
        <v>55</v>
      </c>
      <c r="Q213" s="22">
        <v>2.5937000000000001</v>
      </c>
      <c r="R213" s="22">
        <v>5.681</v>
      </c>
      <c r="S213" s="22">
        <v>10.0251</v>
      </c>
      <c r="T213" s="22">
        <v>20.336400000000001</v>
      </c>
      <c r="U213" s="25">
        <f ca="1">VLOOKUP(P213,$AH$45:$AK$48,2,TRUE)*VLOOKUP(Q213,$AN$45:$AQ$48,2,TRUE)*VLOOKUP(R213,$AH$52:$AK$55,2,TRUE)*VLOOKUP(S213,$AN$52:$AQ$55,2,TRUE)*VLOOKUP(T213,$AH$59:$AK$62,2,TRUE)+RAND()</f>
        <v>0.3865081908334147</v>
      </c>
      <c r="V213" s="25">
        <f ca="1">VLOOKUP(P213,$AH$45:$AK$48,3,TRUE)*VLOOKUP(Q213,$AN$45:$AQ$48,3,TRUE)*VLOOKUP(R213,$AH$52:$AK$55,3,TRUE)*VLOOKUP(S213,$AN$52:$AQ$55,3,TRUE)*VLOOKUP(T213,$AH$59:$AK$62,3,TRUE)+RAND()</f>
        <v>0.73786836196960992</v>
      </c>
      <c r="W213" s="25">
        <f ca="1">VLOOKUP(P213,$AH$45:$AK$48,4,TRUE)*VLOOKUP(Q213,$AN$45:$AQ$48,4,TRUE)*VLOOKUP(R213,$AH$52:$AK$55,4,TRUE)*VLOOKUP(S213,$AN$52:$AQ$55,4,TRUE)*VLOOKUP(T213,$AH$59:$AK$62,4,TRUE)+RAND()</f>
        <v>0.74515537617615912</v>
      </c>
      <c r="X213" s="25">
        <f t="shared" ca="1" si="42"/>
        <v>0.74515537617615912</v>
      </c>
      <c r="AA213" s="29">
        <v>95</v>
      </c>
      <c r="AB213" s="22">
        <f t="shared" si="43"/>
        <v>55</v>
      </c>
      <c r="AC213" s="22">
        <f t="shared" si="44"/>
        <v>2.5937000000000001</v>
      </c>
      <c r="AD213" s="22">
        <f t="shared" si="45"/>
        <v>5.681</v>
      </c>
      <c r="AE213" s="22">
        <f t="shared" si="46"/>
        <v>10.0251</v>
      </c>
      <c r="AF213" s="22">
        <f t="shared" si="47"/>
        <v>20.336400000000001</v>
      </c>
      <c r="AG213" s="22" t="str">
        <f>Table3[[#This Row],[Hair_Phenotype]]</f>
        <v>No_hair</v>
      </c>
      <c r="AH213" s="22" t="str">
        <f>Table3[[#This Row],[heart_rate]]</f>
        <v>High_PulseRate</v>
      </c>
      <c r="AI213" s="22" t="str">
        <f>Table3[[#This Row],[skin_conductance]]</f>
        <v>Low_Conductance</v>
      </c>
      <c r="AJ213" s="22" t="str">
        <f>Table3[[#This Row],[skin_temperature]]</f>
        <v>Fever</v>
      </c>
      <c r="AK213" s="22" t="str">
        <f>Table3[[#This Row],[cortisol_level]]</f>
        <v>Below_AverageCL</v>
      </c>
      <c r="AL213" s="22" t="str">
        <f>Table3[[#This Row],[Systolic_BP]]</f>
        <v>Range3_LowSystolic</v>
      </c>
      <c r="AM213" s="22" t="str">
        <f>Table3[[#This Row],[Diastolic_BP]]</f>
        <v>LowDiSystolic</v>
      </c>
      <c r="AN213" s="22">
        <f ca="1">U213*Table3[[#This Row],[Probabilty hight trauma severity ]]</f>
        <v>2.2195052917961944E-18</v>
      </c>
      <c r="AO213" s="22">
        <f ca="1">V213*Table3[[#This Row],[Probabilty medium trauma severity 2]]</f>
        <v>6.4694136426332707E-20</v>
      </c>
      <c r="AP213" s="22">
        <f ca="1">W213*Table3[[#This Row],[Probabilty low trauma severity 2]]</f>
        <v>0.18991811336480557</v>
      </c>
      <c r="AQ213" s="25">
        <f t="shared" ca="1" si="48"/>
        <v>0.18991811336480557</v>
      </c>
    </row>
    <row r="214" spans="2:43" x14ac:dyDescent="0.25">
      <c r="B214" s="13">
        <v>93</v>
      </c>
      <c r="C214" s="1" t="s">
        <v>38</v>
      </c>
      <c r="D214" s="1" t="s">
        <v>22</v>
      </c>
      <c r="E214" s="1" t="s">
        <v>23</v>
      </c>
      <c r="F214" s="1" t="s">
        <v>24</v>
      </c>
      <c r="G214" s="1" t="s">
        <v>25</v>
      </c>
      <c r="H214" s="1" t="s">
        <v>26</v>
      </c>
      <c r="I214" s="1" t="s">
        <v>27</v>
      </c>
      <c r="J214" s="23">
        <f>VLOOKUP(C214,$AH$70:$AK$73,2,FALSE)*VLOOKUP(D214,$AH$78:$AK$80,2,FALSE)*VLOOKUP(E214,$AM$70:$AP$72,2,FALSE)*VLOOKUP(F214,$AH$85:$AK$87,2,FALSE)*VLOOKUP(G214,$AM$77:$AP$79,2,FALSE)*VLOOKUP(H214,$AH$92:$AK$94,2,FALSE)*VLOOKUP(I214,$AM$85:$AP$87,2,FALSE)</f>
        <v>5.7424534445449893E-18</v>
      </c>
      <c r="K214" s="23">
        <f>VLOOKUP(C214,$AH$70:$AK$73,3,FALSE)*VLOOKUP(D214,$AH$78:$AK$80,3,FALSE)*VLOOKUP(E214,$AM$70:$AP$72,3,FALSE)*VLOOKUP(F214,$AH$85:$AK$87,3,FALSE)*VLOOKUP(G214,$AM$77:$AP$79,3,FALSE)*VLOOKUP(H214,$AH$92:$AK$94,3,FALSE)*VLOOKUP(I214,$AM$85:$AP$87,3,FALSE)</f>
        <v>8.7677070546354742E-20</v>
      </c>
      <c r="L214" s="23">
        <f>VLOOKUP(C214,$AH$70:$AK$73,4,FALSE)*VLOOKUP(D214,$AH$78:$AK$80,4,FALSE)*VLOOKUP(E214,$AM$70:$AP$72,4,FALSE)*VLOOKUP(F214,$AH$85:$AK$87,4,FALSE)*VLOOKUP(G214,$AM$77:$AP$79,4,FALSE)*VLOOKUP(H214,$AH$92:$AK$94,4,FALSE)*VLOOKUP(I214,$AM$85:$AP$87,4,FALSE)</f>
        <v>0.25487048666197615</v>
      </c>
      <c r="M214" s="23">
        <f>MAX(Table3[[#This Row],[Probabilty hight trauma severity ]:[Probabilty low trauma severity 2]])</f>
        <v>0.25487048666197615</v>
      </c>
      <c r="P214" s="22">
        <v>60</v>
      </c>
      <c r="Q214" s="22">
        <v>2.0023</v>
      </c>
      <c r="R214" s="22">
        <v>5.6455000000000002</v>
      </c>
      <c r="S214" s="22">
        <v>11.2554</v>
      </c>
      <c r="T214" s="22">
        <v>20.3415</v>
      </c>
      <c r="U214" s="25">
        <f ca="1">VLOOKUP(P214,$AH$45:$AK$48,2,TRUE)*VLOOKUP(Q214,$AN$45:$AQ$48,2,TRUE)*VLOOKUP(R214,$AH$52:$AK$55,2,TRUE)*VLOOKUP(S214,$AN$52:$AQ$55,2,TRUE)*VLOOKUP(T214,$AH$59:$AK$62,2,TRUE)+RAND()</f>
        <v>0.17291151906755975</v>
      </c>
      <c r="V214" s="25">
        <f ca="1">VLOOKUP(P214,$AH$45:$AK$48,3,TRUE)*VLOOKUP(Q214,$AN$45:$AQ$48,3,TRUE)*VLOOKUP(R214,$AH$52:$AK$55,3,TRUE)*VLOOKUP(S214,$AN$52:$AQ$55,3,TRUE)*VLOOKUP(T214,$AH$59:$AK$62,3,TRUE)+RAND()</f>
        <v>7.2324097647742502E-2</v>
      </c>
      <c r="W214" s="25">
        <f ca="1">VLOOKUP(P214,$AH$45:$AK$48,4,TRUE)*VLOOKUP(Q214,$AN$45:$AQ$48,4,TRUE)*VLOOKUP(R214,$AH$52:$AK$55,4,TRUE)*VLOOKUP(S214,$AN$52:$AQ$55,4,TRUE)*VLOOKUP(T214,$AH$59:$AK$62,4,TRUE)+RAND()</f>
        <v>0.65868128419539973</v>
      </c>
      <c r="X214" s="25">
        <f t="shared" ca="1" si="42"/>
        <v>0.65868128419539973</v>
      </c>
      <c r="AA214" s="29">
        <v>96</v>
      </c>
      <c r="AB214" s="22">
        <f t="shared" si="43"/>
        <v>60</v>
      </c>
      <c r="AC214" s="22">
        <f t="shared" si="44"/>
        <v>2.0023</v>
      </c>
      <c r="AD214" s="22">
        <f t="shared" si="45"/>
        <v>5.6455000000000002</v>
      </c>
      <c r="AE214" s="22">
        <f t="shared" si="46"/>
        <v>11.2554</v>
      </c>
      <c r="AF214" s="22">
        <f t="shared" si="47"/>
        <v>20.3415</v>
      </c>
      <c r="AG214" s="22" t="str">
        <f>Table3[[#This Row],[Hair_Phenotype]]</f>
        <v>No_hair</v>
      </c>
      <c r="AH214" s="22" t="str">
        <f>Table3[[#This Row],[heart_rate]]</f>
        <v>High_PulseRate</v>
      </c>
      <c r="AI214" s="22" t="str">
        <f>Table3[[#This Row],[skin_conductance]]</f>
        <v>Low_Conductance</v>
      </c>
      <c r="AJ214" s="22" t="str">
        <f>Table3[[#This Row],[skin_temperature]]</f>
        <v>Fever</v>
      </c>
      <c r="AK214" s="22" t="str">
        <f>Table3[[#This Row],[cortisol_level]]</f>
        <v>Below_AverageCL</v>
      </c>
      <c r="AL214" s="22" t="str">
        <f>Table3[[#This Row],[Systolic_BP]]</f>
        <v>Range3_LowSystolic</v>
      </c>
      <c r="AM214" s="22" t="str">
        <f>Table3[[#This Row],[Diastolic_BP]]</f>
        <v>LowDiSystolic</v>
      </c>
      <c r="AN214" s="22">
        <f ca="1">U214*Table3[[#This Row],[Probabilty hight trauma severity ]]</f>
        <v>9.9293634827101506E-19</v>
      </c>
      <c r="AO214" s="22">
        <f ca="1">V214*Table3[[#This Row],[Probabilty medium trauma severity 2]]</f>
        <v>6.341165011662568E-21</v>
      </c>
      <c r="AP214" s="22">
        <f ca="1">W214*Table3[[#This Row],[Probabilty low trauma severity 2]]</f>
        <v>0.16787841945801696</v>
      </c>
      <c r="AQ214" s="25">
        <f t="shared" ca="1" si="48"/>
        <v>0.16787841945801696</v>
      </c>
    </row>
    <row r="215" spans="2:43" x14ac:dyDescent="0.25">
      <c r="B215" s="13">
        <v>94</v>
      </c>
      <c r="C215" s="1" t="s">
        <v>38</v>
      </c>
      <c r="D215" s="1" t="s">
        <v>22</v>
      </c>
      <c r="E215" s="1" t="s">
        <v>23</v>
      </c>
      <c r="F215" s="1" t="s">
        <v>24</v>
      </c>
      <c r="G215" s="1" t="s">
        <v>25</v>
      </c>
      <c r="H215" s="1" t="s">
        <v>26</v>
      </c>
      <c r="I215" s="1" t="s">
        <v>27</v>
      </c>
      <c r="J215" s="23">
        <f>VLOOKUP(C215,$AH$70:$AK$73,2,FALSE)*VLOOKUP(D215,$AH$78:$AK$80,2,FALSE)*VLOOKUP(E215,$AM$70:$AP$72,2,FALSE)*VLOOKUP(F215,$AH$85:$AK$87,2,FALSE)*VLOOKUP(G215,$AM$77:$AP$79,2,FALSE)*VLOOKUP(H215,$AH$92:$AK$94,2,FALSE)*VLOOKUP(I215,$AM$85:$AP$87,2,FALSE)</f>
        <v>5.7424534445449893E-18</v>
      </c>
      <c r="K215" s="23">
        <f>VLOOKUP(C215,$AH$70:$AK$73,3,FALSE)*VLOOKUP(D215,$AH$78:$AK$80,3,FALSE)*VLOOKUP(E215,$AM$70:$AP$72,3,FALSE)*VLOOKUP(F215,$AH$85:$AK$87,3,FALSE)*VLOOKUP(G215,$AM$77:$AP$79,3,FALSE)*VLOOKUP(H215,$AH$92:$AK$94,3,FALSE)*VLOOKUP(I215,$AM$85:$AP$87,3,FALSE)</f>
        <v>8.7677070546354742E-20</v>
      </c>
      <c r="L215" s="23">
        <f>VLOOKUP(C215,$AH$70:$AK$73,4,FALSE)*VLOOKUP(D215,$AH$78:$AK$80,4,FALSE)*VLOOKUP(E215,$AM$70:$AP$72,4,FALSE)*VLOOKUP(F215,$AH$85:$AK$87,4,FALSE)*VLOOKUP(G215,$AM$77:$AP$79,4,FALSE)*VLOOKUP(H215,$AH$92:$AK$94,4,FALSE)*VLOOKUP(I215,$AM$85:$AP$87,4,FALSE)</f>
        <v>0.25487048666197615</v>
      </c>
      <c r="M215" s="23">
        <f>MAX(Table3[[#This Row],[Probabilty hight trauma severity ]:[Probabilty low trauma severity 2]])</f>
        <v>0.25487048666197615</v>
      </c>
      <c r="P215" s="22">
        <v>50</v>
      </c>
      <c r="Q215" s="22">
        <v>2.7322000000000002</v>
      </c>
      <c r="R215" s="22">
        <v>5.9756999999999998</v>
      </c>
      <c r="S215" s="22">
        <v>11.4396</v>
      </c>
      <c r="T215" s="22">
        <v>20.3489</v>
      </c>
      <c r="U215" s="25">
        <f ca="1">VLOOKUP(P215,$AH$45:$AK$48,2,TRUE)*VLOOKUP(Q215,$AN$45:$AQ$48,2,TRUE)*VLOOKUP(R215,$AH$52:$AK$55,2,TRUE)*VLOOKUP(S215,$AN$52:$AQ$55,2,TRUE)*VLOOKUP(T215,$AH$59:$AK$62,2,TRUE)+RAND()</f>
        <v>0.35618374571957168</v>
      </c>
      <c r="V215" s="25">
        <f ca="1">VLOOKUP(P215,$AH$45:$AK$48,3,TRUE)*VLOOKUP(Q215,$AN$45:$AQ$48,3,TRUE)*VLOOKUP(R215,$AH$52:$AK$55,3,TRUE)*VLOOKUP(S215,$AN$52:$AQ$55,3,TRUE)*VLOOKUP(T215,$AH$59:$AK$62,3,TRUE)+RAND()</f>
        <v>0.69190214759826651</v>
      </c>
      <c r="W215" s="25">
        <f ca="1">VLOOKUP(P215,$AH$45:$AK$48,4,TRUE)*VLOOKUP(Q215,$AN$45:$AQ$48,4,TRUE)*VLOOKUP(R215,$AH$52:$AK$55,4,TRUE)*VLOOKUP(S215,$AN$52:$AQ$55,4,TRUE)*VLOOKUP(T215,$AH$59:$AK$62,4,TRUE)+RAND()</f>
        <v>0.25135768035657569</v>
      </c>
      <c r="X215" s="25">
        <f t="shared" ca="1" si="42"/>
        <v>0.69190214759826651</v>
      </c>
      <c r="AA215" s="29">
        <v>97</v>
      </c>
      <c r="AB215" s="22">
        <f t="shared" si="43"/>
        <v>50</v>
      </c>
      <c r="AC215" s="22">
        <f t="shared" si="44"/>
        <v>2.7322000000000002</v>
      </c>
      <c r="AD215" s="22">
        <f t="shared" si="45"/>
        <v>5.9756999999999998</v>
      </c>
      <c r="AE215" s="22">
        <f t="shared" si="46"/>
        <v>11.4396</v>
      </c>
      <c r="AF215" s="22">
        <f t="shared" si="47"/>
        <v>20.3489</v>
      </c>
      <c r="AG215" s="22" t="str">
        <f>Table3[[#This Row],[Hair_Phenotype]]</f>
        <v>No_hair</v>
      </c>
      <c r="AH215" s="22" t="str">
        <f>Table3[[#This Row],[heart_rate]]</f>
        <v>High_PulseRate</v>
      </c>
      <c r="AI215" s="22" t="str">
        <f>Table3[[#This Row],[skin_conductance]]</f>
        <v>Low_Conductance</v>
      </c>
      <c r="AJ215" s="22" t="str">
        <f>Table3[[#This Row],[skin_temperature]]</f>
        <v>Fever</v>
      </c>
      <c r="AK215" s="22" t="str">
        <f>Table3[[#This Row],[cortisol_level]]</f>
        <v>Below_AverageCL</v>
      </c>
      <c r="AL215" s="22" t="str">
        <f>Table3[[#This Row],[Systolic_BP]]</f>
        <v>Range3_LowSystolic</v>
      </c>
      <c r="AM215" s="22" t="str">
        <f>Table3[[#This Row],[Diastolic_BP]]</f>
        <v>LowDiSystolic</v>
      </c>
      <c r="AN215" s="22">
        <f ca="1">U215*Table3[[#This Row],[Probabilty hight trauma severity ]]</f>
        <v>2.0453685774982911E-18</v>
      </c>
      <c r="AO215" s="22">
        <f ca="1">V215*Table3[[#This Row],[Probabilty medium trauma severity 2]]</f>
        <v>6.0663953406147559E-20</v>
      </c>
      <c r="AP215" s="22">
        <f ca="1">W215*Table3[[#This Row],[Probabilty low trauma severity 2]]</f>
        <v>6.4063654318705893E-2</v>
      </c>
      <c r="AQ215" s="25">
        <f t="shared" ca="1" si="48"/>
        <v>6.4063654318705893E-2</v>
      </c>
    </row>
    <row r="216" spans="2:43" x14ac:dyDescent="0.25">
      <c r="B216" s="13">
        <v>95</v>
      </c>
      <c r="C216" s="1" t="s">
        <v>38</v>
      </c>
      <c r="D216" s="1" t="s">
        <v>22</v>
      </c>
      <c r="E216" s="1" t="s">
        <v>23</v>
      </c>
      <c r="F216" s="1" t="s">
        <v>24</v>
      </c>
      <c r="G216" s="1" t="s">
        <v>25</v>
      </c>
      <c r="H216" s="1" t="s">
        <v>26</v>
      </c>
      <c r="I216" s="1" t="s">
        <v>27</v>
      </c>
      <c r="J216" s="23">
        <f>VLOOKUP(C216,$AH$70:$AK$73,2,FALSE)*VLOOKUP(D216,$AH$78:$AK$80,2,FALSE)*VLOOKUP(E216,$AM$70:$AP$72,2,FALSE)*VLOOKUP(F216,$AH$85:$AK$87,2,FALSE)*VLOOKUP(G216,$AM$77:$AP$79,2,FALSE)*VLOOKUP(H216,$AH$92:$AK$94,2,FALSE)*VLOOKUP(I216,$AM$85:$AP$87,2,FALSE)</f>
        <v>5.7424534445449893E-18</v>
      </c>
      <c r="K216" s="23">
        <f>VLOOKUP(C216,$AH$70:$AK$73,3,FALSE)*VLOOKUP(D216,$AH$78:$AK$80,3,FALSE)*VLOOKUP(E216,$AM$70:$AP$72,3,FALSE)*VLOOKUP(F216,$AH$85:$AK$87,3,FALSE)*VLOOKUP(G216,$AM$77:$AP$79,3,FALSE)*VLOOKUP(H216,$AH$92:$AK$94,3,FALSE)*VLOOKUP(I216,$AM$85:$AP$87,3,FALSE)</f>
        <v>8.7677070546354742E-20</v>
      </c>
      <c r="L216" s="23">
        <f>VLOOKUP(C216,$AH$70:$AK$73,4,FALSE)*VLOOKUP(D216,$AH$78:$AK$80,4,FALSE)*VLOOKUP(E216,$AM$70:$AP$72,4,FALSE)*VLOOKUP(F216,$AH$85:$AK$87,4,FALSE)*VLOOKUP(G216,$AM$77:$AP$79,4,FALSE)*VLOOKUP(H216,$AH$92:$AK$94,4,FALSE)*VLOOKUP(I216,$AM$85:$AP$87,4,FALSE)</f>
        <v>0.25487048666197615</v>
      </c>
      <c r="M216" s="23">
        <f>MAX(Table3[[#This Row],[Probabilty hight trauma severity ]:[Probabilty low trauma severity 2]])</f>
        <v>0.25487048666197615</v>
      </c>
      <c r="P216" s="22">
        <v>31</v>
      </c>
      <c r="Q216" s="22">
        <v>2.8994</v>
      </c>
      <c r="R216" s="22">
        <v>5.6093999999999999</v>
      </c>
      <c r="S216" s="22">
        <v>10.990399999999999</v>
      </c>
      <c r="T216" s="22">
        <v>20.350899999999999</v>
      </c>
      <c r="U216" s="25">
        <f ca="1">VLOOKUP(P216,$AH$45:$AK$48,2,TRUE)*VLOOKUP(Q216,$AN$45:$AQ$48,2,TRUE)*VLOOKUP(R216,$AH$52:$AK$55,2,TRUE)*VLOOKUP(S216,$AN$52:$AQ$55,2,TRUE)*VLOOKUP(T216,$AH$59:$AK$62,2,TRUE)+RAND()</f>
        <v>0.54976018280603289</v>
      </c>
      <c r="V216" s="25">
        <f ca="1">VLOOKUP(P216,$AH$45:$AK$48,3,TRUE)*VLOOKUP(Q216,$AN$45:$AQ$48,3,TRUE)*VLOOKUP(R216,$AH$52:$AK$55,3,TRUE)*VLOOKUP(S216,$AN$52:$AQ$55,3,TRUE)*VLOOKUP(T216,$AH$59:$AK$62,3,TRUE)+RAND()</f>
        <v>0.40646382809640402</v>
      </c>
      <c r="W216" s="25">
        <f ca="1">VLOOKUP(P216,$AH$45:$AK$48,4,TRUE)*VLOOKUP(Q216,$AN$45:$AQ$48,4,TRUE)*VLOOKUP(R216,$AH$52:$AK$55,4,TRUE)*VLOOKUP(S216,$AN$52:$AQ$55,4,TRUE)*VLOOKUP(T216,$AH$59:$AK$62,4,TRUE)+RAND()</f>
        <v>6.4004914432637783E-2</v>
      </c>
      <c r="X216" s="25">
        <f t="shared" ca="1" si="42"/>
        <v>0.54976018280603289</v>
      </c>
      <c r="AA216" s="29">
        <v>98</v>
      </c>
      <c r="AB216" s="22">
        <f t="shared" si="43"/>
        <v>31</v>
      </c>
      <c r="AC216" s="22">
        <f t="shared" si="44"/>
        <v>2.8994</v>
      </c>
      <c r="AD216" s="22">
        <f t="shared" si="45"/>
        <v>5.6093999999999999</v>
      </c>
      <c r="AE216" s="22">
        <f t="shared" si="46"/>
        <v>10.990399999999999</v>
      </c>
      <c r="AF216" s="22">
        <f t="shared" si="47"/>
        <v>20.350899999999999</v>
      </c>
      <c r="AG216" s="22" t="str">
        <f>Table3[[#This Row],[Hair_Phenotype]]</f>
        <v>No_hair</v>
      </c>
      <c r="AH216" s="22" t="str">
        <f>Table3[[#This Row],[heart_rate]]</f>
        <v>High_PulseRate</v>
      </c>
      <c r="AI216" s="22" t="str">
        <f>Table3[[#This Row],[skin_conductance]]</f>
        <v>Low_Conductance</v>
      </c>
      <c r="AJ216" s="22" t="str">
        <f>Table3[[#This Row],[skin_temperature]]</f>
        <v>Fever</v>
      </c>
      <c r="AK216" s="22" t="str">
        <f>Table3[[#This Row],[cortisol_level]]</f>
        <v>Below_AverageCL</v>
      </c>
      <c r="AL216" s="22" t="str">
        <f>Table3[[#This Row],[Systolic_BP]]</f>
        <v>Range3_LowSystolic</v>
      </c>
      <c r="AM216" s="22" t="str">
        <f>Table3[[#This Row],[Diastolic_BP]]</f>
        <v>LowDiSystolic</v>
      </c>
      <c r="AN216" s="22">
        <f ca="1">U216*Table3[[#This Row],[Probabilty hight trauma severity ]]</f>
        <v>3.1569722554281865E-18</v>
      </c>
      <c r="AO216" s="22">
        <f ca="1">V216*Table3[[#This Row],[Probabilty medium trauma severity 2]]</f>
        <v>3.5637557730549823E-20</v>
      </c>
      <c r="AP216" s="22">
        <f ca="1">W216*Table3[[#This Row],[Probabilty low trauma severity 2]]</f>
        <v>1.6312963690204532E-2</v>
      </c>
      <c r="AQ216" s="25">
        <f t="shared" ca="1" si="48"/>
        <v>1.6312963690204532E-2</v>
      </c>
    </row>
    <row r="217" spans="2:43" x14ac:dyDescent="0.25">
      <c r="B217" s="13">
        <v>98</v>
      </c>
      <c r="C217" s="1" t="s">
        <v>38</v>
      </c>
      <c r="D217" s="1" t="s">
        <v>22</v>
      </c>
      <c r="E217" s="1" t="s">
        <v>23</v>
      </c>
      <c r="F217" s="1" t="s">
        <v>24</v>
      </c>
      <c r="G217" s="1" t="s">
        <v>25</v>
      </c>
      <c r="H217" s="1" t="s">
        <v>26</v>
      </c>
      <c r="I217" s="1" t="s">
        <v>27</v>
      </c>
      <c r="J217" s="23">
        <f>VLOOKUP(C217,$AH$70:$AK$73,2,FALSE)*VLOOKUP(D217,$AH$78:$AK$80,2,FALSE)*VLOOKUP(E217,$AM$70:$AP$72,2,FALSE)*VLOOKUP(F217,$AH$85:$AK$87,2,FALSE)*VLOOKUP(G217,$AM$77:$AP$79,2,FALSE)*VLOOKUP(H217,$AH$92:$AK$94,2,FALSE)*VLOOKUP(I217,$AM$85:$AP$87,2,FALSE)</f>
        <v>5.7424534445449893E-18</v>
      </c>
      <c r="K217" s="23">
        <f>VLOOKUP(C217,$AH$70:$AK$73,3,FALSE)*VLOOKUP(D217,$AH$78:$AK$80,3,FALSE)*VLOOKUP(E217,$AM$70:$AP$72,3,FALSE)*VLOOKUP(F217,$AH$85:$AK$87,3,FALSE)*VLOOKUP(G217,$AM$77:$AP$79,3,FALSE)*VLOOKUP(H217,$AH$92:$AK$94,3,FALSE)*VLOOKUP(I217,$AM$85:$AP$87,3,FALSE)</f>
        <v>8.7677070546354742E-20</v>
      </c>
      <c r="L217" s="23">
        <f>VLOOKUP(C217,$AH$70:$AK$73,4,FALSE)*VLOOKUP(D217,$AH$78:$AK$80,4,FALSE)*VLOOKUP(E217,$AM$70:$AP$72,4,FALSE)*VLOOKUP(F217,$AH$85:$AK$87,4,FALSE)*VLOOKUP(G217,$AM$77:$AP$79,4,FALSE)*VLOOKUP(H217,$AH$92:$AK$94,4,FALSE)*VLOOKUP(I217,$AM$85:$AP$87,4,FALSE)</f>
        <v>0.25487048666197615</v>
      </c>
      <c r="M217" s="23">
        <f>MAX(Table3[[#This Row],[Probabilty hight trauma severity ]:[Probabilty low trauma severity 2]])</f>
        <v>0.25487048666197615</v>
      </c>
      <c r="P217" s="22">
        <v>53</v>
      </c>
      <c r="Q217" s="22">
        <v>2.7719</v>
      </c>
      <c r="R217" s="22">
        <v>5.4179000000000004</v>
      </c>
      <c r="S217" s="22">
        <v>10.188700000000001</v>
      </c>
      <c r="T217" s="22">
        <v>20.350999999999999</v>
      </c>
      <c r="U217" s="25">
        <f ca="1">VLOOKUP(P217,$AH$45:$AK$48,2,TRUE)*VLOOKUP(Q217,$AN$45:$AQ$48,2,TRUE)*VLOOKUP(R217,$AH$52:$AK$55,2,TRUE)*VLOOKUP(S217,$AN$52:$AQ$55,2,TRUE)*VLOOKUP(T217,$AH$59:$AK$62,2,TRUE)+RAND()</f>
        <v>0.23019296433139647</v>
      </c>
      <c r="V217" s="25">
        <f ca="1">VLOOKUP(P217,$AH$45:$AK$48,3,TRUE)*VLOOKUP(Q217,$AN$45:$AQ$48,3,TRUE)*VLOOKUP(R217,$AH$52:$AK$55,3,TRUE)*VLOOKUP(S217,$AN$52:$AQ$55,3,TRUE)*VLOOKUP(T217,$AH$59:$AK$62,3,TRUE)+RAND()</f>
        <v>0.95720218037312654</v>
      </c>
      <c r="W217" s="25">
        <f ca="1">VLOOKUP(P217,$AH$45:$AK$48,4,TRUE)*VLOOKUP(Q217,$AN$45:$AQ$48,4,TRUE)*VLOOKUP(R217,$AH$52:$AK$55,4,TRUE)*VLOOKUP(S217,$AN$52:$AQ$55,4,TRUE)*VLOOKUP(T217,$AH$59:$AK$62,4,TRUE)+RAND()</f>
        <v>0.72128799990223824</v>
      </c>
      <c r="X217" s="25">
        <f t="shared" ca="1" si="42"/>
        <v>0.95720218037312654</v>
      </c>
      <c r="AA217" s="29">
        <v>99</v>
      </c>
      <c r="AB217" s="22">
        <f t="shared" si="43"/>
        <v>53</v>
      </c>
      <c r="AC217" s="22">
        <f t="shared" si="44"/>
        <v>2.7719</v>
      </c>
      <c r="AD217" s="22">
        <f t="shared" si="45"/>
        <v>5.4179000000000004</v>
      </c>
      <c r="AE217" s="22">
        <f t="shared" si="46"/>
        <v>10.188700000000001</v>
      </c>
      <c r="AF217" s="22">
        <f t="shared" si="47"/>
        <v>20.350999999999999</v>
      </c>
      <c r="AG217" s="22" t="str">
        <f>Table3[[#This Row],[Hair_Phenotype]]</f>
        <v>No_hair</v>
      </c>
      <c r="AH217" s="22" t="str">
        <f>Table3[[#This Row],[heart_rate]]</f>
        <v>High_PulseRate</v>
      </c>
      <c r="AI217" s="22" t="str">
        <f>Table3[[#This Row],[skin_conductance]]</f>
        <v>Low_Conductance</v>
      </c>
      <c r="AJ217" s="22" t="str">
        <f>Table3[[#This Row],[skin_temperature]]</f>
        <v>Fever</v>
      </c>
      <c r="AK217" s="22" t="str">
        <f>Table3[[#This Row],[cortisol_level]]</f>
        <v>Below_AverageCL</v>
      </c>
      <c r="AL217" s="22" t="str">
        <f>Table3[[#This Row],[Systolic_BP]]</f>
        <v>Range3_LowSystolic</v>
      </c>
      <c r="AM217" s="22" t="str">
        <f>Table3[[#This Row],[Diastolic_BP]]</f>
        <v>LowDiSystolic</v>
      </c>
      <c r="AN217" s="22">
        <f ca="1">U217*Table3[[#This Row],[Probabilty hight trauma severity ]]</f>
        <v>1.3218723809348495E-18</v>
      </c>
      <c r="AO217" s="22">
        <f ca="1">V217*Table3[[#This Row],[Probabilty medium trauma severity 2]]</f>
        <v>8.3924683095699194E-20</v>
      </c>
      <c r="AP217" s="22">
        <f ca="1">W217*Table3[[#This Row],[Probabilty low trauma severity 2]]</f>
        <v>0.18383502355852688</v>
      </c>
      <c r="AQ217" s="25">
        <f t="shared" ca="1" si="48"/>
        <v>0.18383502355852688</v>
      </c>
    </row>
    <row r="218" spans="2:43" x14ac:dyDescent="0.25">
      <c r="P218" s="22">
        <v>47</v>
      </c>
      <c r="Q218" s="22">
        <v>2.9119000000000002</v>
      </c>
      <c r="R218" s="22">
        <v>5.1463999999999999</v>
      </c>
      <c r="S218" s="22">
        <v>10.6812</v>
      </c>
      <c r="T218" s="22">
        <v>20.350999999999999</v>
      </c>
      <c r="U218" s="25">
        <f ca="1">VLOOKUP(P218,$AH$45:$AK$48,2,TRUE)*VLOOKUP(Q218,$AN$45:$AQ$48,2,TRUE)*VLOOKUP(R218,$AH$52:$AK$55,2,TRUE)*VLOOKUP(S218,$AN$52:$AQ$55,2,TRUE)*VLOOKUP(T218,$AH$59:$AK$62,2,TRUE)+RAND()</f>
        <v>0.12922295095228198</v>
      </c>
      <c r="V218" s="25">
        <f ca="1">VLOOKUP(P218,$AH$45:$AK$48,3,TRUE)*VLOOKUP(Q218,$AN$45:$AQ$48,3,TRUE)*VLOOKUP(R218,$AH$52:$AK$55,3,TRUE)*VLOOKUP(S218,$AN$52:$AQ$55,3,TRUE)*VLOOKUP(T218,$AH$59:$AK$62,3,TRUE)+RAND()</f>
        <v>0.20529798976845726</v>
      </c>
      <c r="W218" s="25">
        <f ca="1">VLOOKUP(P218,$AH$45:$AK$48,4,TRUE)*VLOOKUP(Q218,$AN$45:$AQ$48,4,TRUE)*VLOOKUP(R218,$AH$52:$AK$55,4,TRUE)*VLOOKUP(S218,$AN$52:$AQ$55,4,TRUE)*VLOOKUP(T218,$AH$59:$AK$62,4,TRUE)+RAND()</f>
        <v>0.46005171890604024</v>
      </c>
      <c r="X218" s="25">
        <f t="shared" ca="1" si="42"/>
        <v>0.46005171890604024</v>
      </c>
      <c r="AA218" s="29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</row>
  </sheetData>
  <mergeCells count="33">
    <mergeCell ref="C19:G21"/>
    <mergeCell ref="AI68:AK68"/>
    <mergeCell ref="AI76:AK76"/>
    <mergeCell ref="AN68:AP68"/>
    <mergeCell ref="AN75:AP75"/>
    <mergeCell ref="AI83:AK83"/>
    <mergeCell ref="AN83:AP83"/>
    <mergeCell ref="AI90:AK90"/>
    <mergeCell ref="B24:F25"/>
    <mergeCell ref="B34:F35"/>
    <mergeCell ref="B45:F46"/>
    <mergeCell ref="C9:F9"/>
    <mergeCell ref="I9:L9"/>
    <mergeCell ref="N9:Q9"/>
    <mergeCell ref="S9:V9"/>
    <mergeCell ref="X9:AA9"/>
    <mergeCell ref="AC9:AF9"/>
    <mergeCell ref="AH9:AK9"/>
    <mergeCell ref="AH18:AK18"/>
    <mergeCell ref="AM9:AP9"/>
    <mergeCell ref="AH26:AK26"/>
    <mergeCell ref="AM17:AP17"/>
    <mergeCell ref="AH34:AK34"/>
    <mergeCell ref="AM25:AP25"/>
    <mergeCell ref="AI65:AM66"/>
    <mergeCell ref="AI41:AO42"/>
    <mergeCell ref="E112:H114"/>
    <mergeCell ref="R112:V114"/>
    <mergeCell ref="AE111:AM113"/>
    <mergeCell ref="AI43:AK43"/>
    <mergeCell ref="AI50:AK50"/>
    <mergeCell ref="AO43:AQ43"/>
    <mergeCell ref="AO50:AQ50"/>
  </mergeCells>
  <phoneticPr fontId="10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q 7 J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B q 7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u y V g o i k e 4 D g A A A B E A A A A T A B w A R m 9 y b X V s Y X M v U 2 V j d G l v b j E u b S C i G A A o o B Q A A A A A A A A A A A A A A A A A A A A A A A A A A A A r T k 0 u y c z P U w i G 0 I b W A F B L A Q I t A B Q A A g A I A A a u y V j x a t + y p A A A A P Y A A A A S A A A A A A A A A A A A A A A A A A A A A A B D b 2 5 m a W c v U G F j a 2 F n Z S 5 4 b W x Q S w E C L Q A U A A I A C A A G r s l Y D 8 r p q 6 Q A A A D p A A A A E w A A A A A A A A A A A A A A A A D w A A A A W 0 N v b n R l b n R f V H l w Z X N d L n h t b F B L A Q I t A B Q A A g A I A A a u y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h i R b B z H e T I H v T w Q M L s I A A A A A A A I A A A A A A B B m A A A A A Q A A I A A A A J o K 4 0 W O c w V 6 L C d S d J 7 n 5 y 9 i V C d u X U z B N 1 k I V m C + 1 6 N 9 A A A A A A 6 A A A A A A g A A I A A A A F b 1 j t N W n / 3 r v E h t t 4 o V I d T o R C / p v t G Q R F v 8 z x u Y z 1 q r U A A A A E A i c P m A 5 W j 4 d L n r c B q e v j 9 x z u 5 X B t Z 3 r E U 2 a X D 5 s 5 G n v S m s d K W M u R l Z G m h r H G z u + t Q s S b T v k C e 8 L + K S f 2 q x 6 z Z m U L e x 3 J k P 3 2 W s I c k Q I H Y + Q A A A A I B h P z L 2 E G U z 7 n o I m + E 2 x z U V q a Q Z / k v n o y b f 8 Q W w 6 m G T B 0 V g S F S M i 0 S O A + K H f q z a E D A r p e 2 C P H e T 7 D j m y z g 8 v F w = < / D a t a M a s h u p > 
</file>

<file path=customXml/itemProps1.xml><?xml version="1.0" encoding="utf-8"?>
<ds:datastoreItem xmlns:ds="http://schemas.openxmlformats.org/officeDocument/2006/customXml" ds:itemID="{71E9C65E-9334-463F-A199-3EAD0BAE36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perhitungan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ututete neonitero</cp:lastModifiedBy>
  <dcterms:modified xsi:type="dcterms:W3CDTF">2024-06-19T17:02:27Z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