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hidePivotFieldList="1" autoCompressPictures="0"/>
  <mc:AlternateContent xmlns:mc="http://schemas.openxmlformats.org/markup-compatibility/2006">
    <mc:Choice Requires="x15">
      <x15ac:absPath xmlns:x15ac="http://schemas.microsoft.com/office/spreadsheetml/2010/11/ac" url="C:\Users\r3imi\Downloads\"/>
    </mc:Choice>
  </mc:AlternateContent>
  <xr:revisionPtr revIDLastSave="0" documentId="8_{8FF2EAFF-94A4-497C-AF5B-F1F879BE8B2D}" xr6:coauthVersionLast="47" xr6:coauthVersionMax="47" xr10:uidLastSave="{00000000-0000-0000-0000-000000000000}"/>
  <bookViews>
    <workbookView xWindow="-32415" yWindow="4425" windowWidth="25875" windowHeight="15345" tabRatio="500" activeTab="15" xr2:uid="{00000000-000D-0000-FFFF-FFFF00000000}"/>
  </bookViews>
  <sheets>
    <sheet name="Tab 1" sheetId="2" r:id="rId1"/>
    <sheet name="Tab 2" sheetId="3" r:id="rId2"/>
    <sheet name="Tab 3" sheetId="4" r:id="rId3"/>
    <sheet name="Q1" sheetId="5" r:id="rId4"/>
    <sheet name="Q2" sheetId="6" r:id="rId5"/>
    <sheet name="Q3" sheetId="7" r:id="rId6"/>
    <sheet name="Q4" sheetId="8" r:id="rId7"/>
    <sheet name="Q5" sheetId="9" r:id="rId8"/>
    <sheet name="Q6&amp;7" sheetId="10" r:id="rId9"/>
    <sheet name="Q8" sheetId="11" r:id="rId10"/>
    <sheet name="Q9" sheetId="12" r:id="rId11"/>
    <sheet name="Q10" sheetId="13" r:id="rId12"/>
    <sheet name="Q11" sheetId="14" r:id="rId13"/>
    <sheet name="Q12" sheetId="15" r:id="rId14"/>
    <sheet name="Q13" sheetId="16" r:id="rId15"/>
    <sheet name="Q14" sheetId="17" r:id="rId16"/>
    <sheet name="Q15" sheetId="18" r:id="rId17"/>
  </sheets>
  <definedNames>
    <definedName name="_xlnm._FilterDatabase" localSheetId="0" hidden="1">'Tab 1'!$A$1:$H$353</definedName>
    <definedName name="_xlnm._FilterDatabase" localSheetId="1" hidden="1">'Tab 2'!$A$1:$C$58</definedName>
  </definedNames>
  <calcPr calcId="191029"/>
  <pivotCaches>
    <pivotCache cacheId="0" r:id="rId18"/>
    <pivotCache cacheId="1" r:id="rId19"/>
    <pivotCache cacheId="2" r:id="rId20"/>
    <pivotCache cacheId="3" r:id="rId21"/>
    <pivotCache cacheId="4" r:id="rId22"/>
    <pivotCache cacheId="14" r:id="rId23"/>
    <pivotCache cacheId="8" r:id="rId24"/>
    <pivotCache cacheId="9" r:id="rId25"/>
    <pivotCache cacheId="13" r:id="rId26"/>
    <pivotCache cacheId="24" r:id="rId27"/>
    <pivotCache cacheId="34"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93" i="10"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2" i="3"/>
  <c r="AC50" i="16"/>
  <c r="AB50" i="16"/>
  <c r="AA50" i="16"/>
  <c r="AC49" i="16"/>
  <c r="AB49" i="16"/>
  <c r="AA49" i="16"/>
  <c r="AC48" i="16"/>
  <c r="AB48" i="16"/>
  <c r="AA48" i="16"/>
  <c r="AC47" i="16"/>
  <c r="AB47" i="16"/>
  <c r="AA47" i="16"/>
  <c r="AC46" i="16"/>
  <c r="AB46" i="16"/>
  <c r="AA46" i="16"/>
  <c r="AC45" i="16"/>
  <c r="AB45" i="16"/>
  <c r="AA45" i="16"/>
  <c r="AC44" i="16"/>
  <c r="AB44" i="16"/>
  <c r="AA44" i="16"/>
  <c r="AC43" i="16"/>
  <c r="AB43" i="16"/>
  <c r="AA43" i="16"/>
  <c r="AC42" i="16"/>
  <c r="AB42" i="16"/>
  <c r="AA42" i="16"/>
  <c r="AC41" i="16"/>
  <c r="AB41" i="16"/>
  <c r="AA41" i="16"/>
  <c r="AC40" i="16"/>
  <c r="AB40" i="16"/>
  <c r="AA40" i="16"/>
  <c r="AC39" i="16"/>
  <c r="AB39" i="16"/>
  <c r="AA39" i="16"/>
  <c r="AC38" i="16"/>
  <c r="AB38" i="16"/>
  <c r="AA38" i="16"/>
  <c r="AC37" i="16"/>
  <c r="AB37" i="16"/>
  <c r="AA37" i="16"/>
  <c r="AC36" i="16"/>
  <c r="AB36" i="16"/>
  <c r="AA36" i="16"/>
  <c r="AC35" i="16"/>
  <c r="AB35" i="16"/>
  <c r="AA35" i="16"/>
  <c r="AC34" i="16"/>
  <c r="AB34" i="16"/>
  <c r="AA34" i="16"/>
  <c r="AC33" i="16"/>
  <c r="AB33" i="16"/>
  <c r="AA33" i="16"/>
  <c r="AC32" i="16"/>
  <c r="AB32" i="16"/>
  <c r="AA32" i="16"/>
  <c r="AC31" i="16"/>
  <c r="AB31" i="16"/>
  <c r="AA31" i="16"/>
  <c r="AC30" i="16"/>
  <c r="AB30" i="16"/>
  <c r="AA30" i="16"/>
  <c r="AC29" i="16"/>
  <c r="AB29" i="16"/>
  <c r="AA29" i="16"/>
  <c r="AC28" i="16"/>
  <c r="AB28" i="16"/>
  <c r="AA28" i="16"/>
  <c r="AC27" i="16"/>
  <c r="AB27" i="16"/>
  <c r="AA27" i="16"/>
  <c r="AC26" i="16"/>
  <c r="AB26" i="16"/>
  <c r="AA26" i="16"/>
  <c r="AC25" i="16"/>
  <c r="AB25" i="16"/>
  <c r="AA25" i="16"/>
  <c r="AC24" i="16"/>
  <c r="AB24" i="16"/>
  <c r="AA24" i="16"/>
  <c r="AC23" i="16"/>
  <c r="AB23" i="16"/>
  <c r="AA23" i="16"/>
  <c r="AC22" i="16"/>
  <c r="AB22" i="16"/>
  <c r="AA22" i="16"/>
  <c r="AC21" i="16"/>
  <c r="AB21" i="16"/>
  <c r="AA21" i="16"/>
  <c r="AC20" i="16"/>
  <c r="AB20" i="16"/>
  <c r="AA20" i="16"/>
  <c r="AC19" i="16"/>
  <c r="AB19" i="16"/>
  <c r="AA19" i="16"/>
  <c r="AC18" i="16"/>
  <c r="AB18" i="16"/>
  <c r="AA18" i="16"/>
  <c r="AC17" i="16"/>
  <c r="AB17" i="16"/>
  <c r="AA17" i="16"/>
  <c r="AC16" i="16"/>
  <c r="AB16" i="16"/>
  <c r="AA16" i="16"/>
  <c r="AC15" i="16"/>
  <c r="AB15" i="16"/>
  <c r="AA15" i="16"/>
  <c r="AC14" i="16"/>
  <c r="AB14" i="16"/>
  <c r="AA14" i="16"/>
  <c r="AC13" i="16"/>
  <c r="AB13" i="16"/>
  <c r="AA13" i="16"/>
  <c r="AC12" i="16"/>
  <c r="AB12" i="16"/>
  <c r="AA12" i="16"/>
  <c r="AC11" i="16"/>
  <c r="AB11" i="16"/>
  <c r="AA11" i="16"/>
  <c r="AC10" i="16"/>
  <c r="AB10" i="16"/>
  <c r="AA10" i="16"/>
  <c r="AC9" i="16"/>
  <c r="AB9" i="16"/>
  <c r="AA9" i="16"/>
  <c r="AC8" i="16"/>
  <c r="AB8" i="16"/>
  <c r="AA8" i="16"/>
  <c r="AC7" i="16"/>
  <c r="AB7" i="16"/>
  <c r="AA7" i="16"/>
  <c r="AC6" i="16"/>
  <c r="AB6" i="16"/>
  <c r="AA6" i="16"/>
  <c r="AC5" i="16"/>
  <c r="AB5" i="16"/>
  <c r="AA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 i="16"/>
  <c r="Y50" i="16"/>
  <c r="X50" i="16"/>
  <c r="W50" i="16"/>
  <c r="Y49" i="16"/>
  <c r="X49" i="16"/>
  <c r="W49" i="16"/>
  <c r="Y48" i="16"/>
  <c r="X48" i="16"/>
  <c r="W48" i="16"/>
  <c r="Y47" i="16"/>
  <c r="X47" i="16"/>
  <c r="W47" i="16"/>
  <c r="Y46" i="16"/>
  <c r="X46" i="16"/>
  <c r="W46" i="16"/>
  <c r="Y45" i="16"/>
  <c r="X45" i="16"/>
  <c r="W45" i="16"/>
  <c r="Y44" i="16"/>
  <c r="X44" i="16"/>
  <c r="W44" i="16"/>
  <c r="Y43" i="16"/>
  <c r="X43" i="16"/>
  <c r="W43" i="16"/>
  <c r="Y42" i="16"/>
  <c r="X42" i="16"/>
  <c r="W42" i="16"/>
  <c r="Y41" i="16"/>
  <c r="X41" i="16"/>
  <c r="W41" i="16"/>
  <c r="Y40" i="16"/>
  <c r="X40" i="16"/>
  <c r="W40" i="16"/>
  <c r="Y39" i="16"/>
  <c r="X39" i="16"/>
  <c r="W39" i="16"/>
  <c r="Y38" i="16"/>
  <c r="X38" i="16"/>
  <c r="W38" i="16"/>
  <c r="Y37" i="16"/>
  <c r="X37" i="16"/>
  <c r="W37" i="16"/>
  <c r="Y36" i="16"/>
  <c r="X36" i="16"/>
  <c r="W36" i="16"/>
  <c r="Y35" i="16"/>
  <c r="X35" i="16"/>
  <c r="W35" i="16"/>
  <c r="Y34" i="16"/>
  <c r="X34" i="16"/>
  <c r="W34" i="16"/>
  <c r="Y33" i="16"/>
  <c r="X33" i="16"/>
  <c r="W33" i="16"/>
  <c r="Y32" i="16"/>
  <c r="X32" i="16"/>
  <c r="W32" i="16"/>
  <c r="Y31" i="16"/>
  <c r="X31" i="16"/>
  <c r="W31" i="16"/>
  <c r="Y30" i="16"/>
  <c r="X30" i="16"/>
  <c r="W30" i="16"/>
  <c r="Y29" i="16"/>
  <c r="X29" i="16"/>
  <c r="W29" i="16"/>
  <c r="Y28" i="16"/>
  <c r="X28" i="16"/>
  <c r="W28" i="16"/>
  <c r="Y27" i="16"/>
  <c r="X27" i="16"/>
  <c r="W27" i="16"/>
  <c r="Y26" i="16"/>
  <c r="X26" i="16"/>
  <c r="W26" i="16"/>
  <c r="Y25" i="16"/>
  <c r="X25" i="16"/>
  <c r="W25" i="16"/>
  <c r="Y24" i="16"/>
  <c r="X24" i="16"/>
  <c r="W24" i="16"/>
  <c r="Y23" i="16"/>
  <c r="X23" i="16"/>
  <c r="W23" i="16"/>
  <c r="Y22" i="16"/>
  <c r="X22" i="16"/>
  <c r="W22" i="16"/>
  <c r="Y21" i="16"/>
  <c r="X21" i="16"/>
  <c r="W21" i="16"/>
  <c r="Y20" i="16"/>
  <c r="X20" i="16"/>
  <c r="W20" i="16"/>
  <c r="Y19" i="16"/>
  <c r="X19" i="16"/>
  <c r="W19" i="16"/>
  <c r="Y18" i="16"/>
  <c r="X18" i="16"/>
  <c r="W18" i="16"/>
  <c r="Y17" i="16"/>
  <c r="X17" i="16"/>
  <c r="W17" i="16"/>
  <c r="Y16" i="16"/>
  <c r="X16" i="16"/>
  <c r="W16" i="16"/>
  <c r="Y15" i="16"/>
  <c r="X15" i="16"/>
  <c r="W15" i="16"/>
  <c r="Y14" i="16"/>
  <c r="X14" i="16"/>
  <c r="W14" i="16"/>
  <c r="Y13" i="16"/>
  <c r="X13" i="16"/>
  <c r="W13" i="16"/>
  <c r="Y12" i="16"/>
  <c r="X12" i="16"/>
  <c r="W12" i="16"/>
  <c r="Y11" i="16"/>
  <c r="X11" i="16"/>
  <c r="W11" i="16"/>
  <c r="Y10" i="16"/>
  <c r="X10" i="16"/>
  <c r="W10" i="16"/>
  <c r="Y9" i="16"/>
  <c r="X9" i="16"/>
  <c r="W9" i="16"/>
  <c r="Y8" i="16"/>
  <c r="X8" i="16"/>
  <c r="W8" i="16"/>
  <c r="Y7" i="16"/>
  <c r="X7" i="16"/>
  <c r="W7" i="16"/>
  <c r="Y6" i="16"/>
  <c r="X6" i="16"/>
  <c r="W6" i="16"/>
  <c r="Y5" i="16"/>
  <c r="X5" i="16"/>
  <c r="W5" i="16"/>
  <c r="V6" i="16"/>
  <c r="V7" i="16"/>
  <c r="V8" i="16"/>
  <c r="V9" i="16"/>
  <c r="V10" i="16"/>
  <c r="V11" i="16"/>
  <c r="V12" i="16"/>
  <c r="V13" i="16"/>
  <c r="V14" i="16"/>
  <c r="V15" i="16"/>
  <c r="V16" i="16"/>
  <c r="V17" i="16"/>
  <c r="V18" i="16"/>
  <c r="V19" i="16"/>
  <c r="V20" i="16"/>
  <c r="V21" i="16"/>
  <c r="V22" i="16"/>
  <c r="V23" i="16"/>
  <c r="V24" i="16"/>
  <c r="V25" i="16"/>
  <c r="V26" i="16"/>
  <c r="V27" i="16"/>
  <c r="V28" i="16"/>
  <c r="V29" i="16"/>
  <c r="V30" i="16"/>
  <c r="V31" i="16"/>
  <c r="V32" i="16"/>
  <c r="V33" i="16"/>
  <c r="V34" i="16"/>
  <c r="V35" i="16"/>
  <c r="V36" i="16"/>
  <c r="V37" i="16"/>
  <c r="V38" i="16"/>
  <c r="V39" i="16"/>
  <c r="V40" i="16"/>
  <c r="V41" i="16"/>
  <c r="V42" i="16"/>
  <c r="V43" i="16"/>
  <c r="V44" i="16"/>
  <c r="V45" i="16"/>
  <c r="V46" i="16"/>
  <c r="V47" i="16"/>
  <c r="V48" i="16"/>
  <c r="V49" i="16"/>
  <c r="V50" i="16"/>
  <c r="V5" i="16"/>
  <c r="U50" i="16"/>
  <c r="T50" i="16"/>
  <c r="S50" i="16"/>
  <c r="U49" i="16"/>
  <c r="T49" i="16"/>
  <c r="S49" i="16"/>
  <c r="U48" i="16"/>
  <c r="T48" i="16"/>
  <c r="S48" i="16"/>
  <c r="U47" i="16"/>
  <c r="T47" i="16"/>
  <c r="S47" i="16"/>
  <c r="U46" i="16"/>
  <c r="T46" i="16"/>
  <c r="S46" i="16"/>
  <c r="U45" i="16"/>
  <c r="T45" i="16"/>
  <c r="S45" i="16"/>
  <c r="U44" i="16"/>
  <c r="T44" i="16"/>
  <c r="S44" i="16"/>
  <c r="U43" i="16"/>
  <c r="T43" i="16"/>
  <c r="S43" i="16"/>
  <c r="U42" i="16"/>
  <c r="T42" i="16"/>
  <c r="S42" i="16"/>
  <c r="U41" i="16"/>
  <c r="T41" i="16"/>
  <c r="S41" i="16"/>
  <c r="U40" i="16"/>
  <c r="T40" i="16"/>
  <c r="S40" i="16"/>
  <c r="U39" i="16"/>
  <c r="T39" i="16"/>
  <c r="S39" i="16"/>
  <c r="U38" i="16"/>
  <c r="T38" i="16"/>
  <c r="S38" i="16"/>
  <c r="U37" i="16"/>
  <c r="T37" i="16"/>
  <c r="S37" i="16"/>
  <c r="U36" i="16"/>
  <c r="T36" i="16"/>
  <c r="S36" i="16"/>
  <c r="U35" i="16"/>
  <c r="T35" i="16"/>
  <c r="S35" i="16"/>
  <c r="U34" i="16"/>
  <c r="T34" i="16"/>
  <c r="S34" i="16"/>
  <c r="U33" i="16"/>
  <c r="T33" i="16"/>
  <c r="S33" i="16"/>
  <c r="U32" i="16"/>
  <c r="T32" i="16"/>
  <c r="S32" i="16"/>
  <c r="U31" i="16"/>
  <c r="T31" i="16"/>
  <c r="S31" i="16"/>
  <c r="U30" i="16"/>
  <c r="T30" i="16"/>
  <c r="S30" i="16"/>
  <c r="U29" i="16"/>
  <c r="T29" i="16"/>
  <c r="S29" i="16"/>
  <c r="U28" i="16"/>
  <c r="T28" i="16"/>
  <c r="S28" i="16"/>
  <c r="U27" i="16"/>
  <c r="T27" i="16"/>
  <c r="S27" i="16"/>
  <c r="U26" i="16"/>
  <c r="T26" i="16"/>
  <c r="S26" i="16"/>
  <c r="U25" i="16"/>
  <c r="T25" i="16"/>
  <c r="S25" i="16"/>
  <c r="U24" i="16"/>
  <c r="T24" i="16"/>
  <c r="S24" i="16"/>
  <c r="U23" i="16"/>
  <c r="T23" i="16"/>
  <c r="S23" i="16"/>
  <c r="U22" i="16"/>
  <c r="T22" i="16"/>
  <c r="S22" i="16"/>
  <c r="U21" i="16"/>
  <c r="T21" i="16"/>
  <c r="S21" i="16"/>
  <c r="U20" i="16"/>
  <c r="T20" i="16"/>
  <c r="S20" i="16"/>
  <c r="U19" i="16"/>
  <c r="T19" i="16"/>
  <c r="S19" i="16"/>
  <c r="U18" i="16"/>
  <c r="T18" i="16"/>
  <c r="S18" i="16"/>
  <c r="U17" i="16"/>
  <c r="T17" i="16"/>
  <c r="S17" i="16"/>
  <c r="U16" i="16"/>
  <c r="T16" i="16"/>
  <c r="S16" i="16"/>
  <c r="U15" i="16"/>
  <c r="T15" i="16"/>
  <c r="S15" i="16"/>
  <c r="U14" i="16"/>
  <c r="T14" i="16"/>
  <c r="S14" i="16"/>
  <c r="U13" i="16"/>
  <c r="T13" i="16"/>
  <c r="S13" i="16"/>
  <c r="U12" i="16"/>
  <c r="T12" i="16"/>
  <c r="S12" i="16"/>
  <c r="U11" i="16"/>
  <c r="T11" i="16"/>
  <c r="S11" i="16"/>
  <c r="U10" i="16"/>
  <c r="T10" i="16"/>
  <c r="S10" i="16"/>
  <c r="U9" i="16"/>
  <c r="T9" i="16"/>
  <c r="S9" i="16"/>
  <c r="U8" i="16"/>
  <c r="T8" i="16"/>
  <c r="S8" i="16"/>
  <c r="U7" i="16"/>
  <c r="T7" i="16"/>
  <c r="S7" i="16"/>
  <c r="U6" i="16"/>
  <c r="T6" i="16"/>
  <c r="S6" i="16"/>
  <c r="U5" i="16"/>
  <c r="T5" i="16"/>
  <c r="S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 i="16"/>
  <c r="D14" i="15"/>
  <c r="D15" i="15"/>
  <c r="D16" i="15"/>
  <c r="D17" i="15"/>
  <c r="D18" i="15"/>
  <c r="D19" i="15"/>
  <c r="D20" i="15"/>
  <c r="D13" i="15"/>
  <c r="D4" i="15"/>
  <c r="D5" i="15"/>
  <c r="D6" i="15"/>
  <c r="D7" i="15"/>
  <c r="D8" i="15"/>
  <c r="D9" i="15"/>
  <c r="D10" i="15"/>
  <c r="D3" i="15"/>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2" i="3"/>
  <c r="Y51" i="14"/>
  <c r="X51" i="14"/>
  <c r="W51" i="14"/>
  <c r="V51" i="14"/>
  <c r="U51" i="14"/>
  <c r="T51" i="14"/>
  <c r="S51" i="14"/>
  <c r="R51" i="14"/>
  <c r="Y50" i="14"/>
  <c r="X50" i="14"/>
  <c r="W50" i="14"/>
  <c r="V50" i="14"/>
  <c r="U50" i="14"/>
  <c r="T50" i="14"/>
  <c r="S50" i="14"/>
  <c r="R50" i="14"/>
  <c r="Y49" i="14"/>
  <c r="X49" i="14"/>
  <c r="W49" i="14"/>
  <c r="V49" i="14"/>
  <c r="U49" i="14"/>
  <c r="T49" i="14"/>
  <c r="S49" i="14"/>
  <c r="R49" i="14"/>
  <c r="Y48" i="14"/>
  <c r="X48" i="14"/>
  <c r="W48" i="14"/>
  <c r="V48" i="14"/>
  <c r="U48" i="14"/>
  <c r="T48" i="14"/>
  <c r="S48" i="14"/>
  <c r="R48" i="14"/>
  <c r="Y47" i="14"/>
  <c r="X47" i="14"/>
  <c r="W47" i="14"/>
  <c r="V47" i="14"/>
  <c r="U47" i="14"/>
  <c r="T47" i="14"/>
  <c r="S47" i="14"/>
  <c r="R47" i="14"/>
  <c r="Y46" i="14"/>
  <c r="X46" i="14"/>
  <c r="W46" i="14"/>
  <c r="V46" i="14"/>
  <c r="U46" i="14"/>
  <c r="T46" i="14"/>
  <c r="S46" i="14"/>
  <c r="R46" i="14"/>
  <c r="Y45" i="14"/>
  <c r="X45" i="14"/>
  <c r="W45" i="14"/>
  <c r="V45" i="14"/>
  <c r="U45" i="14"/>
  <c r="T45" i="14"/>
  <c r="S45" i="14"/>
  <c r="R45" i="14"/>
  <c r="Y44" i="14"/>
  <c r="X44" i="14"/>
  <c r="W44" i="14"/>
  <c r="V44" i="14"/>
  <c r="U44" i="14"/>
  <c r="T44" i="14"/>
  <c r="S44" i="14"/>
  <c r="R44" i="14"/>
  <c r="Y43" i="14"/>
  <c r="X43" i="14"/>
  <c r="W43" i="14"/>
  <c r="V43" i="14"/>
  <c r="U43" i="14"/>
  <c r="T43" i="14"/>
  <c r="S43" i="14"/>
  <c r="R43" i="14"/>
  <c r="Y42" i="14"/>
  <c r="X42" i="14"/>
  <c r="W42" i="14"/>
  <c r="V42" i="14"/>
  <c r="U42" i="14"/>
  <c r="T42" i="14"/>
  <c r="S42" i="14"/>
  <c r="R42" i="14"/>
  <c r="Y41" i="14"/>
  <c r="X41" i="14"/>
  <c r="W41" i="14"/>
  <c r="V41" i="14"/>
  <c r="U41" i="14"/>
  <c r="T41" i="14"/>
  <c r="S41" i="14"/>
  <c r="R41" i="14"/>
  <c r="Y40" i="14"/>
  <c r="X40" i="14"/>
  <c r="W40" i="14"/>
  <c r="V40" i="14"/>
  <c r="U40" i="14"/>
  <c r="T40" i="14"/>
  <c r="S40" i="14"/>
  <c r="R40" i="14"/>
  <c r="Y39" i="14"/>
  <c r="X39" i="14"/>
  <c r="W39" i="14"/>
  <c r="V39" i="14"/>
  <c r="U39" i="14"/>
  <c r="T39" i="14"/>
  <c r="S39" i="14"/>
  <c r="R39" i="14"/>
  <c r="Y38" i="14"/>
  <c r="X38" i="14"/>
  <c r="W38" i="14"/>
  <c r="V38" i="14"/>
  <c r="U38" i="14"/>
  <c r="T38" i="14"/>
  <c r="S38" i="14"/>
  <c r="R38" i="14"/>
  <c r="Y37" i="14"/>
  <c r="X37" i="14"/>
  <c r="W37" i="14"/>
  <c r="V37" i="14"/>
  <c r="U37" i="14"/>
  <c r="T37" i="14"/>
  <c r="S37" i="14"/>
  <c r="R37" i="14"/>
  <c r="Y36" i="14"/>
  <c r="X36" i="14"/>
  <c r="W36" i="14"/>
  <c r="V36" i="14"/>
  <c r="U36" i="14"/>
  <c r="T36" i="14"/>
  <c r="S36" i="14"/>
  <c r="R36" i="14"/>
  <c r="Y35" i="14"/>
  <c r="X35" i="14"/>
  <c r="W35" i="14"/>
  <c r="V35" i="14"/>
  <c r="U35" i="14"/>
  <c r="T35" i="14"/>
  <c r="S35" i="14"/>
  <c r="R35" i="14"/>
  <c r="Y34" i="14"/>
  <c r="X34" i="14"/>
  <c r="W34" i="14"/>
  <c r="V34" i="14"/>
  <c r="U34" i="14"/>
  <c r="T34" i="14"/>
  <c r="S34" i="14"/>
  <c r="R34" i="14"/>
  <c r="Y33" i="14"/>
  <c r="X33" i="14"/>
  <c r="W33" i="14"/>
  <c r="V33" i="14"/>
  <c r="U33" i="14"/>
  <c r="T33" i="14"/>
  <c r="S33" i="14"/>
  <c r="R33" i="14"/>
  <c r="Y32" i="14"/>
  <c r="X32" i="14"/>
  <c r="W32" i="14"/>
  <c r="V32" i="14"/>
  <c r="U32" i="14"/>
  <c r="T32" i="14"/>
  <c r="S32" i="14"/>
  <c r="R32" i="14"/>
  <c r="Y31" i="14"/>
  <c r="X31" i="14"/>
  <c r="W31" i="14"/>
  <c r="V31" i="14"/>
  <c r="U31" i="14"/>
  <c r="T31" i="14"/>
  <c r="S31" i="14"/>
  <c r="R31" i="14"/>
  <c r="Y30" i="14"/>
  <c r="X30" i="14"/>
  <c r="W30" i="14"/>
  <c r="V30" i="14"/>
  <c r="U30" i="14"/>
  <c r="T30" i="14"/>
  <c r="S30" i="14"/>
  <c r="R30" i="14"/>
  <c r="Y29" i="14"/>
  <c r="X29" i="14"/>
  <c r="W29" i="14"/>
  <c r="V29" i="14"/>
  <c r="U29" i="14"/>
  <c r="T29" i="14"/>
  <c r="S29" i="14"/>
  <c r="R29" i="14"/>
  <c r="Y28" i="14"/>
  <c r="X28" i="14"/>
  <c r="W28" i="14"/>
  <c r="V28" i="14"/>
  <c r="U28" i="14"/>
  <c r="T28" i="14"/>
  <c r="S28" i="14"/>
  <c r="R28" i="14"/>
  <c r="Y27" i="14"/>
  <c r="X27" i="14"/>
  <c r="W27" i="14"/>
  <c r="V27" i="14"/>
  <c r="U27" i="14"/>
  <c r="T27" i="14"/>
  <c r="S27" i="14"/>
  <c r="R27" i="14"/>
  <c r="Y26" i="14"/>
  <c r="X26" i="14"/>
  <c r="W26" i="14"/>
  <c r="V26" i="14"/>
  <c r="U26" i="14"/>
  <c r="T26" i="14"/>
  <c r="S26" i="14"/>
  <c r="R26" i="14"/>
  <c r="Y25" i="14"/>
  <c r="X25" i="14"/>
  <c r="W25" i="14"/>
  <c r="V25" i="14"/>
  <c r="U25" i="14"/>
  <c r="T25" i="14"/>
  <c r="S25" i="14"/>
  <c r="R25" i="14"/>
  <c r="Y24" i="14"/>
  <c r="X24" i="14"/>
  <c r="W24" i="14"/>
  <c r="V24" i="14"/>
  <c r="U24" i="14"/>
  <c r="T24" i="14"/>
  <c r="S24" i="14"/>
  <c r="R24" i="14"/>
  <c r="Y23" i="14"/>
  <c r="X23" i="14"/>
  <c r="W23" i="14"/>
  <c r="V23" i="14"/>
  <c r="U23" i="14"/>
  <c r="T23" i="14"/>
  <c r="S23" i="14"/>
  <c r="R23" i="14"/>
  <c r="Y22" i="14"/>
  <c r="X22" i="14"/>
  <c r="W22" i="14"/>
  <c r="V22" i="14"/>
  <c r="U22" i="14"/>
  <c r="T22" i="14"/>
  <c r="S22" i="14"/>
  <c r="R22" i="14"/>
  <c r="Y21" i="14"/>
  <c r="X21" i="14"/>
  <c r="W21" i="14"/>
  <c r="V21" i="14"/>
  <c r="U21" i="14"/>
  <c r="T21" i="14"/>
  <c r="S21" i="14"/>
  <c r="R21" i="14"/>
  <c r="Y20" i="14"/>
  <c r="X20" i="14"/>
  <c r="W20" i="14"/>
  <c r="V20" i="14"/>
  <c r="U20" i="14"/>
  <c r="T20" i="14"/>
  <c r="S20" i="14"/>
  <c r="R20" i="14"/>
  <c r="Y19" i="14"/>
  <c r="X19" i="14"/>
  <c r="W19" i="14"/>
  <c r="V19" i="14"/>
  <c r="U19" i="14"/>
  <c r="T19" i="14"/>
  <c r="S19" i="14"/>
  <c r="R19" i="14"/>
  <c r="Y18" i="14"/>
  <c r="X18" i="14"/>
  <c r="W18" i="14"/>
  <c r="V18" i="14"/>
  <c r="U18" i="14"/>
  <c r="T18" i="14"/>
  <c r="S18" i="14"/>
  <c r="R18" i="14"/>
  <c r="Y17" i="14"/>
  <c r="X17" i="14"/>
  <c r="W17" i="14"/>
  <c r="V17" i="14"/>
  <c r="U17" i="14"/>
  <c r="T17" i="14"/>
  <c r="S17" i="14"/>
  <c r="R17" i="14"/>
  <c r="Y16" i="14"/>
  <c r="X16" i="14"/>
  <c r="W16" i="14"/>
  <c r="V16" i="14"/>
  <c r="U16" i="14"/>
  <c r="T16" i="14"/>
  <c r="S16" i="14"/>
  <c r="R16" i="14"/>
  <c r="Y15" i="14"/>
  <c r="X15" i="14"/>
  <c r="W15" i="14"/>
  <c r="V15" i="14"/>
  <c r="U15" i="14"/>
  <c r="T15" i="14"/>
  <c r="S15" i="14"/>
  <c r="R15" i="14"/>
  <c r="Y14" i="14"/>
  <c r="X14" i="14"/>
  <c r="W14" i="14"/>
  <c r="V14" i="14"/>
  <c r="U14" i="14"/>
  <c r="T14" i="14"/>
  <c r="S14" i="14"/>
  <c r="R14" i="14"/>
  <c r="Y13" i="14"/>
  <c r="X13" i="14"/>
  <c r="W13" i="14"/>
  <c r="V13" i="14"/>
  <c r="U13" i="14"/>
  <c r="T13" i="14"/>
  <c r="S13" i="14"/>
  <c r="R13" i="14"/>
  <c r="Y12" i="14"/>
  <c r="X12" i="14"/>
  <c r="W12" i="14"/>
  <c r="V12" i="14"/>
  <c r="U12" i="14"/>
  <c r="T12" i="14"/>
  <c r="S12" i="14"/>
  <c r="R12" i="14"/>
  <c r="Y11" i="14"/>
  <c r="X11" i="14"/>
  <c r="W11" i="14"/>
  <c r="V11" i="14"/>
  <c r="U11" i="14"/>
  <c r="T11" i="14"/>
  <c r="S11" i="14"/>
  <c r="R11" i="14"/>
  <c r="Y10" i="14"/>
  <c r="X10" i="14"/>
  <c r="W10" i="14"/>
  <c r="V10" i="14"/>
  <c r="U10" i="14"/>
  <c r="T10" i="14"/>
  <c r="S10" i="14"/>
  <c r="R10" i="14"/>
  <c r="Y9" i="14"/>
  <c r="X9" i="14"/>
  <c r="W9" i="14"/>
  <c r="V9" i="14"/>
  <c r="U9" i="14"/>
  <c r="T9" i="14"/>
  <c r="S9" i="14"/>
  <c r="R9" i="14"/>
  <c r="Y8" i="14"/>
  <c r="X8" i="14"/>
  <c r="W8" i="14"/>
  <c r="V8" i="14"/>
  <c r="U8" i="14"/>
  <c r="T8" i="14"/>
  <c r="S8" i="14"/>
  <c r="R8" i="14"/>
  <c r="Y7" i="14"/>
  <c r="X7" i="14"/>
  <c r="W7" i="14"/>
  <c r="V7" i="14"/>
  <c r="U7" i="14"/>
  <c r="T7" i="14"/>
  <c r="S7" i="14"/>
  <c r="R7" i="14"/>
  <c r="Y6" i="14"/>
  <c r="X6" i="14"/>
  <c r="W6" i="14"/>
  <c r="V6" i="14"/>
  <c r="U6" i="14"/>
  <c r="T6" i="14"/>
  <c r="S6" i="14"/>
  <c r="R6" i="14"/>
  <c r="M50" i="13"/>
  <c r="M49" i="13"/>
  <c r="M48" i="13"/>
  <c r="M47" i="13"/>
  <c r="M46" i="13"/>
  <c r="M45" i="13"/>
  <c r="M44" i="13"/>
  <c r="M43" i="13"/>
  <c r="M42" i="13"/>
  <c r="M41" i="13"/>
  <c r="M40" i="13"/>
  <c r="M39" i="13"/>
  <c r="M38" i="13"/>
  <c r="M37" i="13"/>
  <c r="M36" i="13"/>
  <c r="M35" i="13"/>
  <c r="M34" i="13"/>
  <c r="M33" i="13"/>
  <c r="M32" i="13"/>
  <c r="M31" i="13"/>
  <c r="M30" i="13"/>
  <c r="M29" i="13"/>
  <c r="M28" i="13"/>
  <c r="M27" i="13"/>
  <c r="M26" i="13"/>
  <c r="M25" i="13"/>
  <c r="M24" i="13"/>
  <c r="M23" i="13"/>
  <c r="M22" i="13"/>
  <c r="M21" i="13"/>
  <c r="M20" i="13"/>
  <c r="M19" i="13"/>
  <c r="M18" i="13"/>
  <c r="M17" i="13"/>
  <c r="M16" i="13"/>
  <c r="M15" i="13"/>
  <c r="M14" i="13"/>
  <c r="M13" i="13"/>
  <c r="M12" i="13"/>
  <c r="M11" i="13"/>
  <c r="M10" i="13"/>
  <c r="M9" i="13"/>
  <c r="M8" i="13"/>
  <c r="M7" i="13"/>
  <c r="M6" i="13"/>
  <c r="M5" i="13"/>
  <c r="L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J5" i="13"/>
  <c r="D2" i="3"/>
  <c r="E2" i="3" s="1"/>
  <c r="D3"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 i="12"/>
  <c r="E17" i="3"/>
  <c r="E16" i="3"/>
  <c r="E15" i="3"/>
  <c r="E14" i="3"/>
  <c r="E12"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2" i="2"/>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3" i="6"/>
  <c r="O93" i="10"/>
  <c r="N93" i="10"/>
  <c r="M93" i="10"/>
  <c r="L93" i="10"/>
  <c r="P92" i="10"/>
  <c r="O92" i="10"/>
  <c r="N92" i="10"/>
  <c r="M92" i="10"/>
  <c r="L92" i="10"/>
  <c r="P91" i="10"/>
  <c r="O91" i="10"/>
  <c r="N91" i="10"/>
  <c r="M91" i="10"/>
  <c r="L91" i="10"/>
  <c r="P90" i="10"/>
  <c r="O90" i="10"/>
  <c r="N90" i="10"/>
  <c r="M90" i="10"/>
  <c r="L90" i="10"/>
  <c r="P89" i="10"/>
  <c r="O89" i="10"/>
  <c r="N89" i="10"/>
  <c r="M89" i="10"/>
  <c r="L89" i="10"/>
  <c r="P88" i="10"/>
  <c r="O88" i="10"/>
  <c r="N88" i="10"/>
  <c r="M88" i="10"/>
  <c r="L88" i="10"/>
  <c r="P87" i="10"/>
  <c r="O87" i="10"/>
  <c r="N87" i="10"/>
  <c r="M87" i="10"/>
  <c r="L87" i="10"/>
  <c r="P86" i="10"/>
  <c r="O86" i="10"/>
  <c r="N86" i="10"/>
  <c r="M86" i="10"/>
  <c r="L86" i="10"/>
  <c r="P85" i="10"/>
  <c r="O85" i="10"/>
  <c r="N85" i="10"/>
  <c r="M85" i="10"/>
  <c r="L85" i="10"/>
  <c r="P84" i="10"/>
  <c r="O84" i="10"/>
  <c r="N84" i="10"/>
  <c r="M84" i="10"/>
  <c r="L84" i="10"/>
  <c r="P83" i="10"/>
  <c r="O83" i="10"/>
  <c r="N83" i="10"/>
  <c r="M83" i="10"/>
  <c r="L83" i="10"/>
  <c r="P82" i="10"/>
  <c r="O82" i="10"/>
  <c r="N82" i="10"/>
  <c r="M82" i="10"/>
  <c r="L82" i="10"/>
  <c r="P81" i="10"/>
  <c r="O81" i="10"/>
  <c r="N81" i="10"/>
  <c r="M81" i="10"/>
  <c r="L81" i="10"/>
  <c r="P80" i="10"/>
  <c r="O80" i="10"/>
  <c r="N80" i="10"/>
  <c r="M80" i="10"/>
  <c r="L80" i="10"/>
  <c r="P79" i="10"/>
  <c r="O79" i="10"/>
  <c r="N79" i="10"/>
  <c r="M79" i="10"/>
  <c r="L79" i="10"/>
  <c r="P78" i="10"/>
  <c r="O78" i="10"/>
  <c r="N78" i="10"/>
  <c r="M78" i="10"/>
  <c r="L78" i="10"/>
  <c r="P77" i="10"/>
  <c r="O77" i="10"/>
  <c r="N77" i="10"/>
  <c r="M77" i="10"/>
  <c r="L77" i="10"/>
  <c r="P76" i="10"/>
  <c r="O76" i="10"/>
  <c r="N76" i="10"/>
  <c r="M76" i="10"/>
  <c r="L76" i="10"/>
  <c r="P75" i="10"/>
  <c r="O75" i="10"/>
  <c r="N75" i="10"/>
  <c r="M75" i="10"/>
  <c r="L75" i="10"/>
  <c r="P74" i="10"/>
  <c r="O74" i="10"/>
  <c r="N74" i="10"/>
  <c r="M74" i="10"/>
  <c r="L74" i="10"/>
  <c r="P73" i="10"/>
  <c r="O73" i="10"/>
  <c r="N73" i="10"/>
  <c r="M73" i="10"/>
  <c r="L73" i="10"/>
  <c r="P72" i="10"/>
  <c r="O72" i="10"/>
  <c r="N72" i="10"/>
  <c r="M72" i="10"/>
  <c r="L72" i="10"/>
  <c r="P71" i="10"/>
  <c r="O71" i="10"/>
  <c r="N71" i="10"/>
  <c r="M71" i="10"/>
  <c r="L71" i="10"/>
  <c r="P70" i="10"/>
  <c r="O70" i="10"/>
  <c r="N70" i="10"/>
  <c r="M70" i="10"/>
  <c r="L70" i="10"/>
  <c r="P69" i="10"/>
  <c r="O69" i="10"/>
  <c r="N69" i="10"/>
  <c r="M69" i="10"/>
  <c r="L69" i="10"/>
  <c r="P68" i="10"/>
  <c r="O68" i="10"/>
  <c r="N68" i="10"/>
  <c r="M68" i="10"/>
  <c r="L68" i="10"/>
  <c r="P67" i="10"/>
  <c r="O67" i="10"/>
  <c r="N67" i="10"/>
  <c r="M67" i="10"/>
  <c r="L67" i="10"/>
  <c r="P66" i="10"/>
  <c r="O66" i="10"/>
  <c r="N66" i="10"/>
  <c r="M66" i="10"/>
  <c r="L66" i="10"/>
  <c r="P65" i="10"/>
  <c r="O65" i="10"/>
  <c r="N65" i="10"/>
  <c r="M65" i="10"/>
  <c r="L65" i="10"/>
  <c r="P64" i="10"/>
  <c r="O64" i="10"/>
  <c r="N64" i="10"/>
  <c r="M64" i="10"/>
  <c r="L64" i="10"/>
  <c r="P63" i="10"/>
  <c r="O63" i="10"/>
  <c r="N63" i="10"/>
  <c r="M63" i="10"/>
  <c r="L63" i="10"/>
  <c r="P62" i="10"/>
  <c r="O62" i="10"/>
  <c r="N62" i="10"/>
  <c r="M62" i="10"/>
  <c r="L62" i="10"/>
  <c r="P61" i="10"/>
  <c r="O61" i="10"/>
  <c r="N61" i="10"/>
  <c r="M61" i="10"/>
  <c r="L61" i="10"/>
  <c r="P60" i="10"/>
  <c r="O60" i="10"/>
  <c r="N60" i="10"/>
  <c r="M60" i="10"/>
  <c r="L60" i="10"/>
  <c r="P59" i="10"/>
  <c r="O59" i="10"/>
  <c r="N59" i="10"/>
  <c r="M59" i="10"/>
  <c r="L59" i="10"/>
  <c r="P58" i="10"/>
  <c r="O58" i="10"/>
  <c r="N58" i="10"/>
  <c r="M58" i="10"/>
  <c r="L58" i="10"/>
  <c r="P57" i="10"/>
  <c r="O57" i="10"/>
  <c r="N57" i="10"/>
  <c r="M57" i="10"/>
  <c r="L57" i="10"/>
  <c r="P56" i="10"/>
  <c r="O56" i="10"/>
  <c r="N56" i="10"/>
  <c r="M56" i="10"/>
  <c r="L56" i="10"/>
  <c r="P55" i="10"/>
  <c r="O55" i="10"/>
  <c r="N55" i="10"/>
  <c r="M55" i="10"/>
  <c r="L55" i="10"/>
  <c r="P54" i="10"/>
  <c r="O54" i="10"/>
  <c r="N54" i="10"/>
  <c r="M54" i="10"/>
  <c r="L54" i="10"/>
  <c r="P53" i="10"/>
  <c r="O53" i="10"/>
  <c r="N53" i="10"/>
  <c r="M53" i="10"/>
  <c r="L53" i="10"/>
  <c r="P52" i="10"/>
  <c r="O52" i="10"/>
  <c r="N52" i="10"/>
  <c r="M52" i="10"/>
  <c r="L52" i="10"/>
  <c r="P51" i="10"/>
  <c r="O51" i="10"/>
  <c r="N51" i="10"/>
  <c r="M51" i="10"/>
  <c r="L51" i="10"/>
  <c r="P50" i="10"/>
  <c r="O50" i="10"/>
  <c r="N50" i="10"/>
  <c r="M50" i="10"/>
  <c r="L50" i="10"/>
  <c r="P49" i="10"/>
  <c r="O49" i="10"/>
  <c r="N49" i="10"/>
  <c r="M49" i="10"/>
  <c r="L49" i="10"/>
  <c r="P48" i="10"/>
  <c r="O48" i="10"/>
  <c r="N48" i="10"/>
  <c r="M48" i="10"/>
  <c r="L48" i="10"/>
  <c r="P47" i="10"/>
  <c r="O47" i="10"/>
  <c r="N47" i="10"/>
  <c r="M47" i="10"/>
  <c r="L47" i="10"/>
  <c r="P46" i="10"/>
  <c r="O46" i="10"/>
  <c r="N46" i="10"/>
  <c r="M46" i="10"/>
  <c r="L46" i="10"/>
  <c r="P45" i="10"/>
  <c r="O45" i="10"/>
  <c r="N45" i="10"/>
  <c r="M45" i="10"/>
  <c r="L45" i="10"/>
  <c r="P44" i="10"/>
  <c r="O44" i="10"/>
  <c r="N44" i="10"/>
  <c r="M44" i="10"/>
  <c r="L44" i="10"/>
  <c r="P43" i="10"/>
  <c r="O43" i="10"/>
  <c r="N43" i="10"/>
  <c r="M43" i="10"/>
  <c r="L43" i="10"/>
  <c r="P42" i="10"/>
  <c r="O42" i="10"/>
  <c r="N42" i="10"/>
  <c r="M42" i="10"/>
  <c r="L42" i="10"/>
  <c r="P41" i="10"/>
  <c r="O41" i="10"/>
  <c r="N41" i="10"/>
  <c r="M41" i="10"/>
  <c r="L41" i="10"/>
  <c r="P40" i="10"/>
  <c r="O40" i="10"/>
  <c r="N40" i="10"/>
  <c r="M40" i="10"/>
  <c r="L40" i="10"/>
  <c r="P39" i="10"/>
  <c r="O39" i="10"/>
  <c r="N39" i="10"/>
  <c r="M39" i="10"/>
  <c r="L39" i="10"/>
  <c r="P38" i="10"/>
  <c r="O38" i="10"/>
  <c r="N38" i="10"/>
  <c r="M38" i="10"/>
  <c r="L38" i="10"/>
  <c r="P37" i="10"/>
  <c r="O37" i="10"/>
  <c r="N37" i="10"/>
  <c r="M37" i="10"/>
  <c r="L37" i="10"/>
  <c r="P36" i="10"/>
  <c r="O36" i="10"/>
  <c r="N36" i="10"/>
  <c r="M36" i="10"/>
  <c r="L36" i="10"/>
  <c r="P35" i="10"/>
  <c r="O35" i="10"/>
  <c r="N35" i="10"/>
  <c r="M35" i="10"/>
  <c r="L35" i="10"/>
  <c r="P34" i="10"/>
  <c r="O34" i="10"/>
  <c r="N34" i="10"/>
  <c r="M34" i="10"/>
  <c r="L34" i="10"/>
  <c r="P33" i="10"/>
  <c r="O33" i="10"/>
  <c r="N33" i="10"/>
  <c r="M33" i="10"/>
  <c r="L33" i="10"/>
  <c r="P32" i="10"/>
  <c r="O32" i="10"/>
  <c r="N32" i="10"/>
  <c r="M32" i="10"/>
  <c r="L32" i="10"/>
  <c r="P31" i="10"/>
  <c r="O31" i="10"/>
  <c r="N31" i="10"/>
  <c r="M31" i="10"/>
  <c r="L31" i="10"/>
  <c r="P30" i="10"/>
  <c r="O30" i="10"/>
  <c r="N30" i="10"/>
  <c r="M30" i="10"/>
  <c r="L30" i="10"/>
  <c r="P29" i="10"/>
  <c r="O29" i="10"/>
  <c r="N29" i="10"/>
  <c r="M29" i="10"/>
  <c r="L29" i="10"/>
  <c r="P28" i="10"/>
  <c r="O28" i="10"/>
  <c r="N28" i="10"/>
  <c r="M28" i="10"/>
  <c r="L28" i="10"/>
  <c r="P27" i="10"/>
  <c r="O27" i="10"/>
  <c r="N27" i="10"/>
  <c r="M27" i="10"/>
  <c r="L27" i="10"/>
  <c r="P26" i="10"/>
  <c r="O26" i="10"/>
  <c r="N26" i="10"/>
  <c r="M26" i="10"/>
  <c r="L26" i="10"/>
  <c r="P25" i="10"/>
  <c r="O25" i="10"/>
  <c r="N25" i="10"/>
  <c r="M25" i="10"/>
  <c r="L25" i="10"/>
  <c r="P24" i="10"/>
  <c r="O24" i="10"/>
  <c r="N24" i="10"/>
  <c r="M24" i="10"/>
  <c r="L24" i="10"/>
  <c r="P23" i="10"/>
  <c r="O23" i="10"/>
  <c r="N23" i="10"/>
  <c r="M23" i="10"/>
  <c r="L23" i="10"/>
  <c r="P22" i="10"/>
  <c r="O22" i="10"/>
  <c r="N22" i="10"/>
  <c r="M22" i="10"/>
  <c r="L22" i="10"/>
  <c r="P21" i="10"/>
  <c r="O21" i="10"/>
  <c r="N21" i="10"/>
  <c r="M21" i="10"/>
  <c r="L21" i="10"/>
  <c r="P20" i="10"/>
  <c r="O20" i="10"/>
  <c r="N20" i="10"/>
  <c r="M20" i="10"/>
  <c r="L20" i="10"/>
  <c r="P19" i="10"/>
  <c r="O19" i="10"/>
  <c r="N19" i="10"/>
  <c r="M19" i="10"/>
  <c r="L19" i="10"/>
  <c r="P18" i="10"/>
  <c r="O18" i="10"/>
  <c r="N18" i="10"/>
  <c r="M18" i="10"/>
  <c r="L18" i="10"/>
  <c r="P17" i="10"/>
  <c r="O17" i="10"/>
  <c r="N17" i="10"/>
  <c r="M17" i="10"/>
  <c r="L17" i="10"/>
  <c r="P16" i="10"/>
  <c r="O16" i="10"/>
  <c r="N16" i="10"/>
  <c r="M16" i="10"/>
  <c r="L16" i="10"/>
  <c r="P15" i="10"/>
  <c r="O15" i="10"/>
  <c r="N15" i="10"/>
  <c r="M15" i="10"/>
  <c r="L15" i="10"/>
  <c r="P14" i="10"/>
  <c r="O14" i="10"/>
  <c r="N14" i="10"/>
  <c r="M14" i="10"/>
  <c r="L14" i="10"/>
  <c r="P13" i="10"/>
  <c r="O13" i="10"/>
  <c r="N13" i="10"/>
  <c r="M13" i="10"/>
  <c r="L13" i="10"/>
  <c r="P12" i="10"/>
  <c r="O12" i="10"/>
  <c r="N12" i="10"/>
  <c r="M12" i="10"/>
  <c r="L12" i="10"/>
  <c r="P11" i="10"/>
  <c r="O11" i="10"/>
  <c r="N11" i="10"/>
  <c r="M11" i="10"/>
  <c r="L11" i="10"/>
  <c r="P10" i="10"/>
  <c r="O10" i="10"/>
  <c r="N10" i="10"/>
  <c r="M10" i="10"/>
  <c r="L10" i="10"/>
  <c r="P9" i="10"/>
  <c r="O9" i="10"/>
  <c r="N9" i="10"/>
  <c r="M9" i="10"/>
  <c r="L9" i="10"/>
  <c r="P8" i="10"/>
  <c r="O8" i="10"/>
  <c r="N8" i="10"/>
  <c r="M8" i="10"/>
  <c r="L8" i="10"/>
  <c r="P7" i="10"/>
  <c r="O7" i="10"/>
  <c r="N7" i="10"/>
  <c r="M7" i="10"/>
  <c r="L7" i="10"/>
  <c r="O6" i="10"/>
  <c r="N6" i="10"/>
  <c r="M6" i="10"/>
  <c r="L6" i="10"/>
  <c r="P6" i="10"/>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3" i="9"/>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2" i="2"/>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2" i="3"/>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2"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2" i="3"/>
  <c r="D3" i="3"/>
  <c r="E3" i="3" s="1"/>
  <c r="D4" i="3"/>
  <c r="E4" i="3" s="1"/>
  <c r="D5" i="3"/>
  <c r="E5" i="3" s="1"/>
  <c r="D6" i="3"/>
  <c r="E6" i="3" s="1"/>
  <c r="D7" i="3"/>
  <c r="E7" i="3" s="1"/>
  <c r="D8" i="3"/>
  <c r="E8" i="3" s="1"/>
  <c r="D9" i="3"/>
  <c r="E9" i="3" s="1"/>
  <c r="D10" i="3"/>
  <c r="E10" i="3" s="1"/>
  <c r="D11" i="3"/>
  <c r="E11" i="3" s="1"/>
  <c r="D12" i="3"/>
  <c r="D13" i="3"/>
  <c r="E13" i="3" s="1"/>
  <c r="D14" i="3"/>
  <c r="D15" i="3"/>
  <c r="D16" i="3"/>
  <c r="D17" i="3"/>
  <c r="D18" i="3"/>
  <c r="E18" i="3" s="1"/>
  <c r="D19" i="3"/>
  <c r="E19" i="3" s="1"/>
  <c r="D20" i="3"/>
  <c r="E20" i="3" s="1"/>
  <c r="D21" i="3"/>
  <c r="E21" i="3" s="1"/>
  <c r="D22" i="3"/>
  <c r="E22" i="3" s="1"/>
  <c r="D23" i="3"/>
  <c r="E23" i="3" s="1"/>
  <c r="D24" i="3"/>
  <c r="E24"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3" i="8"/>
  <c r="A4" i="11" l="1"/>
  <c r="C3" i="5" l="1"/>
</calcChain>
</file>

<file path=xl/sharedStrings.xml><?xml version="1.0" encoding="utf-8"?>
<sst xmlns="http://schemas.openxmlformats.org/spreadsheetml/2006/main" count="1121" uniqueCount="206">
  <si>
    <t>Advertiser</t>
  </si>
  <si>
    <t>Date</t>
  </si>
  <si>
    <t>Conversions</t>
  </si>
  <si>
    <t>Placement ID</t>
  </si>
  <si>
    <t>Creative Name</t>
  </si>
  <si>
    <t>ABC Advertiser</t>
  </si>
  <si>
    <t>119400350_1934</t>
  </si>
  <si>
    <t>119400351_1935</t>
  </si>
  <si>
    <t>119400377_1936</t>
  </si>
  <si>
    <t>119400377_1937</t>
  </si>
  <si>
    <t>119400349_1933</t>
  </si>
  <si>
    <t>Conversion Date</t>
  </si>
  <si>
    <t>ABC Advertiser:!728x90:!MOBILE:!:!MD-MD:!119400351</t>
  </si>
  <si>
    <t>ABC Advertiser:!728x90:!MOBILE:!:!MD-MD:!119400351_1935</t>
  </si>
  <si>
    <t>ABC Advertiser:!320x50:!MOBILE:!:!MD-MD:!119400350</t>
  </si>
  <si>
    <t>ABC Advertiser:!320x50:!MOBILE:!:!MD-MD:!119400350_1934</t>
  </si>
  <si>
    <t>ABC Advertiser:!300x250:!MOBILE:!:!MD-MD:!119400349</t>
  </si>
  <si>
    <t>ABC Advertiser:!300x250:!MOBILE:!:!MD-MD:!119400349_1933</t>
  </si>
  <si>
    <t>ABC Advertiser:!728x90:!MOBILETAB:!jfh92jff:!RM:!119400377</t>
  </si>
  <si>
    <t>ABC Advertiser:!728x90:!MOBILETAB:!jfh92jff:!RM:!119400377_1937</t>
  </si>
  <si>
    <t>ABC Advertiser:!728x90:!MOBILETAB:!jfh92jff:!RM:!119400377_1936</t>
  </si>
  <si>
    <t>Creative Type</t>
  </si>
  <si>
    <t>Tablet</t>
  </si>
  <si>
    <t>Mobile</t>
  </si>
  <si>
    <t>Creative Concept</t>
  </si>
  <si>
    <t>Blue</t>
  </si>
  <si>
    <t>Red</t>
  </si>
  <si>
    <t>Yellow</t>
  </si>
  <si>
    <t>red</t>
  </si>
  <si>
    <t>blue</t>
  </si>
  <si>
    <t>3P Cost</t>
  </si>
  <si>
    <t>3P Clicks</t>
  </si>
  <si>
    <t>3P Impressions</t>
  </si>
  <si>
    <t>Publisher ID</t>
  </si>
  <si>
    <r>
      <rPr>
        <b/>
        <sz val="13"/>
        <color theme="1"/>
        <rFont val="Calibri"/>
        <family val="2"/>
        <scheme val="minor"/>
      </rPr>
      <t>Step 0.3</t>
    </r>
    <r>
      <rPr>
        <sz val="13"/>
        <color theme="1"/>
        <rFont val="Calibri"/>
        <family val="2"/>
        <scheme val="minor"/>
      </rPr>
      <t>| Sorted the "Placement ID" from least to greatest.</t>
    </r>
  </si>
  <si>
    <r>
      <rPr>
        <b/>
        <sz val="13"/>
        <color theme="1"/>
        <rFont val="Calibri"/>
        <family val="2"/>
        <scheme val="minor"/>
      </rPr>
      <t>Step 0.1</t>
    </r>
    <r>
      <rPr>
        <sz val="13"/>
        <color theme="1"/>
        <rFont val="Calibri"/>
        <family val="2"/>
        <scheme val="minor"/>
      </rPr>
      <t>| I freeze the top row header for all Tabs.</t>
    </r>
  </si>
  <si>
    <r>
      <rPr>
        <b/>
        <sz val="13"/>
        <color theme="1"/>
        <rFont val="Calibri"/>
        <family val="2"/>
        <scheme val="minor"/>
      </rPr>
      <t>Step 0.2</t>
    </r>
    <r>
      <rPr>
        <sz val="13"/>
        <color theme="1"/>
        <rFont val="Calibri"/>
        <family val="2"/>
        <scheme val="minor"/>
      </rPr>
      <t>| Sort the "Tab 1" by "Date" from oldest to newest.</t>
    </r>
  </si>
  <si>
    <r>
      <rPr>
        <b/>
        <sz val="13"/>
        <color theme="1"/>
        <rFont val="Calibri"/>
        <family val="2"/>
        <scheme val="minor"/>
      </rPr>
      <t>Step 0.5</t>
    </r>
    <r>
      <rPr>
        <sz val="13"/>
        <color theme="1"/>
        <rFont val="Calibri"/>
        <family val="2"/>
        <scheme val="minor"/>
      </rPr>
      <t>| I notice that "Tab 1" and "Tab 3" have the same header "Creative Name". I assume that "Tab 3" is the primary and "Tab 1" is the foreign.</t>
    </r>
  </si>
  <si>
    <r>
      <rPr>
        <b/>
        <sz val="13"/>
        <color theme="1"/>
        <rFont val="Calibri"/>
        <family val="2"/>
        <scheme val="minor"/>
      </rPr>
      <t>Step 0.4</t>
    </r>
    <r>
      <rPr>
        <sz val="13"/>
        <color theme="1"/>
        <rFont val="Calibri"/>
        <family val="2"/>
        <scheme val="minor"/>
      </rPr>
      <t>| Sorted the "Publisher ID" from least to greatest.</t>
    </r>
  </si>
  <si>
    <r>
      <rPr>
        <b/>
        <sz val="13"/>
        <color theme="1"/>
        <rFont val="Calibri"/>
        <family val="2"/>
        <scheme val="minor"/>
      </rPr>
      <t>Step 0.7</t>
    </r>
    <r>
      <rPr>
        <sz val="13"/>
        <color theme="1"/>
        <rFont val="Calibri"/>
        <family val="2"/>
        <scheme val="minor"/>
      </rPr>
      <t>| To make the connection for the "Creative Name" in "Tab 1" and "Tab 3" to the "Placement ID" in "Tab 2", I try to split the "Creative Name" by using the Data tab then Text to Columns using the "!".</t>
    </r>
  </si>
  <si>
    <r>
      <rPr>
        <b/>
        <sz val="13"/>
        <color theme="1"/>
        <rFont val="Calibri"/>
        <family val="2"/>
        <scheme val="minor"/>
      </rPr>
      <t>Step 0.8</t>
    </r>
    <r>
      <rPr>
        <sz val="13"/>
        <color theme="1"/>
        <rFont val="Calibri"/>
        <family val="2"/>
        <scheme val="minor"/>
      </rPr>
      <t>| Remove all the extra columns of data beside the ending number, rename the column as "Placement ID" and place it right next to the "Creative Name" to show the connection. Did this to both "Tab 1" and "Tab 3".</t>
    </r>
  </si>
  <si>
    <t>Question 1: What is the overall Cost per Thousand (Mille) (CPM) rate ABC has contracted with the
multiple partners on this campaign?</t>
  </si>
  <si>
    <t>Sum of 3P Cost</t>
  </si>
  <si>
    <t>Sum of 3P Impressions</t>
  </si>
  <si>
    <t>CPM (Cost/Impressions)*1000</t>
  </si>
  <si>
    <r>
      <rPr>
        <b/>
        <sz val="13"/>
        <color theme="1"/>
        <rFont val="Calibri"/>
        <family val="2"/>
        <scheme val="minor"/>
      </rPr>
      <t>Step 1.1</t>
    </r>
    <r>
      <rPr>
        <sz val="13"/>
        <color theme="1"/>
        <rFont val="Calibri"/>
        <family val="2"/>
        <scheme val="minor"/>
      </rPr>
      <t>| I got the data in "Tab 1" then convert it into a pivot table in "Q1" sheet. To answer question 1.</t>
    </r>
  </si>
  <si>
    <r>
      <rPr>
        <b/>
        <sz val="13"/>
        <color theme="1"/>
        <rFont val="Calibri"/>
        <family val="2"/>
        <scheme val="minor"/>
      </rPr>
      <t>Step 1.2</t>
    </r>
    <r>
      <rPr>
        <sz val="13"/>
        <color theme="1"/>
        <rFont val="Calibri"/>
        <family val="2"/>
        <scheme val="minor"/>
      </rPr>
      <t>| I would put the "Impressions" and "Cost" into the Values. To get the sum of each one to get the over all CPM.</t>
    </r>
  </si>
  <si>
    <r>
      <rPr>
        <b/>
        <sz val="13"/>
        <color theme="1"/>
        <rFont val="Calibri"/>
        <family val="2"/>
        <scheme val="minor"/>
      </rPr>
      <t>Step 1.3</t>
    </r>
    <r>
      <rPr>
        <sz val="13"/>
        <color theme="1"/>
        <rFont val="Calibri"/>
        <family val="2"/>
        <scheme val="minor"/>
      </rPr>
      <t>|Change the Cost to $ data, Then set up the formula for over all CPM as "=$A$3/$B$3*1000".</t>
    </r>
  </si>
  <si>
    <r>
      <rPr>
        <b/>
        <sz val="13"/>
        <color theme="1"/>
        <rFont val="Calibri"/>
        <family val="2"/>
        <scheme val="minor"/>
      </rPr>
      <t>Step 1.4</t>
    </r>
    <r>
      <rPr>
        <sz val="13"/>
        <color theme="1"/>
        <rFont val="Calibri"/>
        <family val="2"/>
        <scheme val="minor"/>
      </rPr>
      <t>| The result was that the overall CPM is "$5.00". That is the answer for question 1.</t>
    </r>
  </si>
  <si>
    <t>Question 2: Find the best visualization you can to display the CPC by day for the reporting period</t>
  </si>
  <si>
    <t>Sum of 3P Clicks</t>
  </si>
  <si>
    <t>Grand Total</t>
  </si>
  <si>
    <t>Jul</t>
  </si>
  <si>
    <t>Aug</t>
  </si>
  <si>
    <t>Sep</t>
  </si>
  <si>
    <t>CPC (Cost/Click)</t>
  </si>
  <si>
    <r>
      <rPr>
        <b/>
        <sz val="13"/>
        <color theme="1"/>
        <rFont val="Calibri"/>
        <family val="2"/>
        <scheme val="minor"/>
      </rPr>
      <t>Step 2.1</t>
    </r>
    <r>
      <rPr>
        <sz val="13"/>
        <color theme="1"/>
        <rFont val="Calibri"/>
        <family val="2"/>
        <scheme val="minor"/>
      </rPr>
      <t>| Then cover the data from "Tab 1" as a pivot into "Q2" sheet.</t>
    </r>
  </si>
  <si>
    <r>
      <rPr>
        <b/>
        <sz val="13"/>
        <color theme="1"/>
        <rFont val="Calibri"/>
        <family val="2"/>
        <scheme val="minor"/>
      </rPr>
      <t>Step 2.2</t>
    </r>
    <r>
      <rPr>
        <sz val="13"/>
        <color theme="1"/>
        <rFont val="Calibri"/>
        <family val="2"/>
        <scheme val="minor"/>
      </rPr>
      <t>| I put the "Cost" and "Clicks" in to Values, and put the " Date" into Rows.</t>
    </r>
  </si>
  <si>
    <t>`</t>
  </si>
  <si>
    <t>Question 3: Determine the Publishers with the highest and lowest CPCs for the reporting period</t>
  </si>
  <si>
    <t>Row Labels</t>
  </si>
  <si>
    <t>Column Labels</t>
  </si>
  <si>
    <r>
      <rPr>
        <b/>
        <sz val="13"/>
        <color theme="1"/>
        <rFont val="Calibri"/>
        <family val="2"/>
        <scheme val="minor"/>
      </rPr>
      <t>Step 3.1</t>
    </r>
    <r>
      <rPr>
        <sz val="13"/>
        <color theme="1"/>
        <rFont val="Calibri"/>
        <family val="2"/>
        <scheme val="minor"/>
      </rPr>
      <t>| Then covert the data from "Tab 1" in to a pivot tablet for "Q3" sheet.</t>
    </r>
  </si>
  <si>
    <t>Max of CPC (Cost/Click)</t>
  </si>
  <si>
    <r>
      <rPr>
        <b/>
        <sz val="13"/>
        <color theme="1"/>
        <rFont val="Calibri"/>
        <family val="2"/>
        <scheme val="minor"/>
      </rPr>
      <t>Step 3.0</t>
    </r>
    <r>
      <rPr>
        <sz val="13"/>
        <color theme="1"/>
        <rFont val="Calibri"/>
        <family val="2"/>
        <scheme val="minor"/>
      </rPr>
      <t>| To answer question added the CPC column in "Tab 1" using the formula "=IFERROR($H2/$G2,'')".</t>
    </r>
  </si>
  <si>
    <t>Min of CPC (Cost/Click)</t>
  </si>
  <si>
    <r>
      <rPr>
        <b/>
        <sz val="13"/>
        <color theme="1"/>
        <rFont val="Calibri"/>
        <family val="2"/>
        <scheme val="minor"/>
      </rPr>
      <t>Step 3.2</t>
    </r>
    <r>
      <rPr>
        <sz val="13"/>
        <color theme="1"/>
        <rFont val="Calibri"/>
        <family val="2"/>
        <scheme val="minor"/>
      </rPr>
      <t>| I put CPC as the Values for Max, Date as the rows and Publisher ID as the Columns. Clean the Pivot Tablet as well.</t>
    </r>
  </si>
  <si>
    <r>
      <rPr>
        <b/>
        <sz val="13"/>
        <color theme="1"/>
        <rFont val="Calibri"/>
        <family val="2"/>
        <scheme val="minor"/>
      </rPr>
      <t>Step 3.4</t>
    </r>
    <r>
      <rPr>
        <sz val="13"/>
        <color theme="1"/>
        <rFont val="Calibri"/>
        <family val="2"/>
        <scheme val="minor"/>
      </rPr>
      <t>| The Publishers with the highest CPC is "189041" and the least CPC is "189038"</t>
    </r>
  </si>
  <si>
    <r>
      <rPr>
        <b/>
        <sz val="13"/>
        <color theme="1"/>
        <rFont val="Calibri"/>
        <family val="2"/>
        <scheme val="minor"/>
      </rPr>
      <t>Step 3.3</t>
    </r>
    <r>
      <rPr>
        <sz val="13"/>
        <color theme="1"/>
        <rFont val="Calibri"/>
        <family val="2"/>
        <scheme val="minor"/>
      </rPr>
      <t>| Did the same process as Step 3.2, but make the Values for CPC as Min. Also changethe CPC values into $.</t>
    </r>
  </si>
  <si>
    <t>Question 4: Determine the CTR in aggregate for the reporting period</t>
  </si>
  <si>
    <t>CTR (Click/Impressions)*100</t>
  </si>
  <si>
    <r>
      <rPr>
        <b/>
        <sz val="13"/>
        <color theme="1"/>
        <rFont val="Calibri"/>
        <family val="2"/>
        <scheme val="minor"/>
      </rPr>
      <t>Step 4.1</t>
    </r>
    <r>
      <rPr>
        <sz val="13"/>
        <color theme="1"/>
        <rFont val="Calibri"/>
        <family val="2"/>
        <scheme val="minor"/>
      </rPr>
      <t>| Grab the data from "Tab 1" then cover to Pivot table in to "Q4" sheet.</t>
    </r>
  </si>
  <si>
    <r>
      <rPr>
        <b/>
        <sz val="13"/>
        <color theme="1"/>
        <rFont val="Calibri"/>
        <family val="2"/>
        <scheme val="minor"/>
      </rPr>
      <t>Step 4.2</t>
    </r>
    <r>
      <rPr>
        <sz val="13"/>
        <color theme="1"/>
        <rFont val="Calibri"/>
        <family val="2"/>
        <scheme val="minor"/>
      </rPr>
      <t>| Then put the "Clicks" and "Impressions" into Values and "Date"as the Rows.</t>
    </r>
  </si>
  <si>
    <r>
      <rPr>
        <b/>
        <sz val="13"/>
        <color theme="1"/>
        <rFont val="Calibri"/>
        <family val="2"/>
        <scheme val="minor"/>
      </rPr>
      <t>Step 4.3</t>
    </r>
    <r>
      <rPr>
        <sz val="13"/>
        <color theme="1"/>
        <rFont val="Calibri"/>
        <family val="2"/>
        <scheme val="minor"/>
      </rPr>
      <t>| Then calculate the CTR by using the formula as "=$B2/$C2*100"</t>
    </r>
  </si>
  <si>
    <t>Question 5: Find the best visualization you can to display the CTR by day over the reporting period</t>
  </si>
  <si>
    <t>CTR (Clicks/Impressions)*100</t>
  </si>
  <si>
    <t>Question 6: Determine the CTR per creative concept and per creative type for the reporting period</t>
  </si>
  <si>
    <t>Creavtive Type</t>
  </si>
  <si>
    <r>
      <rPr>
        <b/>
        <sz val="13"/>
        <color theme="1"/>
        <rFont val="Calibri"/>
        <family val="2"/>
        <scheme val="minor"/>
      </rPr>
      <t>Step 6.0</t>
    </r>
    <r>
      <rPr>
        <sz val="13"/>
        <color theme="1"/>
        <rFont val="Calibri"/>
        <family val="2"/>
        <scheme val="minor"/>
      </rPr>
      <t>| To answer the question 6, I would somehow need to get the "Creative Concept" and "Creative Type" from "Tab 3" into "Tab 1". Also match with each "Creative Name".</t>
    </r>
  </si>
  <si>
    <r>
      <rPr>
        <b/>
        <sz val="13"/>
        <color theme="1"/>
        <rFont val="Calibri"/>
        <family val="2"/>
        <scheme val="minor"/>
      </rPr>
      <t>Step 6.1</t>
    </r>
    <r>
      <rPr>
        <sz val="13"/>
        <color theme="1"/>
        <rFont val="Calibri"/>
        <family val="2"/>
        <scheme val="minor"/>
      </rPr>
      <t>| Since both "Tab 1" and "Tab 3" have the same "Creative Name", I uses VLOOKUP().</t>
    </r>
  </si>
  <si>
    <r>
      <rPr>
        <b/>
        <sz val="13"/>
        <color theme="1"/>
        <rFont val="Calibri"/>
        <family val="2"/>
        <scheme val="minor"/>
      </rPr>
      <t>Step 6.4</t>
    </r>
    <r>
      <rPr>
        <sz val="13"/>
        <color theme="1"/>
        <rFont val="Calibri"/>
        <family val="2"/>
        <scheme val="minor"/>
      </rPr>
      <t>| Then get the data from "Tab 1" cover to pivot table into "Q6&amp;7" sheet.</t>
    </r>
  </si>
  <si>
    <t>Question 7: Visualize aggregate CTR performance by creative type and concept for the reporting.
period</t>
  </si>
  <si>
    <r>
      <rPr>
        <b/>
        <sz val="13"/>
        <color theme="1"/>
        <rFont val="Calibri"/>
        <family val="2"/>
        <scheme val="minor"/>
      </rPr>
      <t>Step 7.0</t>
    </r>
    <r>
      <rPr>
        <sz val="13"/>
        <color theme="1"/>
        <rFont val="Calibri"/>
        <family val="2"/>
        <scheme val="minor"/>
      </rPr>
      <t>: I just insert a line chart from using the pivot table that was for question 6.</t>
    </r>
  </si>
  <si>
    <r>
      <rPr>
        <b/>
        <sz val="13"/>
        <color theme="1"/>
        <rFont val="Calibri"/>
        <family val="2"/>
        <scheme val="minor"/>
      </rPr>
      <t>Step 7.1</t>
    </r>
    <r>
      <rPr>
        <sz val="13"/>
        <color theme="1"/>
        <rFont val="Calibri"/>
        <family val="2"/>
        <scheme val="minor"/>
      </rPr>
      <t>| This should answer question 7.</t>
    </r>
  </si>
  <si>
    <t>Question 8: Determine the aggregate CPA for the reporting period</t>
  </si>
  <si>
    <t>Cost</t>
  </si>
  <si>
    <t>CPA (Total Spend/Total Conversion)</t>
  </si>
  <si>
    <r>
      <rPr>
        <b/>
        <sz val="13"/>
        <color theme="1"/>
        <rFont val="Calibri"/>
        <family val="2"/>
        <scheme val="minor"/>
      </rPr>
      <t>Step 8.0</t>
    </r>
    <r>
      <rPr>
        <sz val="13"/>
        <color theme="1"/>
        <rFont val="Calibri"/>
        <family val="2"/>
        <scheme val="minor"/>
      </rPr>
      <t>| CPA formula given from case study instructions is "CPA = (Total Spend/Total Conversion)".</t>
    </r>
  </si>
  <si>
    <r>
      <rPr>
        <b/>
        <sz val="13"/>
        <color theme="1"/>
        <rFont val="Calibri"/>
        <family val="2"/>
        <scheme val="minor"/>
      </rPr>
      <t>Step 8.1</t>
    </r>
    <r>
      <rPr>
        <sz val="13"/>
        <color theme="1"/>
        <rFont val="Calibri"/>
        <family val="2"/>
        <scheme val="minor"/>
      </rPr>
      <t>| Since CPA require the "Cost" and "Conversions". However they are both on different sheet.</t>
    </r>
  </si>
  <si>
    <r>
      <rPr>
        <b/>
        <sz val="13"/>
        <color theme="1"/>
        <rFont val="Calibri"/>
        <family val="2"/>
        <scheme val="minor"/>
      </rPr>
      <t>Step 8.2</t>
    </r>
    <r>
      <rPr>
        <sz val="13"/>
        <color theme="1"/>
        <rFont val="Calibri"/>
        <family val="2"/>
        <scheme val="minor"/>
      </rPr>
      <t>| I decided to place the cost into "Tab 2". Since the "Conversions Date" doesn't cover the whole range in "Tab 1". Also believe we are just want the day that have conversions.</t>
    </r>
  </si>
  <si>
    <r>
      <rPr>
        <b/>
        <sz val="13"/>
        <color theme="1"/>
        <rFont val="Calibri"/>
        <family val="2"/>
        <scheme val="minor"/>
      </rPr>
      <t>Step 8.3</t>
    </r>
    <r>
      <rPr>
        <sz val="13"/>
        <color theme="1"/>
        <rFont val="Calibri"/>
        <family val="2"/>
        <scheme val="minor"/>
      </rPr>
      <t>| I got the "Cost" in to "Tab 2" by using this formula "=SUMIFS('Tab 1'!$H$2:$H$353,'Tab 1'!$D$2:$D$353,'Tab 2'!A2,'Tab 1'!$E$2:$E$353,'Tab 2'!B2)"</t>
    </r>
  </si>
  <si>
    <r>
      <rPr>
        <b/>
        <sz val="13"/>
        <color theme="1"/>
        <rFont val="Calibri"/>
        <family val="2"/>
        <scheme val="minor"/>
      </rPr>
      <t>Step 8.4</t>
    </r>
    <r>
      <rPr>
        <sz val="13"/>
        <color theme="1"/>
        <rFont val="Calibri"/>
        <family val="2"/>
        <scheme val="minor"/>
      </rPr>
      <t>| Then do the calculation for CPA using this formula "=SUM('Tab 2'!D2:D58)/SUM('Tab 2'!C2:C58)".</t>
    </r>
  </si>
  <si>
    <r>
      <rPr>
        <b/>
        <sz val="13"/>
        <color theme="1"/>
        <rFont val="Calibri"/>
        <family val="2"/>
        <scheme val="minor"/>
      </rPr>
      <t>Step 8.5)</t>
    </r>
    <r>
      <rPr>
        <sz val="13"/>
        <color theme="1"/>
        <rFont val="Calibri"/>
        <family val="2"/>
        <scheme val="minor"/>
      </rPr>
      <t xml:space="preserve"> The result of the formula was "$10.25",this should answer question 8.</t>
    </r>
  </si>
  <si>
    <t>Baseline</t>
  </si>
  <si>
    <t>Question 9: Visualize the aggregate CPA trend by day for the reporting period. Show the goal CPA
for the client ($275) as a baseline for comparison using the visualization technique of
your choice.</t>
  </si>
  <si>
    <t>CPA (Cost/Conversions)</t>
  </si>
  <si>
    <r>
      <rPr>
        <b/>
        <sz val="13"/>
        <color theme="1"/>
        <rFont val="Calibri"/>
        <family val="2"/>
        <scheme val="minor"/>
      </rPr>
      <t>Step 9.1</t>
    </r>
    <r>
      <rPr>
        <sz val="13"/>
        <color theme="1"/>
        <rFont val="Calibri"/>
        <family val="2"/>
        <scheme val="minor"/>
      </rPr>
      <t>| Then data in "Tab 2" in to a pivot table into "Q9" sheet.</t>
    </r>
  </si>
  <si>
    <t>Question 10: Determine the aggregate CPA by Publisher ID for the reporting period</t>
  </si>
  <si>
    <r>
      <rPr>
        <b/>
        <sz val="13"/>
        <color theme="1"/>
        <rFont val="Calibri"/>
        <family val="2"/>
        <scheme val="minor"/>
      </rPr>
      <t>Step 10.0</t>
    </r>
    <r>
      <rPr>
        <sz val="13"/>
        <color theme="1"/>
        <rFont val="Calibri"/>
        <family val="2"/>
        <scheme val="minor"/>
      </rPr>
      <t>| To answer question 10, I would need the "Publisher ID" from "Tab 1" into "Tab 2".</t>
    </r>
  </si>
  <si>
    <r>
      <rPr>
        <b/>
        <sz val="13"/>
        <color theme="1"/>
        <rFont val="Calibri"/>
        <family val="2"/>
        <scheme val="minor"/>
      </rPr>
      <t>Step 10.2</t>
    </r>
    <r>
      <rPr>
        <sz val="13"/>
        <color theme="1"/>
        <rFont val="Calibri"/>
        <family val="2"/>
        <scheme val="minor"/>
      </rPr>
      <t>| Then covert it into a pivot table into sheet "Q10".</t>
    </r>
  </si>
  <si>
    <t>Question 11: Determine the aggregate CPA by creative type and Placement ID for the reporting
period</t>
  </si>
  <si>
    <r>
      <rPr>
        <b/>
        <sz val="13"/>
        <color theme="1"/>
        <rFont val="Calibri"/>
        <family val="2"/>
        <scheme val="minor"/>
      </rPr>
      <t>Step 0.6</t>
    </r>
    <r>
      <rPr>
        <sz val="13"/>
        <color theme="1"/>
        <rFont val="Calibri"/>
        <family val="2"/>
        <scheme val="minor"/>
      </rPr>
      <t>| There don't seem to be a connection for "Tab 2" toward the other at first, but I notice the ending number for the "Creavtive Name" is the same as the "Placement ID" in "Tab 2".</t>
    </r>
  </si>
  <si>
    <r>
      <rPr>
        <b/>
        <sz val="13"/>
        <color theme="1"/>
        <rFont val="Calibri"/>
        <family val="2"/>
        <scheme val="minor"/>
      </rPr>
      <t>Step 10.1</t>
    </r>
    <r>
      <rPr>
        <sz val="13"/>
        <color theme="1"/>
        <rFont val="Calibri"/>
        <family val="2"/>
        <scheme val="minor"/>
      </rPr>
      <t>| I bring the "Publisher ID" by using this formula "=VLOOKUP(A2,'Tab 3'!$A$2:$B$10,2)"</t>
    </r>
  </si>
  <si>
    <r>
      <rPr>
        <b/>
        <sz val="13"/>
        <color theme="1"/>
        <rFont val="Calibri"/>
        <family val="2"/>
        <scheme val="minor"/>
      </rPr>
      <t>Step 6.2</t>
    </r>
    <r>
      <rPr>
        <sz val="13"/>
        <color theme="1"/>
        <rFont val="Calibri"/>
        <family val="2"/>
        <scheme val="minor"/>
      </rPr>
      <t>| I set up the "Creative Type" as "=VLOOKUP($C2,'Tab 3'!$C$2:$E$10,2)"</t>
    </r>
  </si>
  <si>
    <r>
      <rPr>
        <b/>
        <sz val="13"/>
        <color theme="1"/>
        <rFont val="Calibri"/>
        <family val="2"/>
        <scheme val="minor"/>
      </rPr>
      <t>Step 6.3</t>
    </r>
    <r>
      <rPr>
        <sz val="13"/>
        <color theme="1"/>
        <rFont val="Calibri"/>
        <family val="2"/>
        <scheme val="minor"/>
      </rPr>
      <t>| Then similar to "Creative Type", I set the "Creative Concept" as "=VLOOKUP($C2,'Tab 3'!$B$2:$E$10,3)"</t>
    </r>
  </si>
  <si>
    <r>
      <rPr>
        <b/>
        <sz val="13"/>
        <color theme="1"/>
        <rFont val="Calibri"/>
        <family val="2"/>
        <scheme val="minor"/>
      </rPr>
      <t>Step 11.0</t>
    </r>
    <r>
      <rPr>
        <sz val="13"/>
        <color theme="1"/>
        <rFont val="Calibri"/>
        <family val="2"/>
        <scheme val="minor"/>
      </rPr>
      <t>| Added the "Creative Type" using this formula "=VLOOKUP(A2,'Tab 1'!$D$2:$K$353,8)" into "Tab 2"</t>
    </r>
  </si>
  <si>
    <t>Question 12: Determine which day of week performed best for the campaign with respect to CTR and
CPA, separately</t>
  </si>
  <si>
    <t>Day of Week</t>
  </si>
  <si>
    <t>Sunday</t>
  </si>
  <si>
    <t>Monday</t>
  </si>
  <si>
    <t>Tuesday</t>
  </si>
  <si>
    <t>Wednesday</t>
  </si>
  <si>
    <t>Thursday</t>
  </si>
  <si>
    <t>Friday</t>
  </si>
  <si>
    <t>Saturday</t>
  </si>
  <si>
    <r>
      <rPr>
        <b/>
        <sz val="13"/>
        <color theme="1"/>
        <rFont val="Calibri"/>
        <family val="2"/>
        <scheme val="minor"/>
      </rPr>
      <t>Step 12.0</t>
    </r>
    <r>
      <rPr>
        <sz val="13"/>
        <color theme="1"/>
        <rFont val="Calibri"/>
        <family val="2"/>
        <scheme val="minor"/>
      </rPr>
      <t>: I created new columns "Day of Week". To hold which day is better. Both in "Tab 1" and "Tab 2".</t>
    </r>
  </si>
  <si>
    <r>
      <rPr>
        <b/>
        <sz val="13"/>
        <color theme="1"/>
        <rFont val="Calibri"/>
        <family val="2"/>
        <scheme val="minor"/>
      </rPr>
      <t>Step 12.1</t>
    </r>
    <r>
      <rPr>
        <sz val="13"/>
        <color theme="1"/>
        <rFont val="Calibri"/>
        <family val="2"/>
        <scheme val="minor"/>
      </rPr>
      <t>: Use the formula for "Day of Week" in "Tab 2"as "=TEXT(B13,"dddd")"</t>
    </r>
  </si>
  <si>
    <r>
      <rPr>
        <b/>
        <sz val="13"/>
        <color theme="1"/>
        <rFont val="Calibri"/>
        <family val="2"/>
        <scheme val="minor"/>
      </rPr>
      <t>Step 12.4</t>
    </r>
    <r>
      <rPr>
        <sz val="13"/>
        <color theme="1"/>
        <rFont val="Calibri"/>
        <family val="2"/>
        <scheme val="minor"/>
      </rPr>
      <t>| Use the formula for "Day of Week" in "Tab 1" as "=TEXT(E2,"dddd")"</t>
    </r>
  </si>
  <si>
    <r>
      <rPr>
        <b/>
        <sz val="13"/>
        <color theme="1"/>
        <rFont val="Calibri"/>
        <family val="2"/>
        <scheme val="minor"/>
      </rPr>
      <t>Step 12.6</t>
    </r>
    <r>
      <rPr>
        <sz val="13"/>
        <color theme="1"/>
        <rFont val="Calibri"/>
        <family val="2"/>
        <scheme val="minor"/>
      </rPr>
      <t>| Saturday is again the highest for CTR.</t>
    </r>
  </si>
  <si>
    <t>Question 13: Determine aggregated Impressions, Clicks, Cost, CPA, CTR and CPC per each of the
Publisher IDs for the reporting period</t>
  </si>
  <si>
    <t>Impressions</t>
  </si>
  <si>
    <t>Clicks</t>
  </si>
  <si>
    <r>
      <rPr>
        <b/>
        <sz val="13"/>
        <color theme="1"/>
        <rFont val="Calibri"/>
        <family val="2"/>
        <scheme val="minor"/>
      </rPr>
      <t>Step 1.0</t>
    </r>
    <r>
      <rPr>
        <sz val="13"/>
        <color theme="1"/>
        <rFont val="Calibri"/>
        <family val="2"/>
        <scheme val="minor"/>
      </rPr>
      <t>| The formula as "CPM = (Cost/Impressions)*1000"</t>
    </r>
  </si>
  <si>
    <r>
      <rPr>
        <b/>
        <sz val="13"/>
        <color theme="1"/>
        <rFont val="Calibri"/>
        <family val="2"/>
        <scheme val="minor"/>
      </rPr>
      <t>Step 2.0</t>
    </r>
    <r>
      <rPr>
        <sz val="13"/>
        <color theme="1"/>
        <rFont val="Calibri"/>
        <family val="2"/>
        <scheme val="minor"/>
      </rPr>
      <t>| The formula as "CPC = (Cost/CLick)".</t>
    </r>
  </si>
  <si>
    <r>
      <rPr>
        <b/>
        <sz val="13"/>
        <color theme="1"/>
        <rFont val="Calibri"/>
        <family val="2"/>
        <scheme val="minor"/>
      </rPr>
      <t>Step 4.0</t>
    </r>
    <r>
      <rPr>
        <sz val="13"/>
        <color theme="1"/>
        <rFont val="Calibri"/>
        <family val="2"/>
        <scheme val="minor"/>
      </rPr>
      <t>| The formula is "CTR = (Click/Impressions)*100"</t>
    </r>
  </si>
  <si>
    <r>
      <rPr>
        <b/>
        <sz val="13"/>
        <color theme="1"/>
        <rFont val="Calibri"/>
        <family val="2"/>
        <scheme val="minor"/>
      </rPr>
      <t>Step 4.4</t>
    </r>
    <r>
      <rPr>
        <sz val="13"/>
        <color theme="1"/>
        <rFont val="Calibri"/>
        <family val="2"/>
        <scheme val="minor"/>
      </rPr>
      <t>| Column D will have the CTR per day, but the bottom most is the over all CTR. This should answer question 4.</t>
    </r>
  </si>
  <si>
    <r>
      <rPr>
        <b/>
        <sz val="13"/>
        <color theme="1"/>
        <rFont val="Calibri"/>
        <family val="2"/>
        <scheme val="minor"/>
      </rPr>
      <t>Step 5.0</t>
    </r>
    <r>
      <rPr>
        <sz val="13"/>
        <color theme="1"/>
        <rFont val="Calibri"/>
        <family val="2"/>
        <scheme val="minor"/>
      </rPr>
      <t>| To answer question 5,  I use "Tab 1" as pivot table into "Q5" sheet.</t>
    </r>
  </si>
  <si>
    <r>
      <rPr>
        <b/>
        <sz val="13"/>
        <color theme="1"/>
        <rFont val="Calibri"/>
        <family val="2"/>
        <scheme val="minor"/>
      </rPr>
      <t>Step 5.2</t>
    </r>
    <r>
      <rPr>
        <sz val="13"/>
        <color theme="1"/>
        <rFont val="Calibri"/>
        <family val="2"/>
        <scheme val="minor"/>
      </rPr>
      <t>| Then insert Line chart as the best display for CTR by day period.</t>
    </r>
  </si>
  <si>
    <r>
      <rPr>
        <b/>
        <sz val="13"/>
        <color theme="1"/>
        <rFont val="Calibri"/>
        <family val="2"/>
        <scheme val="minor"/>
      </rPr>
      <t>Step 5.3</t>
    </r>
    <r>
      <rPr>
        <sz val="13"/>
        <color theme="1"/>
        <rFont val="Calibri"/>
        <family val="2"/>
        <scheme val="minor"/>
      </rPr>
      <t>| This should answer question 5.</t>
    </r>
  </si>
  <si>
    <t>CTR Blue M</t>
  </si>
  <si>
    <t>CTR red M</t>
  </si>
  <si>
    <t>CTR Blue T</t>
  </si>
  <si>
    <t>CTR red T</t>
  </si>
  <si>
    <t>CTR Yellow T</t>
  </si>
  <si>
    <r>
      <rPr>
        <b/>
        <sz val="13"/>
        <color theme="1"/>
        <rFont val="Calibri"/>
        <family val="2"/>
        <scheme val="minor"/>
      </rPr>
      <t>Step 6.5</t>
    </r>
    <r>
      <rPr>
        <sz val="13"/>
        <color theme="1"/>
        <rFont val="Calibri"/>
        <family val="2"/>
        <scheme val="minor"/>
      </rPr>
      <t>| Set the Values as "Clicks" and "Impressions", "Date" as the Row and "Creative Type" and "Creative Concpet" as the Column.</t>
    </r>
  </si>
  <si>
    <r>
      <rPr>
        <b/>
        <sz val="13"/>
        <color theme="1"/>
        <rFont val="Calibri"/>
        <family val="2"/>
        <scheme val="minor"/>
      </rPr>
      <t>Step 6.6</t>
    </r>
    <r>
      <rPr>
        <sz val="13"/>
        <color theme="1"/>
        <rFont val="Calibri"/>
        <family val="2"/>
        <scheme val="minor"/>
      </rPr>
      <t>| Then calculate for each creative type and creative conpet with the CTR formula "=IFERROR(B6/G6*100,#N/A)"</t>
    </r>
  </si>
  <si>
    <r>
      <rPr>
        <b/>
        <sz val="13"/>
        <color theme="1"/>
        <rFont val="Calibri"/>
        <family val="2"/>
        <scheme val="minor"/>
      </rPr>
      <t>Step 6.7</t>
    </r>
    <r>
      <rPr>
        <sz val="13"/>
        <color theme="1"/>
        <rFont val="Calibri"/>
        <family val="2"/>
        <scheme val="minor"/>
      </rPr>
      <t>| All the values in column L to P are CTR per day. This would be the answer for question 6.</t>
    </r>
  </si>
  <si>
    <r>
      <rPr>
        <b/>
        <sz val="13"/>
        <color theme="1"/>
        <rFont val="Calibri"/>
        <family val="2"/>
        <scheme val="minor"/>
      </rPr>
      <t>Step 2.3</t>
    </r>
    <r>
      <rPr>
        <sz val="13"/>
        <color theme="1"/>
        <rFont val="Calibri"/>
        <family val="2"/>
        <scheme val="minor"/>
      </rPr>
      <t>| Then set up the formula for CPC as "=$B3/$C3" in column "D". This will give the day to day CPC.</t>
    </r>
  </si>
  <si>
    <r>
      <rPr>
        <b/>
        <sz val="13"/>
        <color theme="1"/>
        <rFont val="Calibri"/>
        <family val="2"/>
        <scheme val="minor"/>
      </rPr>
      <t>Step 2.4</t>
    </r>
    <r>
      <rPr>
        <sz val="13"/>
        <color theme="1"/>
        <rFont val="Calibri"/>
        <family val="2"/>
        <scheme val="minor"/>
      </rPr>
      <t>| Insert a line chart with the CPC and Date. This should answer the question 2.</t>
    </r>
  </si>
  <si>
    <t>CPC (Cost/Clicks)</t>
  </si>
  <si>
    <r>
      <rPr>
        <b/>
        <sz val="13"/>
        <color theme="1"/>
        <rFont val="Calibri"/>
        <family val="2"/>
        <scheme val="minor"/>
      </rPr>
      <t>Step 5.1</t>
    </r>
    <r>
      <rPr>
        <sz val="13"/>
        <color theme="1"/>
        <rFont val="Calibri"/>
        <family val="2"/>
        <scheme val="minor"/>
      </rPr>
      <t>| Set the "Clicks" and "Impressions" as Values and "Date" as Row. Calculate the CTR in Column D with "=$B3/$C3*100"</t>
    </r>
  </si>
  <si>
    <t>Sum of Conversions</t>
  </si>
  <si>
    <t>Sum of Cost</t>
  </si>
  <si>
    <r>
      <rPr>
        <b/>
        <sz val="13"/>
        <color theme="1"/>
        <rFont val="Calibri"/>
        <family val="2"/>
        <scheme val="minor"/>
      </rPr>
      <t>Step 9.0</t>
    </r>
    <r>
      <rPr>
        <sz val="13"/>
        <color theme="1"/>
        <rFont val="Calibri"/>
        <family val="2"/>
        <scheme val="minor"/>
      </rPr>
      <t>| To solve question 9. I would need to find the CPA for each day. So I need the cost and converstion.</t>
    </r>
  </si>
  <si>
    <r>
      <rPr>
        <b/>
        <sz val="13"/>
        <color theme="1"/>
        <rFont val="Calibri"/>
        <family val="2"/>
        <scheme val="minor"/>
      </rPr>
      <t>Step 9.2</t>
    </r>
    <r>
      <rPr>
        <sz val="13"/>
        <color theme="1"/>
        <rFont val="Calibri"/>
        <family val="2"/>
        <scheme val="minor"/>
      </rPr>
      <t>| I put the "Cost" and "Conversions" in Values and "Conversions Date" in Row.</t>
    </r>
  </si>
  <si>
    <r>
      <rPr>
        <b/>
        <sz val="13"/>
        <color theme="1"/>
        <rFont val="Calibri"/>
        <family val="2"/>
        <scheme val="minor"/>
      </rPr>
      <t>Step 9.3</t>
    </r>
    <r>
      <rPr>
        <sz val="13"/>
        <color theme="1"/>
        <rFont val="Calibri"/>
        <family val="2"/>
        <scheme val="minor"/>
      </rPr>
      <t>| Then calculate the CPA with this formula in column D "=IFERROR($C3/$B3,#N/A)". Then add the "Baseline" with "$275" as data for that column E. This to answer question 9.</t>
    </r>
  </si>
  <si>
    <r>
      <rPr>
        <b/>
        <sz val="13"/>
        <color theme="1"/>
        <rFont val="Calibri"/>
        <family val="2"/>
        <scheme val="minor"/>
      </rPr>
      <t>Step 9.4</t>
    </r>
    <r>
      <rPr>
        <sz val="13"/>
        <color theme="1"/>
        <rFont val="Calibri"/>
        <family val="2"/>
        <scheme val="minor"/>
      </rPr>
      <t>| I then insert the chart with data found. This should be the answer for question 9.</t>
    </r>
  </si>
  <si>
    <t>Values</t>
  </si>
  <si>
    <t>189038 CTR</t>
  </si>
  <si>
    <t>189039 CTR</t>
  </si>
  <si>
    <t>189040 CTR</t>
  </si>
  <si>
    <t>189041 CTR</t>
  </si>
  <si>
    <r>
      <rPr>
        <b/>
        <sz val="13"/>
        <color theme="1"/>
        <rFont val="Calibri"/>
        <family val="2"/>
        <scheme val="minor"/>
      </rPr>
      <t>Step 10.3</t>
    </r>
    <r>
      <rPr>
        <sz val="13"/>
        <color theme="1"/>
        <rFont val="Calibri"/>
        <family val="2"/>
        <scheme val="minor"/>
      </rPr>
      <t>| Put the "Cost" and "Conversions" in to Values, "Date" into Rows and "Publisher ID" into Column.</t>
    </r>
  </si>
  <si>
    <r>
      <rPr>
        <b/>
        <sz val="13"/>
        <color theme="1"/>
        <rFont val="Calibri"/>
        <family val="2"/>
        <scheme val="minor"/>
      </rPr>
      <t>Step 10.4</t>
    </r>
    <r>
      <rPr>
        <sz val="13"/>
        <color theme="1"/>
        <rFont val="Calibri"/>
        <family val="2"/>
        <scheme val="minor"/>
      </rPr>
      <t>| Then calculate the CTR for each publisher. Using the formula "=IFERROR(B5/C5,#N/A)". This will be the day by day CTR. In the column J to M.</t>
    </r>
  </si>
  <si>
    <t>119400349 Mobile CPA</t>
  </si>
  <si>
    <t>119400350 Mobile CPA</t>
  </si>
  <si>
    <t>119400351 Tablet CPA</t>
  </si>
  <si>
    <t>119400349_1933 Mobile CPA</t>
  </si>
  <si>
    <t>119400350_1934 Mobile CPA</t>
  </si>
  <si>
    <t>119400351_1935 Mobile CPA</t>
  </si>
  <si>
    <t>119400377_1936 Mobile CPA</t>
  </si>
  <si>
    <t>119400377_1937 Tablet CPA</t>
  </si>
  <si>
    <r>
      <rPr>
        <b/>
        <sz val="13"/>
        <color theme="1"/>
        <rFont val="Calibri"/>
        <family val="2"/>
        <scheme val="minor"/>
      </rPr>
      <t>Step 11.1</t>
    </r>
    <r>
      <rPr>
        <sz val="13"/>
        <color theme="1"/>
        <rFont val="Calibri"/>
        <family val="2"/>
        <scheme val="minor"/>
      </rPr>
      <t>| Covert the "Tab 2" data into a pivot table and have Cost and Conversions in Values, Creative type and publisher id in columns and date as rows.</t>
    </r>
  </si>
  <si>
    <r>
      <rPr>
        <b/>
        <sz val="13"/>
        <color theme="1"/>
        <rFont val="Calibri"/>
        <family val="2"/>
        <scheme val="minor"/>
      </rPr>
      <t>Step 11.2</t>
    </r>
    <r>
      <rPr>
        <sz val="13"/>
        <color theme="1"/>
        <rFont val="Calibri"/>
        <family val="2"/>
        <scheme val="minor"/>
      </rPr>
      <t xml:space="preserve">| Then calculate the CPM for each Placement ID with the creative type. Using the formula "=IFERROR(B6/J6,"")" in column R to Y. </t>
    </r>
  </si>
  <si>
    <r>
      <rPr>
        <b/>
        <sz val="13"/>
        <color theme="1"/>
        <rFont val="Calibri"/>
        <family val="2"/>
        <scheme val="minor"/>
      </rPr>
      <t>Step 11.3</t>
    </r>
    <r>
      <rPr>
        <sz val="13"/>
        <color theme="1"/>
        <rFont val="Calibri"/>
        <family val="2"/>
        <scheme val="minor"/>
      </rPr>
      <t>| This should answer question 11.</t>
    </r>
  </si>
  <si>
    <r>
      <rPr>
        <b/>
        <sz val="13"/>
        <color theme="1"/>
        <rFont val="Calibri"/>
        <family val="2"/>
        <scheme val="minor"/>
      </rPr>
      <t>Step 12.2</t>
    </r>
    <r>
      <rPr>
        <sz val="13"/>
        <color theme="1"/>
        <rFont val="Calibri"/>
        <family val="2"/>
        <scheme val="minor"/>
      </rPr>
      <t>: Covert the data in "Tab 2" as pivot table, with Cost and Conversions as value and day of week as row.</t>
    </r>
  </si>
  <si>
    <r>
      <rPr>
        <b/>
        <sz val="13"/>
        <color theme="1"/>
        <rFont val="Calibri"/>
        <family val="2"/>
        <scheme val="minor"/>
      </rPr>
      <t>Step 12.3</t>
    </r>
    <r>
      <rPr>
        <sz val="13"/>
        <color theme="1"/>
        <rFont val="Calibri"/>
        <family val="2"/>
        <scheme val="minor"/>
      </rPr>
      <t>| Wednesday for CPA is the lowest and best.</t>
    </r>
  </si>
  <si>
    <r>
      <rPr>
        <b/>
        <sz val="13"/>
        <color theme="1"/>
        <rFont val="Calibri"/>
        <family val="2"/>
        <scheme val="minor"/>
      </rPr>
      <t>Step 12.5</t>
    </r>
    <r>
      <rPr>
        <sz val="13"/>
        <color theme="1"/>
        <rFont val="Calibri"/>
        <family val="2"/>
        <scheme val="minor"/>
      </rPr>
      <t>| Convert the data in "Tab1" as pivot table, with clicks and impressions as value and day of week as row.</t>
    </r>
  </si>
  <si>
    <r>
      <rPr>
        <b/>
        <sz val="13"/>
        <color theme="1"/>
        <rFont val="Calibri"/>
        <family val="2"/>
        <scheme val="minor"/>
      </rPr>
      <t>Step 12.7</t>
    </r>
    <r>
      <rPr>
        <sz val="13"/>
        <color theme="1"/>
        <rFont val="Calibri"/>
        <family val="2"/>
        <scheme val="minor"/>
      </rPr>
      <t>|The answer for question 12 is Saturday for  CTR and Wednesday for CPA.</t>
    </r>
  </si>
  <si>
    <t>Sum of Impressions</t>
  </si>
  <si>
    <t>Sum of Clicks</t>
  </si>
  <si>
    <t xml:space="preserve">189040 CTR </t>
  </si>
  <si>
    <t>189038 CPC</t>
  </si>
  <si>
    <t>189039 CPC</t>
  </si>
  <si>
    <t>189040 CPC</t>
  </si>
  <si>
    <t>189041 CPC</t>
  </si>
  <si>
    <t>189038 CPA</t>
  </si>
  <si>
    <t>189039 CPA</t>
  </si>
  <si>
    <t>189040 CPA</t>
  </si>
  <si>
    <t>189041 CPA</t>
  </si>
  <si>
    <r>
      <rPr>
        <b/>
        <sz val="13"/>
        <color theme="1"/>
        <rFont val="Calibri"/>
        <family val="2"/>
        <scheme val="minor"/>
      </rPr>
      <t>Step 13.0</t>
    </r>
    <r>
      <rPr>
        <sz val="13"/>
        <color theme="1"/>
        <rFont val="Calibri"/>
        <family val="2"/>
        <scheme val="minor"/>
      </rPr>
      <t>| To answer question 13. I would need to get the impressions and clicks into "Tab 2"</t>
    </r>
  </si>
  <si>
    <r>
      <rPr>
        <b/>
        <sz val="13"/>
        <color theme="1"/>
        <rFont val="Calibri"/>
        <family val="2"/>
        <scheme val="minor"/>
      </rPr>
      <t>Step 13.3</t>
    </r>
    <r>
      <rPr>
        <sz val="13"/>
        <color theme="1"/>
        <rFont val="Calibri"/>
        <family val="2"/>
        <scheme val="minor"/>
      </rPr>
      <t>| Then I pivot table the data in "Tab 2" in to "Q13" Sheet.</t>
    </r>
  </si>
  <si>
    <r>
      <rPr>
        <b/>
        <sz val="13"/>
        <color theme="1"/>
        <rFont val="Calibri"/>
        <family val="2"/>
        <scheme val="minor"/>
      </rPr>
      <t>Step 13.4</t>
    </r>
    <r>
      <rPr>
        <sz val="13"/>
        <color theme="1"/>
        <rFont val="Calibri"/>
        <family val="2"/>
        <scheme val="minor"/>
      </rPr>
      <t>| Then I calculate the CPA, CTR and CPC for each Publishers.</t>
    </r>
  </si>
  <si>
    <r>
      <rPr>
        <b/>
        <sz val="13"/>
        <color theme="1"/>
        <rFont val="Calibri"/>
        <family val="2"/>
        <scheme val="minor"/>
      </rPr>
      <t>Step 13.5</t>
    </r>
    <r>
      <rPr>
        <sz val="13"/>
        <color theme="1"/>
        <rFont val="Calibri"/>
        <family val="2"/>
        <scheme val="minor"/>
      </rPr>
      <t>| I uses the CPA formula for columns R to U with "=IFERROR(B5/F5,"")".</t>
    </r>
  </si>
  <si>
    <r>
      <rPr>
        <b/>
        <sz val="13"/>
        <color theme="1"/>
        <rFont val="Calibri"/>
        <family val="2"/>
        <scheme val="minor"/>
      </rPr>
      <t>Step 13.6</t>
    </r>
    <r>
      <rPr>
        <sz val="13"/>
        <color theme="1"/>
        <rFont val="Calibri"/>
        <family val="2"/>
        <scheme val="minor"/>
      </rPr>
      <t>| I uses the CTR formula for column V to Y with "=IFERROR(N5/J5*100,"")".</t>
    </r>
  </si>
  <si>
    <r>
      <rPr>
        <b/>
        <sz val="13"/>
        <color theme="1"/>
        <rFont val="Calibri"/>
        <family val="2"/>
        <scheme val="minor"/>
      </rPr>
      <t>Step 13.7</t>
    </r>
    <r>
      <rPr>
        <sz val="13"/>
        <color theme="1"/>
        <rFont val="Calibri"/>
        <family val="2"/>
        <scheme val="minor"/>
      </rPr>
      <t>| Then uses the CPC formula for column Z to AC with "=IFERROR(B5/N5,"")".</t>
    </r>
  </si>
  <si>
    <r>
      <rPr>
        <b/>
        <sz val="13"/>
        <color theme="1"/>
        <rFont val="Calibri"/>
        <family val="2"/>
        <scheme val="minor"/>
      </rPr>
      <t>Step 13.8</t>
    </r>
    <r>
      <rPr>
        <sz val="13"/>
        <color theme="1"/>
        <rFont val="Calibri"/>
        <family val="2"/>
        <scheme val="minor"/>
      </rPr>
      <t>| This should answer all of question 13.</t>
    </r>
  </si>
  <si>
    <t>Question 14: What, if any, actions would you recommend to those managing the campaign on a dayto-
day basis based on your answers to 1-13?</t>
  </si>
  <si>
    <t>Question 15: What other data, if any, would you wish to obtain from partners to enrich your
analysis?</t>
  </si>
  <si>
    <r>
      <rPr>
        <b/>
        <sz val="13"/>
        <color theme="1"/>
        <rFont val="Calibri"/>
        <family val="2"/>
        <scheme val="minor"/>
      </rPr>
      <t>Step 13</t>
    </r>
    <r>
      <rPr>
        <sz val="13"/>
        <color theme="1"/>
        <rFont val="Calibri"/>
        <family val="2"/>
        <scheme val="minor"/>
      </rPr>
      <t>.1| I would uses SUMIFS for both impressions and clicks.</t>
    </r>
  </si>
  <si>
    <r>
      <rPr>
        <b/>
        <sz val="13"/>
        <color theme="1"/>
        <rFont val="Calibri"/>
        <family val="2"/>
        <scheme val="minor"/>
      </rPr>
      <t>Step 13. 2</t>
    </r>
    <r>
      <rPr>
        <sz val="13"/>
        <color theme="1"/>
        <rFont val="Calibri"/>
        <family val="2"/>
        <scheme val="minor"/>
      </rPr>
      <t>| For impressions it is =SUMIFS('Tab 1'!$F$2:$F$353,'Tab 1'!$D$2:$D$353,'Tab 2'!A2,'Tab 1'!$E$2:$E$353,'Tab 2'!B2)" and clicks it is "=SUMIFS('Tab 1'!$G$2:$G$353,'Tab 1'!$D$2:$D$353,'Tab 2'!A2,'Tab 1'!$E$2:$E$353,'Tab 2'!B2)".</t>
    </r>
  </si>
  <si>
    <t xml:space="preserve">Based in the campaign data given to me and calculated, I would say that mid-July, early August to early September is good for low CPC. </t>
  </si>
  <si>
    <t>Publisher "189039" is the best for low cost CPC.</t>
  </si>
  <si>
    <t xml:space="preserve">Seem like early August to early early September is good for CTR. The best creative is red mobile and blue tablet, more on red mobile. Also for the Baseline, It's only worth it to do it in early August and stop mid August. </t>
  </si>
  <si>
    <t>However, 189040 is good CTR with the conversion. Also it is best to save cost on Wednesday. Not too much different for CTR in weekday.  1809038 seem to be good Publisher that low on cost, but give high earning.</t>
  </si>
  <si>
    <t>Overall, from the data 1809038 is good choice for early August to mid August on mobile red.</t>
  </si>
  <si>
    <t>I would like to know why conversion date is not everday of Q3?</t>
  </si>
  <si>
    <t>Is there a holiday going on in early August?</t>
  </si>
  <si>
    <t>Who are the target audience for the ads?</t>
  </si>
  <si>
    <t>Also would recommend a common format when calculating and comparing data set.</t>
  </si>
  <si>
    <t>While I did most of the calculation on Excel, the chart can be better with Tableau. Also maybe uses SQL because I notice "Tab 1" and "Tab 3" are connected.</t>
  </si>
  <si>
    <t>Since I don't know the age range or gender.</t>
  </si>
  <si>
    <t>August seem to be a good time, but is for end Summer deal or Autumn deal?</t>
  </si>
  <si>
    <t>Also since the campaign is on the company's website. It should include the computer. Since the data only mention tablet and mobile.</t>
  </si>
  <si>
    <t>Another thing I would like to know if there can be a correlation between university student and acquistion? Since it seem like it may take place when student are beginning their semester.</t>
  </si>
  <si>
    <t>When I mean connected, "Tab 3" have the primary key for "Creative Name" and "Tab 1" have a foreign key. This is term I learn from using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</si>
</sst>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6" x14ac:knownFonts="1">
    <font>
      <sz val="13"/>
      <color theme="1"/>
      <name val="Calibri"/>
      <family val="2"/>
      <scheme val="minor"/>
    </font>
    <font>
      <sz val="13"/>
      <color theme="1"/>
      <name val="Calibri"/>
      <family val="2"/>
      <scheme val="minor"/>
    </font>
    <font>
      <u/>
      <sz val="13"/>
      <color theme="10"/>
      <name val="Calibri"/>
      <family val="2"/>
      <scheme val="minor"/>
    </font>
    <font>
      <u/>
      <sz val="13"/>
      <color theme="11"/>
      <name val="Calibri"/>
      <family val="2"/>
      <scheme val="minor"/>
    </font>
    <font>
      <b/>
      <sz val="13"/>
      <color theme="1"/>
      <name val="Calibri"/>
      <family val="2"/>
      <scheme val="minor"/>
    </font>
    <font>
      <b/>
      <sz val="13"/>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rgb="FF0070C0"/>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theme="0"/>
        <bgColor indexed="64"/>
      </patternFill>
    </fill>
    <fill>
      <patternFill patternType="solid">
        <fgColor rgb="FF92D050"/>
        <bgColor theme="6" tint="-0.249977111117893"/>
      </patternFill>
    </fill>
    <fill>
      <patternFill patternType="solid">
        <fgColor rgb="FF00B050"/>
        <bgColor indexed="64"/>
      </patternFill>
    </fill>
    <fill>
      <patternFill patternType="solid">
        <fgColor rgb="FF7030A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theme="6" tint="0.79998168889431442"/>
      </bottom>
      <diagonal/>
    </border>
    <border>
      <left/>
      <right/>
      <top style="thin">
        <color theme="6" tint="0.79998168889431442"/>
      </top>
      <bottom style="thin">
        <color theme="6" tint="0.79998168889431442"/>
      </bottom>
      <diagonal/>
    </border>
    <border>
      <left/>
      <right/>
      <top/>
      <bottom style="thin">
        <color indexed="64"/>
      </bottom>
      <diagonal/>
    </border>
  </borders>
  <cellStyleXfs count="190">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1">
    <xf numFmtId="0" fontId="0" fillId="0" borderId="0" xfId="0"/>
    <xf numFmtId="164" fontId="0" fillId="0" borderId="0" xfId="1" applyNumberFormat="1" applyFont="1"/>
    <xf numFmtId="164" fontId="0" fillId="0" borderId="0" xfId="1" applyNumberFormat="1" applyFont="1" applyFill="1" applyBorder="1"/>
    <xf numFmtId="0" fontId="4" fillId="2" borderId="1" xfId="0" applyFont="1" applyFill="1" applyBorder="1" applyAlignment="1">
      <alignment wrapText="1"/>
    </xf>
    <xf numFmtId="0" fontId="4" fillId="2" borderId="0" xfId="0" applyFont="1" applyFill="1" applyAlignment="1">
      <alignment wrapText="1"/>
    </xf>
    <xf numFmtId="14" fontId="4" fillId="2" borderId="0" xfId="0" applyNumberFormat="1" applyFont="1" applyFill="1" applyAlignment="1">
      <alignment wrapText="1"/>
    </xf>
    <xf numFmtId="14" fontId="0" fillId="0" borderId="0" xfId="0" applyNumberFormat="1"/>
    <xf numFmtId="3" fontId="0" fillId="0" borderId="0" xfId="0" applyNumberFormat="1"/>
    <xf numFmtId="8" fontId="0" fillId="0" borderId="0" xfId="0" applyNumberFormat="1"/>
    <xf numFmtId="0" fontId="4" fillId="2" borderId="0" xfId="0" applyFont="1" applyFill="1"/>
    <xf numFmtId="0" fontId="4" fillId="0" borderId="0" xfId="0" applyFont="1"/>
    <xf numFmtId="0" fontId="4" fillId="3" borderId="0" xfId="0" applyFont="1" applyFill="1"/>
    <xf numFmtId="4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44" fontId="0" fillId="0" borderId="0" xfId="0" pivotButton="1" applyNumberFormat="1"/>
    <xf numFmtId="44" fontId="0" fillId="0" borderId="0" xfId="0" applyNumberFormat="1" applyAlignment="1">
      <alignment horizontal="left"/>
    </xf>
    <xf numFmtId="0" fontId="0" fillId="0" borderId="4" xfId="0" applyBorder="1"/>
    <xf numFmtId="0" fontId="4" fillId="2" borderId="4" xfId="0" applyFont="1" applyFill="1" applyBorder="1" applyAlignment="1">
      <alignment wrapText="1"/>
    </xf>
    <xf numFmtId="14" fontId="4" fillId="2" borderId="4" xfId="0" applyNumberFormat="1" applyFont="1" applyFill="1" applyBorder="1" applyAlignment="1">
      <alignment wrapText="1"/>
    </xf>
    <xf numFmtId="0" fontId="4" fillId="2" borderId="4" xfId="0" applyFont="1" applyFill="1" applyBorder="1"/>
    <xf numFmtId="0" fontId="0" fillId="0" borderId="0" xfId="0" applyAlignment="1">
      <alignment horizontal="right"/>
    </xf>
    <xf numFmtId="44" fontId="0" fillId="0" borderId="0" xfId="188" applyFont="1"/>
    <xf numFmtId="44" fontId="4" fillId="2" borderId="0" xfId="188" applyFont="1" applyFill="1"/>
    <xf numFmtId="44" fontId="0" fillId="0" borderId="3" xfId="188" applyFont="1" applyBorder="1"/>
    <xf numFmtId="0" fontId="0" fillId="0" borderId="0" xfId="0" applyNumberFormat="1"/>
    <xf numFmtId="0" fontId="4" fillId="4" borderId="0" xfId="0" applyFont="1" applyFill="1"/>
    <xf numFmtId="0" fontId="4" fillId="5" borderId="0" xfId="0" applyNumberFormat="1" applyFont="1" applyFill="1"/>
    <xf numFmtId="0" fontId="4" fillId="6" borderId="0" xfId="0" applyNumberFormat="1" applyFont="1" applyFill="1"/>
    <xf numFmtId="0" fontId="4" fillId="7" borderId="0" xfId="0" applyNumberFormat="1" applyFont="1" applyFill="1"/>
    <xf numFmtId="0" fontId="4" fillId="8" borderId="0" xfId="0" applyNumberFormat="1" applyFont="1" applyFill="1"/>
    <xf numFmtId="0" fontId="4" fillId="2" borderId="0" xfId="0" applyNumberFormat="1" applyFont="1" applyFill="1"/>
    <xf numFmtId="0" fontId="5" fillId="10" borderId="2" xfId="0" applyNumberFormat="1" applyFont="1" applyFill="1" applyBorder="1"/>
    <xf numFmtId="0" fontId="4" fillId="7" borderId="0" xfId="0" applyFont="1" applyFill="1"/>
    <xf numFmtId="0" fontId="0" fillId="11" borderId="0" xfId="0" applyFill="1"/>
    <xf numFmtId="0" fontId="4" fillId="11" borderId="0" xfId="0" applyFont="1" applyFill="1"/>
    <xf numFmtId="0" fontId="0" fillId="6" borderId="0" xfId="0" applyFill="1"/>
    <xf numFmtId="0" fontId="4" fillId="6" borderId="0" xfId="0" applyFont="1" applyFill="1"/>
    <xf numFmtId="0" fontId="4" fillId="12" borderId="0" xfId="0" applyFont="1" applyFill="1"/>
    <xf numFmtId="0" fontId="4" fillId="5" borderId="0" xfId="0" applyFont="1" applyFill="1"/>
    <xf numFmtId="0" fontId="4" fillId="13" borderId="0" xfId="0" applyFont="1" applyFill="1"/>
    <xf numFmtId="0" fontId="4" fillId="14" borderId="0" xfId="0" applyFont="1" applyFill="1"/>
    <xf numFmtId="0" fontId="0" fillId="4" borderId="0" xfId="0" applyFill="1"/>
    <xf numFmtId="0" fontId="4" fillId="0" borderId="0" xfId="0" applyFont="1" applyAlignment="1"/>
    <xf numFmtId="0" fontId="0" fillId="5" borderId="0" xfId="0" applyFill="1"/>
    <xf numFmtId="0" fontId="4" fillId="8" borderId="0" xfId="0" applyFont="1" applyFill="1"/>
    <xf numFmtId="0" fontId="0" fillId="8" borderId="0" xfId="0" applyFill="1"/>
    <xf numFmtId="0" fontId="4" fillId="15" borderId="0" xfId="0" applyFont="1" applyFill="1"/>
    <xf numFmtId="9" fontId="0" fillId="0" borderId="0" xfId="189" applyFont="1"/>
    <xf numFmtId="44" fontId="0" fillId="9" borderId="3" xfId="188" applyFont="1" applyFill="1" applyBorder="1" applyAlignment="1">
      <alignment horizontal="right"/>
    </xf>
  </cellXfs>
  <cellStyles count="190">
    <cellStyle name="Comma" xfId="1" builtinId="3"/>
    <cellStyle name="Currency" xfId="188"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Normal" xfId="0" builtinId="0"/>
    <cellStyle name="Percent" xfId="189" builtinId="5"/>
  </cellStyles>
  <dxfs count="21">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ABC</a:t>
            </a:r>
            <a:r>
              <a:rPr lang="en-US" sz="2400" baseline="0"/>
              <a:t> Inc's 2015 Q3 CPC Report</a:t>
            </a:r>
            <a:endParaRPr lang="en-US" sz="2400"/>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CPC</c:v>
          </c:tx>
          <c:spPr>
            <a:ln w="34925" cap="rnd">
              <a:solidFill>
                <a:schemeClr val="accent1"/>
              </a:solidFill>
              <a:round/>
            </a:ln>
            <a:effectLst>
              <a:outerShdw blurRad="40000" dist="23000" dir="5400000" rotWithShape="0">
                <a:srgbClr val="000000">
                  <a:alpha val="35000"/>
                </a:srgbClr>
              </a:outerShdw>
            </a:effectLst>
          </c:spPr>
          <c:marker>
            <c:symbol val="none"/>
          </c:marker>
          <c:cat>
            <c:numRef>
              <c:f>'Q2'!$A$3:$A$90</c:f>
              <c:numCache>
                <c:formatCode>m/d/yyyy</c:formatCode>
                <c:ptCount val="88"/>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pt idx="31">
                  <c:v>42217</c:v>
                </c:pt>
                <c:pt idx="32">
                  <c:v>42218</c:v>
                </c:pt>
                <c:pt idx="33">
                  <c:v>42219</c:v>
                </c:pt>
                <c:pt idx="34">
                  <c:v>42220</c:v>
                </c:pt>
                <c:pt idx="35">
                  <c:v>42221</c:v>
                </c:pt>
                <c:pt idx="36">
                  <c:v>42222</c:v>
                </c:pt>
                <c:pt idx="37">
                  <c:v>42223</c:v>
                </c:pt>
                <c:pt idx="38">
                  <c:v>42224</c:v>
                </c:pt>
                <c:pt idx="39">
                  <c:v>42225</c:v>
                </c:pt>
                <c:pt idx="40">
                  <c:v>42226</c:v>
                </c:pt>
                <c:pt idx="41">
                  <c:v>42227</c:v>
                </c:pt>
                <c:pt idx="42">
                  <c:v>42228</c:v>
                </c:pt>
                <c:pt idx="43">
                  <c:v>42229</c:v>
                </c:pt>
                <c:pt idx="44">
                  <c:v>42230</c:v>
                </c:pt>
                <c:pt idx="45">
                  <c:v>42231</c:v>
                </c:pt>
                <c:pt idx="46">
                  <c:v>42232</c:v>
                </c:pt>
                <c:pt idx="47">
                  <c:v>42233</c:v>
                </c:pt>
                <c:pt idx="48">
                  <c:v>42234</c:v>
                </c:pt>
                <c:pt idx="49">
                  <c:v>42235</c:v>
                </c:pt>
                <c:pt idx="50">
                  <c:v>42236</c:v>
                </c:pt>
                <c:pt idx="51">
                  <c:v>42237</c:v>
                </c:pt>
                <c:pt idx="52">
                  <c:v>42238</c:v>
                </c:pt>
                <c:pt idx="53">
                  <c:v>42239</c:v>
                </c:pt>
                <c:pt idx="54">
                  <c:v>42240</c:v>
                </c:pt>
                <c:pt idx="55">
                  <c:v>42241</c:v>
                </c:pt>
                <c:pt idx="56">
                  <c:v>42242</c:v>
                </c:pt>
                <c:pt idx="57">
                  <c:v>42243</c:v>
                </c:pt>
                <c:pt idx="58">
                  <c:v>42244</c:v>
                </c:pt>
                <c:pt idx="59">
                  <c:v>42245</c:v>
                </c:pt>
                <c:pt idx="60">
                  <c:v>42246</c:v>
                </c:pt>
                <c:pt idx="61">
                  <c:v>42247</c:v>
                </c:pt>
                <c:pt idx="62">
                  <c:v>42248</c:v>
                </c:pt>
                <c:pt idx="63">
                  <c:v>42249</c:v>
                </c:pt>
                <c:pt idx="64">
                  <c:v>42250</c:v>
                </c:pt>
                <c:pt idx="65">
                  <c:v>42251</c:v>
                </c:pt>
                <c:pt idx="66">
                  <c:v>42252</c:v>
                </c:pt>
                <c:pt idx="67">
                  <c:v>42253</c:v>
                </c:pt>
                <c:pt idx="68">
                  <c:v>42254</c:v>
                </c:pt>
                <c:pt idx="69">
                  <c:v>42255</c:v>
                </c:pt>
                <c:pt idx="70">
                  <c:v>42256</c:v>
                </c:pt>
                <c:pt idx="71">
                  <c:v>42257</c:v>
                </c:pt>
                <c:pt idx="72">
                  <c:v>42258</c:v>
                </c:pt>
                <c:pt idx="73">
                  <c:v>42259</c:v>
                </c:pt>
                <c:pt idx="74">
                  <c:v>42260</c:v>
                </c:pt>
                <c:pt idx="75">
                  <c:v>42261</c:v>
                </c:pt>
                <c:pt idx="76">
                  <c:v>42262</c:v>
                </c:pt>
                <c:pt idx="77">
                  <c:v>42263</c:v>
                </c:pt>
                <c:pt idx="78">
                  <c:v>42264</c:v>
                </c:pt>
                <c:pt idx="79">
                  <c:v>42265</c:v>
                </c:pt>
                <c:pt idx="80">
                  <c:v>42266</c:v>
                </c:pt>
                <c:pt idx="81">
                  <c:v>42267</c:v>
                </c:pt>
                <c:pt idx="82">
                  <c:v>42268</c:v>
                </c:pt>
                <c:pt idx="83">
                  <c:v>42269</c:v>
                </c:pt>
                <c:pt idx="84">
                  <c:v>42270</c:v>
                </c:pt>
                <c:pt idx="85">
                  <c:v>42271</c:v>
                </c:pt>
                <c:pt idx="86">
                  <c:v>42272</c:v>
                </c:pt>
                <c:pt idx="87">
                  <c:v>42273</c:v>
                </c:pt>
              </c:numCache>
            </c:numRef>
          </c:cat>
          <c:val>
            <c:numRef>
              <c:f>'Q2'!$D$3:$D$91</c:f>
              <c:numCache>
                <c:formatCode>_("$"* #,##0.00_);_("$"* \(#,##0.00\);_("$"* "-"??_);_(@_)</c:formatCode>
                <c:ptCount val="89"/>
                <c:pt idx="0">
                  <c:v>1.8209677419354837</c:v>
                </c:pt>
                <c:pt idx="1">
                  <c:v>1.1619565217391303</c:v>
                </c:pt>
                <c:pt idx="2">
                  <c:v>0.54565972222222225</c:v>
                </c:pt>
                <c:pt idx="3">
                  <c:v>0.44448484848484848</c:v>
                </c:pt>
                <c:pt idx="4">
                  <c:v>0.50516025641025641</c:v>
                </c:pt>
                <c:pt idx="5">
                  <c:v>0.34858974358974359</c:v>
                </c:pt>
                <c:pt idx="6">
                  <c:v>0.5149038461538461</c:v>
                </c:pt>
                <c:pt idx="7">
                  <c:v>0.40454838709677421</c:v>
                </c:pt>
                <c:pt idx="8">
                  <c:v>0.48663865546218482</c:v>
                </c:pt>
                <c:pt idx="9">
                  <c:v>0.41108695652173916</c:v>
                </c:pt>
                <c:pt idx="10">
                  <c:v>0.49446405228758167</c:v>
                </c:pt>
                <c:pt idx="11">
                  <c:v>0.5607161458333334</c:v>
                </c:pt>
                <c:pt idx="12">
                  <c:v>0.51554044117647058</c:v>
                </c:pt>
                <c:pt idx="13">
                  <c:v>0.43704520697167754</c:v>
                </c:pt>
                <c:pt idx="14">
                  <c:v>0.45881903143585384</c:v>
                </c:pt>
                <c:pt idx="15">
                  <c:v>0.46411512027491408</c:v>
                </c:pt>
                <c:pt idx="16">
                  <c:v>0.42427729772191675</c:v>
                </c:pt>
                <c:pt idx="17">
                  <c:v>0.40746037735849056</c:v>
                </c:pt>
                <c:pt idx="18">
                  <c:v>0.38425213675213676</c:v>
                </c:pt>
                <c:pt idx="19">
                  <c:v>0.41565050038491153</c:v>
                </c:pt>
                <c:pt idx="20">
                  <c:v>0.43687449392712546</c:v>
                </c:pt>
                <c:pt idx="21">
                  <c:v>0.44263374485596707</c:v>
                </c:pt>
                <c:pt idx="22">
                  <c:v>0.58284174702212133</c:v>
                </c:pt>
                <c:pt idx="23">
                  <c:v>0.60760171306209854</c:v>
                </c:pt>
                <c:pt idx="24">
                  <c:v>0.70534274193548385</c:v>
                </c:pt>
                <c:pt idx="25">
                  <c:v>0.66858997584541058</c:v>
                </c:pt>
                <c:pt idx="26">
                  <c:v>0.75069993069993068</c:v>
                </c:pt>
                <c:pt idx="27">
                  <c:v>1.1249621212121212</c:v>
                </c:pt>
                <c:pt idx="28">
                  <c:v>0.73542239685658151</c:v>
                </c:pt>
                <c:pt idx="29">
                  <c:v>0.36298371335504881</c:v>
                </c:pt>
                <c:pt idx="30">
                  <c:v>0.33353647553287308</c:v>
                </c:pt>
                <c:pt idx="31">
                  <c:v>0.36993179433368312</c:v>
                </c:pt>
                <c:pt idx="32">
                  <c:v>0.36896248085758032</c:v>
                </c:pt>
                <c:pt idx="33">
                  <c:v>0.35009433962264147</c:v>
                </c:pt>
                <c:pt idx="34">
                  <c:v>0.20936545639633525</c:v>
                </c:pt>
                <c:pt idx="35">
                  <c:v>0.38138699690402478</c:v>
                </c:pt>
                <c:pt idx="36">
                  <c:v>0.5696703296703296</c:v>
                </c:pt>
                <c:pt idx="37">
                  <c:v>0.40230232558139539</c:v>
                </c:pt>
                <c:pt idx="38">
                  <c:v>0.37588150289017341</c:v>
                </c:pt>
                <c:pt idx="39">
                  <c:v>0.39210407239819001</c:v>
                </c:pt>
                <c:pt idx="40">
                  <c:v>0.47681818181818181</c:v>
                </c:pt>
                <c:pt idx="41">
                  <c:v>0.38957031250000002</c:v>
                </c:pt>
                <c:pt idx="42">
                  <c:v>0.37901041666666668</c:v>
                </c:pt>
                <c:pt idx="43">
                  <c:v>0.4394072447859495</c:v>
                </c:pt>
                <c:pt idx="44">
                  <c:v>0.46565774155995343</c:v>
                </c:pt>
                <c:pt idx="45">
                  <c:v>0.3927009803921569</c:v>
                </c:pt>
                <c:pt idx="46">
                  <c:v>0.47561831153388823</c:v>
                </c:pt>
                <c:pt idx="47">
                  <c:v>0.46169745958429559</c:v>
                </c:pt>
                <c:pt idx="48">
                  <c:v>0.38168255481410873</c:v>
                </c:pt>
                <c:pt idx="49">
                  <c:v>0.45658079625292736</c:v>
                </c:pt>
                <c:pt idx="50">
                  <c:v>0.46430357142857143</c:v>
                </c:pt>
                <c:pt idx="51">
                  <c:v>0.51244415243101182</c:v>
                </c:pt>
                <c:pt idx="52">
                  <c:v>0.56211095100864561</c:v>
                </c:pt>
                <c:pt idx="53">
                  <c:v>0.57607828655834559</c:v>
                </c:pt>
                <c:pt idx="54">
                  <c:v>0.52499340369393144</c:v>
                </c:pt>
                <c:pt idx="55">
                  <c:v>0.46920400943396223</c:v>
                </c:pt>
                <c:pt idx="56">
                  <c:v>0.40475584944048831</c:v>
                </c:pt>
                <c:pt idx="57">
                  <c:v>0.37252340823970032</c:v>
                </c:pt>
                <c:pt idx="58">
                  <c:v>0.32199838187702262</c:v>
                </c:pt>
                <c:pt idx="59">
                  <c:v>0.30345655487804879</c:v>
                </c:pt>
                <c:pt idx="60">
                  <c:v>0.33619932432432437</c:v>
                </c:pt>
                <c:pt idx="61">
                  <c:v>0.3396501706484642</c:v>
                </c:pt>
                <c:pt idx="62">
                  <c:v>0.38635922330097089</c:v>
                </c:pt>
                <c:pt idx="63">
                  <c:v>0.69779569892473126</c:v>
                </c:pt>
                <c:pt idx="64">
                  <c:v>0.47662470023980813</c:v>
                </c:pt>
                <c:pt idx="65">
                  <c:v>0.34077777777777774</c:v>
                </c:pt>
                <c:pt idx="66">
                  <c:v>0.29230741012472489</c:v>
                </c:pt>
                <c:pt idx="67">
                  <c:v>0.44631165919282512</c:v>
                </c:pt>
                <c:pt idx="68">
                  <c:v>0.49937264742785448</c:v>
                </c:pt>
                <c:pt idx="69">
                  <c:v>0.47196915776986953</c:v>
                </c:pt>
                <c:pt idx="70">
                  <c:v>0.42843952483801295</c:v>
                </c:pt>
                <c:pt idx="71">
                  <c:v>0.4495146726862303</c:v>
                </c:pt>
                <c:pt idx="72">
                  <c:v>0.51348387096774195</c:v>
                </c:pt>
                <c:pt idx="73">
                  <c:v>0.41194616977225673</c:v>
                </c:pt>
                <c:pt idx="74">
                  <c:v>0.4300106496272631</c:v>
                </c:pt>
                <c:pt idx="75">
                  <c:v>0.76677419354838716</c:v>
                </c:pt>
                <c:pt idx="76">
                  <c:v>0.57795845272206303</c:v>
                </c:pt>
                <c:pt idx="77">
                  <c:v>0.29991140215716489</c:v>
                </c:pt>
                <c:pt idx="78">
                  <c:v>0.38747816593886464</c:v>
                </c:pt>
                <c:pt idx="79">
                  <c:v>0.69660919540229882</c:v>
                </c:pt>
                <c:pt idx="80">
                  <c:v>0.76435294117647057</c:v>
                </c:pt>
                <c:pt idx="81">
                  <c:v>0.63818181818181818</c:v>
                </c:pt>
                <c:pt idx="82">
                  <c:v>0.96598837209302324</c:v>
                </c:pt>
                <c:pt idx="83">
                  <c:v>0.98971428571428577</c:v>
                </c:pt>
                <c:pt idx="84">
                  <c:v>0.76438202247191012</c:v>
                </c:pt>
                <c:pt idx="85">
                  <c:v>1.06546875</c:v>
                </c:pt>
                <c:pt idx="86">
                  <c:v>0.99936363636363645</c:v>
                </c:pt>
                <c:pt idx="87">
                  <c:v>0.45428571428571424</c:v>
                </c:pt>
                <c:pt idx="88">
                  <c:v>0.45055596802821307</c:v>
                </c:pt>
              </c:numCache>
            </c:numRef>
          </c:val>
          <c:smooth val="0"/>
          <c:extLst>
            <c:ext xmlns:c16="http://schemas.microsoft.com/office/drawing/2014/chart" uri="{C3380CC4-5D6E-409C-BE32-E72D297353CC}">
              <c16:uniqueId val="{00000001-3273-469B-8748-FF72B539991E}"/>
            </c:ext>
          </c:extLst>
        </c:ser>
        <c:dLbls>
          <c:showLegendKey val="0"/>
          <c:showVal val="0"/>
          <c:showCatName val="0"/>
          <c:showSerName val="0"/>
          <c:showPercent val="0"/>
          <c:showBubbleSize val="0"/>
        </c:dLbls>
        <c:smooth val="0"/>
        <c:axId val="1507483375"/>
        <c:axId val="149398191"/>
      </c:lineChart>
      <c:dateAx>
        <c:axId val="1507483375"/>
        <c:scaling>
          <c:orientation val="minMax"/>
        </c:scaling>
        <c:delete val="0"/>
        <c:axPos val="b"/>
        <c:title>
          <c:tx>
            <c:rich>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US" sz="1600"/>
                  <a:t>Date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398191"/>
        <c:crosses val="autoZero"/>
        <c:auto val="1"/>
        <c:lblOffset val="100"/>
        <c:baseTimeUnit val="days"/>
      </c:dateAx>
      <c:valAx>
        <c:axId val="1493981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CPC</a:t>
                </a:r>
                <a:r>
                  <a:rPr lang="en-US" baseline="0"/>
                  <a:t> Vaule in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748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ABC</a:t>
            </a:r>
            <a:r>
              <a:rPr lang="en-US" sz="2400" baseline="0"/>
              <a:t> Inc's 2015 Q3 CTR Report</a:t>
            </a:r>
            <a:endParaRPr lang="en-US" sz="2400"/>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CTR</c:v>
          </c:tx>
          <c:spPr>
            <a:ln w="34925" cap="rnd">
              <a:solidFill>
                <a:schemeClr val="accent1"/>
              </a:solidFill>
              <a:round/>
            </a:ln>
            <a:effectLst>
              <a:outerShdw blurRad="40000" dist="23000" dir="5400000" rotWithShape="0">
                <a:srgbClr val="000000">
                  <a:alpha val="35000"/>
                </a:srgbClr>
              </a:outerShdw>
            </a:effectLst>
          </c:spPr>
          <c:marker>
            <c:symbol val="none"/>
          </c:marker>
          <c:cat>
            <c:numRef>
              <c:f>'Q5'!$A$3:$A$90</c:f>
              <c:numCache>
                <c:formatCode>m/d/yyyy</c:formatCode>
                <c:ptCount val="88"/>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pt idx="31">
                  <c:v>42217</c:v>
                </c:pt>
                <c:pt idx="32">
                  <c:v>42218</c:v>
                </c:pt>
                <c:pt idx="33">
                  <c:v>42219</c:v>
                </c:pt>
                <c:pt idx="34">
                  <c:v>42220</c:v>
                </c:pt>
                <c:pt idx="35">
                  <c:v>42221</c:v>
                </c:pt>
                <c:pt idx="36">
                  <c:v>42222</c:v>
                </c:pt>
                <c:pt idx="37">
                  <c:v>42223</c:v>
                </c:pt>
                <c:pt idx="38">
                  <c:v>42224</c:v>
                </c:pt>
                <c:pt idx="39">
                  <c:v>42225</c:v>
                </c:pt>
                <c:pt idx="40">
                  <c:v>42226</c:v>
                </c:pt>
                <c:pt idx="41">
                  <c:v>42227</c:v>
                </c:pt>
                <c:pt idx="42">
                  <c:v>42228</c:v>
                </c:pt>
                <c:pt idx="43">
                  <c:v>42229</c:v>
                </c:pt>
                <c:pt idx="44">
                  <c:v>42230</c:v>
                </c:pt>
                <c:pt idx="45">
                  <c:v>42231</c:v>
                </c:pt>
                <c:pt idx="46">
                  <c:v>42232</c:v>
                </c:pt>
                <c:pt idx="47">
                  <c:v>42233</c:v>
                </c:pt>
                <c:pt idx="48">
                  <c:v>42234</c:v>
                </c:pt>
                <c:pt idx="49">
                  <c:v>42235</c:v>
                </c:pt>
                <c:pt idx="50">
                  <c:v>42236</c:v>
                </c:pt>
                <c:pt idx="51">
                  <c:v>42237</c:v>
                </c:pt>
                <c:pt idx="52">
                  <c:v>42238</c:v>
                </c:pt>
                <c:pt idx="53">
                  <c:v>42239</c:v>
                </c:pt>
                <c:pt idx="54">
                  <c:v>42240</c:v>
                </c:pt>
                <c:pt idx="55">
                  <c:v>42241</c:v>
                </c:pt>
                <c:pt idx="56">
                  <c:v>42242</c:v>
                </c:pt>
                <c:pt idx="57">
                  <c:v>42243</c:v>
                </c:pt>
                <c:pt idx="58">
                  <c:v>42244</c:v>
                </c:pt>
                <c:pt idx="59">
                  <c:v>42245</c:v>
                </c:pt>
                <c:pt idx="60">
                  <c:v>42246</c:v>
                </c:pt>
                <c:pt idx="61">
                  <c:v>42247</c:v>
                </c:pt>
                <c:pt idx="62">
                  <c:v>42248</c:v>
                </c:pt>
                <c:pt idx="63">
                  <c:v>42249</c:v>
                </c:pt>
                <c:pt idx="64">
                  <c:v>42250</c:v>
                </c:pt>
                <c:pt idx="65">
                  <c:v>42251</c:v>
                </c:pt>
                <c:pt idx="66">
                  <c:v>42252</c:v>
                </c:pt>
                <c:pt idx="67">
                  <c:v>42253</c:v>
                </c:pt>
                <c:pt idx="68">
                  <c:v>42254</c:v>
                </c:pt>
                <c:pt idx="69">
                  <c:v>42255</c:v>
                </c:pt>
                <c:pt idx="70">
                  <c:v>42256</c:v>
                </c:pt>
                <c:pt idx="71">
                  <c:v>42257</c:v>
                </c:pt>
                <c:pt idx="72">
                  <c:v>42258</c:v>
                </c:pt>
                <c:pt idx="73">
                  <c:v>42259</c:v>
                </c:pt>
                <c:pt idx="74">
                  <c:v>42260</c:v>
                </c:pt>
                <c:pt idx="75">
                  <c:v>42261</c:v>
                </c:pt>
                <c:pt idx="76">
                  <c:v>42262</c:v>
                </c:pt>
                <c:pt idx="77">
                  <c:v>42263</c:v>
                </c:pt>
                <c:pt idx="78">
                  <c:v>42264</c:v>
                </c:pt>
                <c:pt idx="79">
                  <c:v>42265</c:v>
                </c:pt>
                <c:pt idx="80">
                  <c:v>42266</c:v>
                </c:pt>
                <c:pt idx="81">
                  <c:v>42267</c:v>
                </c:pt>
                <c:pt idx="82">
                  <c:v>42268</c:v>
                </c:pt>
                <c:pt idx="83">
                  <c:v>42269</c:v>
                </c:pt>
                <c:pt idx="84">
                  <c:v>42270</c:v>
                </c:pt>
                <c:pt idx="85">
                  <c:v>42271</c:v>
                </c:pt>
                <c:pt idx="86">
                  <c:v>42272</c:v>
                </c:pt>
                <c:pt idx="87">
                  <c:v>42273</c:v>
                </c:pt>
              </c:numCache>
            </c:numRef>
          </c:cat>
          <c:val>
            <c:numRef>
              <c:f>'Q5'!$D$3:$D$90</c:f>
              <c:numCache>
                <c:formatCode>0%</c:formatCode>
                <c:ptCount val="88"/>
                <c:pt idx="0">
                  <c:v>0.27457927369353408</c:v>
                </c:pt>
                <c:pt idx="1">
                  <c:v>0.43030869971936386</c:v>
                </c:pt>
                <c:pt idx="2">
                  <c:v>0.91632198536430154</c:v>
                </c:pt>
                <c:pt idx="3">
                  <c:v>1.1248977365694028</c:v>
                </c:pt>
                <c:pt idx="4">
                  <c:v>0.98978491212486519</c:v>
                </c:pt>
                <c:pt idx="5">
                  <c:v>1.4343508642883414</c:v>
                </c:pt>
                <c:pt idx="6">
                  <c:v>0.97105508870214752</c:v>
                </c:pt>
                <c:pt idx="7">
                  <c:v>1.2359460968024878</c:v>
                </c:pt>
                <c:pt idx="8">
                  <c:v>1.0274563978587463</c:v>
                </c:pt>
                <c:pt idx="9">
                  <c:v>1.2162876784769965</c:v>
                </c:pt>
                <c:pt idx="10">
                  <c:v>1.0111958547579079</c:v>
                </c:pt>
                <c:pt idx="11">
                  <c:v>0.89171678703295165</c:v>
                </c:pt>
                <c:pt idx="12">
                  <c:v>0.96985601916891895</c:v>
                </c:pt>
                <c:pt idx="13">
                  <c:v>1.144046409900114</c:v>
                </c:pt>
                <c:pt idx="14">
                  <c:v>1.0897542729107641</c:v>
                </c:pt>
                <c:pt idx="15">
                  <c:v>1.0773189197193789</c:v>
                </c:pt>
                <c:pt idx="16">
                  <c:v>1.1784745558733951</c:v>
                </c:pt>
                <c:pt idx="17">
                  <c:v>1.2271131815108773</c:v>
                </c:pt>
                <c:pt idx="18">
                  <c:v>1.3012289384418618</c:v>
                </c:pt>
                <c:pt idx="19">
                  <c:v>1.2029337136295446</c:v>
                </c:pt>
                <c:pt idx="20">
                  <c:v>1.1444934573896282</c:v>
                </c:pt>
                <c:pt idx="21">
                  <c:v>1.129602082558572</c:v>
                </c:pt>
                <c:pt idx="22">
                  <c:v>0.85786579728480361</c:v>
                </c:pt>
                <c:pt idx="23">
                  <c:v>0.82290748898678423</c:v>
                </c:pt>
                <c:pt idx="24">
                  <c:v>0.70887523224238957</c:v>
                </c:pt>
                <c:pt idx="25">
                  <c:v>0.74784250147897602</c:v>
                </c:pt>
                <c:pt idx="26">
                  <c:v>0.66604508612890723</c:v>
                </c:pt>
                <c:pt idx="27">
                  <c:v>0.4444594094077241</c:v>
                </c:pt>
                <c:pt idx="28">
                  <c:v>0.67988138808003629</c:v>
                </c:pt>
                <c:pt idx="29">
                  <c:v>1.3774722710793639</c:v>
                </c:pt>
                <c:pt idx="30">
                  <c:v>1.4990864168639346</c:v>
                </c:pt>
                <c:pt idx="31">
                  <c:v>1.3516005049000837</c:v>
                </c:pt>
                <c:pt idx="32">
                  <c:v>1.3551513390679961</c:v>
                </c:pt>
                <c:pt idx="33">
                  <c:v>1.4281864726488818</c:v>
                </c:pt>
                <c:pt idx="34">
                  <c:v>2.3881685575364671</c:v>
                </c:pt>
                <c:pt idx="35">
                  <c:v>1.3110043186024611</c:v>
                </c:pt>
                <c:pt idx="36">
                  <c:v>0.87770061728395066</c:v>
                </c:pt>
                <c:pt idx="37">
                  <c:v>1.2428464073067806</c:v>
                </c:pt>
                <c:pt idx="38">
                  <c:v>1.3302064511168352</c:v>
                </c:pt>
                <c:pt idx="39">
                  <c:v>1.2751716577231551</c:v>
                </c:pt>
                <c:pt idx="40">
                  <c:v>1.0486177311725453</c:v>
                </c:pt>
                <c:pt idx="41">
                  <c:v>1.2834653564624485</c:v>
                </c:pt>
                <c:pt idx="42">
                  <c:v>1.3192249553387385</c:v>
                </c:pt>
                <c:pt idx="43">
                  <c:v>1.1378965775668248</c:v>
                </c:pt>
                <c:pt idx="44">
                  <c:v>1.07375</c:v>
                </c:pt>
                <c:pt idx="45">
                  <c:v>1.2732333886732159</c:v>
                </c:pt>
                <c:pt idx="46">
                  <c:v>1.0512631407892599</c:v>
                </c:pt>
                <c:pt idx="47">
                  <c:v>1.0829602581096966</c:v>
                </c:pt>
                <c:pt idx="48">
                  <c:v>1.3099891354571225</c:v>
                </c:pt>
                <c:pt idx="49">
                  <c:v>1.0950964300369306</c:v>
                </c:pt>
                <c:pt idx="50">
                  <c:v>1.0768816583977538</c:v>
                </c:pt>
                <c:pt idx="51">
                  <c:v>0.97571608072415839</c:v>
                </c:pt>
                <c:pt idx="52">
                  <c:v>0.8895041078683944</c:v>
                </c:pt>
                <c:pt idx="53">
                  <c:v>0.867937590543711</c:v>
                </c:pt>
                <c:pt idx="54">
                  <c:v>0.95239291861940722</c:v>
                </c:pt>
                <c:pt idx="55">
                  <c:v>1.0656345426442313</c:v>
                </c:pt>
                <c:pt idx="56">
                  <c:v>1.2353125981778197</c:v>
                </c:pt>
                <c:pt idx="57">
                  <c:v>1.3421975342775636</c:v>
                </c:pt>
                <c:pt idx="58">
                  <c:v>1.5528028342420663</c:v>
                </c:pt>
                <c:pt idx="59">
                  <c:v>1.6476823188114584</c:v>
                </c:pt>
                <c:pt idx="60">
                  <c:v>1.4872129829673917</c:v>
                </c:pt>
                <c:pt idx="61">
                  <c:v>1.4721028964754943</c:v>
                </c:pt>
                <c:pt idx="62">
                  <c:v>1.2941324286970726</c:v>
                </c:pt>
                <c:pt idx="63">
                  <c:v>0.71654210647969796</c:v>
                </c:pt>
                <c:pt idx="64">
                  <c:v>1.0490434082590157</c:v>
                </c:pt>
                <c:pt idx="65">
                  <c:v>1.4672318226279752</c:v>
                </c:pt>
                <c:pt idx="66">
                  <c:v>1.7105279670695128</c:v>
                </c:pt>
                <c:pt idx="67">
                  <c:v>1.1202933862500315</c:v>
                </c:pt>
                <c:pt idx="68">
                  <c:v>1.0012562814070352</c:v>
                </c:pt>
                <c:pt idx="69">
                  <c:v>1.0593912584512528</c:v>
                </c:pt>
                <c:pt idx="70">
                  <c:v>1.1670258484882856</c:v>
                </c:pt>
                <c:pt idx="71">
                  <c:v>1.1123107439676601</c:v>
                </c:pt>
                <c:pt idx="72">
                  <c:v>0.9737404196507099</c:v>
                </c:pt>
                <c:pt idx="73">
                  <c:v>1.213750816706036</c:v>
                </c:pt>
                <c:pt idx="74">
                  <c:v>1.1627619000445788</c:v>
                </c:pt>
                <c:pt idx="75">
                  <c:v>0.65208245687841815</c:v>
                </c:pt>
                <c:pt idx="76">
                  <c:v>0.86511408846969007</c:v>
                </c:pt>
                <c:pt idx="77">
                  <c:v>1.6671590223101325</c:v>
                </c:pt>
                <c:pt idx="78">
                  <c:v>1.2903952892119572</c:v>
                </c:pt>
                <c:pt idx="79">
                  <c:v>0.71776256084481482</c:v>
                </c:pt>
                <c:pt idx="80">
                  <c:v>0.65414806833923345</c:v>
                </c:pt>
                <c:pt idx="81">
                  <c:v>0.7834757834757835</c:v>
                </c:pt>
                <c:pt idx="82">
                  <c:v>0.51760457417995787</c:v>
                </c:pt>
                <c:pt idx="83">
                  <c:v>0.50519630484988454</c:v>
                </c:pt>
                <c:pt idx="84">
                  <c:v>0.654123180949581</c:v>
                </c:pt>
                <c:pt idx="85">
                  <c:v>0.46927702009092237</c:v>
                </c:pt>
                <c:pt idx="86">
                  <c:v>0.50031838442645316</c:v>
                </c:pt>
                <c:pt idx="87">
                  <c:v>1.10062893081761</c:v>
                </c:pt>
              </c:numCache>
            </c:numRef>
          </c:val>
          <c:smooth val="0"/>
          <c:extLst>
            <c:ext xmlns:c16="http://schemas.microsoft.com/office/drawing/2014/chart" uri="{C3380CC4-5D6E-409C-BE32-E72D297353CC}">
              <c16:uniqueId val="{00000000-358D-4018-AAC4-BC91303717D1}"/>
            </c:ext>
          </c:extLst>
        </c:ser>
        <c:dLbls>
          <c:showLegendKey val="0"/>
          <c:showVal val="0"/>
          <c:showCatName val="0"/>
          <c:showSerName val="0"/>
          <c:showPercent val="0"/>
          <c:showBubbleSize val="0"/>
        </c:dLbls>
        <c:smooth val="0"/>
        <c:axId val="1657702063"/>
        <c:axId val="1511119007"/>
      </c:lineChart>
      <c:dateAx>
        <c:axId val="1657702063"/>
        <c:scaling>
          <c:orientation val="minMax"/>
        </c:scaling>
        <c:delete val="0"/>
        <c:axPos val="b"/>
        <c:title>
          <c:tx>
            <c:rich>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US" sz="1600"/>
                  <a:t>Date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119007"/>
        <c:crosses val="autoZero"/>
        <c:auto val="1"/>
        <c:lblOffset val="100"/>
        <c:baseTimeUnit val="days"/>
      </c:dateAx>
      <c:valAx>
        <c:axId val="15111190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US" sz="1600"/>
                  <a:t>CTR</a:t>
                </a:r>
                <a:r>
                  <a:rPr lang="en-US" sz="1600" baseline="0"/>
                  <a:t> Value</a:t>
                </a:r>
                <a:endParaRPr lang="en-US" sz="1600"/>
              </a:p>
            </c:rich>
          </c:tx>
          <c:overlay val="0"/>
          <c:spPr>
            <a:noFill/>
            <a:ln>
              <a:noFill/>
            </a:ln>
            <a:effectLst/>
          </c:spPr>
          <c:txPr>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770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none" baseline="0">
                <a:solidFill>
                  <a:schemeClr val="lt1">
                    <a:lumMod val="85000"/>
                  </a:schemeClr>
                </a:solidFill>
                <a:latin typeface="+mn-lt"/>
                <a:ea typeface="+mn-ea"/>
                <a:cs typeface="+mn-cs"/>
              </a:defRPr>
            </a:pPr>
            <a:r>
              <a:rPr lang="en-US" sz="2400"/>
              <a:t>ABC</a:t>
            </a:r>
            <a:r>
              <a:rPr lang="en-US" sz="2400" baseline="0"/>
              <a:t> Inc's 2015 Q3 Creative CTR Report</a:t>
            </a:r>
            <a:endParaRPr lang="en-US" sz="2400"/>
          </a:p>
        </c:rich>
      </c:tx>
      <c:overlay val="0"/>
      <c:spPr>
        <a:noFill/>
        <a:ln>
          <a:noFill/>
        </a:ln>
        <a:effectLst/>
      </c:spPr>
      <c:txPr>
        <a:bodyPr rot="0" spcFirstLastPara="1" vertOverflow="ellipsis" vert="horz" wrap="square" anchor="ctr" anchorCtr="1"/>
        <a:lstStyle/>
        <a:p>
          <a:pPr>
            <a:defRPr sz="2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Blue Mobile</c:v>
          </c:tx>
          <c:spPr>
            <a:ln w="22225" cap="rnd">
              <a:solidFill>
                <a:schemeClr val="accent1"/>
              </a:solidFill>
            </a:ln>
            <a:effectLst>
              <a:glow rad="139700">
                <a:schemeClr val="accent1">
                  <a:satMod val="175000"/>
                  <a:alpha val="14000"/>
                </a:schemeClr>
              </a:glow>
            </a:effectLst>
          </c:spPr>
          <c:marker>
            <c:symbol val="none"/>
          </c:marker>
          <c:cat>
            <c:numRef>
              <c:f>'Q6&amp;7'!$A$6:$A$93</c:f>
              <c:numCache>
                <c:formatCode>m/d/yyyy</c:formatCode>
                <c:ptCount val="88"/>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pt idx="31">
                  <c:v>42217</c:v>
                </c:pt>
                <c:pt idx="32">
                  <c:v>42218</c:v>
                </c:pt>
                <c:pt idx="33">
                  <c:v>42219</c:v>
                </c:pt>
                <c:pt idx="34">
                  <c:v>42220</c:v>
                </c:pt>
                <c:pt idx="35">
                  <c:v>42221</c:v>
                </c:pt>
                <c:pt idx="36">
                  <c:v>42222</c:v>
                </c:pt>
                <c:pt idx="37">
                  <c:v>42223</c:v>
                </c:pt>
                <c:pt idx="38">
                  <c:v>42224</c:v>
                </c:pt>
                <c:pt idx="39">
                  <c:v>42225</c:v>
                </c:pt>
                <c:pt idx="40">
                  <c:v>42226</c:v>
                </c:pt>
                <c:pt idx="41">
                  <c:v>42227</c:v>
                </c:pt>
                <c:pt idx="42">
                  <c:v>42228</c:v>
                </c:pt>
                <c:pt idx="43">
                  <c:v>42229</c:v>
                </c:pt>
                <c:pt idx="44">
                  <c:v>42230</c:v>
                </c:pt>
                <c:pt idx="45">
                  <c:v>42231</c:v>
                </c:pt>
                <c:pt idx="46">
                  <c:v>42232</c:v>
                </c:pt>
                <c:pt idx="47">
                  <c:v>42233</c:v>
                </c:pt>
                <c:pt idx="48">
                  <c:v>42234</c:v>
                </c:pt>
                <c:pt idx="49">
                  <c:v>42235</c:v>
                </c:pt>
                <c:pt idx="50">
                  <c:v>42236</c:v>
                </c:pt>
                <c:pt idx="51">
                  <c:v>42237</c:v>
                </c:pt>
                <c:pt idx="52">
                  <c:v>42238</c:v>
                </c:pt>
                <c:pt idx="53">
                  <c:v>42239</c:v>
                </c:pt>
                <c:pt idx="54">
                  <c:v>42240</c:v>
                </c:pt>
                <c:pt idx="55">
                  <c:v>42241</c:v>
                </c:pt>
                <c:pt idx="56">
                  <c:v>42242</c:v>
                </c:pt>
                <c:pt idx="57">
                  <c:v>42243</c:v>
                </c:pt>
                <c:pt idx="58">
                  <c:v>42244</c:v>
                </c:pt>
                <c:pt idx="59">
                  <c:v>42245</c:v>
                </c:pt>
                <c:pt idx="60">
                  <c:v>42246</c:v>
                </c:pt>
                <c:pt idx="61">
                  <c:v>42247</c:v>
                </c:pt>
                <c:pt idx="62">
                  <c:v>42248</c:v>
                </c:pt>
                <c:pt idx="63">
                  <c:v>42249</c:v>
                </c:pt>
                <c:pt idx="64">
                  <c:v>42250</c:v>
                </c:pt>
                <c:pt idx="65">
                  <c:v>42251</c:v>
                </c:pt>
                <c:pt idx="66">
                  <c:v>42252</c:v>
                </c:pt>
                <c:pt idx="67">
                  <c:v>42253</c:v>
                </c:pt>
                <c:pt idx="68">
                  <c:v>42254</c:v>
                </c:pt>
                <c:pt idx="69">
                  <c:v>42255</c:v>
                </c:pt>
                <c:pt idx="70">
                  <c:v>42256</c:v>
                </c:pt>
                <c:pt idx="71">
                  <c:v>42257</c:v>
                </c:pt>
                <c:pt idx="72">
                  <c:v>42258</c:v>
                </c:pt>
                <c:pt idx="73">
                  <c:v>42259</c:v>
                </c:pt>
                <c:pt idx="74">
                  <c:v>42260</c:v>
                </c:pt>
                <c:pt idx="75">
                  <c:v>42261</c:v>
                </c:pt>
                <c:pt idx="76">
                  <c:v>42262</c:v>
                </c:pt>
                <c:pt idx="77">
                  <c:v>42263</c:v>
                </c:pt>
                <c:pt idx="78">
                  <c:v>42264</c:v>
                </c:pt>
                <c:pt idx="79">
                  <c:v>42265</c:v>
                </c:pt>
                <c:pt idx="80">
                  <c:v>42266</c:v>
                </c:pt>
                <c:pt idx="81">
                  <c:v>42267</c:v>
                </c:pt>
                <c:pt idx="82">
                  <c:v>42268</c:v>
                </c:pt>
                <c:pt idx="83">
                  <c:v>42269</c:v>
                </c:pt>
                <c:pt idx="84">
                  <c:v>42270</c:v>
                </c:pt>
                <c:pt idx="85">
                  <c:v>42271</c:v>
                </c:pt>
                <c:pt idx="86">
                  <c:v>42272</c:v>
                </c:pt>
                <c:pt idx="87">
                  <c:v>42273</c:v>
                </c:pt>
              </c:numCache>
            </c:numRef>
          </c:cat>
          <c:val>
            <c:numRef>
              <c:f>'Q6&amp;7'!$L$6:$L$93</c:f>
              <c:numCache>
                <c:formatCode>_("$"* #,##0.00_);_("$"* \(#,##0.00\);_("$"* "-"??_);_(@_)</c:formatCode>
                <c:ptCount val="8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0</c:v>
                </c:pt>
                <c:pt idx="65">
                  <c:v>0.71942446043165476</c:v>
                </c:pt>
                <c:pt idx="66">
                  <c:v>1.3513513513513513</c:v>
                </c:pt>
                <c:pt idx="67">
                  <c:v>0</c:v>
                </c:pt>
                <c:pt idx="68">
                  <c:v>0</c:v>
                </c:pt>
                <c:pt idx="69">
                  <c:v>0</c:v>
                </c:pt>
                <c:pt idx="70">
                  <c:v>0</c:v>
                </c:pt>
                <c:pt idx="71">
                  <c:v>0</c:v>
                </c:pt>
                <c:pt idx="72">
                  <c:v>0</c:v>
                </c:pt>
                <c:pt idx="73">
                  <c:v>#N/A</c:v>
                </c:pt>
                <c:pt idx="74">
                  <c:v>#N/A</c:v>
                </c:pt>
                <c:pt idx="75">
                  <c:v>#N/A</c:v>
                </c:pt>
                <c:pt idx="76">
                  <c:v>#N/A</c:v>
                </c:pt>
                <c:pt idx="77">
                  <c:v>#N/A</c:v>
                </c:pt>
                <c:pt idx="78">
                  <c:v>#N/A</c:v>
                </c:pt>
                <c:pt idx="79">
                  <c:v>0.72050938337801607</c:v>
                </c:pt>
                <c:pt idx="80">
                  <c:v>0.66266469166601694</c:v>
                </c:pt>
                <c:pt idx="81">
                  <c:v>0.77978339350180503</c:v>
                </c:pt>
                <c:pt idx="82">
                  <c:v>0.5434439178515007</c:v>
                </c:pt>
                <c:pt idx="83">
                  <c:v>0.50723556616440402</c:v>
                </c:pt>
                <c:pt idx="84">
                  <c:v>0.65979687152494626</c:v>
                </c:pt>
                <c:pt idx="85">
                  <c:v>0.49325626204238926</c:v>
                </c:pt>
                <c:pt idx="86">
                  <c:v>0.51238257899231432</c:v>
                </c:pt>
                <c:pt idx="87">
                  <c:v>1.1637857265103544</c:v>
                </c:pt>
              </c:numCache>
            </c:numRef>
          </c:val>
          <c:smooth val="0"/>
          <c:extLst>
            <c:ext xmlns:c16="http://schemas.microsoft.com/office/drawing/2014/chart" uri="{C3380CC4-5D6E-409C-BE32-E72D297353CC}">
              <c16:uniqueId val="{00000001-BDAE-497E-9949-A5010784C772}"/>
            </c:ext>
          </c:extLst>
        </c:ser>
        <c:ser>
          <c:idx val="1"/>
          <c:order val="1"/>
          <c:tx>
            <c:v>red Mobile</c:v>
          </c:tx>
          <c:spPr>
            <a:ln w="22225" cap="rnd">
              <a:solidFill>
                <a:schemeClr val="accent2"/>
              </a:solidFill>
            </a:ln>
            <a:effectLst>
              <a:glow rad="139700">
                <a:schemeClr val="accent2">
                  <a:satMod val="175000"/>
                  <a:alpha val="14000"/>
                </a:schemeClr>
              </a:glow>
            </a:effectLst>
          </c:spPr>
          <c:marker>
            <c:symbol val="none"/>
          </c:marker>
          <c:cat>
            <c:numRef>
              <c:f>'Q6&amp;7'!$A$6:$A$93</c:f>
              <c:numCache>
                <c:formatCode>m/d/yyyy</c:formatCode>
                <c:ptCount val="88"/>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pt idx="31">
                  <c:v>42217</c:v>
                </c:pt>
                <c:pt idx="32">
                  <c:v>42218</c:v>
                </c:pt>
                <c:pt idx="33">
                  <c:v>42219</c:v>
                </c:pt>
                <c:pt idx="34">
                  <c:v>42220</c:v>
                </c:pt>
                <c:pt idx="35">
                  <c:v>42221</c:v>
                </c:pt>
                <c:pt idx="36">
                  <c:v>42222</c:v>
                </c:pt>
                <c:pt idx="37">
                  <c:v>42223</c:v>
                </c:pt>
                <c:pt idx="38">
                  <c:v>42224</c:v>
                </c:pt>
                <c:pt idx="39">
                  <c:v>42225</c:v>
                </c:pt>
                <c:pt idx="40">
                  <c:v>42226</c:v>
                </c:pt>
                <c:pt idx="41">
                  <c:v>42227</c:v>
                </c:pt>
                <c:pt idx="42">
                  <c:v>42228</c:v>
                </c:pt>
                <c:pt idx="43">
                  <c:v>42229</c:v>
                </c:pt>
                <c:pt idx="44">
                  <c:v>42230</c:v>
                </c:pt>
                <c:pt idx="45">
                  <c:v>42231</c:v>
                </c:pt>
                <c:pt idx="46">
                  <c:v>42232</c:v>
                </c:pt>
                <c:pt idx="47">
                  <c:v>42233</c:v>
                </c:pt>
                <c:pt idx="48">
                  <c:v>42234</c:v>
                </c:pt>
                <c:pt idx="49">
                  <c:v>42235</c:v>
                </c:pt>
                <c:pt idx="50">
                  <c:v>42236</c:v>
                </c:pt>
                <c:pt idx="51">
                  <c:v>42237</c:v>
                </c:pt>
                <c:pt idx="52">
                  <c:v>42238</c:v>
                </c:pt>
                <c:pt idx="53">
                  <c:v>42239</c:v>
                </c:pt>
                <c:pt idx="54">
                  <c:v>42240</c:v>
                </c:pt>
                <c:pt idx="55">
                  <c:v>42241</c:v>
                </c:pt>
                <c:pt idx="56">
                  <c:v>42242</c:v>
                </c:pt>
                <c:pt idx="57">
                  <c:v>42243</c:v>
                </c:pt>
                <c:pt idx="58">
                  <c:v>42244</c:v>
                </c:pt>
                <c:pt idx="59">
                  <c:v>42245</c:v>
                </c:pt>
                <c:pt idx="60">
                  <c:v>42246</c:v>
                </c:pt>
                <c:pt idx="61">
                  <c:v>42247</c:v>
                </c:pt>
                <c:pt idx="62">
                  <c:v>42248</c:v>
                </c:pt>
                <c:pt idx="63">
                  <c:v>42249</c:v>
                </c:pt>
                <c:pt idx="64">
                  <c:v>42250</c:v>
                </c:pt>
                <c:pt idx="65">
                  <c:v>42251</c:v>
                </c:pt>
                <c:pt idx="66">
                  <c:v>42252</c:v>
                </c:pt>
                <c:pt idx="67">
                  <c:v>42253</c:v>
                </c:pt>
                <c:pt idx="68">
                  <c:v>42254</c:v>
                </c:pt>
                <c:pt idx="69">
                  <c:v>42255</c:v>
                </c:pt>
                <c:pt idx="70">
                  <c:v>42256</c:v>
                </c:pt>
                <c:pt idx="71">
                  <c:v>42257</c:v>
                </c:pt>
                <c:pt idx="72">
                  <c:v>42258</c:v>
                </c:pt>
                <c:pt idx="73">
                  <c:v>42259</c:v>
                </c:pt>
                <c:pt idx="74">
                  <c:v>42260</c:v>
                </c:pt>
                <c:pt idx="75">
                  <c:v>42261</c:v>
                </c:pt>
                <c:pt idx="76">
                  <c:v>42262</c:v>
                </c:pt>
                <c:pt idx="77">
                  <c:v>42263</c:v>
                </c:pt>
                <c:pt idx="78">
                  <c:v>42264</c:v>
                </c:pt>
                <c:pt idx="79">
                  <c:v>42265</c:v>
                </c:pt>
                <c:pt idx="80">
                  <c:v>42266</c:v>
                </c:pt>
                <c:pt idx="81">
                  <c:v>42267</c:v>
                </c:pt>
                <c:pt idx="82">
                  <c:v>42268</c:v>
                </c:pt>
                <c:pt idx="83">
                  <c:v>42269</c:v>
                </c:pt>
                <c:pt idx="84">
                  <c:v>42270</c:v>
                </c:pt>
                <c:pt idx="85">
                  <c:v>42271</c:v>
                </c:pt>
                <c:pt idx="86">
                  <c:v>42272</c:v>
                </c:pt>
                <c:pt idx="87">
                  <c:v>42273</c:v>
                </c:pt>
              </c:numCache>
            </c:numRef>
          </c:cat>
          <c:val>
            <c:numRef>
              <c:f>'Q6&amp;7'!$M$6:$M$93</c:f>
              <c:numCache>
                <c:formatCode>_("$"* #,##0.00_);_("$"* \(#,##0.00\);_("$"* "-"??_);_(@_)</c:formatCode>
                <c:ptCount val="88"/>
                <c:pt idx="0">
                  <c:v>0.51557022066405445</c:v>
                </c:pt>
                <c:pt idx="1">
                  <c:v>1.0063770426464729</c:v>
                </c:pt>
                <c:pt idx="2">
                  <c:v>0.98315973912197019</c:v>
                </c:pt>
                <c:pt idx="3">
                  <c:v>1.2461059190031152</c:v>
                </c:pt>
                <c:pt idx="4">
                  <c:v>1.1347105033459413</c:v>
                </c:pt>
                <c:pt idx="5">
                  <c:v>1.564636184110588</c:v>
                </c:pt>
                <c:pt idx="6">
                  <c:v>1.0544478527607362</c:v>
                </c:pt>
                <c:pt idx="7">
                  <c:v>1.1847171487807286</c:v>
                </c:pt>
                <c:pt idx="8">
                  <c:v>1.0740815097370005</c:v>
                </c:pt>
                <c:pt idx="9">
                  <c:v>1.2504846839860411</c:v>
                </c:pt>
                <c:pt idx="10">
                  <c:v>1.2179797003383277</c:v>
                </c:pt>
                <c:pt idx="11">
                  <c:v>1.273080660835763</c:v>
                </c:pt>
                <c:pt idx="12">
                  <c:v>1.035864360402619</c:v>
                </c:pt>
                <c:pt idx="13">
                  <c:v>1.1430305482500507</c:v>
                </c:pt>
                <c:pt idx="14">
                  <c:v>0.84399431414356796</c:v>
                </c:pt>
                <c:pt idx="15">
                  <c:v>1.0458081244598099</c:v>
                </c:pt>
                <c:pt idx="16">
                  <c:v>1.4533883728930168</c:v>
                </c:pt>
                <c:pt idx="17">
                  <c:v>1.8238128011011701</c:v>
                </c:pt>
                <c:pt idx="18">
                  <c:v>1.9260937772354891</c:v>
                </c:pt>
                <c:pt idx="19">
                  <c:v>1.2640929279125386</c:v>
                </c:pt>
                <c:pt idx="20">
                  <c:v>0.98181507726457784</c:v>
                </c:pt>
                <c:pt idx="21">
                  <c:v>0.97477554510474562</c:v>
                </c:pt>
                <c:pt idx="22">
                  <c:v>1.2269938650306749</c:v>
                </c:pt>
                <c:pt idx="23">
                  <c:v>1.1902807420784765</c:v>
                </c:pt>
                <c:pt idx="24">
                  <c:v>0.71843995894628809</c:v>
                </c:pt>
                <c:pt idx="25">
                  <c:v>0.84825636192271436</c:v>
                </c:pt>
                <c:pt idx="26">
                  <c:v>0.82384915916426016</c:v>
                </c:pt>
                <c:pt idx="27">
                  <c:v>0.63396465647040179</c:v>
                </c:pt>
                <c:pt idx="28">
                  <c:v>0.74651625746516259</c:v>
                </c:pt>
                <c:pt idx="29">
                  <c:v>0.80046693904777788</c:v>
                </c:pt>
                <c:pt idx="30">
                  <c:v>0.80821687152719313</c:v>
                </c:pt>
                <c:pt idx="31">
                  <c:v>0.74651904042945816</c:v>
                </c:pt>
                <c:pt idx="32">
                  <c:v>1.0319657689403472</c:v>
                </c:pt>
                <c:pt idx="33">
                  <c:v>0.98296754512329465</c:v>
                </c:pt>
                <c:pt idx="34">
                  <c:v>0.7938518706190355</c:v>
                </c:pt>
                <c:pt idx="35">
                  <c:v>0.93892742344780911</c:v>
                </c:pt>
                <c:pt idx="36">
                  <c:v>0.99001377410468316</c:v>
                </c:pt>
                <c:pt idx="37">
                  <c:v>1.2509508917251289</c:v>
                </c:pt>
                <c:pt idx="38">
                  <c:v>1.2342547975314904</c:v>
                </c:pt>
                <c:pt idx="39">
                  <c:v>1.5779259134250274</c:v>
                </c:pt>
                <c:pt idx="40">
                  <c:v>1.1377043654137873</c:v>
                </c:pt>
                <c:pt idx="41">
                  <c:v>0.64157399486740807</c:v>
                </c:pt>
                <c:pt idx="42">
                  <c:v>0.9820813232253619</c:v>
                </c:pt>
                <c:pt idx="43">
                  <c:v>1.0068079393997507</c:v>
                </c:pt>
                <c:pt idx="44">
                  <c:v>0.99375354911981839</c:v>
                </c:pt>
                <c:pt idx="45">
                  <c:v>1.7164179104477613</c:v>
                </c:pt>
                <c:pt idx="46">
                  <c:v>0.97884121020367798</c:v>
                </c:pt>
                <c:pt idx="47">
                  <c:v>1.0440613026819923</c:v>
                </c:pt>
                <c:pt idx="48">
                  <c:v>0.75821398483572033</c:v>
                </c:pt>
                <c:pt idx="49">
                  <c:v>0.9093001841620626</c:v>
                </c:pt>
                <c:pt idx="50">
                  <c:v>1.572034336539456</c:v>
                </c:pt>
                <c:pt idx="51">
                  <c:v>1.414280786478096</c:v>
                </c:pt>
                <c:pt idx="52">
                  <c:v>1.4718100890207715</c:v>
                </c:pt>
                <c:pt idx="53">
                  <c:v>1.7335766423357664</c:v>
                </c:pt>
                <c:pt idx="54">
                  <c:v>1.2488646684831972</c:v>
                </c:pt>
                <c:pt idx="55">
                  <c:v>1.1487964989059081</c:v>
                </c:pt>
                <c:pt idx="56">
                  <c:v>0.98877330312081568</c:v>
                </c:pt>
                <c:pt idx="57">
                  <c:v>1.0778684396091467</c:v>
                </c:pt>
                <c:pt idx="58">
                  <c:v>1.7704456292123527</c:v>
                </c:pt>
                <c:pt idx="59">
                  <c:v>1.275350198620113</c:v>
                </c:pt>
                <c:pt idx="60">
                  <c:v>1.1509888040179974</c:v>
                </c:pt>
                <c:pt idx="61">
                  <c:v>0.77447335811648088</c:v>
                </c:pt>
                <c:pt idx="62">
                  <c:v>0.47908016608112425</c:v>
                </c:pt>
                <c:pt idx="63">
                  <c:v>0.31006094301293702</c:v>
                </c:pt>
                <c:pt idx="64">
                  <c:v>0.57519347416858402</c:v>
                </c:pt>
                <c:pt idx="65">
                  <c:v>0.33528918692372173</c:v>
                </c:pt>
                <c:pt idx="66">
                  <c:v>0.63454506345450634</c:v>
                </c:pt>
                <c:pt idx="67">
                  <c:v>0.46846061662490468</c:v>
                </c:pt>
                <c:pt idx="68">
                  <c:v>0.55991041433370659</c:v>
                </c:pt>
                <c:pt idx="69">
                  <c:v>0.57646291059386556</c:v>
                </c:pt>
                <c:pt idx="70">
                  <c:v>1.0083855217068252</c:v>
                </c:pt>
                <c:pt idx="71">
                  <c:v>2.189704179387304</c:v>
                </c:pt>
                <c:pt idx="72">
                  <c:v>0.80762062538827917</c:v>
                </c:pt>
                <c:pt idx="73">
                  <c:v>0.46487603305785125</c:v>
                </c:pt>
                <c:pt idx="74">
                  <c:v>0.88077137029482655</c:v>
                </c:pt>
                <c:pt idx="75">
                  <c:v>0.66492946356366245</c:v>
                </c:pt>
                <c:pt idx="76">
                  <c:v>0.71833983682156788</c:v>
                </c:pt>
                <c:pt idx="77">
                  <c:v>0.9252120277563608</c:v>
                </c:pt>
                <c:pt idx="78">
                  <c:v>0.79328895778243824</c:v>
                </c:pt>
                <c:pt idx="79">
                  <c:v>#N/A</c:v>
                </c:pt>
                <c:pt idx="80">
                  <c:v>#N/A</c:v>
                </c:pt>
                <c:pt idx="81">
                  <c:v>#N/A</c:v>
                </c:pt>
                <c:pt idx="82">
                  <c:v>#N/A</c:v>
                </c:pt>
                <c:pt idx="83">
                  <c:v>#N/A</c:v>
                </c:pt>
                <c:pt idx="84">
                  <c:v>#N/A</c:v>
                </c:pt>
                <c:pt idx="85">
                  <c:v>#N/A</c:v>
                </c:pt>
                <c:pt idx="86">
                  <c:v>#N/A</c:v>
                </c:pt>
                <c:pt idx="87">
                  <c:v>#N/A</c:v>
                </c:pt>
              </c:numCache>
            </c:numRef>
          </c:val>
          <c:smooth val="0"/>
          <c:extLst>
            <c:ext xmlns:c16="http://schemas.microsoft.com/office/drawing/2014/chart" uri="{C3380CC4-5D6E-409C-BE32-E72D297353CC}">
              <c16:uniqueId val="{00000002-BDAE-497E-9949-A5010784C772}"/>
            </c:ext>
          </c:extLst>
        </c:ser>
        <c:ser>
          <c:idx val="2"/>
          <c:order val="2"/>
          <c:tx>
            <c:v>Blue Tablet</c:v>
          </c:tx>
          <c:spPr>
            <a:ln w="22225" cap="rnd">
              <a:solidFill>
                <a:schemeClr val="accent3"/>
              </a:solidFill>
            </a:ln>
            <a:effectLst>
              <a:glow rad="139700">
                <a:schemeClr val="accent3">
                  <a:satMod val="175000"/>
                  <a:alpha val="14000"/>
                </a:schemeClr>
              </a:glow>
            </a:effectLst>
          </c:spPr>
          <c:marker>
            <c:symbol val="none"/>
          </c:marker>
          <c:cat>
            <c:numRef>
              <c:f>'Q6&amp;7'!$A$6:$A$93</c:f>
              <c:numCache>
                <c:formatCode>m/d/yyyy</c:formatCode>
                <c:ptCount val="88"/>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pt idx="31">
                  <c:v>42217</c:v>
                </c:pt>
                <c:pt idx="32">
                  <c:v>42218</c:v>
                </c:pt>
                <c:pt idx="33">
                  <c:v>42219</c:v>
                </c:pt>
                <c:pt idx="34">
                  <c:v>42220</c:v>
                </c:pt>
                <c:pt idx="35">
                  <c:v>42221</c:v>
                </c:pt>
                <c:pt idx="36">
                  <c:v>42222</c:v>
                </c:pt>
                <c:pt idx="37">
                  <c:v>42223</c:v>
                </c:pt>
                <c:pt idx="38">
                  <c:v>42224</c:v>
                </c:pt>
                <c:pt idx="39">
                  <c:v>42225</c:v>
                </c:pt>
                <c:pt idx="40">
                  <c:v>42226</c:v>
                </c:pt>
                <c:pt idx="41">
                  <c:v>42227</c:v>
                </c:pt>
                <c:pt idx="42">
                  <c:v>42228</c:v>
                </c:pt>
                <c:pt idx="43">
                  <c:v>42229</c:v>
                </c:pt>
                <c:pt idx="44">
                  <c:v>42230</c:v>
                </c:pt>
                <c:pt idx="45">
                  <c:v>42231</c:v>
                </c:pt>
                <c:pt idx="46">
                  <c:v>42232</c:v>
                </c:pt>
                <c:pt idx="47">
                  <c:v>42233</c:v>
                </c:pt>
                <c:pt idx="48">
                  <c:v>42234</c:v>
                </c:pt>
                <c:pt idx="49">
                  <c:v>42235</c:v>
                </c:pt>
                <c:pt idx="50">
                  <c:v>42236</c:v>
                </c:pt>
                <c:pt idx="51">
                  <c:v>42237</c:v>
                </c:pt>
                <c:pt idx="52">
                  <c:v>42238</c:v>
                </c:pt>
                <c:pt idx="53">
                  <c:v>42239</c:v>
                </c:pt>
                <c:pt idx="54">
                  <c:v>42240</c:v>
                </c:pt>
                <c:pt idx="55">
                  <c:v>42241</c:v>
                </c:pt>
                <c:pt idx="56">
                  <c:v>42242</c:v>
                </c:pt>
                <c:pt idx="57">
                  <c:v>42243</c:v>
                </c:pt>
                <c:pt idx="58">
                  <c:v>42244</c:v>
                </c:pt>
                <c:pt idx="59">
                  <c:v>42245</c:v>
                </c:pt>
                <c:pt idx="60">
                  <c:v>42246</c:v>
                </c:pt>
                <c:pt idx="61">
                  <c:v>42247</c:v>
                </c:pt>
                <c:pt idx="62">
                  <c:v>42248</c:v>
                </c:pt>
                <c:pt idx="63">
                  <c:v>42249</c:v>
                </c:pt>
                <c:pt idx="64">
                  <c:v>42250</c:v>
                </c:pt>
                <c:pt idx="65">
                  <c:v>42251</c:v>
                </c:pt>
                <c:pt idx="66">
                  <c:v>42252</c:v>
                </c:pt>
                <c:pt idx="67">
                  <c:v>42253</c:v>
                </c:pt>
                <c:pt idx="68">
                  <c:v>42254</c:v>
                </c:pt>
                <c:pt idx="69">
                  <c:v>42255</c:v>
                </c:pt>
                <c:pt idx="70">
                  <c:v>42256</c:v>
                </c:pt>
                <c:pt idx="71">
                  <c:v>42257</c:v>
                </c:pt>
                <c:pt idx="72">
                  <c:v>42258</c:v>
                </c:pt>
                <c:pt idx="73">
                  <c:v>42259</c:v>
                </c:pt>
                <c:pt idx="74">
                  <c:v>42260</c:v>
                </c:pt>
                <c:pt idx="75">
                  <c:v>42261</c:v>
                </c:pt>
                <c:pt idx="76">
                  <c:v>42262</c:v>
                </c:pt>
                <c:pt idx="77">
                  <c:v>42263</c:v>
                </c:pt>
                <c:pt idx="78">
                  <c:v>42264</c:v>
                </c:pt>
                <c:pt idx="79">
                  <c:v>42265</c:v>
                </c:pt>
                <c:pt idx="80">
                  <c:v>42266</c:v>
                </c:pt>
                <c:pt idx="81">
                  <c:v>42267</c:v>
                </c:pt>
                <c:pt idx="82">
                  <c:v>42268</c:v>
                </c:pt>
                <c:pt idx="83">
                  <c:v>42269</c:v>
                </c:pt>
                <c:pt idx="84">
                  <c:v>42270</c:v>
                </c:pt>
                <c:pt idx="85">
                  <c:v>42271</c:v>
                </c:pt>
                <c:pt idx="86">
                  <c:v>42272</c:v>
                </c:pt>
                <c:pt idx="87">
                  <c:v>42273</c:v>
                </c:pt>
              </c:numCache>
            </c:numRef>
          </c:cat>
          <c:val>
            <c:numRef>
              <c:f>'Q6&amp;7'!$N$6:$N$93</c:f>
              <c:numCache>
                <c:formatCode>_("$"* #,##0.00_);_("$"* \(#,##0.00\);_("$"* "-"??_);_(@_)</c:formatCode>
                <c:ptCount val="88"/>
                <c:pt idx="0">
                  <c:v>0.20867407365630813</c:v>
                </c:pt>
                <c:pt idx="1">
                  <c:v>0.16792230189706817</c:v>
                </c:pt>
                <c:pt idx="2">
                  <c:v>0.79015067989709664</c:v>
                </c:pt>
                <c:pt idx="3">
                  <c:v>0.84167424931756141</c:v>
                </c:pt>
                <c:pt idx="4">
                  <c:v>0.71559633027522929</c:v>
                </c:pt>
                <c:pt idx="5">
                  <c:v>0.88945362134688688</c:v>
                </c:pt>
                <c:pt idx="6">
                  <c:v>0.81661636783241609</c:v>
                </c:pt>
                <c:pt idx="7">
                  <c:v>1.451077943615257</c:v>
                </c:pt>
                <c:pt idx="8">
                  <c:v>0.74074074074074081</c:v>
                </c:pt>
                <c:pt idx="9">
                  <c:v>0.87378640776699035</c:v>
                </c:pt>
                <c:pt idx="10">
                  <c:v>0.97844061983217989</c:v>
                </c:pt>
                <c:pt idx="11">
                  <c:v>0.83997046257714003</c:v>
                </c:pt>
                <c:pt idx="12">
                  <c:v>0.96465990738034069</c:v>
                </c:pt>
                <c:pt idx="13">
                  <c:v>1.1441130965424278</c:v>
                </c:pt>
                <c:pt idx="14">
                  <c:v>1.1183462532299742</c:v>
                </c:pt>
                <c:pt idx="15">
                  <c:v>1.0810978896305816</c:v>
                </c:pt>
                <c:pt idx="16">
                  <c:v>1.1453113815318539</c:v>
                </c:pt>
                <c:pt idx="17">
                  <c:v>1.1551274999221612</c:v>
                </c:pt>
                <c:pt idx="18">
                  <c:v>1.226872977681905</c:v>
                </c:pt>
                <c:pt idx="19">
                  <c:v>1.1954963750804961</c:v>
                </c:pt>
                <c:pt idx="20">
                  <c:v>1.1643016788814389</c:v>
                </c:pt>
                <c:pt idx="21">
                  <c:v>1.1638689653867262</c:v>
                </c:pt>
                <c:pt idx="22">
                  <c:v>0.83550940786689643</c:v>
                </c:pt>
                <c:pt idx="23">
                  <c:v>0.80207431407051544</c:v>
                </c:pt>
                <c:pt idx="24">
                  <c:v>0.70831105146858508</c:v>
                </c:pt>
                <c:pt idx="25">
                  <c:v>0.74225565630273738</c:v>
                </c:pt>
                <c:pt idx="26">
                  <c:v>0.6569763468991302</c:v>
                </c:pt>
                <c:pt idx="27">
                  <c:v>0.43382983735826075</c:v>
                </c:pt>
                <c:pt idx="28">
                  <c:v>0.67610166461217081</c:v>
                </c:pt>
                <c:pt idx="29">
                  <c:v>1.4102874160063354</c:v>
                </c:pt>
                <c:pt idx="30">
                  <c:v>1.5381031170955288</c:v>
                </c:pt>
                <c:pt idx="31">
                  <c:v>1.3783069370710146</c:v>
                </c:pt>
                <c:pt idx="32">
                  <c:v>1.3690476190476191</c:v>
                </c:pt>
                <c:pt idx="33">
                  <c:v>1.4612504326484377</c:v>
                </c:pt>
                <c:pt idx="34">
                  <c:v>2.5573911562491598</c:v>
                </c:pt>
                <c:pt idx="35">
                  <c:v>1.350501948530072</c:v>
                </c:pt>
                <c:pt idx="36">
                  <c:v>0.84526650755767707</c:v>
                </c:pt>
                <c:pt idx="37">
                  <c:v>1.2404532521339791</c:v>
                </c:pt>
                <c:pt idx="38">
                  <c:v>1.3584455004602791</c:v>
                </c:pt>
                <c:pt idx="39">
                  <c:v>1.1857904439240694</c:v>
                </c:pt>
                <c:pt idx="40">
                  <c:v>1.0225704711216244</c:v>
                </c:pt>
                <c:pt idx="41">
                  <c:v>1.3936617029400533</c:v>
                </c:pt>
                <c:pt idx="42">
                  <c:v>1.3764081883136807</c:v>
                </c:pt>
                <c:pt idx="43">
                  <c:v>1.1575304103057547</c:v>
                </c:pt>
                <c:pt idx="44">
                  <c:v>1.0859233228677594</c:v>
                </c:pt>
                <c:pt idx="45">
                  <c:v>1.2047671888285225</c:v>
                </c:pt>
                <c:pt idx="46">
                  <c:v>1.0617442941976105</c:v>
                </c:pt>
                <c:pt idx="47">
                  <c:v>1.088801311739493</c:v>
                </c:pt>
                <c:pt idx="48">
                  <c:v>1.3949332795342537</c:v>
                </c:pt>
                <c:pt idx="49">
                  <c:v>1.1183906719002541</c:v>
                </c:pt>
                <c:pt idx="50">
                  <c:v>1.0068194456639448</c:v>
                </c:pt>
                <c:pt idx="51">
                  <c:v>0.9206747766858594</c:v>
                </c:pt>
                <c:pt idx="52">
                  <c:v>0.81901258693028345</c:v>
                </c:pt>
                <c:pt idx="53">
                  <c:v>0.7583088989354787</c:v>
                </c:pt>
                <c:pt idx="54">
                  <c:v>0.91549992229553123</c:v>
                </c:pt>
                <c:pt idx="55">
                  <c:v>1.0548433351789543</c:v>
                </c:pt>
                <c:pt idx="56">
                  <c:v>1.2695731829502188</c:v>
                </c:pt>
                <c:pt idx="57">
                  <c:v>1.3798747917982883</c:v>
                </c:pt>
                <c:pt idx="58">
                  <c:v>1.5217422513171683</c:v>
                </c:pt>
                <c:pt idx="59">
                  <c:v>1.698519861263756</c:v>
                </c:pt>
                <c:pt idx="60">
                  <c:v>1.5330811505245878</c:v>
                </c:pt>
                <c:pt idx="61">
                  <c:v>1.5687115687115689</c:v>
                </c:pt>
                <c:pt idx="62">
                  <c:v>1.403193868683847</c:v>
                </c:pt>
                <c:pt idx="63">
                  <c:v>0.80586424829076886</c:v>
                </c:pt>
                <c:pt idx="64">
                  <c:v>1.1138755433539236</c:v>
                </c:pt>
                <c:pt idx="65">
                  <c:v>1.6229178264034601</c:v>
                </c:pt>
                <c:pt idx="66">
                  <c:v>1.8531950903841503</c:v>
                </c:pt>
                <c:pt idx="67">
                  <c:v>1.2053666501029319</c:v>
                </c:pt>
                <c:pt idx="68">
                  <c:v>1.0571752052080385</c:v>
                </c:pt>
                <c:pt idx="69">
                  <c:v>1.1225258251985735</c:v>
                </c:pt>
                <c:pt idx="70">
                  <c:v>1.1885351411653651</c:v>
                </c:pt>
                <c:pt idx="71">
                  <c:v>0.9665279124137538</c:v>
                </c:pt>
                <c:pt idx="72">
                  <c:v>0.99669674393330565</c:v>
                </c:pt>
                <c:pt idx="73">
                  <c:v>1.3174457858900268</c:v>
                </c:pt>
                <c:pt idx="74">
                  <c:v>1.2062312419608403</c:v>
                </c:pt>
                <c:pt idx="75">
                  <c:v>0.65003085135387217</c:v>
                </c:pt>
                <c:pt idx="76">
                  <c:v>0.88895932686904777</c:v>
                </c:pt>
                <c:pt idx="77">
                  <c:v>1.7980176477698537</c:v>
                </c:pt>
                <c:pt idx="78">
                  <c:v>1.947979459700826</c:v>
                </c:pt>
                <c:pt idx="79">
                  <c:v>#N/A</c:v>
                </c:pt>
                <c:pt idx="80">
                  <c:v>#N/A</c:v>
                </c:pt>
                <c:pt idx="81">
                  <c:v>#N/A</c:v>
                </c:pt>
                <c:pt idx="82">
                  <c:v>#N/A</c:v>
                </c:pt>
                <c:pt idx="83">
                  <c:v>#N/A</c:v>
                </c:pt>
                <c:pt idx="84">
                  <c:v>#N/A</c:v>
                </c:pt>
                <c:pt idx="85">
                  <c:v>#N/A</c:v>
                </c:pt>
                <c:pt idx="86">
                  <c:v>#N/A</c:v>
                </c:pt>
                <c:pt idx="87">
                  <c:v>#N/A</c:v>
                </c:pt>
              </c:numCache>
            </c:numRef>
          </c:val>
          <c:smooth val="0"/>
          <c:extLst>
            <c:ext xmlns:c16="http://schemas.microsoft.com/office/drawing/2014/chart" uri="{C3380CC4-5D6E-409C-BE32-E72D297353CC}">
              <c16:uniqueId val="{00000003-BDAE-497E-9949-A5010784C772}"/>
            </c:ext>
          </c:extLst>
        </c:ser>
        <c:ser>
          <c:idx val="3"/>
          <c:order val="3"/>
          <c:tx>
            <c:v>red Tablet</c:v>
          </c:tx>
          <c:spPr>
            <a:ln w="22225" cap="rnd">
              <a:solidFill>
                <a:schemeClr val="accent4"/>
              </a:solidFill>
            </a:ln>
            <a:effectLst>
              <a:glow rad="139700">
                <a:schemeClr val="accent4">
                  <a:satMod val="175000"/>
                  <a:alpha val="14000"/>
                </a:schemeClr>
              </a:glow>
            </a:effectLst>
          </c:spPr>
          <c:marker>
            <c:symbol val="none"/>
          </c:marker>
          <c:cat>
            <c:numRef>
              <c:f>'Q6&amp;7'!$A$6:$A$93</c:f>
              <c:numCache>
                <c:formatCode>m/d/yyyy</c:formatCode>
                <c:ptCount val="88"/>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pt idx="31">
                  <c:v>42217</c:v>
                </c:pt>
                <c:pt idx="32">
                  <c:v>42218</c:v>
                </c:pt>
                <c:pt idx="33">
                  <c:v>42219</c:v>
                </c:pt>
                <c:pt idx="34">
                  <c:v>42220</c:v>
                </c:pt>
                <c:pt idx="35">
                  <c:v>42221</c:v>
                </c:pt>
                <c:pt idx="36">
                  <c:v>42222</c:v>
                </c:pt>
                <c:pt idx="37">
                  <c:v>42223</c:v>
                </c:pt>
                <c:pt idx="38">
                  <c:v>42224</c:v>
                </c:pt>
                <c:pt idx="39">
                  <c:v>42225</c:v>
                </c:pt>
                <c:pt idx="40">
                  <c:v>42226</c:v>
                </c:pt>
                <c:pt idx="41">
                  <c:v>42227</c:v>
                </c:pt>
                <c:pt idx="42">
                  <c:v>42228</c:v>
                </c:pt>
                <c:pt idx="43">
                  <c:v>42229</c:v>
                </c:pt>
                <c:pt idx="44">
                  <c:v>42230</c:v>
                </c:pt>
                <c:pt idx="45">
                  <c:v>42231</c:v>
                </c:pt>
                <c:pt idx="46">
                  <c:v>42232</c:v>
                </c:pt>
                <c:pt idx="47">
                  <c:v>42233</c:v>
                </c:pt>
                <c:pt idx="48">
                  <c:v>42234</c:v>
                </c:pt>
                <c:pt idx="49">
                  <c:v>42235</c:v>
                </c:pt>
                <c:pt idx="50">
                  <c:v>42236</c:v>
                </c:pt>
                <c:pt idx="51">
                  <c:v>42237</c:v>
                </c:pt>
                <c:pt idx="52">
                  <c:v>42238</c:v>
                </c:pt>
                <c:pt idx="53">
                  <c:v>42239</c:v>
                </c:pt>
                <c:pt idx="54">
                  <c:v>42240</c:v>
                </c:pt>
                <c:pt idx="55">
                  <c:v>42241</c:v>
                </c:pt>
                <c:pt idx="56">
                  <c:v>42242</c:v>
                </c:pt>
                <c:pt idx="57">
                  <c:v>42243</c:v>
                </c:pt>
                <c:pt idx="58">
                  <c:v>42244</c:v>
                </c:pt>
                <c:pt idx="59">
                  <c:v>42245</c:v>
                </c:pt>
                <c:pt idx="60">
                  <c:v>42246</c:v>
                </c:pt>
                <c:pt idx="61">
                  <c:v>42247</c:v>
                </c:pt>
                <c:pt idx="62">
                  <c:v>42248</c:v>
                </c:pt>
                <c:pt idx="63">
                  <c:v>42249</c:v>
                </c:pt>
                <c:pt idx="64">
                  <c:v>42250</c:v>
                </c:pt>
                <c:pt idx="65">
                  <c:v>42251</c:v>
                </c:pt>
                <c:pt idx="66">
                  <c:v>42252</c:v>
                </c:pt>
                <c:pt idx="67">
                  <c:v>42253</c:v>
                </c:pt>
                <c:pt idx="68">
                  <c:v>42254</c:v>
                </c:pt>
                <c:pt idx="69">
                  <c:v>42255</c:v>
                </c:pt>
                <c:pt idx="70">
                  <c:v>42256</c:v>
                </c:pt>
                <c:pt idx="71">
                  <c:v>42257</c:v>
                </c:pt>
                <c:pt idx="72">
                  <c:v>42258</c:v>
                </c:pt>
                <c:pt idx="73">
                  <c:v>42259</c:v>
                </c:pt>
                <c:pt idx="74">
                  <c:v>42260</c:v>
                </c:pt>
                <c:pt idx="75">
                  <c:v>42261</c:v>
                </c:pt>
                <c:pt idx="76">
                  <c:v>42262</c:v>
                </c:pt>
                <c:pt idx="77">
                  <c:v>42263</c:v>
                </c:pt>
                <c:pt idx="78">
                  <c:v>42264</c:v>
                </c:pt>
                <c:pt idx="79">
                  <c:v>42265</c:v>
                </c:pt>
                <c:pt idx="80">
                  <c:v>42266</c:v>
                </c:pt>
                <c:pt idx="81">
                  <c:v>42267</c:v>
                </c:pt>
                <c:pt idx="82">
                  <c:v>42268</c:v>
                </c:pt>
                <c:pt idx="83">
                  <c:v>42269</c:v>
                </c:pt>
                <c:pt idx="84">
                  <c:v>42270</c:v>
                </c:pt>
                <c:pt idx="85">
                  <c:v>42271</c:v>
                </c:pt>
                <c:pt idx="86">
                  <c:v>42272</c:v>
                </c:pt>
                <c:pt idx="87">
                  <c:v>42273</c:v>
                </c:pt>
              </c:numCache>
            </c:numRef>
          </c:cat>
          <c:val>
            <c:numRef>
              <c:f>'Q6&amp;7'!$O$6:$O$93</c:f>
              <c:numCache>
                <c:formatCode>_("$"* #,##0.00_);_("$"* \(#,##0.00\);_("$"* "-"??_);_(@_)</c:formatCode>
                <c:ptCount val="8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0.3328290468986384</c:v>
                </c:pt>
                <c:pt idx="79">
                  <c:v>#N/A</c:v>
                </c:pt>
                <c:pt idx="80">
                  <c:v>#N/A</c:v>
                </c:pt>
                <c:pt idx="81">
                  <c:v>#N/A</c:v>
                </c:pt>
                <c:pt idx="82">
                  <c:v>#N/A</c:v>
                </c:pt>
                <c:pt idx="83">
                  <c:v>#N/A</c:v>
                </c:pt>
                <c:pt idx="84">
                  <c:v>#N/A</c:v>
                </c:pt>
                <c:pt idx="85">
                  <c:v>#N/A</c:v>
                </c:pt>
                <c:pt idx="86">
                  <c:v>#N/A</c:v>
                </c:pt>
                <c:pt idx="87">
                  <c:v>#N/A</c:v>
                </c:pt>
              </c:numCache>
            </c:numRef>
          </c:val>
          <c:smooth val="0"/>
          <c:extLst>
            <c:ext xmlns:c16="http://schemas.microsoft.com/office/drawing/2014/chart" uri="{C3380CC4-5D6E-409C-BE32-E72D297353CC}">
              <c16:uniqueId val="{00000004-BDAE-497E-9949-A5010784C772}"/>
            </c:ext>
          </c:extLst>
        </c:ser>
        <c:ser>
          <c:idx val="4"/>
          <c:order val="4"/>
          <c:tx>
            <c:v>Yellow Tablet</c:v>
          </c:tx>
          <c:spPr>
            <a:ln w="22225" cap="rnd">
              <a:solidFill>
                <a:schemeClr val="accent5"/>
              </a:solidFill>
            </a:ln>
            <a:effectLst>
              <a:glow rad="139700">
                <a:schemeClr val="accent5">
                  <a:satMod val="175000"/>
                  <a:alpha val="14000"/>
                </a:schemeClr>
              </a:glow>
            </a:effectLst>
          </c:spPr>
          <c:marker>
            <c:symbol val="none"/>
          </c:marker>
          <c:cat>
            <c:numRef>
              <c:f>'Q6&amp;7'!$A$6:$A$93</c:f>
              <c:numCache>
                <c:formatCode>m/d/yyyy</c:formatCode>
                <c:ptCount val="88"/>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pt idx="31">
                  <c:v>42217</c:v>
                </c:pt>
                <c:pt idx="32">
                  <c:v>42218</c:v>
                </c:pt>
                <c:pt idx="33">
                  <c:v>42219</c:v>
                </c:pt>
                <c:pt idx="34">
                  <c:v>42220</c:v>
                </c:pt>
                <c:pt idx="35">
                  <c:v>42221</c:v>
                </c:pt>
                <c:pt idx="36">
                  <c:v>42222</c:v>
                </c:pt>
                <c:pt idx="37">
                  <c:v>42223</c:v>
                </c:pt>
                <c:pt idx="38">
                  <c:v>42224</c:v>
                </c:pt>
                <c:pt idx="39">
                  <c:v>42225</c:v>
                </c:pt>
                <c:pt idx="40">
                  <c:v>42226</c:v>
                </c:pt>
                <c:pt idx="41">
                  <c:v>42227</c:v>
                </c:pt>
                <c:pt idx="42">
                  <c:v>42228</c:v>
                </c:pt>
                <c:pt idx="43">
                  <c:v>42229</c:v>
                </c:pt>
                <c:pt idx="44">
                  <c:v>42230</c:v>
                </c:pt>
                <c:pt idx="45">
                  <c:v>42231</c:v>
                </c:pt>
                <c:pt idx="46">
                  <c:v>42232</c:v>
                </c:pt>
                <c:pt idx="47">
                  <c:v>42233</c:v>
                </c:pt>
                <c:pt idx="48">
                  <c:v>42234</c:v>
                </c:pt>
                <c:pt idx="49">
                  <c:v>42235</c:v>
                </c:pt>
                <c:pt idx="50">
                  <c:v>42236</c:v>
                </c:pt>
                <c:pt idx="51">
                  <c:v>42237</c:v>
                </c:pt>
                <c:pt idx="52">
                  <c:v>42238</c:v>
                </c:pt>
                <c:pt idx="53">
                  <c:v>42239</c:v>
                </c:pt>
                <c:pt idx="54">
                  <c:v>42240</c:v>
                </c:pt>
                <c:pt idx="55">
                  <c:v>42241</c:v>
                </c:pt>
                <c:pt idx="56">
                  <c:v>42242</c:v>
                </c:pt>
                <c:pt idx="57">
                  <c:v>42243</c:v>
                </c:pt>
                <c:pt idx="58">
                  <c:v>42244</c:v>
                </c:pt>
                <c:pt idx="59">
                  <c:v>42245</c:v>
                </c:pt>
                <c:pt idx="60">
                  <c:v>42246</c:v>
                </c:pt>
                <c:pt idx="61">
                  <c:v>42247</c:v>
                </c:pt>
                <c:pt idx="62">
                  <c:v>42248</c:v>
                </c:pt>
                <c:pt idx="63">
                  <c:v>42249</c:v>
                </c:pt>
                <c:pt idx="64">
                  <c:v>42250</c:v>
                </c:pt>
                <c:pt idx="65">
                  <c:v>42251</c:v>
                </c:pt>
                <c:pt idx="66">
                  <c:v>42252</c:v>
                </c:pt>
                <c:pt idx="67">
                  <c:v>42253</c:v>
                </c:pt>
                <c:pt idx="68">
                  <c:v>42254</c:v>
                </c:pt>
                <c:pt idx="69">
                  <c:v>42255</c:v>
                </c:pt>
                <c:pt idx="70">
                  <c:v>42256</c:v>
                </c:pt>
                <c:pt idx="71">
                  <c:v>42257</c:v>
                </c:pt>
                <c:pt idx="72">
                  <c:v>42258</c:v>
                </c:pt>
                <c:pt idx="73">
                  <c:v>42259</c:v>
                </c:pt>
                <c:pt idx="74">
                  <c:v>42260</c:v>
                </c:pt>
                <c:pt idx="75">
                  <c:v>42261</c:v>
                </c:pt>
                <c:pt idx="76">
                  <c:v>42262</c:v>
                </c:pt>
                <c:pt idx="77">
                  <c:v>42263</c:v>
                </c:pt>
                <c:pt idx="78">
                  <c:v>42264</c:v>
                </c:pt>
                <c:pt idx="79">
                  <c:v>42265</c:v>
                </c:pt>
                <c:pt idx="80">
                  <c:v>42266</c:v>
                </c:pt>
                <c:pt idx="81">
                  <c:v>42267</c:v>
                </c:pt>
                <c:pt idx="82">
                  <c:v>42268</c:v>
                </c:pt>
                <c:pt idx="83">
                  <c:v>42269</c:v>
                </c:pt>
                <c:pt idx="84">
                  <c:v>42270</c:v>
                </c:pt>
                <c:pt idx="85">
                  <c:v>42271</c:v>
                </c:pt>
                <c:pt idx="86">
                  <c:v>42272</c:v>
                </c:pt>
                <c:pt idx="87">
                  <c:v>42273</c:v>
                </c:pt>
              </c:numCache>
            </c:numRef>
          </c:cat>
          <c:val>
            <c:numRef>
              <c:f>'Q6&amp;7'!$P$6:$P$93</c:f>
              <c:numCache>
                <c:formatCode>_("$"* #,##0.00_);_("$"* \(#,##0.00\);_("$"* "-"??_);_(@_)</c:formatCode>
                <c:ptCount val="8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0.54054054054054057</c:v>
                </c:pt>
                <c:pt idx="80">
                  <c:v>0</c:v>
                </c:pt>
                <c:pt idx="81">
                  <c:v>1.0526315789473684</c:v>
                </c:pt>
                <c:pt idx="82">
                  <c:v>0</c:v>
                </c:pt>
                <c:pt idx="83">
                  <c:v>0.44444444444444442</c:v>
                </c:pt>
                <c:pt idx="84">
                  <c:v>0</c:v>
                </c:pt>
                <c:pt idx="85">
                  <c:v>0</c:v>
                </c:pt>
                <c:pt idx="86">
                  <c:v>0.22026431718061676</c:v>
                </c:pt>
                <c:pt idx="87">
                  <c:v>0.8943543879262158</c:v>
                </c:pt>
              </c:numCache>
            </c:numRef>
          </c:val>
          <c:smooth val="0"/>
          <c:extLst>
            <c:ext xmlns:c16="http://schemas.microsoft.com/office/drawing/2014/chart" uri="{C3380CC4-5D6E-409C-BE32-E72D297353CC}">
              <c16:uniqueId val="{00000005-BDAE-497E-9949-A5010784C772}"/>
            </c:ext>
          </c:extLst>
        </c:ser>
        <c:dLbls>
          <c:showLegendKey val="0"/>
          <c:showVal val="0"/>
          <c:showCatName val="0"/>
          <c:showSerName val="0"/>
          <c:showPercent val="0"/>
          <c:showBubbleSize val="0"/>
        </c:dLbls>
        <c:smooth val="0"/>
        <c:axId val="1744081343"/>
        <c:axId val="149364463"/>
      </c:lineChart>
      <c:dateAx>
        <c:axId val="1744081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364463"/>
        <c:crosses val="autoZero"/>
        <c:auto val="1"/>
        <c:lblOffset val="100"/>
        <c:baseTimeUnit val="days"/>
      </c:dateAx>
      <c:valAx>
        <c:axId val="149364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US" sz="1600"/>
                  <a:t>CTR</a:t>
                </a:r>
                <a:r>
                  <a:rPr lang="en-US" sz="1600" baseline="0"/>
                  <a:t> Vaules</a:t>
                </a:r>
                <a:endParaRPr lang="en-US" sz="1600"/>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408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CPA</c:v>
          </c:tx>
          <c:spPr>
            <a:ln w="22225" cap="rnd">
              <a:solidFill>
                <a:schemeClr val="accent1"/>
              </a:solidFill>
            </a:ln>
            <a:effectLst>
              <a:glow rad="139700">
                <a:schemeClr val="accent1">
                  <a:satMod val="175000"/>
                  <a:alpha val="14000"/>
                </a:schemeClr>
              </a:glow>
            </a:effectLst>
          </c:spPr>
          <c:marker>
            <c:symbol val="none"/>
          </c:marker>
          <c:cat>
            <c:numRef>
              <c:f>'Q9'!$A$3:$A$48</c:f>
              <c:numCache>
                <c:formatCode>m/d/yyyy</c:formatCode>
                <c:ptCount val="46"/>
                <c:pt idx="0">
                  <c:v>42200</c:v>
                </c:pt>
                <c:pt idx="1">
                  <c:v>42201</c:v>
                </c:pt>
                <c:pt idx="2">
                  <c:v>42202</c:v>
                </c:pt>
                <c:pt idx="3">
                  <c:v>42203</c:v>
                </c:pt>
                <c:pt idx="4">
                  <c:v>42204</c:v>
                </c:pt>
                <c:pt idx="5">
                  <c:v>42205</c:v>
                </c:pt>
                <c:pt idx="6">
                  <c:v>42206</c:v>
                </c:pt>
                <c:pt idx="7">
                  <c:v>42207</c:v>
                </c:pt>
                <c:pt idx="8">
                  <c:v>42208</c:v>
                </c:pt>
                <c:pt idx="9">
                  <c:v>42209</c:v>
                </c:pt>
                <c:pt idx="10">
                  <c:v>42210</c:v>
                </c:pt>
                <c:pt idx="11">
                  <c:v>42211</c:v>
                </c:pt>
                <c:pt idx="12">
                  <c:v>42212</c:v>
                </c:pt>
                <c:pt idx="13">
                  <c:v>42213</c:v>
                </c:pt>
                <c:pt idx="14">
                  <c:v>42214</c:v>
                </c:pt>
                <c:pt idx="15">
                  <c:v>42215</c:v>
                </c:pt>
                <c:pt idx="16">
                  <c:v>42216</c:v>
                </c:pt>
                <c:pt idx="17">
                  <c:v>42217</c:v>
                </c:pt>
                <c:pt idx="18">
                  <c:v>42218</c:v>
                </c:pt>
                <c:pt idx="19">
                  <c:v>42219</c:v>
                </c:pt>
                <c:pt idx="20">
                  <c:v>42238</c:v>
                </c:pt>
                <c:pt idx="21">
                  <c:v>42248</c:v>
                </c:pt>
                <c:pt idx="22">
                  <c:v>42249</c:v>
                </c:pt>
                <c:pt idx="23">
                  <c:v>42250</c:v>
                </c:pt>
                <c:pt idx="24">
                  <c:v>42251</c:v>
                </c:pt>
                <c:pt idx="25">
                  <c:v>42252</c:v>
                </c:pt>
                <c:pt idx="26">
                  <c:v>42253</c:v>
                </c:pt>
                <c:pt idx="27">
                  <c:v>42254</c:v>
                </c:pt>
                <c:pt idx="28">
                  <c:v>42255</c:v>
                </c:pt>
                <c:pt idx="29">
                  <c:v>42256</c:v>
                </c:pt>
                <c:pt idx="30">
                  <c:v>42257</c:v>
                </c:pt>
                <c:pt idx="31">
                  <c:v>42258</c:v>
                </c:pt>
                <c:pt idx="32">
                  <c:v>42259</c:v>
                </c:pt>
                <c:pt idx="33">
                  <c:v>42260</c:v>
                </c:pt>
                <c:pt idx="34">
                  <c:v>42261</c:v>
                </c:pt>
                <c:pt idx="35">
                  <c:v>42262</c:v>
                </c:pt>
                <c:pt idx="36">
                  <c:v>42263</c:v>
                </c:pt>
                <c:pt idx="37">
                  <c:v>42264</c:v>
                </c:pt>
                <c:pt idx="38">
                  <c:v>42265</c:v>
                </c:pt>
                <c:pt idx="39">
                  <c:v>42266</c:v>
                </c:pt>
                <c:pt idx="40">
                  <c:v>42267</c:v>
                </c:pt>
                <c:pt idx="41">
                  <c:v>42269</c:v>
                </c:pt>
                <c:pt idx="42">
                  <c:v>42270</c:v>
                </c:pt>
                <c:pt idx="43">
                  <c:v>42271</c:v>
                </c:pt>
                <c:pt idx="44">
                  <c:v>42272</c:v>
                </c:pt>
                <c:pt idx="45">
                  <c:v>42273</c:v>
                </c:pt>
              </c:numCache>
            </c:numRef>
          </c:cat>
          <c:val>
            <c:numRef>
              <c:f>'Q9'!$D$3:$D$48</c:f>
              <c:numCache>
                <c:formatCode>_("$"* #,##0.00_);_("$"* \(#,##0.00\);_("$"* "-"??_);_(@_)</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307.16500000000002</c:v>
                </c:pt>
                <c:pt idx="18">
                  <c:v>339.42999999999995</c:v>
                </c:pt>
                <c:pt idx="19">
                  <c:v>356.79</c:v>
                </c:pt>
                <c:pt idx="20">
                  <c:v>7.8849999999999998</c:v>
                </c:pt>
                <c:pt idx="21">
                  <c:v>21.762499999999999</c:v>
                </c:pt>
                <c:pt idx="22">
                  <c:v>13.948333333333332</c:v>
                </c:pt>
                <c:pt idx="23">
                  <c:v>23.904999999999998</c:v>
                </c:pt>
                <c:pt idx="24">
                  <c:v>15.906666666666666</c:v>
                </c:pt>
                <c:pt idx="25">
                  <c:v>6.6942857142857131</c:v>
                </c:pt>
                <c:pt idx="26">
                  <c:v>3.2583333333333329</c:v>
                </c:pt>
                <c:pt idx="27">
                  <c:v>0.05</c:v>
                </c:pt>
                <c:pt idx="28">
                  <c:v>7.4999999999999997E-3</c:v>
                </c:pt>
                <c:pt idx="29">
                  <c:v>0.02</c:v>
                </c:pt>
                <c:pt idx="30">
                  <c:v>1.7500000000000002E-2</c:v>
                </c:pt>
                <c:pt idx="31">
                  <c:v>2.5000000000000001E-3</c:v>
                </c:pt>
                <c:pt idx="32">
                  <c:v>0</c:v>
                </c:pt>
                <c:pt idx="33">
                  <c:v>0</c:v>
                </c:pt>
                <c:pt idx="34">
                  <c:v>0</c:v>
                </c:pt>
                <c:pt idx="35">
                  <c:v>0</c:v>
                </c:pt>
                <c:pt idx="36">
                  <c:v>0</c:v>
                </c:pt>
                <c:pt idx="37">
                  <c:v>0</c:v>
                </c:pt>
                <c:pt idx="38">
                  <c:v>0</c:v>
                </c:pt>
                <c:pt idx="39">
                  <c:v>5.9063636363636363</c:v>
                </c:pt>
                <c:pt idx="40">
                  <c:v>6.3333333333333325E-2</c:v>
                </c:pt>
                <c:pt idx="41">
                  <c:v>2.25</c:v>
                </c:pt>
                <c:pt idx="42">
                  <c:v>6.5000000000000002E-2</c:v>
                </c:pt>
                <c:pt idx="43">
                  <c:v>0.33150000000000002</c:v>
                </c:pt>
                <c:pt idx="44">
                  <c:v>0.75666666666666671</c:v>
                </c:pt>
                <c:pt idx="45">
                  <c:v>8.9450000000000003</c:v>
                </c:pt>
              </c:numCache>
            </c:numRef>
          </c:val>
          <c:smooth val="0"/>
          <c:extLst>
            <c:ext xmlns:c16="http://schemas.microsoft.com/office/drawing/2014/chart" uri="{C3380CC4-5D6E-409C-BE32-E72D297353CC}">
              <c16:uniqueId val="{00000000-B602-4782-A048-A4E47E05E43A}"/>
            </c:ext>
          </c:extLst>
        </c:ser>
        <c:ser>
          <c:idx val="1"/>
          <c:order val="1"/>
          <c:tx>
            <c:v>Baseline</c:v>
          </c:tx>
          <c:spPr>
            <a:ln w="22225" cap="rnd">
              <a:solidFill>
                <a:schemeClr val="accent2"/>
              </a:solidFill>
            </a:ln>
            <a:effectLst>
              <a:glow rad="139700">
                <a:schemeClr val="accent2">
                  <a:satMod val="175000"/>
                  <a:alpha val="14000"/>
                </a:schemeClr>
              </a:glow>
            </a:effectLst>
          </c:spPr>
          <c:marker>
            <c:symbol val="none"/>
          </c:marker>
          <c:cat>
            <c:numRef>
              <c:f>'Q9'!$A$3:$A$48</c:f>
              <c:numCache>
                <c:formatCode>m/d/yyyy</c:formatCode>
                <c:ptCount val="46"/>
                <c:pt idx="0">
                  <c:v>42200</c:v>
                </c:pt>
                <c:pt idx="1">
                  <c:v>42201</c:v>
                </c:pt>
                <c:pt idx="2">
                  <c:v>42202</c:v>
                </c:pt>
                <c:pt idx="3">
                  <c:v>42203</c:v>
                </c:pt>
                <c:pt idx="4">
                  <c:v>42204</c:v>
                </c:pt>
                <c:pt idx="5">
                  <c:v>42205</c:v>
                </c:pt>
                <c:pt idx="6">
                  <c:v>42206</c:v>
                </c:pt>
                <c:pt idx="7">
                  <c:v>42207</c:v>
                </c:pt>
                <c:pt idx="8">
                  <c:v>42208</c:v>
                </c:pt>
                <c:pt idx="9">
                  <c:v>42209</c:v>
                </c:pt>
                <c:pt idx="10">
                  <c:v>42210</c:v>
                </c:pt>
                <c:pt idx="11">
                  <c:v>42211</c:v>
                </c:pt>
                <c:pt idx="12">
                  <c:v>42212</c:v>
                </c:pt>
                <c:pt idx="13">
                  <c:v>42213</c:v>
                </c:pt>
                <c:pt idx="14">
                  <c:v>42214</c:v>
                </c:pt>
                <c:pt idx="15">
                  <c:v>42215</c:v>
                </c:pt>
                <c:pt idx="16">
                  <c:v>42216</c:v>
                </c:pt>
                <c:pt idx="17">
                  <c:v>42217</c:v>
                </c:pt>
                <c:pt idx="18">
                  <c:v>42218</c:v>
                </c:pt>
                <c:pt idx="19">
                  <c:v>42219</c:v>
                </c:pt>
                <c:pt idx="20">
                  <c:v>42238</c:v>
                </c:pt>
                <c:pt idx="21">
                  <c:v>42248</c:v>
                </c:pt>
                <c:pt idx="22">
                  <c:v>42249</c:v>
                </c:pt>
                <c:pt idx="23">
                  <c:v>42250</c:v>
                </c:pt>
                <c:pt idx="24">
                  <c:v>42251</c:v>
                </c:pt>
                <c:pt idx="25">
                  <c:v>42252</c:v>
                </c:pt>
                <c:pt idx="26">
                  <c:v>42253</c:v>
                </c:pt>
                <c:pt idx="27">
                  <c:v>42254</c:v>
                </c:pt>
                <c:pt idx="28">
                  <c:v>42255</c:v>
                </c:pt>
                <c:pt idx="29">
                  <c:v>42256</c:v>
                </c:pt>
                <c:pt idx="30">
                  <c:v>42257</c:v>
                </c:pt>
                <c:pt idx="31">
                  <c:v>42258</c:v>
                </c:pt>
                <c:pt idx="32">
                  <c:v>42259</c:v>
                </c:pt>
                <c:pt idx="33">
                  <c:v>42260</c:v>
                </c:pt>
                <c:pt idx="34">
                  <c:v>42261</c:v>
                </c:pt>
                <c:pt idx="35">
                  <c:v>42262</c:v>
                </c:pt>
                <c:pt idx="36">
                  <c:v>42263</c:v>
                </c:pt>
                <c:pt idx="37">
                  <c:v>42264</c:v>
                </c:pt>
                <c:pt idx="38">
                  <c:v>42265</c:v>
                </c:pt>
                <c:pt idx="39">
                  <c:v>42266</c:v>
                </c:pt>
                <c:pt idx="40">
                  <c:v>42267</c:v>
                </c:pt>
                <c:pt idx="41">
                  <c:v>42269</c:v>
                </c:pt>
                <c:pt idx="42">
                  <c:v>42270</c:v>
                </c:pt>
                <c:pt idx="43">
                  <c:v>42271</c:v>
                </c:pt>
                <c:pt idx="44">
                  <c:v>42272</c:v>
                </c:pt>
                <c:pt idx="45">
                  <c:v>42273</c:v>
                </c:pt>
              </c:numCache>
            </c:numRef>
          </c:cat>
          <c:val>
            <c:numRef>
              <c:f>'Q9'!$E$3:$E$48</c:f>
              <c:numCache>
                <c:formatCode>_("$"* #,##0.00_);_("$"* \(#,##0.00\);_("$"* "-"??_);_(@_)</c:formatCode>
                <c:ptCount val="46"/>
                <c:pt idx="0">
                  <c:v>275</c:v>
                </c:pt>
                <c:pt idx="1">
                  <c:v>275</c:v>
                </c:pt>
                <c:pt idx="2">
                  <c:v>275</c:v>
                </c:pt>
                <c:pt idx="3">
                  <c:v>275</c:v>
                </c:pt>
                <c:pt idx="4">
                  <c:v>275</c:v>
                </c:pt>
                <c:pt idx="5">
                  <c:v>275</c:v>
                </c:pt>
                <c:pt idx="6">
                  <c:v>275</c:v>
                </c:pt>
                <c:pt idx="7">
                  <c:v>275</c:v>
                </c:pt>
                <c:pt idx="8">
                  <c:v>275</c:v>
                </c:pt>
                <c:pt idx="9">
                  <c:v>275</c:v>
                </c:pt>
                <c:pt idx="10">
                  <c:v>275</c:v>
                </c:pt>
                <c:pt idx="11">
                  <c:v>275</c:v>
                </c:pt>
                <c:pt idx="12">
                  <c:v>275</c:v>
                </c:pt>
                <c:pt idx="13">
                  <c:v>275</c:v>
                </c:pt>
                <c:pt idx="14">
                  <c:v>275</c:v>
                </c:pt>
                <c:pt idx="15">
                  <c:v>275</c:v>
                </c:pt>
                <c:pt idx="16">
                  <c:v>275</c:v>
                </c:pt>
                <c:pt idx="17">
                  <c:v>275</c:v>
                </c:pt>
                <c:pt idx="18">
                  <c:v>275</c:v>
                </c:pt>
                <c:pt idx="19">
                  <c:v>275</c:v>
                </c:pt>
                <c:pt idx="20">
                  <c:v>275</c:v>
                </c:pt>
                <c:pt idx="21">
                  <c:v>275</c:v>
                </c:pt>
                <c:pt idx="22">
                  <c:v>275</c:v>
                </c:pt>
                <c:pt idx="23">
                  <c:v>275</c:v>
                </c:pt>
                <c:pt idx="24">
                  <c:v>275</c:v>
                </c:pt>
                <c:pt idx="25">
                  <c:v>275</c:v>
                </c:pt>
                <c:pt idx="26">
                  <c:v>275</c:v>
                </c:pt>
                <c:pt idx="27">
                  <c:v>275</c:v>
                </c:pt>
                <c:pt idx="28">
                  <c:v>275</c:v>
                </c:pt>
                <c:pt idx="29">
                  <c:v>275</c:v>
                </c:pt>
                <c:pt idx="30">
                  <c:v>275</c:v>
                </c:pt>
                <c:pt idx="31">
                  <c:v>275</c:v>
                </c:pt>
                <c:pt idx="32">
                  <c:v>275</c:v>
                </c:pt>
                <c:pt idx="33">
                  <c:v>275</c:v>
                </c:pt>
                <c:pt idx="34">
                  <c:v>275</c:v>
                </c:pt>
                <c:pt idx="35">
                  <c:v>275</c:v>
                </c:pt>
                <c:pt idx="36">
                  <c:v>275</c:v>
                </c:pt>
                <c:pt idx="37">
                  <c:v>275</c:v>
                </c:pt>
                <c:pt idx="38">
                  <c:v>275</c:v>
                </c:pt>
                <c:pt idx="39">
                  <c:v>275</c:v>
                </c:pt>
                <c:pt idx="40">
                  <c:v>275</c:v>
                </c:pt>
                <c:pt idx="41">
                  <c:v>275</c:v>
                </c:pt>
                <c:pt idx="42">
                  <c:v>275</c:v>
                </c:pt>
                <c:pt idx="43">
                  <c:v>275</c:v>
                </c:pt>
                <c:pt idx="44">
                  <c:v>275</c:v>
                </c:pt>
                <c:pt idx="45">
                  <c:v>275</c:v>
                </c:pt>
              </c:numCache>
            </c:numRef>
          </c:val>
          <c:smooth val="0"/>
          <c:extLst>
            <c:ext xmlns:c16="http://schemas.microsoft.com/office/drawing/2014/chart" uri="{C3380CC4-5D6E-409C-BE32-E72D297353CC}">
              <c16:uniqueId val="{00000001-B602-4782-A048-A4E47E05E43A}"/>
            </c:ext>
          </c:extLst>
        </c:ser>
        <c:dLbls>
          <c:showLegendKey val="0"/>
          <c:showVal val="0"/>
          <c:showCatName val="0"/>
          <c:showSerName val="0"/>
          <c:showPercent val="0"/>
          <c:showBubbleSize val="0"/>
        </c:dLbls>
        <c:smooth val="0"/>
        <c:axId val="1507479055"/>
        <c:axId val="149426959"/>
      </c:lineChart>
      <c:dateAx>
        <c:axId val="1507479055"/>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426959"/>
        <c:crosses val="autoZero"/>
        <c:auto val="1"/>
        <c:lblOffset val="100"/>
        <c:baseTimeUnit val="days"/>
      </c:dateAx>
      <c:valAx>
        <c:axId val="149426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7479055"/>
        <c:crosses val="autoZero"/>
        <c:crossBetween val="between"/>
      </c:valAx>
      <c:spPr>
        <a:noFill/>
        <a:ln>
          <a:noFill/>
        </a:ln>
        <a:effectLst/>
      </c:spPr>
    </c:plotArea>
    <c:plotVisOnly val="0"/>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752475</xdr:colOff>
      <xdr:row>7</xdr:row>
      <xdr:rowOff>209550</xdr:rowOff>
    </xdr:from>
    <xdr:to>
      <xdr:col>15</xdr:col>
      <xdr:colOff>0</xdr:colOff>
      <xdr:row>33</xdr:row>
      <xdr:rowOff>209550</xdr:rowOff>
    </xdr:to>
    <xdr:graphicFrame macro="">
      <xdr:nvGraphicFramePr>
        <xdr:cNvPr id="3" name="Chart 2">
          <a:extLst>
            <a:ext uri="{FF2B5EF4-FFF2-40B4-BE49-F238E27FC236}">
              <a16:creationId xmlns:a16="http://schemas.microsoft.com/office/drawing/2014/main" id="{32589314-9527-3210-D24B-4AB050F2D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5</xdr:row>
      <xdr:rowOff>209549</xdr:rowOff>
    </xdr:from>
    <xdr:to>
      <xdr:col>15</xdr:col>
      <xdr:colOff>38100</xdr:colOff>
      <xdr:row>30</xdr:row>
      <xdr:rowOff>209549</xdr:rowOff>
    </xdr:to>
    <xdr:graphicFrame macro="">
      <xdr:nvGraphicFramePr>
        <xdr:cNvPr id="3" name="Chart 2">
          <a:extLst>
            <a:ext uri="{FF2B5EF4-FFF2-40B4-BE49-F238E27FC236}">
              <a16:creationId xmlns:a16="http://schemas.microsoft.com/office/drawing/2014/main" id="{A611B592-D160-C747-58F8-7A81EECC4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1628773</xdr:colOff>
      <xdr:row>14</xdr:row>
      <xdr:rowOff>0</xdr:rowOff>
    </xdr:from>
    <xdr:to>
      <xdr:col>31</xdr:col>
      <xdr:colOff>752474</xdr:colOff>
      <xdr:row>40</xdr:row>
      <xdr:rowOff>171450</xdr:rowOff>
    </xdr:to>
    <xdr:graphicFrame macro="">
      <xdr:nvGraphicFramePr>
        <xdr:cNvPr id="4" name="Chart 3">
          <a:extLst>
            <a:ext uri="{FF2B5EF4-FFF2-40B4-BE49-F238E27FC236}">
              <a16:creationId xmlns:a16="http://schemas.microsoft.com/office/drawing/2014/main" id="{2516F2D3-73B6-B67F-6B2F-A4B4D4CD7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xdr:row>
      <xdr:rowOff>0</xdr:rowOff>
    </xdr:from>
    <xdr:to>
      <xdr:col>16</xdr:col>
      <xdr:colOff>19050</xdr:colOff>
      <xdr:row>21</xdr:row>
      <xdr:rowOff>209550</xdr:rowOff>
    </xdr:to>
    <xdr:graphicFrame macro="">
      <xdr:nvGraphicFramePr>
        <xdr:cNvPr id="2" name="Chart 1">
          <a:extLst>
            <a:ext uri="{FF2B5EF4-FFF2-40B4-BE49-F238E27FC236}">
              <a16:creationId xmlns:a16="http://schemas.microsoft.com/office/drawing/2014/main" id="{FAF750F8-B43C-3F75-50CE-89409B9A1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3.369539004627" createdVersion="8" refreshedVersion="8" minRefreshableVersion="3" recordCount="437" xr:uid="{0A8AA882-B271-418D-AD4B-2A296B7795F3}">
  <cacheSource type="worksheet">
    <worksheetSource ref="A1:H1048576" sheet="Tab 1"/>
  </cacheSource>
  <cacheFields count="8">
    <cacheField name="Advertiser" numFmtId="0">
      <sharedItems containsBlank="1"/>
    </cacheField>
    <cacheField name="Publisher ID" numFmtId="0">
      <sharedItems containsString="0" containsBlank="1" containsNumber="1" containsInteger="1" minValue="189038" maxValue="189041"/>
    </cacheField>
    <cacheField name="Creative Name" numFmtId="0">
      <sharedItems containsBlank="1"/>
    </cacheField>
    <cacheField name="Placement ID" numFmtId="0">
      <sharedItems containsBlank="1" containsMixedTypes="1" containsNumber="1" containsInteger="1" minValue="119400349" maxValue="119400377"/>
    </cacheField>
    <cacheField name="Date" numFmtId="0">
      <sharedItems containsNonDate="0" containsDate="1" containsString="0" containsBlank="1" minDate="2015-07-01T00:00:00" maxDate="2015-09-27T00:00:00" count="89">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m/>
      </sharedItems>
    </cacheField>
    <cacheField name="3P Impressions" numFmtId="0">
      <sharedItems containsString="0" containsBlank="1" containsNumber="1" containsInteger="1" minValue="1" maxValue="224769"/>
    </cacheField>
    <cacheField name="3P Clicks" numFmtId="0">
      <sharedItems containsString="0" containsBlank="1" containsNumber="1" containsInteger="1" minValue="0" maxValue="3235"/>
    </cacheField>
    <cacheField name="3P Cost" numFmtId="0">
      <sharedItems containsString="0" containsBlank="1" containsNumber="1" minValue="5.0000000000000001E-3" maxValue="1123.84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4.004217592592" createdVersion="8" refreshedVersion="8" minRefreshableVersion="3" recordCount="57" xr:uid="{4924D36B-BD63-453E-89D9-6D6A658C4038}">
  <cacheSource type="worksheet">
    <worksheetSource ref="A1:J58" sheet="Tab 2"/>
  </cacheSource>
  <cacheFields count="12">
    <cacheField name="Placement ID" numFmtId="0">
      <sharedItems containsMixedTypes="1" containsNumber="1" containsInteger="1" minValue="119400349" maxValue="119400351"/>
    </cacheField>
    <cacheField name="Conversion Date" numFmtId="14">
      <sharedItems containsSemiMixedTypes="0" containsNonDate="0" containsDate="1" containsString="0" minDate="2015-07-15T00:00:00" maxDate="2015-09-27T00:00:00" count="46">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22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2T00:00:00"/>
        <d v="2015-09-23T00:00:00"/>
        <d v="2015-09-24T00:00:00"/>
        <d v="2015-09-25T00:00:00"/>
        <d v="2015-09-26T00:00:00"/>
      </sharedItems>
      <fieldGroup par="11"/>
    </cacheField>
    <cacheField name="Conversions" numFmtId="164">
      <sharedItems containsSemiMixedTypes="0" containsString="0" containsNumber="1" containsInteger="1" minValue="1" maxValue="10"/>
    </cacheField>
    <cacheField name="Cost" numFmtId="44">
      <sharedItems containsSemiMixedTypes="0" containsString="0" containsNumber="1" minValue="0" maxValue="356.79"/>
    </cacheField>
    <cacheField name="CPA (Cost/Conversions)" numFmtId="44">
      <sharedItems containsSemiMixedTypes="0" containsString="0" containsNumber="1" minValue="0" maxValue="356.79"/>
    </cacheField>
    <cacheField name="Publisher ID" numFmtId="0">
      <sharedItems containsSemiMixedTypes="0" containsString="0" containsNumber="1" containsInteger="1" minValue="189038" maxValue="189041" count="4">
        <n v="189040"/>
        <n v="189039"/>
        <n v="189038"/>
        <n v="189041"/>
      </sharedItems>
    </cacheField>
    <cacheField name="Creative Type" numFmtId="0">
      <sharedItems/>
    </cacheField>
    <cacheField name="Day of Week" numFmtId="0">
      <sharedItems/>
    </cacheField>
    <cacheField name="Impressions" numFmtId="0">
      <sharedItems containsSemiMixedTypes="0" containsString="0" containsNumber="1" containsInteger="1" minValue="0" maxValue="71358"/>
    </cacheField>
    <cacheField name="Clicks" numFmtId="0">
      <sharedItems containsSemiMixedTypes="0" containsString="0" containsNumber="1" containsInteger="1" minValue="0" maxValue="1547"/>
    </cacheField>
    <cacheField name="Days (Conversion Date)" numFmtId="0" databaseField="0">
      <fieldGroup base="1">
        <rangePr groupBy="days" startDate="2015-07-15T00:00:00" endDate="2015-09-27T00:00:00"/>
        <groupItems count="368">
          <s v="&lt;7/15/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7/2015"/>
        </groupItems>
      </fieldGroup>
    </cacheField>
    <cacheField name="Months (Conversion Date)" numFmtId="0" databaseField="0">
      <fieldGroup base="1">
        <rangePr groupBy="months" startDate="2015-07-15T00:00:00" endDate="2015-09-27T00:00:00"/>
        <groupItems count="14">
          <s v="&lt;7/15/2015"/>
          <s v="Jan"/>
          <s v="Feb"/>
          <s v="Mar"/>
          <s v="Apr"/>
          <s v="May"/>
          <s v="Jun"/>
          <s v="Jul"/>
          <s v="Aug"/>
          <s v="Sep"/>
          <s v="Oct"/>
          <s v="Nov"/>
          <s v="Dec"/>
          <s v="&gt;9/27/2015"/>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4.0094537037" createdVersion="8" refreshedVersion="8" minRefreshableVersion="3" recordCount="57" xr:uid="{E72CC1F5-EB14-4F6B-BCBC-2164C03C46FC}">
  <cacheSource type="worksheet">
    <worksheetSource ref="A1:F58" sheet="Tab 2"/>
  </cacheSource>
  <cacheFields count="8">
    <cacheField name="Placement ID" numFmtId="0">
      <sharedItems containsMixedTypes="1" containsNumber="1" containsInteger="1" minValue="119400349" maxValue="119400351"/>
    </cacheField>
    <cacheField name="Conversion Date" numFmtId="14">
      <sharedItems containsSemiMixedTypes="0" containsNonDate="0" containsDate="1" containsString="0" minDate="2015-07-15T00:00:00" maxDate="2015-09-27T00:00:00" count="46">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22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2T00:00:00"/>
        <d v="2015-09-23T00:00:00"/>
        <d v="2015-09-24T00:00:00"/>
        <d v="2015-09-25T00:00:00"/>
        <d v="2015-09-26T00:00:00"/>
      </sharedItems>
      <fieldGroup par="7"/>
    </cacheField>
    <cacheField name="Conversions" numFmtId="164">
      <sharedItems containsSemiMixedTypes="0" containsString="0" containsNumber="1" containsInteger="1" minValue="1" maxValue="10"/>
    </cacheField>
    <cacheField name="Cost" numFmtId="44">
      <sharedItems containsSemiMixedTypes="0" containsString="0" containsNumber="1" minValue="0" maxValue="356.79"/>
    </cacheField>
    <cacheField name="CPA (Cost/Conversions)" numFmtId="44">
      <sharedItems containsSemiMixedTypes="0" containsString="0" containsNumber="1" minValue="0" maxValue="356.79"/>
    </cacheField>
    <cacheField name="Publisher ID" numFmtId="0">
      <sharedItems containsSemiMixedTypes="0" containsString="0" containsNumber="1" containsInteger="1" minValue="189038" maxValue="189041" count="4">
        <n v="189040"/>
        <n v="189039"/>
        <n v="189038"/>
        <n v="189041"/>
      </sharedItems>
    </cacheField>
    <cacheField name="Days (Conversion Date)" numFmtId="0" databaseField="0">
      <fieldGroup base="1">
        <rangePr groupBy="days" startDate="2015-07-15T00:00:00" endDate="2015-09-27T00:00:00"/>
        <groupItems count="368">
          <s v="&lt;7/15/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7/2015"/>
        </groupItems>
      </fieldGroup>
    </cacheField>
    <cacheField name="Months (Conversion Date)" numFmtId="0" databaseField="0">
      <fieldGroup base="1">
        <rangePr groupBy="months" startDate="2015-07-15T00:00:00" endDate="2015-09-27T00:00:00"/>
        <groupItems count="14">
          <s v="&lt;7/15/2015"/>
          <s v="Jan"/>
          <s v="Feb"/>
          <s v="Mar"/>
          <s v="Apr"/>
          <s v="May"/>
          <s v="Jun"/>
          <s v="Jul"/>
          <s v="Aug"/>
          <s v="Sep"/>
          <s v="Oct"/>
          <s v="Nov"/>
          <s v="Dec"/>
          <s v="&gt;9/27/20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3.383451504633" createdVersion="8" refreshedVersion="8" minRefreshableVersion="3" recordCount="352" xr:uid="{A8DBD873-8479-4E63-B8F2-3C126BCA9C53}">
  <cacheSource type="worksheet">
    <worksheetSource ref="A1:H353" sheet="Tab 1"/>
  </cacheSource>
  <cacheFields count="10">
    <cacheField name="Advertiser" numFmtId="0">
      <sharedItems/>
    </cacheField>
    <cacheField name="Publisher ID" numFmtId="0">
      <sharedItems containsSemiMixedTypes="0" containsString="0" containsNumber="1" containsInteger="1" minValue="189038" maxValue="189041" count="4">
        <n v="189038"/>
        <n v="189039"/>
        <n v="189040"/>
        <n v="189041"/>
      </sharedItems>
    </cacheField>
    <cacheField name="Creative Name" numFmtId="0">
      <sharedItems/>
    </cacheField>
    <cacheField name="Placement ID" numFmtId="0">
      <sharedItems containsMixedTypes="1" containsNumber="1" containsInteger="1" minValue="119400349" maxValue="119400377"/>
    </cacheField>
    <cacheField name="Date" numFmtId="14">
      <sharedItems containsSemiMixedTypes="0" containsNonDate="0" containsDate="1" containsString="0" minDate="2015-07-01T00:00:00" maxDate="2015-09-27T00:00:00" count="88">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sharedItems>
      <fieldGroup par="9"/>
    </cacheField>
    <cacheField name="3P Impressions" numFmtId="0">
      <sharedItems containsSemiMixedTypes="0" containsString="0" containsNumber="1" containsInteger="1" minValue="1" maxValue="224769"/>
    </cacheField>
    <cacheField name="3P Clicks" numFmtId="0">
      <sharedItems containsSemiMixedTypes="0" containsString="0" containsNumber="1" containsInteger="1" minValue="0" maxValue="3235"/>
    </cacheField>
    <cacheField name="3P Cost" numFmtId="8">
      <sharedItems containsSemiMixedTypes="0" containsString="0" containsNumber="1" minValue="5.0000000000000001E-3" maxValue="1123.845"/>
    </cacheField>
    <cacheField name="Days (Date)" numFmtId="0" databaseField="0">
      <fieldGroup base="4">
        <rangePr groupBy="days" startDate="2015-07-01T00:00:00" endDate="2015-09-27T00:00:00"/>
        <groupItems count="368">
          <s v="&lt;7/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7/2015"/>
        </groupItems>
      </fieldGroup>
    </cacheField>
    <cacheField name="Months (Date)" numFmtId="0" databaseField="0">
      <fieldGroup base="4">
        <rangePr groupBy="months" startDate="2015-07-01T00:00:00" endDate="2015-09-27T00:00:00"/>
        <groupItems count="14">
          <s v="&lt;7/1/2015"/>
          <s v="Jan"/>
          <s v="Feb"/>
          <s v="Mar"/>
          <s v="Apr"/>
          <s v="May"/>
          <s v="Jun"/>
          <s v="Jul"/>
          <s v="Aug"/>
          <s v="Sep"/>
          <s v="Oct"/>
          <s v="Nov"/>
          <s v="Dec"/>
          <s v="&gt;9/27/2015"/>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3.411759953706" createdVersion="8" refreshedVersion="8" minRefreshableVersion="3" recordCount="352" xr:uid="{6A2E4A3A-1B7D-4D08-81D0-F2E963966CA6}">
  <cacheSource type="worksheet">
    <worksheetSource ref="A1:H353" sheet="Tab 1"/>
  </cacheSource>
  <cacheFields count="11">
    <cacheField name="Advertiser" numFmtId="0">
      <sharedItems/>
    </cacheField>
    <cacheField name="Publisher ID" numFmtId="0">
      <sharedItems containsSemiMixedTypes="0" containsString="0" containsNumber="1" containsInteger="1" minValue="189038" maxValue="189041" count="4">
        <n v="189038"/>
        <n v="189039"/>
        <n v="189040"/>
        <n v="189041"/>
      </sharedItems>
    </cacheField>
    <cacheField name="Creative Name" numFmtId="0">
      <sharedItems/>
    </cacheField>
    <cacheField name="Placement ID" numFmtId="0">
      <sharedItems containsMixedTypes="1" containsNumber="1" containsInteger="1" minValue="119400349" maxValue="119400377"/>
    </cacheField>
    <cacheField name="Date" numFmtId="14">
      <sharedItems containsSemiMixedTypes="0" containsNonDate="0" containsDate="1" containsString="0" minDate="2015-07-01T00:00:00" maxDate="2015-09-27T00:00:00" count="88">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sharedItems>
      <fieldGroup par="10"/>
    </cacheField>
    <cacheField name="3P Impressions" numFmtId="0">
      <sharedItems containsSemiMixedTypes="0" containsString="0" containsNumber="1" containsInteger="1" minValue="1" maxValue="224769"/>
    </cacheField>
    <cacheField name="3P Clicks" numFmtId="0">
      <sharedItems containsSemiMixedTypes="0" containsString="0" containsNumber="1" containsInteger="1" minValue="0" maxValue="3235"/>
    </cacheField>
    <cacheField name="3P Cost" numFmtId="8">
      <sharedItems containsSemiMixedTypes="0" containsString="0" containsNumber="1" minValue="5.0000000000000001E-3" maxValue="1123.845"/>
    </cacheField>
    <cacheField name="CPC (Cost/Click)" numFmtId="8">
      <sharedItems containsMixedTypes="1" containsNumber="1" minValue="0.1275" maxValue="3.6550000000000002" count="316">
        <n v="1.5057142857142858"/>
        <n v="0.88255813953488382"/>
        <n v="0.45038461538461544"/>
        <n v="2.8107377049180324"/>
        <n v="0.36840909090909091"/>
        <n v="0.53259493670886071"/>
        <n v="0.52187499999999998"/>
        <n v="3.6550000000000002"/>
        <n v="0.27264705882352941"/>
        <n v="0.55630952380952381"/>
        <n v="0.30399999999999999"/>
        <n v="0.73242424242424242"/>
        <n v="0.35916666666666663"/>
        <n v="0.4141326530612246"/>
        <n v="0.29399999999999998"/>
        <n v="0.70518518518518514"/>
        <n v="0.57078947368421051"/>
        <n v="0.41540816326530605"/>
        <n v="0.354375"/>
        <n v="0.78758064516129034"/>
        <n v="0.17078125"/>
        <n v="0.38661971830985919"/>
        <n v="0.49"/>
        <n v="0.5741666666666666"/>
        <n v="0.41099999999999992"/>
        <n v="0.48049999999999998"/>
        <n v="0.30857142857142861"/>
        <n v="0.66679487179487174"/>
        <n v="0.26410714285714287"/>
        <n v="0.47010869565217389"/>
        <n v="0.26250000000000001"/>
        <n v="0.3992857142857143"/>
        <n v="0.252"/>
        <n v="0.47598039215686277"/>
        <n v="0.42299999999999993"/>
        <n v="1.9350000000000001"/>
        <n v="0.375"/>
        <n v="0.40023622047244095"/>
        <n v="0.47333333333333333"/>
        <n v="0.77"/>
        <n v="0.29625000000000001"/>
        <n v="0.41426229508196727"/>
        <n v="0.23818181818181819"/>
        <n v="0.16166666666666665"/>
        <n v="0.51749599999999996"/>
        <n v="0.6283333333333333"/>
        <n v="0.38722656249999998"/>
        <n v="0.20535714285714285"/>
        <s v=""/>
        <n v="0.60322632423756029"/>
        <n v="0.40600000000000003"/>
        <n v="0.48648514851485147"/>
        <n v="0.45071428571428573"/>
        <n v="0.41520134228187916"/>
        <n v="0.61344854070660515"/>
        <n v="0.3175"/>
        <n v="0.44183486238532105"/>
        <n v="0.42636363636363633"/>
        <n v="0.45306161137440759"/>
        <n v="0.41143835616438357"/>
        <n v="1.5"/>
        <n v="0.58276595744680848"/>
        <n v="0.20833333333333334"/>
        <n v="0.45112781954887216"/>
        <n v="0.47061983471074376"/>
        <n v="0.29000000000000004"/>
        <n v="0.46382608695652172"/>
        <n v="0.29749999999999999"/>
        <n v="0.34458083832335329"/>
        <n v="0.60333333333333339"/>
        <n v="0.43610808356039965"/>
        <n v="0.27228773584905663"/>
        <n v="0.23249999999999998"/>
        <n v="0.43430316742081443"/>
        <n v="0.25750000000000001"/>
        <n v="0.25961187214611875"/>
        <n v="0.25650000000000001"/>
        <n v="0.40882779198635977"/>
        <n v="0.69142857142857139"/>
        <n v="0.38085106382978723"/>
        <n v="0.23250000000000001"/>
        <n v="0.41920960698689957"/>
        <n v="0.77222222222222214"/>
        <n v="0.48693396226415098"/>
        <n v="0.27900000000000003"/>
        <n v="0.43011659192825108"/>
        <n v="0.9291666666666667"/>
        <n v="0.48981481481481481"/>
        <n v="1.5349999999999999"/>
        <n v="0.42780130293159613"/>
        <n v="0.39441176470588235"/>
        <n v="0.40925196850393697"/>
        <n v="0.254"/>
        <n v="0.59950433705080541"/>
        <n v="0.39105263157894737"/>
        <n v="0.4244444444444444"/>
        <n v="0.52666666666666673"/>
        <n v="0.62355232558139539"/>
        <n v="1.4312499999999999"/>
        <n v="0.65918750000000004"/>
        <n v="1.4749999999999999"/>
        <n v="0.70535637918745542"/>
        <n v="1.6274999999999999"/>
        <n v="0.54573684210526319"/>
        <n v="0.54500000000000004"/>
        <n v="0.67387065637065635"/>
        <n v="0.68562499999999993"/>
        <n v="0.59983146067415727"/>
        <n v="0.22000000000000003"/>
        <n v="0.76307979120059655"/>
        <n v="1.6183333333333332"/>
        <n v="0.75636363636363635"/>
        <n v="0.34"/>
        <n v="1.1550308324768757"/>
        <n v="1.15625"/>
        <n v="0.64715116279069773"/>
        <n v="0.73911621433542096"/>
        <n v="2.46"/>
        <n v="0.60531578947368414"/>
        <n v="0.35439979825151308"/>
        <n v="1.34"/>
        <n v="0.60329787234042553"/>
        <n v="0.32496290571870173"/>
        <n v="0.55687500000000001"/>
        <n v="0.68092592592592593"/>
        <n v="0.33602287371134026"/>
        <n v="0.49622778675282719"/>
        <n v="1.04375"/>
        <n v="0.46571428571428575"/>
        <n v="0.32347402597402597"/>
        <n v="0.60504456327985734"/>
        <n v="1.6400000000000001"/>
        <n v="0.48881578947368415"/>
        <n v="0.56361935483870973"/>
        <n v="0.23063348416289595"/>
        <n v="2.9349999999999996"/>
        <n v="0.60505376344086015"/>
        <n v="0.85000000000000009"/>
        <n v="0.35715053763440857"/>
        <n v="0.15590889276373149"/>
        <n v="0.65"/>
        <n v="0.52813084112149533"/>
        <n v="0.27824965132496515"/>
        <n v="0.45276365946632779"/>
        <n v="0.49113043478260865"/>
        <n v="1.875"/>
        <n v="0.58774336283185835"/>
        <n v="0.39256756756756755"/>
        <n v="0.40124748490945678"/>
        <n v="0.39958904109589038"/>
        <n v="0.4325"/>
        <n v="0.3678308823529412"/>
        <n v="0.62749999999999995"/>
        <n v="0.31351351351351353"/>
        <n v="0.41500000000000004"/>
        <n v="0.42168776371308014"/>
        <n v="0.67500000000000004"/>
        <n v="0.4322900763358779"/>
        <n v="0.58500000000000008"/>
        <n v="0.48849878934624696"/>
        <n v="0.50777777777777777"/>
        <n v="0.81636363636363629"/>
        <n v="0.75249999999999995"/>
        <n v="0.35793558606124609"/>
        <n v="0.51900000000000002"/>
        <n v="0.50817307692307689"/>
        <n v="0.67500000000000016"/>
        <n v="0.36226837060702877"/>
        <n v="0.59499999999999997"/>
        <n v="0.49065656565656568"/>
        <n v="0.39524999999999999"/>
        <n v="0.43288804071246817"/>
        <n v="0.48733333333333334"/>
        <n v="0.44874999999999998"/>
        <n v="0.46069105691056911"/>
        <n v="0.59749999999999992"/>
        <n v="0.28793956043956043"/>
        <n v="0.33868421052631575"/>
        <n v="0.41679314565483472"/>
        <n v="0.84333333333333338"/>
        <n v="0.50041666666666673"/>
        <n v="0.47125000000000006"/>
        <n v="0.47091412742382271"/>
        <n v="2.17"/>
        <n v="0.46324074074074073"/>
        <n v="0.4517647058823529"/>
        <n v="0.45939189189189189"/>
        <n v="0.630925925925926"/>
        <n v="0.75722222222222213"/>
        <n v="0.35469760166840464"/>
        <n v="0.52151898734177216"/>
        <n v="0.32874999999999999"/>
        <n v="0.45020529801324499"/>
        <n v="0.30309210526315788"/>
        <n v="0.33100000000000002"/>
        <n v="0.49782576866764272"/>
        <n v="0.33772357723577234"/>
        <n v="0.50230769230769234"/>
        <n v="0.54392799999999997"/>
        <n v="0.32721774193548392"/>
        <n v="0.49281249999999999"/>
        <n v="0.6138898916967509"/>
        <n v="2.605"/>
        <n v="0.27307947019867551"/>
        <n v="0.47500000000000003"/>
        <n v="0.66404296875000002"/>
        <n v="1.1300000000000001"/>
        <n v="0.37283018867924522"/>
        <n v="0.49730769230769228"/>
        <n v="0.54714960629921261"/>
        <n v="0.47566666666666663"/>
        <n v="0.42849999999999999"/>
        <n v="0.39999999999999997"/>
        <n v="0.47521887824897402"/>
        <n v="1.28"/>
        <n v="0.44477528089887641"/>
        <n v="1.96"/>
        <n v="0.39206546275395032"/>
        <n v="0.47649999999999998"/>
        <n v="0.46257731958762893"/>
        <n v="0.3614412070759625"/>
        <n v="1.45"/>
        <n v="0.27574285714285712"/>
        <n v="0.32781132075471692"/>
        <n v="0.84899999999999998"/>
        <n v="0.37252136752136755"/>
        <n v="0.89166666666666672"/>
        <n v="0.2928643639427127"/>
        <n v="0.69875000000000009"/>
        <n v="0.41367647058823531"/>
        <n v="2.74"/>
        <n v="0.3238909599254427"/>
        <n v="1.29"/>
        <n v="0.59957142857142853"/>
        <n v="2.1149999999999998"/>
        <n v="0.31709397810218981"/>
        <n v="0.57333333333333325"/>
        <n v="1.1160256410256411"/>
        <n v="0.44187499999999996"/>
        <n v="0.35562947799385874"/>
        <n v="1.23"/>
        <n v="1.6738"/>
        <n v="1.8674999999999999"/>
        <n v="0.61313782991202348"/>
        <n v="0.88500000000000001"/>
        <n v="0.86769999999999992"/>
        <n v="0.44549422336328631"/>
        <n v="0.32666666666666666"/>
        <n v="1.6117241379310345"/>
        <n v="0.56200000000000006"/>
        <n v="0.30696554770318024"/>
        <n v="0.69500000000000006"/>
        <n v="0.34139999999999998"/>
        <n v="1.1163235294117646"/>
        <n v="0.50124999999999997"/>
        <n v="0.2683745173745174"/>
        <n v="0.37"/>
        <n v="0.64899999999999991"/>
        <n v="1.2914285714285716"/>
        <n v="0.76750000000000007"/>
        <n v="0.41230130486358246"/>
        <n v="0.45861111111111114"/>
        <n v="1.1373437499999999"/>
        <n v="0.64944444444444449"/>
        <n v="0.4708062330623306"/>
        <n v="2.2524999999999999"/>
        <n v="0.81303921568627446"/>
        <n v="0.26647058823529413"/>
        <n v="0.44935963777490301"/>
        <n v="0.41925925925925922"/>
        <n v="0.52625"/>
        <n v="0.26958333333333334"/>
        <n v="0.42289987789987793"/>
        <n v="0.32"/>
        <n v="0.22789855072463769"/>
        <n v="0.27181818181818179"/>
        <n v="0.52136431784107951"/>
        <n v="0.1275"/>
        <n v="0.63203947368421043"/>
        <n v="0.437"/>
        <n v="0.50212427745664745"/>
        <n v="0.37833333333333335"/>
        <n v="1.1253571428571429"/>
        <n v="0.37729098805646039"/>
        <n v="0.72812500000000002"/>
        <n v="0.53518987341772151"/>
        <n v="2.5449999999999999"/>
        <n v="0.41198695136417557"/>
        <n v="0.70230769230769241"/>
        <n v="0.76254098360655742"/>
        <n v="0.84000000000000008"/>
        <n v="0.76903761061946907"/>
        <n v="1.0987499999999999"/>
        <n v="0.65191780821917811"/>
        <n v="0.56229335494327393"/>
        <n v="0.97785714285714287"/>
        <n v="0.51009900990099011"/>
        <n v="0.27787815126050419"/>
        <n v="0.63319767441860464"/>
        <n v="0.38"/>
        <n v="0.25667621776504296"/>
        <n v="1.5022727272727274"/>
        <n v="0.69395348837209303"/>
        <n v="0.92500000000000004"/>
        <n v="0.75452941176470589"/>
        <n v="0.64120370370370372"/>
        <n v="0.47499999999999998"/>
        <n v="0.92005813953488369"/>
        <n v="0.98573529411764704"/>
        <n v="1.125"/>
        <n v="0.75780898876404501"/>
        <n v="1.013671875"/>
        <n v="0.97583333333333333"/>
        <n v="2.27"/>
        <n v="0.42963235294117647"/>
        <n v="0.55906250000000002"/>
      </sharedItems>
    </cacheField>
    <cacheField name="Days (Date)" numFmtId="0" databaseField="0">
      <fieldGroup base="4">
        <rangePr groupBy="days" startDate="2015-07-01T00:00:00" endDate="2015-09-27T00:00:00"/>
        <groupItems count="368">
          <s v="&lt;7/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7/2015"/>
        </groupItems>
      </fieldGroup>
    </cacheField>
    <cacheField name="Months (Date)" numFmtId="0" databaseField="0">
      <fieldGroup base="4">
        <rangePr groupBy="months" startDate="2015-07-01T00:00:00" endDate="2015-09-27T00:00:00"/>
        <groupItems count="14">
          <s v="&lt;7/1/2015"/>
          <s v="Jan"/>
          <s v="Feb"/>
          <s v="Mar"/>
          <s v="Apr"/>
          <s v="May"/>
          <s v="Jun"/>
          <s v="Jul"/>
          <s v="Aug"/>
          <s v="Sep"/>
          <s v="Oct"/>
          <s v="Nov"/>
          <s v="Dec"/>
          <s v="&gt;9/27/2015"/>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3.424312037037" createdVersion="8" refreshedVersion="8" minRefreshableVersion="3" recordCount="352" xr:uid="{EF1E3E5D-E06F-4E77-9AEA-EA76579C1F97}">
  <cacheSource type="worksheet">
    <worksheetSource ref="A1:H353" sheet="Tab 1"/>
  </cacheSource>
  <cacheFields count="12">
    <cacheField name="Advertiser" numFmtId="0">
      <sharedItems/>
    </cacheField>
    <cacheField name="Publisher ID" numFmtId="0">
      <sharedItems containsSemiMixedTypes="0" containsString="0" containsNumber="1" containsInteger="1" minValue="189038" maxValue="189041"/>
    </cacheField>
    <cacheField name="Creative Name" numFmtId="0">
      <sharedItems/>
    </cacheField>
    <cacheField name="Placement ID" numFmtId="0">
      <sharedItems containsMixedTypes="1" containsNumber="1" containsInteger="1" minValue="119400349" maxValue="119400377"/>
    </cacheField>
    <cacheField name="Date" numFmtId="14">
      <sharedItems containsSemiMixedTypes="0" containsNonDate="0" containsDate="1" containsString="0" minDate="2015-07-01T00:00:00" maxDate="2015-09-27T00:00:00" count="88">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sharedItems>
      <fieldGroup par="11"/>
    </cacheField>
    <cacheField name="3P Impressions" numFmtId="0">
      <sharedItems containsSemiMixedTypes="0" containsString="0" containsNumber="1" containsInteger="1" minValue="1" maxValue="224769"/>
    </cacheField>
    <cacheField name="3P Clicks" numFmtId="0">
      <sharedItems containsSemiMixedTypes="0" containsString="0" containsNumber="1" containsInteger="1" minValue="0" maxValue="3235"/>
    </cacheField>
    <cacheField name="3P Cost" numFmtId="8">
      <sharedItems containsSemiMixedTypes="0" containsString="0" containsNumber="1" minValue="5.0000000000000001E-3" maxValue="1123.845"/>
    </cacheField>
    <cacheField name="CPC (Cost/Click)" numFmtId="8">
      <sharedItems containsMixedTypes="1" containsNumber="1" minValue="0.1275" maxValue="3.6550000000000002"/>
    </cacheField>
    <cacheField name="CTR (Clicks/Impressions)*100" numFmtId="0">
      <sharedItems containsSemiMixedTypes="0" containsString="0" containsNumber="1" minValue="0" maxValue="3.9215686274509802"/>
    </cacheField>
    <cacheField name="Days (Date)" numFmtId="0" databaseField="0">
      <fieldGroup base="4">
        <rangePr groupBy="days" startDate="2015-07-01T00:00:00" endDate="2015-09-27T00:00:00"/>
        <groupItems count="368">
          <s v="&lt;7/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7/2015"/>
        </groupItems>
      </fieldGroup>
    </cacheField>
    <cacheField name="Months (Date)" numFmtId="0" databaseField="0">
      <fieldGroup base="4">
        <rangePr groupBy="months" startDate="2015-07-01T00:00:00" endDate="2015-09-27T00:00:00"/>
        <groupItems count="14">
          <s v="&lt;7/1/2015"/>
          <s v="Jan"/>
          <s v="Feb"/>
          <s v="Mar"/>
          <s v="Apr"/>
          <s v="May"/>
          <s v="Jun"/>
          <s v="Jul"/>
          <s v="Aug"/>
          <s v="Sep"/>
          <s v="Oct"/>
          <s v="Nov"/>
          <s v="Dec"/>
          <s v="&gt;9/27/2015"/>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3.432883217596" createdVersion="8" refreshedVersion="8" minRefreshableVersion="3" recordCount="352" xr:uid="{57CB4871-C61E-446E-AF4C-3EEED8FD69A1}">
  <cacheSource type="worksheet">
    <worksheetSource ref="A1:K353" sheet="Tab 1"/>
  </cacheSource>
  <cacheFields count="14">
    <cacheField name="Advertiser" numFmtId="0">
      <sharedItems/>
    </cacheField>
    <cacheField name="Publisher ID" numFmtId="0">
      <sharedItems containsSemiMixedTypes="0" containsString="0" containsNumber="1" containsInteger="1" minValue="189038" maxValue="189041"/>
    </cacheField>
    <cacheField name="Creative Name" numFmtId="0">
      <sharedItems/>
    </cacheField>
    <cacheField name="Placement ID" numFmtId="0">
      <sharedItems containsMixedTypes="1" containsNumber="1" containsInteger="1" minValue="119400349" maxValue="119400377"/>
    </cacheField>
    <cacheField name="Date" numFmtId="14">
      <sharedItems containsSemiMixedTypes="0" containsNonDate="0" containsDate="1" containsString="0" minDate="2015-07-01T00:00:00" maxDate="2015-09-27T00:00:00" count="88">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sharedItems>
      <fieldGroup par="13"/>
    </cacheField>
    <cacheField name="3P Impressions" numFmtId="0">
      <sharedItems containsSemiMixedTypes="0" containsString="0" containsNumber="1" containsInteger="1" minValue="1" maxValue="224769"/>
    </cacheField>
    <cacheField name="3P Clicks" numFmtId="0">
      <sharedItems containsSemiMixedTypes="0" containsString="0" containsNumber="1" containsInteger="1" minValue="0" maxValue="3235"/>
    </cacheField>
    <cacheField name="3P Cost" numFmtId="8">
      <sharedItems containsSemiMixedTypes="0" containsString="0" containsNumber="1" minValue="5.0000000000000001E-3" maxValue="1123.845"/>
    </cacheField>
    <cacheField name="CPC (Cost/Click)" numFmtId="8">
      <sharedItems containsMixedTypes="1" containsNumber="1" minValue="0.1275" maxValue="3.6550000000000002"/>
    </cacheField>
    <cacheField name="CTR (Clicks/Impressions)*100" numFmtId="0">
      <sharedItems containsSemiMixedTypes="0" containsString="0" containsNumber="1" minValue="0" maxValue="3.9215686274509802"/>
    </cacheField>
    <cacheField name="Creavtive Type" numFmtId="0">
      <sharedItems count="2">
        <s v="Mobile"/>
        <s v="Tablet"/>
      </sharedItems>
    </cacheField>
    <cacheField name="Creative Concept" numFmtId="0">
      <sharedItems count="3">
        <s v="red"/>
        <s v="Blue"/>
        <s v="Yellow"/>
      </sharedItems>
    </cacheField>
    <cacheField name="Days (Date)" numFmtId="0" databaseField="0">
      <fieldGroup base="4">
        <rangePr groupBy="days" startDate="2015-07-01T00:00:00" endDate="2015-09-27T00:00:00"/>
        <groupItems count="368">
          <s v="&lt;7/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7/2015"/>
        </groupItems>
      </fieldGroup>
    </cacheField>
    <cacheField name="Months (Date)" numFmtId="0" databaseField="0">
      <fieldGroup base="4">
        <rangePr groupBy="months" startDate="2015-07-01T00:00:00" endDate="2015-09-27T00:00:00"/>
        <groupItems count="14">
          <s v="&lt;7/1/2015"/>
          <s v="Jan"/>
          <s v="Feb"/>
          <s v="Mar"/>
          <s v="Apr"/>
          <s v="May"/>
          <s v="Jun"/>
          <s v="Jul"/>
          <s v="Aug"/>
          <s v="Sep"/>
          <s v="Oct"/>
          <s v="Nov"/>
          <s v="Dec"/>
          <s v="&gt;9/27/2015"/>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3.627433912035" createdVersion="8" refreshedVersion="8" minRefreshableVersion="3" recordCount="57" xr:uid="{ECD433DE-0E70-45FE-9D85-BB759E9F15CF}">
  <cacheSource type="worksheet">
    <worksheetSource ref="A1:G58" sheet="Tab 2"/>
  </cacheSource>
  <cacheFields count="9">
    <cacheField name="Placement ID" numFmtId="0">
      <sharedItems containsMixedTypes="1" containsNumber="1" containsInteger="1" minValue="119400349" maxValue="119400351" count="8">
        <s v="119400377_1936"/>
        <n v="119400351"/>
        <n v="119400350"/>
        <n v="119400349"/>
        <s v="119400349_1933"/>
        <s v="119400351_1935"/>
        <s v="119400350_1934"/>
        <s v="119400377_1937"/>
      </sharedItems>
    </cacheField>
    <cacheField name="Conversion Date" numFmtId="14">
      <sharedItems containsSemiMixedTypes="0" containsNonDate="0" containsDate="1" containsString="0" minDate="2015-07-15T00:00:00" maxDate="2015-09-27T00:00:00" count="46">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22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2T00:00:00"/>
        <d v="2015-09-23T00:00:00"/>
        <d v="2015-09-24T00:00:00"/>
        <d v="2015-09-25T00:00:00"/>
        <d v="2015-09-26T00:00:00"/>
      </sharedItems>
      <fieldGroup par="8"/>
    </cacheField>
    <cacheField name="Conversions" numFmtId="164">
      <sharedItems containsSemiMixedTypes="0" containsString="0" containsNumber="1" containsInteger="1" minValue="1" maxValue="10"/>
    </cacheField>
    <cacheField name="Cost" numFmtId="44">
      <sharedItems containsSemiMixedTypes="0" containsString="0" containsNumber="1" minValue="0" maxValue="356.79"/>
    </cacheField>
    <cacheField name="CPA (Cost/Conversions)" numFmtId="44">
      <sharedItems containsMixedTypes="1" containsNumber="1" minValue="0" maxValue="356.79" count="29">
        <e v="#N/A"/>
        <n v="0"/>
        <n v="307.16500000000002"/>
        <n v="339.42999999999995"/>
        <n v="356.79"/>
        <n v="7.8849999999999998"/>
        <n v="43.524999999999999"/>
        <n v="20.922499999999999"/>
        <n v="14.461666666666666"/>
        <n v="4.4249999999999998"/>
        <n v="46.74"/>
        <n v="0.49"/>
        <n v="37.954999999999998"/>
        <n v="8.5350000000000001"/>
        <n v="0.37"/>
        <n v="1.9469999999999998"/>
        <n v="0.02"/>
        <n v="0.05"/>
        <n v="1.4999999999999999E-2"/>
        <n v="1.7500000000000002E-2"/>
        <n v="2.5000000000000001E-3"/>
        <n v="0.16700000000000001"/>
        <n v="21.378333333333334"/>
        <n v="0.1357142857142857"/>
        <n v="0.32142857142857145"/>
        <n v="0.58500000000000008"/>
        <n v="0.41437500000000005"/>
        <n v="0.22700000000000001"/>
        <n v="2.9816666666666669"/>
      </sharedItems>
    </cacheField>
    <cacheField name="Publisher ID" numFmtId="0">
      <sharedItems containsSemiMixedTypes="0" containsString="0" containsNumber="1" containsInteger="1" minValue="189038" maxValue="189041" count="4">
        <n v="189040"/>
        <n v="189039"/>
        <n v="189038"/>
        <n v="189041"/>
      </sharedItems>
    </cacheField>
    <cacheField name="Creative Type" numFmtId="0">
      <sharedItems count="2">
        <s v="Mobile"/>
        <s v="Tablet"/>
      </sharedItems>
    </cacheField>
    <cacheField name="Days (Conversion Date)" numFmtId="0" databaseField="0">
      <fieldGroup base="1">
        <rangePr groupBy="days" startDate="2015-07-15T00:00:00" endDate="2015-09-27T00:00:00"/>
        <groupItems count="368">
          <s v="&lt;7/15/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7/2015"/>
        </groupItems>
      </fieldGroup>
    </cacheField>
    <cacheField name="Months (Conversion Date)" numFmtId="0" databaseField="0">
      <fieldGroup base="1">
        <rangePr groupBy="months" startDate="2015-07-15T00:00:00" endDate="2015-09-27T00:00:00"/>
        <groupItems count="14">
          <s v="&lt;7/15/2015"/>
          <s v="Jan"/>
          <s v="Feb"/>
          <s v="Mar"/>
          <s v="Apr"/>
          <s v="May"/>
          <s v="Jun"/>
          <s v="Jul"/>
          <s v="Aug"/>
          <s v="Sep"/>
          <s v="Oct"/>
          <s v="Nov"/>
          <s v="Dec"/>
          <s v="&gt;9/27/2015"/>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3.634726273151" createdVersion="8" refreshedVersion="8" minRefreshableVersion="3" recordCount="57" xr:uid="{129A7B92-F502-4710-A392-CF556E925D0F}">
  <cacheSource type="worksheet">
    <worksheetSource ref="A1:H58" sheet="Tab 2"/>
  </cacheSource>
  <cacheFields count="8">
    <cacheField name="Placement ID" numFmtId="0">
      <sharedItems containsMixedTypes="1" containsNumber="1" containsInteger="1" minValue="119400349" maxValue="119400351"/>
    </cacheField>
    <cacheField name="Conversion Date" numFmtId="14">
      <sharedItems containsSemiMixedTypes="0" containsNonDate="0" containsDate="1" containsString="0" minDate="2015-07-15T00:00:00" maxDate="2015-09-27T00:00:00"/>
    </cacheField>
    <cacheField name="Conversions" numFmtId="164">
      <sharedItems containsSemiMixedTypes="0" containsString="0" containsNumber="1" containsInteger="1" minValue="1" maxValue="10"/>
    </cacheField>
    <cacheField name="Cost" numFmtId="44">
      <sharedItems containsSemiMixedTypes="0" containsString="0" containsNumber="1" minValue="0" maxValue="356.79"/>
    </cacheField>
    <cacheField name="CPA (Cost/Conversions)" numFmtId="44">
      <sharedItems containsMixedTypes="1" containsNumber="1" minValue="0" maxValue="356.79" count="29">
        <e v="#N/A"/>
        <n v="0"/>
        <n v="307.16500000000002"/>
        <n v="339.42999999999995"/>
        <n v="356.79"/>
        <n v="7.8849999999999998"/>
        <n v="43.524999999999999"/>
        <n v="20.922499999999999"/>
        <n v="14.461666666666666"/>
        <n v="4.4249999999999998"/>
        <n v="46.74"/>
        <n v="0.49"/>
        <n v="37.954999999999998"/>
        <n v="8.5350000000000001"/>
        <n v="0.37"/>
        <n v="1.9469999999999998"/>
        <n v="0.02"/>
        <n v="0.05"/>
        <n v="1.4999999999999999E-2"/>
        <n v="1.7500000000000002E-2"/>
        <n v="2.5000000000000001E-3"/>
        <n v="0.16700000000000001"/>
        <n v="21.378333333333334"/>
        <n v="0.1357142857142857"/>
        <n v="0.32142857142857145"/>
        <n v="0.58500000000000008"/>
        <n v="0.41437500000000005"/>
        <n v="0.22700000000000001"/>
        <n v="2.9816666666666669"/>
      </sharedItems>
    </cacheField>
    <cacheField name="Publisher ID" numFmtId="0">
      <sharedItems containsSemiMixedTypes="0" containsString="0" containsNumber="1" containsInteger="1" minValue="189038" maxValue="189041"/>
    </cacheField>
    <cacheField name="Creative Type" numFmtId="0">
      <sharedItems/>
    </cacheField>
    <cacheField name="Day of Week" numFmtId="0">
      <sharedItems count="7">
        <s v="Wednesday"/>
        <s v="Thursday"/>
        <s v="Friday"/>
        <s v="Saturday"/>
        <s v="Sunday"/>
        <s v="Monday"/>
        <s v="Tuesday"/>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3.635344212962" createdVersion="8" refreshedVersion="8" minRefreshableVersion="3" recordCount="352" xr:uid="{B6AC7CE0-68D1-41B3-8027-DCA74B4811C8}">
  <cacheSource type="worksheet">
    <worksheetSource ref="A1:L353" sheet="Tab 1"/>
  </cacheSource>
  <cacheFields count="13">
    <cacheField name="Advertiser" numFmtId="0">
      <sharedItems/>
    </cacheField>
    <cacheField name="Publisher ID" numFmtId="0">
      <sharedItems containsSemiMixedTypes="0" containsString="0" containsNumber="1" containsInteger="1" minValue="189038" maxValue="189041"/>
    </cacheField>
    <cacheField name="Creative Name" numFmtId="0">
      <sharedItems/>
    </cacheField>
    <cacheField name="Placement ID" numFmtId="0">
      <sharedItems containsMixedTypes="1" containsNumber="1" containsInteger="1" minValue="119400349" maxValue="119400377"/>
    </cacheField>
    <cacheField name="Date" numFmtId="14">
      <sharedItems containsSemiMixedTypes="0" containsNonDate="0" containsDate="1" containsString="0" minDate="2015-07-01T00:00:00" maxDate="2015-09-27T00:00:00"/>
    </cacheField>
    <cacheField name="3P Impressions" numFmtId="0">
      <sharedItems containsSemiMixedTypes="0" containsString="0" containsNumber="1" containsInteger="1" minValue="1" maxValue="224769"/>
    </cacheField>
    <cacheField name="3P Clicks" numFmtId="0">
      <sharedItems containsSemiMixedTypes="0" containsString="0" containsNumber="1" containsInteger="1" minValue="0" maxValue="3235"/>
    </cacheField>
    <cacheField name="3P Cost" numFmtId="8">
      <sharedItems containsSemiMixedTypes="0" containsString="0" containsNumber="1" minValue="5.0000000000000001E-3" maxValue="1123.845"/>
    </cacheField>
    <cacheField name="CPC (Cost/Click)" numFmtId="8">
      <sharedItems containsMixedTypes="1" containsNumber="1" minValue="0.1275" maxValue="3.6550000000000002"/>
    </cacheField>
    <cacheField name="CTR (Clicks/Impressions)*100" numFmtId="0">
      <sharedItems containsSemiMixedTypes="0" containsString="0" containsNumber="1" minValue="0" maxValue="3.9215686274509802"/>
    </cacheField>
    <cacheField name="Creavtive Type" numFmtId="0">
      <sharedItems/>
    </cacheField>
    <cacheField name="Creative Concept" numFmtId="0">
      <sharedItems/>
    </cacheField>
    <cacheField name="Day of Week" numFmtId="0">
      <sharedItems count="7">
        <s v="Wednesday"/>
        <s v="Thursday"/>
        <s v="Friday"/>
        <s v="Saturday"/>
        <s v="Sunday"/>
        <s v="Monday"/>
        <s v="Tuesday"/>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ei" refreshedDate="45343.937925810184" createdVersion="8" refreshedVersion="8" minRefreshableVersion="3" recordCount="57" xr:uid="{1FD8D4B4-3913-4691-894C-4F4A1D2FE0E3}">
  <cacheSource type="worksheet">
    <worksheetSource ref="A1:D58" sheet="Tab 2"/>
  </cacheSource>
  <cacheFields count="6">
    <cacheField name="Placement ID" numFmtId="0">
      <sharedItems containsMixedTypes="1" containsNumber="1" containsInteger="1" minValue="119400349" maxValue="119400351"/>
    </cacheField>
    <cacheField name="Conversion Date" numFmtId="14">
      <sharedItems containsSemiMixedTypes="0" containsNonDate="0" containsDate="1" containsString="0" minDate="2015-07-15T00:00:00" maxDate="2015-09-27T00:00:00" count="46">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22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2T00:00:00"/>
        <d v="2015-09-23T00:00:00"/>
        <d v="2015-09-24T00:00:00"/>
        <d v="2015-09-25T00:00:00"/>
        <d v="2015-09-26T00:00:00"/>
      </sharedItems>
      <fieldGroup par="5"/>
    </cacheField>
    <cacheField name="Conversions" numFmtId="164">
      <sharedItems containsSemiMixedTypes="0" containsString="0" containsNumber="1" containsInteger="1" minValue="1" maxValue="10"/>
    </cacheField>
    <cacheField name="Cost" numFmtId="44">
      <sharedItems containsSemiMixedTypes="0" containsString="0" containsNumber="1" minValue="0" maxValue="356.79"/>
    </cacheField>
    <cacheField name="Days (Conversion Date)" numFmtId="0" databaseField="0">
      <fieldGroup base="1">
        <rangePr groupBy="days" startDate="2015-07-15T00:00:00" endDate="2015-09-27T00:00:00"/>
        <groupItems count="368">
          <s v="&lt;7/15/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7/2015"/>
        </groupItems>
      </fieldGroup>
    </cacheField>
    <cacheField name="Months (Conversion Date)" numFmtId="0" databaseField="0">
      <fieldGroup base="1">
        <rangePr groupBy="months" startDate="2015-07-15T00:00:00" endDate="2015-09-27T00:00:00"/>
        <groupItems count="14">
          <s v="&lt;7/15/2015"/>
          <s v="Jan"/>
          <s v="Feb"/>
          <s v="Mar"/>
          <s v="Apr"/>
          <s v="May"/>
          <s v="Jun"/>
          <s v="Jul"/>
          <s v="Aug"/>
          <s v="Sep"/>
          <s v="Oct"/>
          <s v="Nov"/>
          <s v="Dec"/>
          <s v="&gt;9/27/201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7">
  <r>
    <s v="ABC Advertiser"/>
    <n v="189038"/>
    <s v="ABC Advertiser:!300x250:!MOBILE:!:!MD-MD:!119400349"/>
    <n v="119400349"/>
    <x v="0"/>
    <n v="2108"/>
    <n v="7"/>
    <n v="10.540000000000001"/>
  </r>
  <r>
    <s v="ABC Advertiser"/>
    <n v="189039"/>
    <s v="ABC Advertiser:!320x50:!MOBILE:!:!MD-MD:!119400350"/>
    <n v="119400350"/>
    <x v="0"/>
    <n v="7590"/>
    <n v="43"/>
    <n v="37.950000000000003"/>
  </r>
  <r>
    <s v="ABC Advertiser"/>
    <n v="189040"/>
    <s v="ABC Advertiser:!728x90:!MOBILE:!:!MD-MD:!119400351"/>
    <n v="119400351"/>
    <x v="0"/>
    <n v="1171"/>
    <n v="13"/>
    <n v="5.8550000000000004"/>
  </r>
  <r>
    <s v="ABC Advertiser"/>
    <n v="189041"/>
    <s v="ABC Advertiser:!728x90:!MOBILETAB:!jfh92jff:!RM:!119400377"/>
    <n v="119400377"/>
    <x v="0"/>
    <n v="34291"/>
    <n v="61"/>
    <n v="171.45499999999998"/>
  </r>
  <r>
    <s v="ABC Advertiser"/>
    <n v="189038"/>
    <s v="ABC Advertiser:!300x250:!MOBILE:!:!MD-MD:!119400349"/>
    <n v="119400349"/>
    <x v="1"/>
    <n v="1621"/>
    <n v="22"/>
    <n v="8.1050000000000004"/>
  </r>
  <r>
    <s v="ABC Advertiser"/>
    <n v="189039"/>
    <s v="ABC Advertiser:!320x50:!MOBILE:!:!MD-MD:!119400350"/>
    <n v="119400350"/>
    <x v="1"/>
    <n v="8415"/>
    <n v="79"/>
    <n v="42.074999999999996"/>
  </r>
  <r>
    <s v="ABC Advertiser"/>
    <n v="189040"/>
    <s v="ABC Advertiser:!728x90:!MOBILE:!:!MD-MD:!119400351"/>
    <n v="119400351"/>
    <x v="1"/>
    <n v="835"/>
    <n v="8"/>
    <n v="4.1749999999999998"/>
  </r>
  <r>
    <s v="ABC Advertiser"/>
    <n v="189041"/>
    <s v="ABC Advertiser:!728x90:!MOBILETAB:!jfh92jff:!RM:!119400377"/>
    <n v="119400377"/>
    <x v="1"/>
    <n v="21199"/>
    <n v="29"/>
    <n v="105.995"/>
  </r>
  <r>
    <s v="ABC Advertiser"/>
    <n v="189038"/>
    <s v="ABC Advertiser:!300x250:!MOBILE:!:!MD-MD:!119400349"/>
    <n v="119400349"/>
    <x v="2"/>
    <n v="927"/>
    <n v="17"/>
    <n v="4.6349999999999998"/>
  </r>
  <r>
    <s v="ABC Advertiser"/>
    <n v="189039"/>
    <s v="ABC Advertiser:!320x50:!MOBILE:!:!MD-MD:!119400350"/>
    <n v="119400350"/>
    <x v="2"/>
    <n v="9346"/>
    <n v="84"/>
    <n v="46.730000000000004"/>
  </r>
  <r>
    <s v="ABC Advertiser"/>
    <n v="189040"/>
    <s v="ABC Advertiser:!728x90:!MOBILE:!:!MD-MD:!119400351"/>
    <n v="119400351"/>
    <x v="2"/>
    <n v="608"/>
    <n v="10"/>
    <n v="3.04"/>
  </r>
  <r>
    <s v="ABC Advertiser"/>
    <n v="189041"/>
    <s v="ABC Advertiser:!728x90:!MOBILETAB:!jfh92jff:!RM:!119400377"/>
    <n v="119400377"/>
    <x v="2"/>
    <n v="4834"/>
    <n v="33"/>
    <n v="24.169999999999998"/>
  </r>
  <r>
    <s v="ABC Advertiser"/>
    <n v="189038"/>
    <s v="ABC Advertiser:!300x250:!MOBILE:!:!MD-MD:!119400349"/>
    <n v="119400349"/>
    <x v="3"/>
    <n v="2155"/>
    <n v="30"/>
    <n v="10.774999999999999"/>
  </r>
  <r>
    <s v="ABC Advertiser"/>
    <n v="189039"/>
    <s v="ABC Advertiser:!320x50:!MOBILE:!:!MD-MD:!119400350"/>
    <n v="119400350"/>
    <x v="3"/>
    <n v="8117"/>
    <n v="98"/>
    <n v="40.585000000000008"/>
  </r>
  <r>
    <s v="ABC Advertiser"/>
    <n v="189040"/>
    <s v="ABC Advertiser:!728x90:!MOBILE:!:!MD-MD:!119400351"/>
    <n v="119400351"/>
    <x v="3"/>
    <n v="588"/>
    <n v="10"/>
    <n v="2.94"/>
  </r>
  <r>
    <s v="ABC Advertiser"/>
    <n v="189041"/>
    <s v="ABC Advertiser:!728x90:!MOBILETAB:!jfh92jff:!RM:!119400377"/>
    <n v="119400377"/>
    <x v="3"/>
    <n v="3808"/>
    <n v="27"/>
    <n v="19.04"/>
  </r>
  <r>
    <s v="ABC Advertiser"/>
    <n v="189038"/>
    <s v="ABC Advertiser:!300x250:!MOBILE:!:!MD-MD:!119400349"/>
    <n v="119400349"/>
    <x v="4"/>
    <n v="2169"/>
    <n v="19"/>
    <n v="10.845000000000001"/>
  </r>
  <r>
    <s v="ABC Advertiser"/>
    <n v="189039"/>
    <s v="ABC Advertiser:!320x50:!MOBILE:!:!MD-MD:!119400350"/>
    <n v="119400350"/>
    <x v="4"/>
    <n v="8142"/>
    <n v="98"/>
    <n v="40.709999999999994"/>
  </r>
  <r>
    <s v="ABC Advertiser"/>
    <n v="189040"/>
    <s v="ABC Advertiser:!728x90:!MOBILE:!:!MD-MD:!119400351"/>
    <n v="119400351"/>
    <x v="4"/>
    <n v="567"/>
    <n v="8"/>
    <n v="2.835"/>
  </r>
  <r>
    <s v="ABC Advertiser"/>
    <n v="189041"/>
    <s v="ABC Advertiser:!728x90:!MOBILETAB:!jfh92jff:!RM:!119400377"/>
    <n v="119400377"/>
    <x v="4"/>
    <n v="4883"/>
    <n v="31"/>
    <n v="24.414999999999999"/>
  </r>
  <r>
    <s v="ABC Advertiser"/>
    <n v="189038"/>
    <s v="ABC Advertiser:!300x250:!MOBILE:!:!MD-MD:!119400349"/>
    <n v="119400349"/>
    <x v="5"/>
    <n v="1093"/>
    <n v="32"/>
    <n v="5.4649999999999999"/>
  </r>
  <r>
    <s v="ABC Advertiser"/>
    <n v="189039"/>
    <s v="ABC Advertiser:!320x50:!MOBILE:!:!MD-MD:!119400350"/>
    <n v="119400350"/>
    <x v="5"/>
    <n v="5490"/>
    <n v="71"/>
    <n v="27.450000000000003"/>
  </r>
  <r>
    <s v="ABC Advertiser"/>
    <n v="189040"/>
    <s v="ABC Advertiser:!728x90:!MOBILE:!:!MD-MD:!119400351"/>
    <n v="119400351"/>
    <x v="5"/>
    <n v="196"/>
    <n v="2"/>
    <n v="0.98"/>
  </r>
  <r>
    <s v="ABC Advertiser"/>
    <n v="189041"/>
    <s v="ABC Advertiser:!728x90:!MOBILETAB:!jfh92jff:!RM:!119400377"/>
    <n v="119400377"/>
    <x v="5"/>
    <n v="1378"/>
    <n v="12"/>
    <n v="6.89"/>
  </r>
  <r>
    <s v="ABC Advertiser"/>
    <n v="189038"/>
    <s v="ABC Advertiser:!300x250:!MOBILE:!:!MD-MD:!119400349"/>
    <n v="119400349"/>
    <x v="6"/>
    <n v="822"/>
    <n v="10"/>
    <n v="4.1099999999999994"/>
  </r>
  <r>
    <s v="ABC Advertiser"/>
    <n v="189039"/>
    <s v="ABC Advertiser:!320x50:!MOBILE:!:!MD-MD:!119400350"/>
    <n v="119400350"/>
    <x v="6"/>
    <n v="9610"/>
    <n v="100"/>
    <n v="48.05"/>
  </r>
  <r>
    <s v="ABC Advertiser"/>
    <n v="189040"/>
    <s v="ABC Advertiser:!728x90:!MOBILE:!:!MD-MD:!119400351"/>
    <n v="119400351"/>
    <x v="6"/>
    <n v="432"/>
    <n v="7"/>
    <n v="2.16"/>
  </r>
  <r>
    <s v="ABC Advertiser"/>
    <n v="189041"/>
    <s v="ABC Advertiser:!728x90:!MOBILETAB:!jfh92jff:!RM:!119400377"/>
    <n v="119400377"/>
    <x v="6"/>
    <n v="5201"/>
    <n v="39"/>
    <n v="26.004999999999999"/>
  </r>
  <r>
    <s v="ABC Advertiser"/>
    <n v="189038"/>
    <s v="ABC Advertiser:!300x250:!MOBILE:!:!MD-MD:!119400349"/>
    <n v="119400349"/>
    <x v="7"/>
    <n v="1479"/>
    <n v="28"/>
    <n v="7.3950000000000005"/>
  </r>
  <r>
    <s v="ABC Advertiser"/>
    <n v="189039"/>
    <s v="ABC Advertiser:!320x50:!MOBILE:!:!MD-MD:!119400350"/>
    <n v="119400350"/>
    <x v="7"/>
    <n v="8650"/>
    <n v="92"/>
    <n v="43.25"/>
  </r>
  <r>
    <s v="ABC Advertiser"/>
    <n v="189040"/>
    <s v="ABC Advertiser:!728x90:!MOBILE:!:!MD-MD:!119400351"/>
    <n v="119400351"/>
    <x v="7"/>
    <n v="735"/>
    <n v="14"/>
    <n v="3.6749999999999998"/>
  </r>
  <r>
    <s v="ABC Advertiser"/>
    <n v="189041"/>
    <s v="ABC Advertiser:!728x90:!MOBILETAB:!jfh92jff:!RM:!119400377"/>
    <n v="119400377"/>
    <x v="7"/>
    <n v="1677"/>
    <n v="21"/>
    <n v="8.3849999999999998"/>
  </r>
  <r>
    <s v="ABC Advertiser"/>
    <n v="189038"/>
    <s v="ABC Advertiser:!300x250:!MOBILE:!:!MD-MD:!119400349"/>
    <n v="119400349"/>
    <x v="8"/>
    <n v="252"/>
    <n v="5"/>
    <n v="1.26"/>
  </r>
  <r>
    <s v="ABC Advertiser"/>
    <n v="189039"/>
    <s v="ABC Advertiser:!320x50:!MOBILE:!:!MD-MD:!119400350"/>
    <n v="119400350"/>
    <x v="8"/>
    <n v="9710"/>
    <n v="102"/>
    <n v="48.550000000000004"/>
  </r>
  <r>
    <s v="ABC Advertiser"/>
    <n v="189040"/>
    <s v="ABC Advertiser:!728x90:!MOBILE:!:!MD-MD:!119400351"/>
    <n v="119400351"/>
    <x v="8"/>
    <n v="846"/>
    <n v="10"/>
    <n v="4.2299999999999995"/>
  </r>
  <r>
    <s v="ABC Advertiser"/>
    <n v="189041"/>
    <s v="ABC Advertiser:!728x90:!MOBILETAB:!jfh92jff:!RM:!119400377"/>
    <n v="119400377"/>
    <x v="8"/>
    <n v="774"/>
    <n v="2"/>
    <n v="3.87"/>
  </r>
  <r>
    <s v="ABC Advertiser"/>
    <n v="189038"/>
    <s v="ABC Advertiser:!300x250:!MOBILE:!:!MD-MD:!119400349"/>
    <n v="119400349"/>
    <x v="9"/>
    <n v="150"/>
    <n v="2"/>
    <n v="0.75"/>
  </r>
  <r>
    <s v="ABC Advertiser"/>
    <n v="189039"/>
    <s v="ABC Advertiser:!320x50:!MOBILE:!:!MD-MD:!119400350"/>
    <n v="119400350"/>
    <x v="9"/>
    <n v="10166"/>
    <n v="127"/>
    <n v="50.83"/>
  </r>
  <r>
    <s v="ABC Advertiser"/>
    <n v="189040"/>
    <s v="ABC Advertiser:!728x90:!MOBILE:!:!MD-MD:!119400351"/>
    <n v="119400351"/>
    <x v="9"/>
    <n v="568"/>
    <n v="6"/>
    <n v="2.84"/>
  </r>
  <r>
    <s v="ABC Advertiser"/>
    <n v="189041"/>
    <s v="ABC Advertiser:!728x90:!MOBILETAB:!jfh92jff:!RM:!119400377"/>
    <n v="119400377"/>
    <x v="9"/>
    <n v="462"/>
    <n v="3"/>
    <n v="2.31"/>
  </r>
  <r>
    <s v="ABC Advertiser"/>
    <n v="189038"/>
    <s v="ABC Advertiser:!300x250:!MOBILE:!:!MD-MD:!119400349"/>
    <n v="119400349"/>
    <x v="10"/>
    <n v="237"/>
    <n v="4"/>
    <n v="1.1850000000000001"/>
  </r>
  <r>
    <s v="ABC Advertiser"/>
    <n v="189039"/>
    <s v="ABC Advertiser:!320x50:!MOBILE:!:!MD-MD:!119400350"/>
    <n v="119400350"/>
    <x v="10"/>
    <n v="10108"/>
    <n v="122"/>
    <n v="50.540000000000006"/>
  </r>
  <r>
    <s v="ABC Advertiser"/>
    <n v="189040"/>
    <s v="ABC Advertiser:!728x90:!MOBILE:!:!MD-MD:!119400351"/>
    <n v="119400351"/>
    <x v="10"/>
    <n v="524"/>
    <n v="11"/>
    <n v="2.62"/>
  </r>
  <r>
    <s v="ABC Advertiser"/>
    <n v="189041"/>
    <s v="ABC Advertiser:!728x90:!MOBILETAB:!jfh92jff:!RM:!119400377"/>
    <n v="119400377"/>
    <x v="10"/>
    <n v="97"/>
    <n v="3"/>
    <n v="0.48499999999999999"/>
  </r>
  <r>
    <s v="ABC Advertiser"/>
    <n v="189041"/>
    <s v="ABC Advertiser:!728x90:!MOBILETAB:!jfh92jff:!RM:!119400377_1936"/>
    <s v="119400377_1936"/>
    <x v="10"/>
    <n v="64687"/>
    <n v="625"/>
    <n v="323.435"/>
  </r>
  <r>
    <s v="ABC Advertiser"/>
    <n v="189038"/>
    <s v="ABC Advertiser:!300x250:!MOBILE:!:!MD-MD:!119400349"/>
    <n v="119400349"/>
    <x v="11"/>
    <n v="377"/>
    <n v="3"/>
    <n v="1.885"/>
  </r>
  <r>
    <s v="ABC Advertiser"/>
    <n v="189039"/>
    <s v="ABC Advertiser:!320x50:!MOBILE:!:!MD-MD:!119400350"/>
    <n v="119400350"/>
    <x v="11"/>
    <n v="9913"/>
    <n v="128"/>
    <n v="49.564999999999998"/>
  </r>
  <r>
    <s v="ABC Advertiser"/>
    <n v="189040"/>
    <s v="ABC Advertiser:!728x90:!MOBILE:!:!MD-MD:!119400351"/>
    <n v="119400351"/>
    <x v="11"/>
    <n v="575"/>
    <n v="14"/>
    <n v="2.875"/>
  </r>
  <r>
    <s v="ABC Advertiser"/>
    <n v="189041"/>
    <s v="ABC Advertiser:!728x90:!MOBILETAB:!jfh92jff:!RM:!119400377"/>
    <n v="119400377"/>
    <x v="11"/>
    <n v="99"/>
    <n v="0"/>
    <n v="0.495"/>
  </r>
  <r>
    <s v="ABC Advertiser"/>
    <n v="189041"/>
    <s v="ABC Advertiser:!728x90:!MOBILETAB:!jfh92jff:!RM:!119400377_1936"/>
    <s v="119400377_1936"/>
    <x v="11"/>
    <n v="75162"/>
    <n v="623"/>
    <n v="375.81000000000006"/>
  </r>
  <r>
    <s v="ABC Advertiser"/>
    <n v="189038"/>
    <s v="ABC Advertiser:!300x250:!MOBILE:!:!MD-MD:!119400349"/>
    <n v="119400349"/>
    <x v="12"/>
    <n v="406"/>
    <n v="5"/>
    <n v="2.0300000000000002"/>
  </r>
  <r>
    <s v="ABC Advertiser"/>
    <n v="189039"/>
    <s v="ABC Advertiser:!320x50:!MOBILE:!:!MD-MD:!119400350"/>
    <n v="119400350"/>
    <x v="12"/>
    <n v="9827"/>
    <n v="101"/>
    <n v="49.134999999999998"/>
  </r>
  <r>
    <s v="ABC Advertiser"/>
    <n v="189040"/>
    <s v="ABC Advertiser:!728x90:!MOBILE:!:!MD-MD:!119400351"/>
    <n v="119400351"/>
    <x v="12"/>
    <n v="631"/>
    <n v="7"/>
    <n v="3.1550000000000002"/>
  </r>
  <r>
    <s v="ABC Advertiser"/>
    <n v="189041"/>
    <s v="ABC Advertiser:!728x90:!MOBILETAB:!jfh92jff:!RM:!119400377"/>
    <n v="119400377"/>
    <x v="12"/>
    <n v="49492"/>
    <n v="596"/>
    <n v="247.45999999999998"/>
  </r>
  <r>
    <s v="ABC Advertiser"/>
    <n v="189041"/>
    <s v="ABC Advertiser:!728x90:!MOBILETAB:!jfh92jff:!RM:!119400377_1936"/>
    <s v="119400377_1936"/>
    <x v="12"/>
    <n v="79871"/>
    <n v="651"/>
    <n v="399.35499999999996"/>
  </r>
  <r>
    <s v="ABC Advertiser"/>
    <n v="189038"/>
    <s v="ABC Advertiser:!300x250:!MOBILE:!:!MD-MD:!119400349"/>
    <n v="119400349"/>
    <x v="13"/>
    <n v="254"/>
    <n v="4"/>
    <n v="1.27"/>
  </r>
  <r>
    <s v="ABC Advertiser"/>
    <n v="189039"/>
    <s v="ABC Advertiser:!320x50:!MOBILE:!:!MD-MD:!119400350"/>
    <n v="119400350"/>
    <x v="13"/>
    <n v="9632"/>
    <n v="109"/>
    <n v="48.16"/>
  </r>
  <r>
    <s v="ABC Advertiser"/>
    <n v="189040"/>
    <s v="ABC Advertiser:!728x90:!MOBILE:!:!MD-MD:!119400351"/>
    <n v="119400351"/>
    <x v="13"/>
    <n v="938"/>
    <n v="11"/>
    <n v="4.6899999999999995"/>
  </r>
  <r>
    <s v="ABC Advertiser"/>
    <n v="189041"/>
    <s v="ABC Advertiser:!728x90:!MOBILETAB:!jfh92jff:!RM:!119400377"/>
    <n v="119400377"/>
    <x v="13"/>
    <n v="95596"/>
    <n v="1055"/>
    <n v="477.98"/>
  </r>
  <r>
    <s v="ABC Advertiser"/>
    <n v="189041"/>
    <s v="ABC Advertiser:!728x90:!MOBILETAB:!jfh92jff:!RM:!119400377_1936"/>
    <s v="119400377_1936"/>
    <x v="13"/>
    <n v="54063"/>
    <n v="657"/>
    <n v="270.315"/>
  </r>
  <r>
    <s v="ABC Advertiser"/>
    <n v="189038"/>
    <s v="ABC Advertiser:!300x250:!MOBILE:!:!MD-MD:!119400349"/>
    <n v="119400349"/>
    <x v="14"/>
    <n v="300"/>
    <n v="1"/>
    <n v="1.5"/>
  </r>
  <r>
    <s v="ABC Advertiser"/>
    <n v="189039"/>
    <s v="ABC Advertiser:!320x50:!MOBILE:!:!MD-MD:!119400350"/>
    <n v="119400350"/>
    <x v="14"/>
    <n v="10956"/>
    <n v="94"/>
    <n v="54.78"/>
  </r>
  <r>
    <s v="ABC Advertiser"/>
    <n v="189040"/>
    <s v="ABC Advertiser:!728x90:!MOBILE:!:!MD-MD:!119400351"/>
    <n v="119400351"/>
    <x v="14"/>
    <n v="750"/>
    <n v="18"/>
    <n v="3.75"/>
  </r>
  <r>
    <s v="ABC Advertiser"/>
    <n v="189041"/>
    <s v="ABC Advertiser:!728x90:!MOBILETAB:!jfh92jff:!RM:!119400377"/>
    <n v="119400377"/>
    <x v="14"/>
    <n v="96000"/>
    <n v="1064"/>
    <n v="480"/>
  </r>
  <r>
    <s v="ABC Advertiser"/>
    <n v="189038"/>
    <s v="ABC Advertiser:!300x250:!MOBILE:!:!MD-MD:!119400349"/>
    <n v="119400349"/>
    <x v="15"/>
    <n v="181"/>
    <n v="0"/>
    <n v="0.90500000000000003"/>
  </r>
  <r>
    <s v="ABC Advertiser"/>
    <n v="189039"/>
    <s v="ABC Advertiser:!320x50:!MOBILE:!:!MD-MD:!119400350"/>
    <n v="119400350"/>
    <x v="15"/>
    <n v="11389"/>
    <n v="121"/>
    <n v="56.944999999999993"/>
  </r>
  <r>
    <s v="ABC Advertiser"/>
    <n v="189040"/>
    <s v="ABC Advertiser:!728x90:!MOBILE:!:!MD-MD:!119400351"/>
    <n v="119400351"/>
    <x v="15"/>
    <n v="464"/>
    <n v="8"/>
    <n v="2.3200000000000003"/>
  </r>
  <r>
    <s v="ABC Advertiser"/>
    <n v="189041"/>
    <s v="ABC Advertiser:!728x90:!MOBILETAB:!jfh92jff:!RM:!119400377"/>
    <n v="119400377"/>
    <x v="15"/>
    <n v="96012"/>
    <n v="1035"/>
    <n v="480.06"/>
  </r>
  <r>
    <s v="ABC Advertiser"/>
    <n v="189038"/>
    <s v="ABC Advertiser:!300x250:!MOBILE:!:!MD-MD:!119400349"/>
    <n v="119400349"/>
    <x v="16"/>
    <n v="119"/>
    <n v="2"/>
    <n v="0.59499999999999997"/>
  </r>
  <r>
    <s v="ABC Advertiser"/>
    <n v="189039"/>
    <s v="ABC Advertiser:!320x50:!MOBILE:!:!MD-MD:!119400350"/>
    <n v="119400350"/>
    <x v="16"/>
    <n v="11509"/>
    <n v="167"/>
    <n v="57.545000000000002"/>
  </r>
  <r>
    <s v="ABC Advertiser"/>
    <n v="189040"/>
    <s v="ABC Advertiser:!728x90:!MOBILE:!:!MD-MD:!119400351"/>
    <n v="119400351"/>
    <x v="16"/>
    <n v="362"/>
    <n v="3"/>
    <n v="1.81"/>
  </r>
  <r>
    <s v="ABC Advertiser"/>
    <n v="189041"/>
    <s v="ABC Advertiser:!728x90:!MOBILETAB:!jfh92jff:!RM:!119400377"/>
    <n v="119400377"/>
    <x v="16"/>
    <n v="96031"/>
    <n v="1101"/>
    <n v="480.15500000000003"/>
  </r>
  <r>
    <s v="ABC Advertiser"/>
    <n v="189038"/>
    <s v="ABC Advertiser:!300x250:!MOBILE:!:!MD-MD:!119400349"/>
    <n v="119400349"/>
    <x v="17"/>
    <n v="79"/>
    <n v="0"/>
    <n v="0.39500000000000002"/>
  </r>
  <r>
    <s v="ABC Advertiser"/>
    <n v="189039"/>
    <s v="ABC Advertiser:!320x50:!MOBILE:!:!MD-MD:!119400350"/>
    <n v="119400350"/>
    <x v="17"/>
    <n v="11545"/>
    <n v="212"/>
    <n v="57.725000000000001"/>
  </r>
  <r>
    <s v="ABC Advertiser"/>
    <n v="189040"/>
    <s v="ABC Advertiser:!728x90:!MOBILE:!:!MD-MD:!119400351"/>
    <n v="119400351"/>
    <x v="17"/>
    <n v="372"/>
    <n v="8"/>
    <n v="1.8599999999999999"/>
  </r>
  <r>
    <s v="ABC Advertiser"/>
    <n v="189041"/>
    <s v="ABC Advertiser:!728x90:!MOBILETAB:!jfh92jff:!RM:!119400377"/>
    <n v="119400377"/>
    <x v="17"/>
    <n v="95981"/>
    <n v="1105"/>
    <n v="479.90499999999997"/>
  </r>
  <r>
    <s v="ABC Advertiser"/>
    <n v="189038"/>
    <s v="ABC Advertiser:!300x250:!MOBILE:!:!MD-MD:!119400349"/>
    <n v="119400349"/>
    <x v="18"/>
    <n v="103"/>
    <n v="2"/>
    <n v="0.51500000000000001"/>
  </r>
  <r>
    <s v="ABC Advertiser"/>
    <n v="189039"/>
    <s v="ABC Advertiser:!320x50:!MOBILE:!:!MD-MD:!119400350"/>
    <n v="119400350"/>
    <x v="18"/>
    <n v="11371"/>
    <n v="219"/>
    <n v="56.855000000000004"/>
  </r>
  <r>
    <s v="ABC Advertiser"/>
    <n v="189040"/>
    <s v="ABC Advertiser:!728x90:!MOBILE:!:!MD-MD:!119400351"/>
    <n v="119400351"/>
    <x v="18"/>
    <n v="513"/>
    <n v="10"/>
    <n v="2.5649999999999999"/>
  </r>
  <r>
    <s v="ABC Advertiser"/>
    <n v="189041"/>
    <s v="ABC Advertiser:!728x90:!MOBILETAB:!jfh92jff:!RM:!119400377"/>
    <n v="119400377"/>
    <x v="18"/>
    <n v="95911"/>
    <n v="1173"/>
    <n v="479.55500000000001"/>
  </r>
  <r>
    <s v="ABC Advertiser"/>
    <n v="189038"/>
    <s v="ABC Advertiser:!300x250:!MOBILE:!:!MD-MD:!119400349"/>
    <n v="119400349"/>
    <x v="19"/>
    <n v="968"/>
    <n v="7"/>
    <n v="4.84"/>
  </r>
  <r>
    <s v="ABC Advertiser"/>
    <n v="189039"/>
    <s v="ABC Advertiser:!320x50:!MOBILE:!:!MD-MD:!119400350"/>
    <n v="119400350"/>
    <x v="19"/>
    <n v="10740"/>
    <n v="141"/>
    <n v="53.7"/>
  </r>
  <r>
    <s v="ABC Advertiser"/>
    <n v="189040"/>
    <s v="ABC Advertiser:!728x90:!MOBILE:!:!MD-MD:!119400351"/>
    <n v="119400351"/>
    <x v="19"/>
    <n v="279"/>
    <n v="6"/>
    <n v="1.395"/>
  </r>
  <r>
    <s v="ABC Advertiser"/>
    <n v="189041"/>
    <s v="ABC Advertiser:!728x90:!MOBILETAB:!jfh92jff:!RM:!119400377"/>
    <n v="119400377"/>
    <x v="19"/>
    <n v="95999"/>
    <n v="1145"/>
    <n v="479.995"/>
  </r>
  <r>
    <s v="ABC Advertiser"/>
    <n v="189038"/>
    <s v="ABC Advertiser:!300x250:!MOBILE:!:!MD-MD:!119400349"/>
    <n v="119400349"/>
    <x v="20"/>
    <n v="1390"/>
    <n v="9"/>
    <n v="6.9499999999999993"/>
  </r>
  <r>
    <s v="ABC Advertiser"/>
    <n v="189039"/>
    <s v="ABC Advertiser:!320x50:!MOBILE:!:!MD-MD:!119400350"/>
    <n v="119400350"/>
    <x v="20"/>
    <n v="10323"/>
    <n v="106"/>
    <n v="51.615000000000002"/>
  </r>
  <r>
    <s v="ABC Advertiser"/>
    <n v="189040"/>
    <s v="ABC Advertiser:!728x90:!MOBILE:!:!MD-MD:!119400351"/>
    <n v="119400351"/>
    <x v="20"/>
    <n v="279"/>
    <n v="5"/>
    <n v="1.395"/>
  </r>
  <r>
    <s v="ABC Advertiser"/>
    <n v="189041"/>
    <s v="ABC Advertiser:!728x90:!MOBILETAB:!jfh92jff:!RM:!119400377"/>
    <n v="119400377"/>
    <x v="20"/>
    <n v="95916"/>
    <n v="1115"/>
    <n v="479.58"/>
  </r>
  <r>
    <s v="ABC Advertiser"/>
    <n v="189038"/>
    <s v="ABC Advertiser:!300x250:!MOBILE:!:!MD-MD:!119400349"/>
    <n v="119400349"/>
    <x v="21"/>
    <n v="1115"/>
    <n v="6"/>
    <n v="5.5750000000000002"/>
  </r>
  <r>
    <s v="ABC Advertiser"/>
    <n v="189039"/>
    <s v="ABC Advertiser:!320x50:!MOBILE:!:!MD-MD:!119400350"/>
    <n v="119400350"/>
    <x v="21"/>
    <n v="10580"/>
    <n v="108"/>
    <n v="52.9"/>
  </r>
  <r>
    <s v="ABC Advertiser"/>
    <n v="189040"/>
    <s v="ABC Advertiser:!728x90:!MOBILE:!:!MD-MD:!119400351"/>
    <n v="119400351"/>
    <x v="21"/>
    <n v="307"/>
    <n v="1"/>
    <n v="1.5349999999999999"/>
  </r>
  <r>
    <s v="ABC Advertiser"/>
    <n v="189041"/>
    <s v="ABC Advertiser:!728x90:!MOBILETAB:!jfh92jff:!RM:!119400377"/>
    <n v="119400377"/>
    <x v="21"/>
    <n v="52534"/>
    <n v="614"/>
    <n v="262.67"/>
  </r>
  <r>
    <s v="ABC Advertiser"/>
    <n v="189038"/>
    <s v="ABC Advertiser:!300x250:!MOBILE:!:!MD-MD:!119400349"/>
    <n v="119400349"/>
    <x v="22"/>
    <n v="1341"/>
    <n v="17"/>
    <n v="6.7050000000000001"/>
  </r>
  <r>
    <s v="ABC Advertiser"/>
    <n v="189039"/>
    <s v="ABC Advertiser:!320x50:!MOBILE:!:!MD-MD:!119400350"/>
    <n v="119400350"/>
    <x v="22"/>
    <n v="10395"/>
    <n v="127"/>
    <n v="51.974999999999994"/>
  </r>
  <r>
    <s v="ABC Advertiser"/>
    <n v="189040"/>
    <s v="ABC Advertiser:!728x90:!MOBILE:!:!MD-MD:!119400351"/>
    <n v="119400351"/>
    <x v="22"/>
    <n v="254"/>
    <n v="5"/>
    <n v="1.27"/>
  </r>
  <r>
    <s v="ABC Advertiser"/>
    <n v="189041"/>
    <s v="ABC Advertiser:!728x90:!MOBILETAB:!jfh92jff:!RM:!119400377"/>
    <n v="119400377"/>
    <x v="22"/>
    <n v="193520"/>
    <n v="1614"/>
    <n v="967.6"/>
  </r>
  <r>
    <s v="ABC Advertiser"/>
    <n v="189038"/>
    <s v="ABC Advertiser:!300x250:!MOBILE:!:!MD-MD:!119400349"/>
    <n v="119400349"/>
    <x v="23"/>
    <n v="1486"/>
    <n v="19"/>
    <n v="7.43"/>
  </r>
  <r>
    <s v="ABC Advertiser"/>
    <n v="189039"/>
    <s v="ABC Advertiser:!320x50:!MOBILE:!:!MD-MD:!119400350"/>
    <n v="119400350"/>
    <x v="23"/>
    <n v="10696"/>
    <n v="126"/>
    <n v="53.48"/>
  </r>
  <r>
    <s v="ABC Advertiser"/>
    <n v="189040"/>
    <s v="ABC Advertiser:!728x90:!MOBILE:!:!MD-MD:!119400351"/>
    <n v="119400351"/>
    <x v="23"/>
    <n v="316"/>
    <n v="3"/>
    <n v="1.58"/>
  </r>
  <r>
    <s v="ABC Advertiser"/>
    <n v="189041"/>
    <s v="ABC Advertiser:!728x90:!MOBILETAB:!jfh92jff:!RM:!119400377"/>
    <n v="119400377"/>
    <x v="23"/>
    <n v="214502"/>
    <n v="1720"/>
    <n v="1072.51"/>
  </r>
  <r>
    <s v="ABC Advertiser"/>
    <n v="189038"/>
    <s v="ABC Advertiser:!300x250:!MOBILE:!:!MD-MD:!119400349"/>
    <n v="119400349"/>
    <x v="24"/>
    <n v="1145"/>
    <n v="4"/>
    <n v="5.7249999999999996"/>
  </r>
  <r>
    <s v="ABC Advertiser"/>
    <n v="189039"/>
    <s v="ABC Advertiser:!320x50:!MOBILE:!:!MD-MD:!119400350"/>
    <n v="119400350"/>
    <x v="24"/>
    <n v="10547"/>
    <n v="80"/>
    <n v="52.734999999999999"/>
  </r>
  <r>
    <s v="ABC Advertiser"/>
    <n v="189040"/>
    <s v="ABC Advertiser:!728x90:!MOBILE:!:!MD-MD:!119400351"/>
    <n v="119400351"/>
    <x v="24"/>
    <n v="295"/>
    <n v="1"/>
    <n v="1.4749999999999999"/>
  </r>
  <r>
    <s v="ABC Advertiser"/>
    <n v="189041"/>
    <s v="ABC Advertiser:!728x90:!MOBILETAB:!jfh92jff:!RM:!119400377"/>
    <n v="119400377"/>
    <x v="24"/>
    <n v="197923"/>
    <n v="1403"/>
    <n v="989.61500000000001"/>
  </r>
  <r>
    <s v="ABC Advertiser"/>
    <n v="189038"/>
    <s v="ABC Advertiser:!300x250:!MOBILE:!:!MD-MD:!119400349"/>
    <n v="119400349"/>
    <x v="25"/>
    <n v="1302"/>
    <n v="4"/>
    <n v="6.51"/>
  </r>
  <r>
    <s v="ABC Advertiser"/>
    <n v="189039"/>
    <s v="ABC Advertiser:!320x50:!MOBILE:!:!MD-MD:!119400350"/>
    <n v="119400350"/>
    <x v="25"/>
    <n v="10369"/>
    <n v="95"/>
    <n v="51.844999999999999"/>
  </r>
  <r>
    <s v="ABC Advertiser"/>
    <n v="189040"/>
    <s v="ABC Advertiser:!728x90:!MOBILE:!:!MD-MD:!119400351"/>
    <n v="119400351"/>
    <x v="25"/>
    <n v="327"/>
    <n v="3"/>
    <n v="1.635"/>
  </r>
  <r>
    <s v="ABC Advertiser"/>
    <n v="189041"/>
    <s v="ABC Advertiser:!728x90:!MOBILETAB:!jfh92jff:!RM:!119400377"/>
    <n v="119400377"/>
    <x v="25"/>
    <n v="209439"/>
    <n v="1554"/>
    <n v="1047.1949999999999"/>
  </r>
  <r>
    <s v="ABC Advertiser"/>
    <n v="189038"/>
    <s v="ABC Advertiser:!300x250:!MOBILE:!:!MD-MD:!119400349"/>
    <n v="119400349"/>
    <x v="26"/>
    <n v="1097"/>
    <n v="8"/>
    <n v="5.4849999999999994"/>
  </r>
  <r>
    <s v="ABC Advertiser"/>
    <n v="189039"/>
    <s v="ABC Advertiser:!320x50:!MOBILE:!:!MD-MD:!119400350"/>
    <n v="119400350"/>
    <x v="26"/>
    <n v="10677"/>
    <n v="89"/>
    <n v="53.384999999999998"/>
  </r>
  <r>
    <s v="ABC Advertiser"/>
    <n v="189040"/>
    <s v="ABC Advertiser:!728x90:!MOBILE:!:!MD-MD:!119400351"/>
    <n v="119400351"/>
    <x v="26"/>
    <n v="220"/>
    <n v="5"/>
    <n v="1.1000000000000001"/>
  </r>
  <r>
    <s v="ABC Advertiser"/>
    <n v="189041"/>
    <s v="ABC Advertiser:!728x90:!MOBILETAB:!jfh92jff:!RM:!119400377"/>
    <n v="119400377"/>
    <x v="26"/>
    <n v="204658"/>
    <n v="1341"/>
    <n v="1023.29"/>
  </r>
  <r>
    <s v="ABC Advertiser"/>
    <n v="189038"/>
    <s v="ABC Advertiser:!300x250:!MOBILE:!:!MD-MD:!119400349"/>
    <n v="119400349"/>
    <x v="27"/>
    <n v="971"/>
    <n v="3"/>
    <n v="4.8549999999999995"/>
  </r>
  <r>
    <s v="ABC Advertiser"/>
    <n v="189039"/>
    <s v="ABC Advertiser:!320x50:!MOBILE:!:!MD-MD:!119400350"/>
    <n v="119400350"/>
    <x v="27"/>
    <n v="11648"/>
    <n v="77"/>
    <n v="58.239999999999995"/>
  </r>
  <r>
    <s v="ABC Advertiser"/>
    <n v="189040"/>
    <s v="ABC Advertiser:!728x90:!MOBILE:!:!MD-MD:!119400351"/>
    <n v="119400351"/>
    <x v="27"/>
    <n v="204"/>
    <n v="3"/>
    <n v="1.02"/>
  </r>
  <r>
    <s v="ABC Advertiser"/>
    <n v="189041"/>
    <s v="ABC Advertiser:!728x90:!MOBILETAB:!jfh92jff:!RM:!119400377"/>
    <n v="119400377"/>
    <x v="27"/>
    <n v="224769"/>
    <n v="973"/>
    <n v="1123.845"/>
  </r>
  <r>
    <s v="ABC Advertiser"/>
    <n v="189038"/>
    <s v="ABC Advertiser:!300x250:!MOBILE:!:!MD-MD:!119400349"/>
    <n v="119400349"/>
    <x v="28"/>
    <n v="925"/>
    <n v="4"/>
    <n v="4.625"/>
  </r>
  <r>
    <s v="ABC Advertiser"/>
    <n v="189039"/>
    <s v="ABC Advertiser:!320x50:!MOBILE:!:!MD-MD:!119400350"/>
    <n v="119400350"/>
    <x v="28"/>
    <n v="11131"/>
    <n v="86"/>
    <n v="55.655000000000001"/>
  </r>
  <r>
    <s v="ABC Advertiser"/>
    <n v="189040"/>
    <s v="ABC Advertiser:!728x90:!MOBILE:!:!MD-MD:!119400351"/>
    <n v="119400351"/>
    <x v="28"/>
    <n v="120"/>
    <n v="0"/>
    <n v="0.6"/>
  </r>
  <r>
    <s v="ABC Advertiser"/>
    <n v="189041"/>
    <s v="ABC Advertiser:!728x90:!MOBILETAB:!jfh92jff:!RM:!119400377"/>
    <n v="119400377"/>
    <x v="28"/>
    <n v="212422"/>
    <n v="1437"/>
    <n v="1062.1099999999999"/>
  </r>
  <r>
    <s v="ABC Advertiser"/>
    <n v="189038"/>
    <s v="ABC Advertiser:!300x250:!MOBILE:!:!MD-MD:!119400349"/>
    <n v="119400349"/>
    <x v="29"/>
    <n v="492"/>
    <n v="1"/>
    <n v="2.46"/>
  </r>
  <r>
    <s v="ABC Advertiser"/>
    <n v="189039"/>
    <s v="ABC Advertiser:!320x50:!MOBILE:!:!MD-MD:!119400350"/>
    <n v="119400350"/>
    <x v="29"/>
    <n v="11501"/>
    <n v="95"/>
    <n v="57.504999999999995"/>
  </r>
  <r>
    <s v="ABC Advertiser"/>
    <n v="189040"/>
    <s v="ABC Advertiser:!728x90:!MOBILE:!:!MD-MD:!119400351"/>
    <n v="119400351"/>
    <x v="29"/>
    <n v="82"/>
    <n v="0"/>
    <n v="0.41000000000000003"/>
  </r>
  <r>
    <s v="ABC Advertiser"/>
    <n v="189041"/>
    <s v="ABC Advertiser:!728x90:!MOBILETAB:!jfh92jff:!RM:!119400377"/>
    <n v="119400377"/>
    <x v="29"/>
    <n v="210797"/>
    <n v="2974"/>
    <n v="1053.9849999999999"/>
  </r>
  <r>
    <s v="ABC Advertiser"/>
    <n v="189038"/>
    <s v="ABC Advertiser:!300x250:!MOBILE:!:!MD-MD:!119400349"/>
    <n v="119400349"/>
    <x v="30"/>
    <n v="536"/>
    <n v="2"/>
    <n v="2.68"/>
  </r>
  <r>
    <s v="ABC Advertiser"/>
    <n v="189039"/>
    <s v="ABC Advertiser:!320x50:!MOBILE:!:!MD-MD:!119400350"/>
    <n v="119400350"/>
    <x v="30"/>
    <n v="11342"/>
    <n v="94"/>
    <n v="56.71"/>
  </r>
  <r>
    <s v="ABC Advertiser"/>
    <n v="189040"/>
    <s v="ABC Advertiser:!728x90:!MOBILE:!:!MD-MD:!119400351"/>
    <n v="119400351"/>
    <x v="30"/>
    <n v="73"/>
    <n v="0"/>
    <n v="0.36499999999999999"/>
  </r>
  <r>
    <s v="ABC Advertiser"/>
    <n v="189041"/>
    <s v="ABC Advertiser:!728x90:!MOBILETAB:!jfh92jff:!RM:!119400377"/>
    <n v="119400377"/>
    <x v="30"/>
    <n v="210251"/>
    <n v="3235"/>
    <n v="1051.2550000000001"/>
  </r>
  <r>
    <s v="ABC Advertiser"/>
    <n v="189038"/>
    <s v="ABC Advertiser:!300x250:!MOBILE:!:!MD-MD:!119400349"/>
    <n v="119400349"/>
    <x v="31"/>
    <n v="891"/>
    <n v="8"/>
    <n v="4.4550000000000001"/>
  </r>
  <r>
    <s v="ABC Advertiser"/>
    <n v="189039"/>
    <s v="ABC Advertiser:!320x50:!MOBILE:!:!MD-MD:!119400350"/>
    <n v="119400350"/>
    <x v="31"/>
    <n v="11031"/>
    <n v="81"/>
    <n v="55.155000000000001"/>
  </r>
  <r>
    <s v="ABC Advertiser"/>
    <n v="189040"/>
    <s v="ABC Advertiser:!728x90:!MOBILE:!:!MD-MD:!119400351"/>
    <n v="119400351"/>
    <x v="31"/>
    <n v="78"/>
    <n v="0"/>
    <n v="0.39"/>
  </r>
  <r>
    <s v="ABC Advertiser"/>
    <n v="189041"/>
    <s v="ABC Advertiser:!728x90:!MOBILETAB:!jfh92jff:!RM:!119400377"/>
    <n v="119400377"/>
    <x v="31"/>
    <n v="208603"/>
    <n v="3104"/>
    <n v="1043.0150000000001"/>
  </r>
  <r>
    <s v="ABC Advertiser"/>
    <n v="189041"/>
    <s v="ABC Advertiser:!728x90:!MOBILETAB:!jfh92jff:!RM:!119400377_1936"/>
    <s v="119400377_1936"/>
    <x v="31"/>
    <n v="61433"/>
    <n v="619"/>
    <n v="307.16500000000002"/>
  </r>
  <r>
    <s v="ABC Advertiser"/>
    <n v="189038"/>
    <s v="ABC Advertiser:!300x250:!MOBILE:!:!MD-MD:!119400349"/>
    <n v="119400349"/>
    <x v="32"/>
    <n v="835"/>
    <n v="4"/>
    <n v="4.1749999999999998"/>
  </r>
  <r>
    <s v="ABC Advertiser"/>
    <n v="189039"/>
    <s v="ABC Advertiser:!320x50:!MOBILE:!:!MD-MD:!119400350"/>
    <n v="119400350"/>
    <x v="32"/>
    <n v="11084"/>
    <n v="119"/>
    <n v="55.42"/>
  </r>
  <r>
    <s v="ABC Advertiser"/>
    <n v="189040"/>
    <s v="ABC Advertiser:!728x90:!MOBILE:!:!MD-MD:!119400351"/>
    <n v="119400351"/>
    <x v="32"/>
    <n v="91"/>
    <n v="0"/>
    <n v="0.45499999999999996"/>
  </r>
  <r>
    <s v="ABC Advertiser"/>
    <n v="189041"/>
    <s v="ABC Advertiser:!728x90:!MOBILETAB:!jfh92jff:!RM:!119400377"/>
    <n v="119400377"/>
    <x v="32"/>
    <n v="209223"/>
    <n v="3234"/>
    <n v="1046.115"/>
  </r>
  <r>
    <s v="ABC Advertiser"/>
    <n v="189041"/>
    <s v="ABC Advertiser:!728x90:!MOBILETAB:!jfh92jff:!RM:!119400377_1936"/>
    <s v="119400377_1936"/>
    <x v="32"/>
    <n v="67886"/>
    <n v="561"/>
    <n v="339.42999999999995"/>
  </r>
  <r>
    <s v="ABC Advertiser"/>
    <n v="189038"/>
    <s v="ABC Advertiser:!300x250:!MOBILE:!:!MD-MD:!119400349"/>
    <n v="119400349"/>
    <x v="33"/>
    <n v="656"/>
    <n v="2"/>
    <n v="3.2800000000000002"/>
  </r>
  <r>
    <s v="ABC Advertiser"/>
    <n v="189039"/>
    <s v="ABC Advertiser:!320x50:!MOBILE:!:!MD-MD:!119400350"/>
    <n v="119400350"/>
    <x v="33"/>
    <n v="11145"/>
    <n v="114"/>
    <n v="55.724999999999994"/>
  </r>
  <r>
    <s v="ABC Advertiser"/>
    <n v="189040"/>
    <s v="ABC Advertiser:!728x90:!MOBILE:!:!MD-MD:!119400351"/>
    <n v="119400351"/>
    <x v="33"/>
    <n v="186"/>
    <n v="0"/>
    <n v="0.92999999999999994"/>
  </r>
  <r>
    <s v="ABC Advertiser"/>
    <n v="189041"/>
    <s v="ABC Advertiser:!728x90:!MOBILETAB:!jfh92jff:!RM:!119400377"/>
    <n v="119400377"/>
    <x v="33"/>
    <n v="87361"/>
    <n v="775"/>
    <n v="436.80500000000001"/>
  </r>
  <r>
    <s v="ABC Advertiser"/>
    <n v="189041"/>
    <s v="ABC Advertiser:!728x90:!MOBILETAB:!jfh92jff:!RM:!119400377_1936"/>
    <s v="119400377_1936"/>
    <x v="33"/>
    <n v="71358"/>
    <n v="1547"/>
    <n v="356.79"/>
  </r>
  <r>
    <s v="ABC Advertiser"/>
    <n v="189038"/>
    <s v="ABC Advertiser:!300x250:!MOBILE:!:!MD-MD:!119400349"/>
    <n v="119400349"/>
    <x v="34"/>
    <n v="587"/>
    <n v="1"/>
    <n v="2.9349999999999996"/>
  </r>
  <r>
    <s v="ABC Advertiser"/>
    <n v="189039"/>
    <s v="ABC Advertiser:!320x50:!MOBILE:!:!MD-MD:!119400350"/>
    <n v="119400350"/>
    <x v="34"/>
    <n v="11254"/>
    <n v="93"/>
    <n v="56.269999999999996"/>
  </r>
  <r>
    <s v="ABC Advertiser"/>
    <n v="189040"/>
    <s v="ABC Advertiser:!728x90:!MOBILE:!:!MD-MD:!119400351"/>
    <n v="119400351"/>
    <x v="34"/>
    <n v="170"/>
    <n v="1"/>
    <n v="0.85000000000000009"/>
  </r>
  <r>
    <s v="ABC Advertiser"/>
    <n v="189041"/>
    <s v="ABC Advertiser:!728x90:!MOBILETAB:!jfh92jff:!RM:!119400377"/>
    <n v="119400377"/>
    <x v="34"/>
    <n v="39858"/>
    <n v="558"/>
    <n v="199.29"/>
  </r>
  <r>
    <s v="ABC Advertiser"/>
    <n v="189041"/>
    <s v="ABC Advertiser:!728x90:!MOBILETAB:!jfh92jff:!RM:!119400377_1936"/>
    <s v="119400377_1936"/>
    <x v="34"/>
    <n v="71531"/>
    <n v="2294"/>
    <n v="357.65500000000003"/>
  </r>
  <r>
    <s v="ABC Advertiser"/>
    <n v="189038"/>
    <s v="ABC Advertiser:!300x250:!MOBILE:!:!MD-MD:!119400349"/>
    <n v="119400349"/>
    <x v="35"/>
    <n v="520"/>
    <n v="4"/>
    <n v="2.6"/>
  </r>
  <r>
    <s v="ABC Advertiser"/>
    <n v="189039"/>
    <s v="ABC Advertiser:!320x50:!MOBILE:!:!MD-MD:!119400350"/>
    <n v="119400350"/>
    <x v="35"/>
    <n v="11302"/>
    <n v="107"/>
    <n v="56.51"/>
  </r>
  <r>
    <s v="ABC Advertiser"/>
    <n v="189040"/>
    <s v="ABC Advertiser:!728x90:!MOBILE:!:!MD-MD:!119400351"/>
    <n v="119400351"/>
    <x v="35"/>
    <n v="200"/>
    <n v="0"/>
    <n v="1"/>
  </r>
  <r>
    <s v="ABC Advertiser"/>
    <n v="189041"/>
    <s v="ABC Advertiser:!728x90:!MOBILETAB:!jfh92jff:!RM:!119400377"/>
    <n v="119400377"/>
    <x v="35"/>
    <n v="39901"/>
    <n v="717"/>
    <n v="199.50500000000002"/>
  </r>
  <r>
    <s v="ABC Advertiser"/>
    <n v="189041"/>
    <s v="ABC Advertiser:!728x90:!MOBILETAB:!jfh92jff:!RM:!119400377_1936"/>
    <s v="119400377_1936"/>
    <x v="35"/>
    <n v="71265"/>
    <n v="787"/>
    <n v="356.32499999999999"/>
  </r>
  <r>
    <s v="ABC Advertiser"/>
    <n v="189038"/>
    <s v="ABC Advertiser:!300x250:!MOBILE:!:!MD-MD:!119400349"/>
    <n v="119400349"/>
    <x v="36"/>
    <n v="320"/>
    <n v="0"/>
    <n v="1.6"/>
  </r>
  <r>
    <s v="ABC Advertiser"/>
    <n v="189039"/>
    <s v="ABC Advertiser:!320x50:!MOBILE:!:!MD-MD:!119400350"/>
    <n v="119400350"/>
    <x v="36"/>
    <n v="11296"/>
    <n v="115"/>
    <n v="56.48"/>
  </r>
  <r>
    <s v="ABC Advertiser"/>
    <n v="189040"/>
    <s v="ABC Advertiser:!728x90:!MOBILE:!:!MD-MD:!119400351"/>
    <n v="119400351"/>
    <x v="36"/>
    <n v="375"/>
    <n v="1"/>
    <n v="1.875"/>
  </r>
  <r>
    <s v="ABC Advertiser"/>
    <n v="189041"/>
    <s v="ABC Advertiser:!728x90:!MOBILETAB:!jfh92jff:!RM:!119400377"/>
    <n v="119400377"/>
    <x v="36"/>
    <n v="39849"/>
    <n v="339"/>
    <n v="199.24499999999998"/>
  </r>
  <r>
    <s v="ABC Advertiser"/>
    <n v="189038"/>
    <s v="ABC Advertiser:!300x250:!MOBILE:!:!MD-MD:!119400349"/>
    <n v="119400349"/>
    <x v="37"/>
    <n v="211"/>
    <n v="0"/>
    <n v="1.0549999999999999"/>
  </r>
  <r>
    <s v="ABC Advertiser"/>
    <n v="189039"/>
    <s v="ABC Advertiser:!320x50:!MOBILE:!:!MD-MD:!119400350"/>
    <n v="119400350"/>
    <x v="37"/>
    <n v="11620"/>
    <n v="148"/>
    <n v="58.099999999999994"/>
  </r>
  <r>
    <s v="ABC Advertiser"/>
    <n v="189040"/>
    <s v="ABC Advertiser:!728x90:!MOBILE:!:!MD-MD:!119400351"/>
    <n v="119400351"/>
    <x v="37"/>
    <n v="182"/>
    <n v="0"/>
    <n v="0.90999999999999992"/>
  </r>
  <r>
    <s v="ABC Advertiser"/>
    <n v="189041"/>
    <s v="ABC Advertiser:!728x90:!MOBILETAB:!jfh92jff:!RM:!119400377"/>
    <n v="119400377"/>
    <x v="37"/>
    <n v="39884"/>
    <n v="497"/>
    <n v="199.42000000000002"/>
  </r>
  <r>
    <s v="ABC Advertiser"/>
    <n v="189038"/>
    <s v="ABC Advertiser:!300x250:!MOBILE:!:!MD-MD:!119400349"/>
    <n v="119400349"/>
    <x v="38"/>
    <n v="161"/>
    <n v="0"/>
    <n v="0.80500000000000005"/>
  </r>
  <r>
    <s v="ABC Advertiser"/>
    <n v="189039"/>
    <s v="ABC Advertiser:!320x50:!MOBILE:!:!MD-MD:!119400350"/>
    <n v="119400350"/>
    <x v="38"/>
    <n v="11668"/>
    <n v="146"/>
    <n v="58.339999999999996"/>
  </r>
  <r>
    <s v="ABC Advertiser"/>
    <n v="189040"/>
    <s v="ABC Advertiser:!728x90:!MOBILE:!:!MD-MD:!119400351"/>
    <n v="119400351"/>
    <x v="38"/>
    <n v="173"/>
    <n v="2"/>
    <n v="0.86499999999999999"/>
  </r>
  <r>
    <s v="ABC Advertiser"/>
    <n v="189041"/>
    <s v="ABC Advertiser:!728x90:!MOBILETAB:!jfh92jff:!RM:!119400377"/>
    <n v="119400377"/>
    <x v="38"/>
    <n v="40020"/>
    <n v="544"/>
    <n v="200.10000000000002"/>
  </r>
  <r>
    <s v="ABC Advertiser"/>
    <n v="189038"/>
    <s v="ABC Advertiser:!300x250:!MOBILE:!:!MD-MD:!119400349"/>
    <n v="119400349"/>
    <x v="39"/>
    <n v="251"/>
    <n v="2"/>
    <n v="1.2549999999999999"/>
  </r>
  <r>
    <s v="ABC Advertiser"/>
    <n v="189039"/>
    <s v="ABC Advertiser:!320x50:!MOBILE:!:!MD-MD:!119400350"/>
    <n v="119400350"/>
    <x v="39"/>
    <n v="11600"/>
    <n v="185"/>
    <n v="58"/>
  </r>
  <r>
    <s v="ABC Advertiser"/>
    <n v="189040"/>
    <s v="ABC Advertiser:!728x90:!MOBILE:!:!MD-MD:!119400351"/>
    <n v="119400351"/>
    <x v="39"/>
    <n v="166"/>
    <n v="2"/>
    <n v="0.83000000000000007"/>
  </r>
  <r>
    <s v="ABC Advertiser"/>
    <n v="189041"/>
    <s v="ABC Advertiser:!728x90:!MOBILETAB:!jfh92jff:!RM:!119400377"/>
    <n v="119400377"/>
    <x v="39"/>
    <n v="39976"/>
    <n v="474"/>
    <n v="199.88"/>
  </r>
  <r>
    <s v="ABC Advertiser"/>
    <n v="189038"/>
    <s v="ABC Advertiser:!300x250:!MOBILE:!:!MD-MD:!119400349"/>
    <n v="119400349"/>
    <x v="40"/>
    <n v="540"/>
    <n v="4"/>
    <n v="2.7"/>
  </r>
  <r>
    <s v="ABC Advertiser"/>
    <n v="189039"/>
    <s v="ABC Advertiser:!320x50:!MOBILE:!:!MD-MD:!119400350"/>
    <n v="119400350"/>
    <x v="40"/>
    <n v="11326"/>
    <n v="131"/>
    <n v="56.63"/>
  </r>
  <r>
    <s v="ABC Advertiser"/>
    <n v="189040"/>
    <s v="ABC Advertiser:!728x90:!MOBILE:!:!MD-MD:!119400351"/>
    <n v="119400351"/>
    <x v="40"/>
    <n v="234"/>
    <n v="2"/>
    <n v="1.1700000000000002"/>
  </r>
  <r>
    <s v="ABC Advertiser"/>
    <n v="189041"/>
    <s v="ABC Advertiser:!728x90:!MOBILETAB:!jfh92jff:!RM:!119400377"/>
    <n v="119400377"/>
    <x v="40"/>
    <n v="40350"/>
    <n v="413"/>
    <n v="201.75"/>
  </r>
  <r>
    <s v="ABC Advertiser"/>
    <n v="189038"/>
    <s v="ABC Advertiser:!300x250:!MOBILE:!:!MD-MD:!119400349"/>
    <n v="119400349"/>
    <x v="41"/>
    <n v="914"/>
    <n v="9"/>
    <n v="4.57"/>
  </r>
  <r>
    <s v="ABC Advertiser"/>
    <n v="189039"/>
    <s v="ABC Advertiser:!320x50:!MOBILE:!:!MD-MD:!119400350"/>
    <n v="119400350"/>
    <x v="41"/>
    <n v="10776"/>
    <n v="66"/>
    <n v="53.879999999999995"/>
  </r>
  <r>
    <s v="ABC Advertiser"/>
    <n v="189040"/>
    <s v="ABC Advertiser:!728x90:!MOBILE:!:!MD-MD:!119400351"/>
    <n v="119400351"/>
    <x v="41"/>
    <n v="301"/>
    <n v="2"/>
    <n v="1.5049999999999999"/>
  </r>
  <r>
    <s v="ABC Advertiser"/>
    <n v="189041"/>
    <s v="ABC Advertiser:!728x90:!MOBILETAB:!jfh92jff:!RM:!119400377"/>
    <n v="119400377"/>
    <x v="41"/>
    <n v="67793"/>
    <n v="947"/>
    <n v="338.96500000000003"/>
  </r>
  <r>
    <s v="ABC Advertiser"/>
    <n v="189038"/>
    <s v="ABC Advertiser:!300x250:!MOBILE:!:!MD-MD:!119400349"/>
    <n v="119400349"/>
    <x v="42"/>
    <n v="1038"/>
    <n v="10"/>
    <n v="5.19"/>
  </r>
  <r>
    <s v="ABC Advertiser"/>
    <n v="189039"/>
    <s v="ABC Advertiser:!320x50:!MOBILE:!:!MD-MD:!119400350"/>
    <n v="119400350"/>
    <x v="42"/>
    <n v="10570"/>
    <n v="104"/>
    <n v="52.85"/>
  </r>
  <r>
    <s v="ABC Advertiser"/>
    <n v="189040"/>
    <s v="ABC Advertiser:!728x90:!MOBILE:!:!MD-MD:!119400351"/>
    <n v="119400351"/>
    <x v="42"/>
    <n v="405"/>
    <n v="3"/>
    <n v="2.0250000000000004"/>
  </r>
  <r>
    <s v="ABC Advertiser"/>
    <n v="189041"/>
    <s v="ABC Advertiser:!728x90:!MOBILETAB:!jfh92jff:!RM:!119400377"/>
    <n v="119400377"/>
    <x v="42"/>
    <n v="68034"/>
    <n v="939"/>
    <n v="340.17"/>
  </r>
  <r>
    <s v="ABC Advertiser"/>
    <n v="189038"/>
    <s v="ABC Advertiser:!300x250:!MOBILE:!:!MD-MD:!119400349"/>
    <n v="119400349"/>
    <x v="43"/>
    <n v="714"/>
    <n v="6"/>
    <n v="3.57"/>
  </r>
  <r>
    <s v="ABC Advertiser"/>
    <n v="189039"/>
    <s v="ABC Advertiser:!320x50:!MOBILE:!:!MD-MD:!119400350"/>
    <n v="119400350"/>
    <x v="43"/>
    <n v="9715"/>
    <n v="99"/>
    <n v="48.575000000000003"/>
  </r>
  <r>
    <s v="ABC Advertiser"/>
    <n v="189040"/>
    <s v="ABC Advertiser:!728x90:!MOBILE:!:!MD-MD:!119400351"/>
    <n v="119400351"/>
    <x v="43"/>
    <n v="1581"/>
    <n v="20"/>
    <n v="7.9049999999999994"/>
  </r>
  <r>
    <s v="ABC Advertiser"/>
    <n v="189041"/>
    <s v="ABC Advertiser:!728x90:!MOBILETAB:!jfh92jff:!RM:!119400377"/>
    <n v="119400377"/>
    <x v="43"/>
    <n v="68050"/>
    <n v="786"/>
    <n v="340.25"/>
  </r>
  <r>
    <s v="ABC Advertiser"/>
    <n v="189038"/>
    <s v="ABC Advertiser:!300x250:!MOBILE:!:!MD-MD:!119400349"/>
    <n v="119400349"/>
    <x v="44"/>
    <n v="332"/>
    <n v="0"/>
    <n v="1.6600000000000001"/>
  </r>
  <r>
    <s v="ABC Advertiser"/>
    <n v="189039"/>
    <s v="ABC Advertiser:!320x50:!MOBILE:!:!MD-MD:!119400350"/>
    <n v="119400350"/>
    <x v="44"/>
    <n v="10234"/>
    <n v="105"/>
    <n v="51.17"/>
  </r>
  <r>
    <s v="ABC Advertiser"/>
    <n v="189040"/>
    <s v="ABC Advertiser:!728x90:!MOBILE:!:!MD-MD:!119400351"/>
    <n v="119400351"/>
    <x v="44"/>
    <n v="1436"/>
    <n v="16"/>
    <n v="7.18"/>
  </r>
  <r>
    <s v="ABC Advertiser"/>
    <n v="189041"/>
    <s v="ABC Advertiser:!728x90:!MOBILETAB:!jfh92jff:!RM:!119400377"/>
    <n v="119400377"/>
    <x v="44"/>
    <n v="67998"/>
    <n v="738"/>
    <n v="339.99"/>
  </r>
  <r>
    <s v="ABC Advertiser"/>
    <n v="189038"/>
    <s v="ABC Advertiser:!300x250:!MOBILE:!:!MD-MD:!119400349"/>
    <n v="119400349"/>
    <x v="45"/>
    <n v="239"/>
    <n v="2"/>
    <n v="1.1949999999999998"/>
  </r>
  <r>
    <s v="ABC Advertiser"/>
    <n v="189039"/>
    <s v="ABC Advertiser:!320x50:!MOBILE:!:!MD-MD:!119400350"/>
    <n v="119400350"/>
    <x v="45"/>
    <n v="10481"/>
    <n v="182"/>
    <n v="52.405000000000001"/>
  </r>
  <r>
    <s v="ABC Advertiser"/>
    <n v="189040"/>
    <s v="ABC Advertiser:!728x90:!MOBILE:!:!MD-MD:!119400351"/>
    <n v="119400351"/>
    <x v="45"/>
    <n v="1287"/>
    <n v="19"/>
    <n v="6.4349999999999996"/>
  </r>
  <r>
    <s v="ABC Advertiser"/>
    <n v="189041"/>
    <s v="ABC Advertiser:!728x90:!MOBILETAB:!jfh92jff:!RM:!119400377"/>
    <n v="119400377"/>
    <x v="45"/>
    <n v="68104"/>
    <n v="817"/>
    <n v="340.52"/>
  </r>
  <r>
    <s v="ABC Advertiser"/>
    <n v="189038"/>
    <s v="ABC Advertiser:!300x250:!MOBILE:!:!MD-MD:!119400349"/>
    <n v="119400349"/>
    <x v="46"/>
    <n v="506"/>
    <n v="3"/>
    <n v="2.5300000000000002"/>
  </r>
  <r>
    <s v="ABC Advertiser"/>
    <n v="189039"/>
    <s v="ABC Advertiser:!320x50:!MOBILE:!:!MD-MD:!119400350"/>
    <n v="119400350"/>
    <x v="46"/>
    <n v="9608"/>
    <n v="96"/>
    <n v="48.040000000000006"/>
  </r>
  <r>
    <s v="ABC Advertiser"/>
    <n v="189040"/>
    <s v="ABC Advertiser:!728x90:!MOBILE:!:!MD-MD:!119400351"/>
    <n v="119400351"/>
    <x v="46"/>
    <n v="1885"/>
    <n v="20"/>
    <n v="9.4250000000000007"/>
  </r>
  <r>
    <s v="ABC Advertiser"/>
    <n v="189041"/>
    <s v="ABC Advertiser:!728x90:!MOBILETAB:!jfh92jff:!RM:!119400377"/>
    <n v="119400377"/>
    <x v="46"/>
    <n v="68000"/>
    <n v="722"/>
    <n v="340"/>
  </r>
  <r>
    <s v="ABC Advertiser"/>
    <n v="189038"/>
    <s v="ABC Advertiser:!300x250:!MOBILE:!:!MD-MD:!119400349"/>
    <n v="119400349"/>
    <x v="47"/>
    <n v="434"/>
    <n v="1"/>
    <n v="2.17"/>
  </r>
  <r>
    <s v="ABC Advertiser"/>
    <n v="189039"/>
    <s v="ABC Advertiser:!320x50:!MOBILE:!:!MD-MD:!119400350"/>
    <n v="119400350"/>
    <x v="47"/>
    <n v="10006"/>
    <n v="108"/>
    <n v="50.03"/>
  </r>
  <r>
    <s v="ABC Advertiser"/>
    <n v="189040"/>
    <s v="ABC Advertiser:!728x90:!MOBILE:!:!MD-MD:!119400351"/>
    <n v="119400351"/>
    <x v="47"/>
    <n v="1536"/>
    <n v="17"/>
    <n v="7.68"/>
  </r>
  <r>
    <s v="ABC Advertiser"/>
    <n v="189041"/>
    <s v="ABC Advertiser:!728x90:!MOBILETAB:!jfh92jff:!RM:!119400377"/>
    <n v="119400377"/>
    <x v="47"/>
    <n v="67990"/>
    <n v="740"/>
    <n v="339.95"/>
  </r>
  <r>
    <s v="ABC Advertiser"/>
    <n v="189038"/>
    <s v="ABC Advertiser:!300x250:!MOBILE:!:!MD-MD:!119400349"/>
    <n v="119400349"/>
    <x v="48"/>
    <n v="462"/>
    <n v="0"/>
    <n v="2.31"/>
  </r>
  <r>
    <s v="ABC Advertiser"/>
    <n v="189039"/>
    <s v="ABC Advertiser:!320x50:!MOBILE:!:!MD-MD:!119400350"/>
    <n v="119400350"/>
    <x v="48"/>
    <n v="10221"/>
    <n v="81"/>
    <n v="51.105000000000004"/>
  </r>
  <r>
    <s v="ABC Advertiser"/>
    <n v="189040"/>
    <s v="ABC Advertiser:!728x90:!MOBILE:!:!MD-MD:!119400351"/>
    <n v="119400351"/>
    <x v="48"/>
    <n v="1363"/>
    <n v="9"/>
    <n v="6.8149999999999995"/>
  </r>
  <r>
    <s v="ABC Advertiser"/>
    <n v="189041"/>
    <s v="ABC Advertiser:!728x90:!MOBILETAB:!jfh92jff:!RM:!119400377"/>
    <n v="119400377"/>
    <x v="48"/>
    <n v="68031"/>
    <n v="959"/>
    <n v="340.15500000000003"/>
  </r>
  <r>
    <s v="ABC Advertiser"/>
    <n v="189038"/>
    <s v="ABC Advertiser:!300x250:!MOBILE:!:!MD-MD:!119400349"/>
    <n v="119400349"/>
    <x v="49"/>
    <n v="448"/>
    <n v="0"/>
    <n v="2.2400000000000002"/>
  </r>
  <r>
    <s v="ABC Advertiser"/>
    <n v="189039"/>
    <s v="ABC Advertiser:!320x50:!MOBILE:!:!MD-MD:!119400350"/>
    <n v="119400350"/>
    <x v="49"/>
    <n v="8240"/>
    <n v="79"/>
    <n v="41.2"/>
  </r>
  <r>
    <s v="ABC Advertiser"/>
    <n v="189040"/>
    <s v="ABC Advertiser:!728x90:!MOBILE:!:!MD-MD:!119400351"/>
    <n v="119400351"/>
    <x v="49"/>
    <n v="1315"/>
    <n v="20"/>
    <n v="6.5749999999999993"/>
  </r>
  <r>
    <s v="ABC Advertiser"/>
    <n v="189041"/>
    <s v="ABC Advertiser:!728x90:!MOBILETAB:!jfh92jff:!RM:!119400377"/>
    <n v="119400377"/>
    <x v="49"/>
    <n v="67981"/>
    <n v="755"/>
    <n v="339.90499999999997"/>
  </r>
  <r>
    <s v="ABC Advertiser"/>
    <n v="189038"/>
    <s v="ABC Advertiser:!300x250:!MOBILE:!:!MD-MD:!119400349"/>
    <n v="119400349"/>
    <x v="50"/>
    <n v="455"/>
    <n v="0"/>
    <n v="2.2749999999999999"/>
  </r>
  <r>
    <s v="ABC Advertiser"/>
    <n v="189039"/>
    <s v="ABC Advertiser:!320x50:!MOBILE:!:!MD-MD:!119400350"/>
    <n v="119400350"/>
    <x v="50"/>
    <n v="9214"/>
    <n v="152"/>
    <n v="46.07"/>
  </r>
  <r>
    <s v="ABC Advertiser"/>
    <n v="189040"/>
    <s v="ABC Advertiser:!728x90:!MOBILE:!:!MD-MD:!119400351"/>
    <n v="119400351"/>
    <x v="50"/>
    <n v="331"/>
    <n v="5"/>
    <n v="1.655"/>
  </r>
  <r>
    <s v="ABC Advertiser"/>
    <n v="189041"/>
    <s v="ABC Advertiser:!728x90:!MOBILETAB:!jfh92jff:!RM:!119400377"/>
    <n v="119400377"/>
    <x v="50"/>
    <n v="68003"/>
    <n v="683"/>
    <n v="340.01499999999999"/>
  </r>
  <r>
    <s v="ABC Advertiser"/>
    <n v="189038"/>
    <s v="ABC Advertiser:!300x250:!MOBILE:!:!MD-MD:!119400349"/>
    <n v="119400349"/>
    <x v="51"/>
    <n v="389"/>
    <n v="0"/>
    <n v="1.9450000000000001"/>
  </r>
  <r>
    <s v="ABC Advertiser"/>
    <n v="189039"/>
    <s v="ABC Advertiser:!320x50:!MOBILE:!:!MD-MD:!119400350"/>
    <n v="119400350"/>
    <x v="51"/>
    <n v="8308"/>
    <n v="123"/>
    <n v="41.54"/>
  </r>
  <r>
    <s v="ABC Advertiser"/>
    <n v="189040"/>
    <s v="ABC Advertiser:!728x90:!MOBILE:!:!MD-MD:!119400351"/>
    <n v="119400351"/>
    <x v="51"/>
    <n v="1306"/>
    <n v="13"/>
    <n v="6.53"/>
  </r>
  <r>
    <s v="ABC Advertiser"/>
    <n v="189041"/>
    <s v="ABC Advertiser:!728x90:!MOBILETAB:!jfh92jff:!RM:!119400377"/>
    <n v="119400377"/>
    <x v="51"/>
    <n v="67991"/>
    <n v="625"/>
    <n v="339.95499999999998"/>
  </r>
  <r>
    <s v="ABC Advertiser"/>
    <n v="189038"/>
    <s v="ABC Advertiser:!300x250:!MOBILE:!:!MD-MD:!119400349"/>
    <n v="119400349"/>
    <x v="52"/>
    <n v="310"/>
    <n v="0"/>
    <n v="1.55"/>
  </r>
  <r>
    <s v="ABC Advertiser"/>
    <n v="189039"/>
    <s v="ABC Advertiser:!320x50:!MOBILE:!:!MD-MD:!119400350"/>
    <n v="119400350"/>
    <x v="52"/>
    <n v="8115"/>
    <n v="124"/>
    <n v="40.575000000000003"/>
  </r>
  <r>
    <s v="ABC Advertiser"/>
    <n v="189040"/>
    <s v="ABC Advertiser:!728x90:!MOBILE:!:!MD-MD:!119400351"/>
    <n v="119400351"/>
    <x v="52"/>
    <n v="1577"/>
    <n v="16"/>
    <n v="7.8849999999999998"/>
  </r>
  <r>
    <s v="ABC Advertiser"/>
    <n v="189041"/>
    <s v="ABC Advertiser:!728x90:!MOBILETAB:!jfh92jff:!RM:!119400377"/>
    <n v="119400377"/>
    <x v="52"/>
    <n v="68019"/>
    <n v="554"/>
    <n v="340.09500000000003"/>
  </r>
  <r>
    <s v="ABC Advertiser"/>
    <n v="189038"/>
    <s v="ABC Advertiser:!300x250:!MOBILE:!:!MD-MD:!119400349"/>
    <n v="119400349"/>
    <x v="53"/>
    <n v="521"/>
    <n v="1"/>
    <n v="2.605"/>
  </r>
  <r>
    <s v="ABC Advertiser"/>
    <n v="189039"/>
    <s v="ABC Advertiser:!320x50:!MOBILE:!:!MD-MD:!119400350"/>
    <n v="119400350"/>
    <x v="53"/>
    <n v="8247"/>
    <n v="151"/>
    <n v="41.234999999999999"/>
  </r>
  <r>
    <s v="ABC Advertiser"/>
    <n v="189040"/>
    <s v="ABC Advertiser:!728x90:!MOBILE:!:!MD-MD:!119400351"/>
    <n v="119400351"/>
    <x v="53"/>
    <n v="1235"/>
    <n v="13"/>
    <n v="6.1750000000000007"/>
  </r>
  <r>
    <s v="ABC Advertiser"/>
    <n v="189041"/>
    <s v="ABC Advertiser:!728x90:!MOBILETAB:!jfh92jff:!RM:!119400377"/>
    <n v="119400377"/>
    <x v="53"/>
    <n v="67998"/>
    <n v="512"/>
    <n v="339.99"/>
  </r>
  <r>
    <s v="ABC Advertiser"/>
    <n v="189038"/>
    <s v="ABC Advertiser:!300x250:!MOBILE:!:!MD-MD:!119400349"/>
    <n v="119400349"/>
    <x v="54"/>
    <n v="904"/>
    <n v="4"/>
    <n v="4.5200000000000005"/>
  </r>
  <r>
    <s v="ABC Advertiser"/>
    <n v="189039"/>
    <s v="ABC Advertiser:!320x50:!MOBILE:!:!MD-MD:!119400350"/>
    <n v="119400350"/>
    <x v="54"/>
    <n v="7904"/>
    <n v="106"/>
    <n v="39.519999999999996"/>
  </r>
  <r>
    <s v="ABC Advertiser"/>
    <n v="189040"/>
    <s v="ABC Advertiser:!728x90:!MOBILE:!:!MD-MD:!119400351"/>
    <n v="119400351"/>
    <x v="54"/>
    <n v="1293"/>
    <n v="13"/>
    <n v="6.4649999999999999"/>
  </r>
  <r>
    <s v="ABC Advertiser"/>
    <n v="189041"/>
    <s v="ABC Advertiser:!728x90:!MOBILETAB:!jfh92jff:!RM:!119400377"/>
    <n v="119400377"/>
    <x v="54"/>
    <n v="69488"/>
    <n v="635"/>
    <n v="347.44"/>
  </r>
  <r>
    <s v="ABC Advertiser"/>
    <n v="189038"/>
    <s v="ABC Advertiser:!300x250:!MOBILE:!:!MD-MD:!119400349"/>
    <n v="119400349"/>
    <x v="55"/>
    <n v="1427"/>
    <n v="15"/>
    <n v="7.1349999999999998"/>
  </r>
  <r>
    <s v="ABC Advertiser"/>
    <n v="189039"/>
    <s v="ABC Advertiser:!320x50:!MOBILE:!:!MD-MD:!119400350"/>
    <n v="119400350"/>
    <x v="55"/>
    <n v="7713"/>
    <n v="90"/>
    <n v="38.564999999999998"/>
  </r>
  <r>
    <s v="ABC Advertiser"/>
    <n v="189040"/>
    <s v="ABC Advertiser:!728x90:!MOBILE:!:!MD-MD:!119400351"/>
    <n v="119400351"/>
    <x v="55"/>
    <n v="960"/>
    <n v="12"/>
    <n v="4.8"/>
  </r>
  <r>
    <s v="ABC Advertiser"/>
    <n v="189041"/>
    <s v="ABC Advertiser:!728x90:!MOBILETAB:!jfh92jff:!RM:!119400377"/>
    <n v="119400377"/>
    <x v="55"/>
    <n v="69477"/>
    <n v="731"/>
    <n v="347.38499999999999"/>
  </r>
  <r>
    <s v="ABC Advertiser"/>
    <n v="189038"/>
    <s v="ABC Advertiser:!300x250:!MOBILE:!:!MD-MD:!119400349"/>
    <n v="119400349"/>
    <x v="56"/>
    <n v="1792"/>
    <n v="7"/>
    <n v="8.9600000000000009"/>
  </r>
  <r>
    <s v="ABC Advertiser"/>
    <n v="189039"/>
    <s v="ABC Advertiser:!320x50:!MOBILE:!:!MD-MD:!119400350"/>
    <n v="119400350"/>
    <x v="56"/>
    <n v="7917"/>
    <n v="89"/>
    <n v="39.585000000000001"/>
  </r>
  <r>
    <s v="ABC Advertiser"/>
    <n v="189040"/>
    <s v="ABC Advertiser:!728x90:!MOBILE:!:!MD-MD:!119400351"/>
    <n v="119400351"/>
    <x v="56"/>
    <n v="392"/>
    <n v="1"/>
    <n v="1.96"/>
  </r>
  <r>
    <s v="ABC Advertiser"/>
    <n v="189041"/>
    <s v="ABC Advertiser:!728x90:!MOBILETAB:!jfh92jff:!RM:!119400377"/>
    <n v="119400377"/>
    <x v="56"/>
    <n v="69474"/>
    <n v="886"/>
    <n v="347.37"/>
  </r>
  <r>
    <s v="ABC Advertiser"/>
    <n v="189038"/>
    <s v="ABC Advertiser:!300x250:!MOBILE:!:!MD-MD:!119400349"/>
    <n v="119400349"/>
    <x v="57"/>
    <n v="953"/>
    <n v="10"/>
    <n v="4.7649999999999997"/>
  </r>
  <r>
    <s v="ABC Advertiser"/>
    <n v="189039"/>
    <s v="ABC Advertiser:!320x50:!MOBILE:!:!MD-MD:!119400350"/>
    <n v="119400350"/>
    <x v="57"/>
    <n v="8974"/>
    <n v="97"/>
    <n v="44.870000000000005"/>
  </r>
  <r>
    <s v="ABC Advertiser"/>
    <n v="189040"/>
    <s v="ABC Advertiser:!728x90:!MOBILE:!:!MD-MD:!119400351"/>
    <n v="119400351"/>
    <x v="57"/>
    <n v="175"/>
    <n v="0"/>
    <n v="0.875"/>
  </r>
  <r>
    <s v="ABC Advertiser"/>
    <n v="189041"/>
    <s v="ABC Advertiser:!728x90:!MOBILETAB:!jfh92jff:!RM:!119400377"/>
    <n v="119400377"/>
    <x v="57"/>
    <n v="69469"/>
    <n v="961"/>
    <n v="347.34499999999997"/>
  </r>
  <r>
    <s v="ABC Advertiser"/>
    <n v="189038"/>
    <s v="ABC Advertiser:!300x250:!MOBILE:!:!MD-MD:!119400349"/>
    <n v="119400349"/>
    <x v="58"/>
    <n v="290"/>
    <n v="1"/>
    <n v="1.45"/>
  </r>
  <r>
    <s v="ABC Advertiser"/>
    <n v="189039"/>
    <s v="ABC Advertiser:!320x50:!MOBILE:!:!MD-MD:!119400350"/>
    <n v="119400350"/>
    <x v="58"/>
    <n v="9651"/>
    <n v="175"/>
    <n v="48.254999999999995"/>
  </r>
  <r>
    <s v="ABC Advertiser"/>
    <n v="189040"/>
    <s v="ABC Advertiser:!728x90:!MOBILE:!:!MD-MD:!119400351"/>
    <n v="119400351"/>
    <x v="58"/>
    <n v="161"/>
    <n v="0"/>
    <n v="0.80500000000000005"/>
  </r>
  <r>
    <s v="ABC Advertiser"/>
    <n v="189041"/>
    <s v="ABC Advertiser:!728x90:!MOBILETAB:!jfh92jff:!RM:!119400377"/>
    <n v="119400377"/>
    <x v="58"/>
    <n v="69496"/>
    <n v="1060"/>
    <n v="347.47999999999996"/>
  </r>
  <r>
    <s v="ABC Advertiser"/>
    <n v="189038"/>
    <s v="ABC Advertiser:!300x250:!MOBILE:!:!MD-MD:!119400349"/>
    <n v="119400349"/>
    <x v="59"/>
    <n v="849"/>
    <n v="5"/>
    <n v="4.2450000000000001"/>
  </r>
  <r>
    <s v="ABC Advertiser"/>
    <n v="189039"/>
    <s v="ABC Advertiser:!320x50:!MOBILE:!:!MD-MD:!119400350"/>
    <n v="119400350"/>
    <x v="59"/>
    <n v="8717"/>
    <n v="117"/>
    <n v="43.585000000000001"/>
  </r>
  <r>
    <s v="ABC Advertiser"/>
    <n v="189040"/>
    <s v="ABC Advertiser:!728x90:!MOBILE:!:!MD-MD:!119400351"/>
    <n v="119400351"/>
    <x v="59"/>
    <n v="535"/>
    <n v="3"/>
    <n v="2.6750000000000003"/>
  </r>
  <r>
    <s v="ABC Advertiser"/>
    <n v="189041"/>
    <s v="ABC Advertiser:!728x90:!MOBILETAB:!jfh92jff:!RM:!119400377"/>
    <n v="119400377"/>
    <x v="59"/>
    <n v="69526"/>
    <n v="1187"/>
    <n v="347.63"/>
  </r>
  <r>
    <s v="ABC Advertiser"/>
    <n v="189038"/>
    <s v="ABC Advertiser:!300x250:!MOBILE:!:!MD-MD:!119400349"/>
    <n v="119400349"/>
    <x v="60"/>
    <n v="1118"/>
    <n v="8"/>
    <n v="5.5900000000000007"/>
  </r>
  <r>
    <s v="ABC Advertiser"/>
    <n v="189039"/>
    <s v="ABC Advertiser:!320x50:!MOBILE:!:!MD-MD:!119400350"/>
    <n v="119400350"/>
    <x v="60"/>
    <n v="8439"/>
    <n v="102"/>
    <n v="42.195"/>
  </r>
  <r>
    <s v="ABC Advertiser"/>
    <n v="189040"/>
    <s v="ABC Advertiser:!728x90:!MOBILE:!:!MD-MD:!119400351"/>
    <n v="119400351"/>
    <x v="60"/>
    <n v="548"/>
    <n v="1"/>
    <n v="2.74"/>
  </r>
  <r>
    <s v="ABC Advertiser"/>
    <n v="189041"/>
    <s v="ABC Advertiser:!728x90:!MOBILETAB:!jfh92jff:!RM:!119400377"/>
    <n v="119400377"/>
    <x v="60"/>
    <n v="69507"/>
    <n v="1073"/>
    <n v="347.53500000000003"/>
  </r>
  <r>
    <s v="ABC Advertiser"/>
    <n v="189038"/>
    <s v="ABC Advertiser:!300x250:!MOBILE:!:!MD-MD:!119400349"/>
    <n v="119400349"/>
    <x v="61"/>
    <n v="1290"/>
    <n v="5"/>
    <n v="6.45"/>
  </r>
  <r>
    <s v="ABC Advertiser"/>
    <n v="189039"/>
    <s v="ABC Advertiser:!320x50:!MOBILE:!:!MD-MD:!119400350"/>
    <n v="119400350"/>
    <x v="61"/>
    <n v="8394"/>
    <n v="70"/>
    <n v="41.97"/>
  </r>
  <r>
    <s v="ABC Advertiser"/>
    <n v="189040"/>
    <s v="ABC Advertiser:!728x90:!MOBILE:!:!MD-MD:!119400351"/>
    <n v="119400351"/>
    <x v="61"/>
    <n v="423"/>
    <n v="1"/>
    <n v="2.1149999999999998"/>
  </r>
  <r>
    <s v="ABC Advertiser"/>
    <n v="189041"/>
    <s v="ABC Advertiser:!728x90:!MOBILETAB:!jfh92jff:!RM:!119400377"/>
    <n v="119400377"/>
    <x v="61"/>
    <n v="69507"/>
    <n v="1096"/>
    <n v="347.53500000000003"/>
  </r>
  <r>
    <s v="ABC Advertiser"/>
    <n v="189038"/>
    <s v="ABC Advertiser:!300x250:!MOBILE:!:!MD-MD:!119400349"/>
    <n v="119400349"/>
    <x v="62"/>
    <n v="688"/>
    <n v="6"/>
    <n v="3.4399999999999995"/>
  </r>
  <r>
    <s v="ABC Advertiser"/>
    <n v="189039"/>
    <s v="ABC Advertiser:!320x50:!MOBILE:!:!MD-MD:!119400350"/>
    <n v="119400350"/>
    <x v="62"/>
    <n v="8705"/>
    <n v="39"/>
    <n v="43.524999999999999"/>
  </r>
  <r>
    <s v="ABC Advertiser"/>
    <n v="189040"/>
    <s v="ABC Advertiser:!728x90:!MOBILE:!:!MD-MD:!119400351"/>
    <n v="119400351"/>
    <x v="62"/>
    <n v="707"/>
    <n v="8"/>
    <n v="3.5349999999999997"/>
  </r>
  <r>
    <s v="ABC Advertiser"/>
    <n v="189041"/>
    <s v="ABC Advertiser:!728x90:!MOBILETAB:!jfh92jff:!RM:!119400377"/>
    <n v="119400377"/>
    <x v="62"/>
    <n v="69490"/>
    <n v="977"/>
    <n v="347.45"/>
  </r>
  <r>
    <s v="ABC Advertiser"/>
    <n v="189038"/>
    <s v="ABC Advertiser:!300x250:!MOBILE:!:!MD-MD:!119400349"/>
    <n v="119400349"/>
    <x v="63"/>
    <n v="984"/>
    <n v="4"/>
    <n v="4.92"/>
  </r>
  <r>
    <s v="ABC Advertiser"/>
    <n v="189039"/>
    <s v="ABC Advertiser:!320x50:!MOBILE:!:!MD-MD:!119400350"/>
    <n v="119400350"/>
    <x v="63"/>
    <n v="8369"/>
    <n v="25"/>
    <n v="41.844999999999999"/>
  </r>
  <r>
    <s v="ABC Advertiser"/>
    <n v="189040"/>
    <s v="ABC Advertiser:!728x90:!MOBILE:!:!MD-MD:!119400351"/>
    <n v="119400351"/>
    <x v="63"/>
    <n v="747"/>
    <n v="2"/>
    <n v="3.7349999999999999"/>
  </r>
  <r>
    <s v="ABC Advertiser"/>
    <n v="189041"/>
    <s v="ABC Advertiser:!728x90:!MOBILETAB:!jfh92jff:!RM:!119400377"/>
    <n v="119400377"/>
    <x v="63"/>
    <n v="41816"/>
    <n v="341"/>
    <n v="209.08"/>
  </r>
  <r>
    <s v="ABC Advertiser"/>
    <n v="189038"/>
    <s v="ABC Advertiser:!300x250:!MOBILE:!:!MD-MD:!119400349"/>
    <n v="119400349"/>
    <x v="64"/>
    <n v="885"/>
    <n v="5"/>
    <n v="4.4249999999999998"/>
  </r>
  <r>
    <s v="ABC Advertiser"/>
    <n v="189039"/>
    <s v="ABC Advertiser:!320x50:!MOBILE:!:!MD-MD:!119400350"/>
    <n v="119400350"/>
    <x v="64"/>
    <n v="8677"/>
    <n v="50"/>
    <n v="43.384999999999998"/>
  </r>
  <r>
    <s v="ABC Advertiser"/>
    <n v="189040"/>
    <s v="ABC Advertiser:!728x90:!MOBILE:!:!MD-MD:!119400351"/>
    <n v="119400351"/>
    <x v="64"/>
    <n v="528"/>
    <n v="0"/>
    <n v="2.64"/>
  </r>
  <r>
    <s v="ABC Advertiser"/>
    <n v="189041"/>
    <s v="ABC Advertiser:!728x90:!MOBILETAB:!jfh92jff:!RM:!119400377"/>
    <n v="119400377"/>
    <x v="64"/>
    <n v="69408"/>
    <n v="779"/>
    <n v="347.04"/>
  </r>
  <r>
    <s v="ABC Advertiser"/>
    <n v="189038"/>
    <s v="ABC Advertiser:!300x250:!MOBILE:!:!MD-MD:!119400349_1933"/>
    <s v="119400349_1933"/>
    <x v="64"/>
    <n v="3"/>
    <n v="0"/>
    <n v="1.4999999999999999E-2"/>
  </r>
  <r>
    <s v="ABC Advertiser"/>
    <n v="189038"/>
    <s v="ABC Advertiser:!300x250:!MOBILE:!:!MD-MD:!119400349"/>
    <n v="119400349"/>
    <x v="65"/>
    <n v="196"/>
    <n v="3"/>
    <n v="0.98"/>
  </r>
  <r>
    <s v="ABC Advertiser"/>
    <n v="189039"/>
    <s v="ABC Advertiser:!320x50:!MOBILE:!:!MD-MD:!119400350"/>
    <n v="119400350"/>
    <x v="65"/>
    <n v="9348"/>
    <n v="29"/>
    <n v="46.74"/>
  </r>
  <r>
    <s v="ABC Advertiser"/>
    <n v="189040"/>
    <s v="ABC Advertiser:!728x90:!MOBILE:!:!MD-MD:!119400351"/>
    <n v="119400351"/>
    <x v="65"/>
    <n v="562"/>
    <n v="5"/>
    <n v="2.8100000000000005"/>
  </r>
  <r>
    <s v="ABC Advertiser"/>
    <n v="189041"/>
    <s v="ABC Advertiser:!728x90:!MOBILETAB:!jfh92jff:!RM:!119400377"/>
    <n v="119400377"/>
    <x v="65"/>
    <n v="69497"/>
    <n v="1132"/>
    <n v="347.48500000000001"/>
  </r>
  <r>
    <s v="ABC Advertiser"/>
    <n v="189038"/>
    <s v="ABC Advertiser:!300x250:!MOBILE:!:!MD-MD:!119400349_1933"/>
    <s v="119400349_1933"/>
    <x v="65"/>
    <n v="139"/>
    <n v="1"/>
    <n v="0.69500000000000006"/>
  </r>
  <r>
    <s v="ABC Advertiser"/>
    <n v="189038"/>
    <s v="ABC Advertiser:!300x250:!MOBILE:!:!MD-MD:!119400349"/>
    <n v="119400349"/>
    <x v="66"/>
    <n v="1707"/>
    <n v="25"/>
    <n v="8.5350000000000001"/>
  </r>
  <r>
    <s v="ABC Advertiser"/>
    <n v="189039"/>
    <s v="ABC Advertiser:!320x50:!MOBILE:!:!MD-MD:!119400350"/>
    <n v="119400350"/>
    <x v="66"/>
    <n v="7591"/>
    <n v="34"/>
    <n v="37.954999999999998"/>
  </r>
  <r>
    <s v="ABC Advertiser"/>
    <n v="189040"/>
    <s v="ABC Advertiser:!728x90:!MOBILE:!:!MD-MD:!119400351"/>
    <n v="119400351"/>
    <x v="66"/>
    <n v="802"/>
    <n v="8"/>
    <n v="4.01"/>
  </r>
  <r>
    <s v="ABC Advertiser"/>
    <n v="189041"/>
    <s v="ABC Advertiser:!728x90:!MOBILETAB:!jfh92jff:!RM:!119400377"/>
    <n v="119400377"/>
    <x v="66"/>
    <n v="69509"/>
    <n v="1295"/>
    <n v="347.54500000000002"/>
  </r>
  <r>
    <s v="ABC Advertiser"/>
    <n v="189038"/>
    <s v="ABC Advertiser:!300x250:!MOBILE:!:!MD-MD:!119400349_1933"/>
    <s v="119400349_1933"/>
    <x v="66"/>
    <n v="74"/>
    <n v="1"/>
    <n v="0.37"/>
  </r>
  <r>
    <s v="ABC Advertiser"/>
    <n v="189038"/>
    <s v="ABC Advertiser:!300x250:!MOBILE:!:!MD-MD:!119400349"/>
    <n v="119400349"/>
    <x v="67"/>
    <n v="1947"/>
    <n v="15"/>
    <n v="9.7349999999999994"/>
  </r>
  <r>
    <s v="ABC Advertiser"/>
    <n v="189039"/>
    <s v="ABC Advertiser:!320x50:!MOBILE:!:!MD-MD:!119400350"/>
    <n v="119400350"/>
    <x v="67"/>
    <n v="7232"/>
    <n v="28"/>
    <n v="36.160000000000004"/>
  </r>
  <r>
    <s v="ABC Advertiser"/>
    <n v="189040"/>
    <s v="ABC Advertiser:!728x90:!MOBILE:!:!MD-MD:!119400351"/>
    <n v="119400351"/>
    <x v="67"/>
    <n v="921"/>
    <n v="6"/>
    <n v="4.6050000000000004"/>
  </r>
  <r>
    <s v="ABC Advertiser"/>
    <n v="189041"/>
    <s v="ABC Advertiser:!728x90:!MOBILETAB:!jfh92jff:!RM:!119400377"/>
    <n v="119400377"/>
    <x v="67"/>
    <n v="69514"/>
    <n v="843"/>
    <n v="347.57"/>
  </r>
  <r>
    <s v="ABC Advertiser"/>
    <n v="189038"/>
    <s v="ABC Advertiser:!300x250:!MOBILE:!:!MD-MD:!119400349_1933"/>
    <s v="119400349_1933"/>
    <x v="67"/>
    <n v="8"/>
    <n v="0"/>
    <n v="0.04"/>
  </r>
  <r>
    <s v="ABC Advertiser"/>
    <n v="189038"/>
    <s v="ABC Advertiser:!300x250:!MOBILE:!:!MD-MD:!119400349"/>
    <n v="119400349"/>
    <x v="68"/>
    <n v="1651"/>
    <n v="18"/>
    <n v="8.2550000000000008"/>
  </r>
  <r>
    <s v="ABC Advertiser"/>
    <n v="189039"/>
    <s v="ABC Advertiser:!320x50:!MOBILE:!:!MD-MD:!119400350"/>
    <n v="119400350"/>
    <x v="68"/>
    <n v="7279"/>
    <n v="32"/>
    <n v="36.394999999999996"/>
  </r>
  <r>
    <s v="ABC Advertiser"/>
    <n v="189040"/>
    <s v="ABC Advertiser:!728x90:!MOBILE:!:!MD-MD:!119400351"/>
    <n v="119400351"/>
    <x v="68"/>
    <n v="1169"/>
    <n v="9"/>
    <n v="5.8450000000000006"/>
  </r>
  <r>
    <s v="ABC Advertiser"/>
    <n v="189041"/>
    <s v="ABC Advertiser:!728x90:!MOBILETAB:!jfh92jff:!RM:!119400377"/>
    <n v="119400377"/>
    <x v="68"/>
    <n v="69491"/>
    <n v="738"/>
    <n v="347.45499999999998"/>
  </r>
  <r>
    <s v="ABC Advertiser"/>
    <n v="189038"/>
    <s v="ABC Advertiser:!300x250:!MOBILE:!:!MD-MD:!119400349_1933"/>
    <s v="119400349_1933"/>
    <x v="68"/>
    <n v="10"/>
    <n v="0"/>
    <n v="0.05"/>
  </r>
  <r>
    <s v="ABC Advertiser"/>
    <n v="189038"/>
    <s v="ABC Advertiser:!300x250:!MOBILE:!:!MD-MD:!119400349"/>
    <n v="119400349"/>
    <x v="69"/>
    <n v="901"/>
    <n v="2"/>
    <n v="4.5049999999999999"/>
  </r>
  <r>
    <s v="ABC Advertiser"/>
    <n v="189039"/>
    <s v="ABC Advertiser:!320x50:!MOBILE:!:!MD-MD:!119400350"/>
    <n v="119400350"/>
    <x v="69"/>
    <n v="8293"/>
    <n v="51"/>
    <n v="41.464999999999996"/>
  </r>
  <r>
    <s v="ABC Advertiser"/>
    <n v="189040"/>
    <s v="ABC Advertiser:!728x90:!MOBILE:!:!MD-MD:!119400351"/>
    <n v="119400351"/>
    <x v="69"/>
    <n v="906"/>
    <n v="17"/>
    <n v="4.53"/>
  </r>
  <r>
    <s v="ABC Advertiser"/>
    <n v="189041"/>
    <s v="ABC Advertiser:!728x90:!MOBILETAB:!jfh92jff:!RM:!119400377"/>
    <n v="119400377"/>
    <x v="69"/>
    <n v="69471"/>
    <n v="773"/>
    <n v="347.35500000000002"/>
  </r>
  <r>
    <s v="ABC Advertiser"/>
    <n v="189038"/>
    <s v="ABC Advertiser:!300x250:!MOBILE:!:!MD-MD:!119400349_1933"/>
    <s v="119400349_1933"/>
    <x v="69"/>
    <n v="3"/>
    <n v="0"/>
    <n v="1.4999999999999999E-2"/>
  </r>
  <r>
    <s v="ABC Advertiser"/>
    <n v="189038"/>
    <s v="ABC Advertiser:!300x250:!MOBILE:!:!MD-MD:!119400349"/>
    <n v="119400349"/>
    <x v="70"/>
    <n v="2264"/>
    <n v="27"/>
    <n v="11.319999999999999"/>
  </r>
  <r>
    <s v="ABC Advertiser"/>
    <n v="189039"/>
    <s v="ABC Advertiser:!320x50:!MOBILE:!:!MD-MD:!119400350"/>
    <n v="119400350"/>
    <x v="70"/>
    <n v="7157"/>
    <n v="68"/>
    <n v="35.784999999999997"/>
  </r>
  <r>
    <s v="ABC Advertiser"/>
    <n v="189040"/>
    <s v="ABC Advertiser:!728x90:!MOBILE:!:!MD-MD:!119400351"/>
    <n v="119400351"/>
    <x v="70"/>
    <n v="647"/>
    <n v="12"/>
    <n v="3.2350000000000003"/>
  </r>
  <r>
    <s v="ABC Advertiser"/>
    <n v="189041"/>
    <s v="ABC Advertiser:!728x90:!MOBILETAB:!jfh92jff:!RM:!119400377"/>
    <n v="119400377"/>
    <x v="70"/>
    <n v="69271"/>
    <n v="819"/>
    <n v="346.35500000000002"/>
  </r>
  <r>
    <s v="ABC Advertiser"/>
    <n v="189038"/>
    <s v="ABC Advertiser:!300x250:!MOBILE:!:!MD-MD:!119400349_1933"/>
    <s v="119400349_1933"/>
    <x v="70"/>
    <n v="8"/>
    <n v="0"/>
    <n v="0.04"/>
  </r>
  <r>
    <s v="ABC Advertiser"/>
    <n v="189038"/>
    <s v="ABC Advertiser:!300x250:!MOBILE:!:!MD-MD:!119400349"/>
    <n v="119400349"/>
    <x v="71"/>
    <n v="64"/>
    <n v="1"/>
    <n v="0.32"/>
  </r>
  <r>
    <s v="ABC Advertiser"/>
    <n v="189039"/>
    <s v="ABC Advertiser:!320x50:!MOBILE:!:!MD-MD:!119400350"/>
    <n v="119400350"/>
    <x v="71"/>
    <n v="9435"/>
    <n v="207"/>
    <n v="47.175000000000004"/>
  </r>
  <r>
    <s v="ABC Advertiser"/>
    <n v="189040"/>
    <s v="ABC Advertiser:!728x90:!MOBILE:!:!MD-MD:!119400351"/>
    <n v="119400351"/>
    <x v="71"/>
    <n v="598"/>
    <n v="11"/>
    <n v="2.9899999999999998"/>
  </r>
  <r>
    <s v="ABC Advertiser"/>
    <n v="189041"/>
    <s v="ABC Advertiser:!728x90:!MOBILETAB:!jfh92jff:!RM:!119400377"/>
    <n v="119400377"/>
    <x v="71"/>
    <n v="69550"/>
    <n v="667"/>
    <n v="347.75"/>
  </r>
  <r>
    <s v="ABC Advertiser"/>
    <n v="189038"/>
    <s v="ABC Advertiser:!300x250:!MOBILE:!:!MD-MD:!119400349_1933"/>
    <s v="119400349_1933"/>
    <x v="71"/>
    <n v="7"/>
    <n v="0"/>
    <n v="3.5000000000000003E-2"/>
  </r>
  <r>
    <s v="ABC Advertiser"/>
    <n v="189038"/>
    <s v="ABC Advertiser:!300x250:!MOBILE:!:!MD-MD:!119400349"/>
    <n v="119400349"/>
    <x v="72"/>
    <n v="51"/>
    <n v="2"/>
    <n v="0.255"/>
  </r>
  <r>
    <s v="ABC Advertiser"/>
    <n v="189039"/>
    <s v="ABC Advertiser:!320x50:!MOBILE:!:!MD-MD:!119400350"/>
    <n v="119400350"/>
    <x v="72"/>
    <n v="9607"/>
    <n v="76"/>
    <n v="48.034999999999997"/>
  </r>
  <r>
    <s v="ABC Advertiser"/>
    <n v="189040"/>
    <s v="ABC Advertiser:!728x90:!MOBILE:!:!MD-MD:!119400351"/>
    <n v="119400351"/>
    <x v="72"/>
    <n v="437"/>
    <n v="5"/>
    <n v="2.1850000000000001"/>
  </r>
  <r>
    <s v="ABC Advertiser"/>
    <n v="189041"/>
    <s v="ABC Advertiser:!728x90:!MOBILETAB:!jfh92jff:!RM:!119400377"/>
    <n v="119400377"/>
    <x v="72"/>
    <n v="69494"/>
    <n v="692"/>
    <n v="347.47"/>
  </r>
  <r>
    <s v="ABC Advertiser"/>
    <n v="189038"/>
    <s v="ABC Advertiser:!300x250:!MOBILE:!:!MD-MD:!119400349_1933"/>
    <s v="119400349_1933"/>
    <x v="72"/>
    <n v="1"/>
    <n v="0"/>
    <n v="5.0000000000000001E-3"/>
  </r>
  <r>
    <s v="ABC Advertiser"/>
    <n v="189038"/>
    <s v="ABC Advertiser:!300x250:!MOBILE:!:!MD-MD:!119400349"/>
    <n v="119400349"/>
    <x v="73"/>
    <n v="227"/>
    <n v="3"/>
    <n v="1.135"/>
  </r>
  <r>
    <s v="ABC Advertiser"/>
    <n v="189039"/>
    <s v="ABC Advertiser:!320x50:!MOBILE:!:!MD-MD:!119400350"/>
    <n v="119400350"/>
    <x v="73"/>
    <n v="9453"/>
    <n v="42"/>
    <n v="47.265000000000001"/>
  </r>
  <r>
    <s v="ABC Advertiser"/>
    <n v="189040"/>
    <s v="ABC Advertiser:!728x90:!MOBILE:!:!MD-MD:!119400351"/>
    <n v="119400351"/>
    <x v="73"/>
    <n v="411"/>
    <n v="0"/>
    <n v="2.0549999999999997"/>
  </r>
  <r>
    <s v="ABC Advertiser"/>
    <n v="189041"/>
    <s v="ABC Advertiser:!728x90:!MOBILETAB:!jfh92jff:!RM:!119400377"/>
    <n v="119400377"/>
    <x v="73"/>
    <n v="69497"/>
    <n v="921"/>
    <n v="347.48500000000001"/>
  </r>
  <r>
    <s v="ABC Advertiser"/>
    <n v="189038"/>
    <s v="ABC Advertiser:!300x250:!MOBILE:!:!MD-MD:!119400349"/>
    <n v="119400349"/>
    <x v="74"/>
    <n v="2330"/>
    <n v="16"/>
    <n v="11.65"/>
  </r>
  <r>
    <s v="ABC Advertiser"/>
    <n v="189039"/>
    <s v="ABC Advertiser:!320x50:!MOBILE:!:!MD-MD:!119400350"/>
    <n v="119400350"/>
    <x v="74"/>
    <n v="8456"/>
    <n v="79"/>
    <n v="42.28"/>
  </r>
  <r>
    <s v="ABC Advertiser"/>
    <n v="189040"/>
    <s v="ABC Advertiser:!728x90:!MOBILE:!:!MD-MD:!119400351"/>
    <n v="119400351"/>
    <x v="74"/>
    <n v="509"/>
    <n v="1"/>
    <n v="2.5449999999999999"/>
  </r>
  <r>
    <s v="ABC Advertiser"/>
    <n v="189041"/>
    <s v="ABC Advertiser:!728x90:!MOBILETAB:!jfh92jff:!RM:!119400377"/>
    <n v="119400377"/>
    <x v="74"/>
    <n v="69461"/>
    <n v="843"/>
    <n v="347.30500000000001"/>
  </r>
  <r>
    <s v="ABC Advertiser"/>
    <n v="189038"/>
    <s v="ABC Advertiser:!300x250:!MOBILE:!:!MD-MD:!119400349"/>
    <n v="119400349"/>
    <x v="75"/>
    <n v="1826"/>
    <n v="13"/>
    <n v="9.1300000000000008"/>
  </r>
  <r>
    <s v="ABC Advertiser"/>
    <n v="189039"/>
    <s v="ABC Advertiser:!320x50:!MOBILE:!:!MD-MD:!119400350"/>
    <n v="119400350"/>
    <x v="75"/>
    <n v="9303"/>
    <n v="61"/>
    <n v="46.515000000000001"/>
  </r>
  <r>
    <s v="ABC Advertiser"/>
    <n v="189040"/>
    <s v="ABC Advertiser:!728x90:!MOBILE:!:!MD-MD:!119400351"/>
    <n v="119400351"/>
    <x v="75"/>
    <n v="168"/>
    <n v="1"/>
    <n v="0.84000000000000008"/>
  </r>
  <r>
    <s v="ABC Advertiser"/>
    <n v="189041"/>
    <s v="ABC Advertiser:!728x90:!MOBILETAB:!jfh92jff:!RM:!119400377"/>
    <n v="119400377"/>
    <x v="75"/>
    <n v="69521"/>
    <n v="452"/>
    <n v="347.60500000000002"/>
  </r>
  <r>
    <s v="ABC Advertiser"/>
    <n v="189038"/>
    <s v="ABC Advertiser:!300x250:!MOBILE:!:!MD-MD:!119400349"/>
    <n v="119400349"/>
    <x v="76"/>
    <n v="1758"/>
    <n v="8"/>
    <n v="8.7899999999999991"/>
  </r>
  <r>
    <s v="ABC Advertiser"/>
    <n v="189039"/>
    <s v="ABC Advertiser:!320x50:!MOBILE:!:!MD-MD:!119400350"/>
    <n v="119400350"/>
    <x v="76"/>
    <n v="9518"/>
    <n v="73"/>
    <n v="47.59"/>
  </r>
  <r>
    <s v="ABC Advertiser"/>
    <n v="189040"/>
    <s v="ABC Advertiser:!728x90:!MOBILE:!:!MD-MD:!119400351"/>
    <n v="119400351"/>
    <x v="76"/>
    <n v="20"/>
    <n v="0"/>
    <n v="0.1"/>
  </r>
  <r>
    <s v="ABC Advertiser"/>
    <n v="189041"/>
    <s v="ABC Advertiser:!728x90:!MOBILETAB:!jfh92jff:!RM:!119400377"/>
    <n v="119400377"/>
    <x v="76"/>
    <n v="69387"/>
    <n v="617"/>
    <n v="346.935"/>
  </r>
  <r>
    <s v="ABC Advertiser"/>
    <n v="189038"/>
    <s v="ABC Advertiser:!300x250:!MOBILE:!:!MD-MD:!119400349"/>
    <n v="119400349"/>
    <x v="77"/>
    <n v="1369"/>
    <n v="7"/>
    <n v="6.8449999999999998"/>
  </r>
  <r>
    <s v="ABC Advertiser"/>
    <n v="189039"/>
    <s v="ABC Advertiser:!320x50:!MOBILE:!:!MD-MD:!119400350"/>
    <n v="119400350"/>
    <x v="77"/>
    <n v="10304"/>
    <n v="101"/>
    <n v="51.52"/>
  </r>
  <r>
    <s v="ABC Advertiser"/>
    <n v="189040"/>
    <s v="ABC Advertiser:!728x90:!MOBILE:!:!MD-MD:!119400351"/>
    <n v="119400351"/>
    <x v="77"/>
    <n v="49"/>
    <n v="0"/>
    <n v="0.245"/>
  </r>
  <r>
    <s v="ABC Advertiser"/>
    <n v="189041"/>
    <s v="ABC Advertiser:!728x90:!MOBILETAB:!jfh92jff:!RM:!119400377"/>
    <n v="119400377"/>
    <x v="77"/>
    <n v="66135"/>
    <n v="1190"/>
    <n v="330.67500000000001"/>
  </r>
  <r>
    <s v="ABC Advertiser"/>
    <n v="189038"/>
    <s v="ABC Advertiser:!300x250:!MOBILE:!:!MD-MD:!119400349"/>
    <n v="119400349"/>
    <x v="78"/>
    <n v="10891"/>
    <n v="86"/>
    <n v="54.454999999999998"/>
  </r>
  <r>
    <s v="ABC Advertiser"/>
    <n v="189039"/>
    <s v="ABC Advertiser:!320x50:!MOBILE:!:!MD-MD:!119400350"/>
    <n v="119400350"/>
    <x v="78"/>
    <n v="76"/>
    <n v="1"/>
    <n v="0.38"/>
  </r>
  <r>
    <s v="ABC Advertiser"/>
    <n v="189040"/>
    <s v="ABC Advertiser:!728x90:!MOBILE:!:!MD-MD:!119400351"/>
    <n v="119400351"/>
    <x v="78"/>
    <n v="17916"/>
    <n v="349"/>
    <n v="89.58"/>
  </r>
  <r>
    <s v="ABC Advertiser"/>
    <n v="189041"/>
    <s v="ABC Advertiser:!728x90:!MOBILETAB:!jfh92jff:!RM:!119400377_1937"/>
    <s v="119400377_1937"/>
    <x v="78"/>
    <n v="6610"/>
    <n v="22"/>
    <n v="33.050000000000004"/>
  </r>
  <r>
    <s v="ABC Advertiser"/>
    <n v="189039"/>
    <s v="ABC Advertiser:!320x50:!MOBILE:!:!MD-MD:!119400350_1934"/>
    <s v="119400350_1934"/>
    <x v="79"/>
    <n v="11936"/>
    <n v="86"/>
    <n v="59.68"/>
  </r>
  <r>
    <s v="ABC Advertiser"/>
    <n v="189040"/>
    <s v="ABC Advertiser:!728x90:!MOBILE:!:!MD-MD:!119400351_1935"/>
    <s v="119400351_1935"/>
    <x v="79"/>
    <n v="185"/>
    <n v="1"/>
    <n v="0.92500000000000004"/>
  </r>
  <r>
    <s v="ABC Advertiser"/>
    <n v="189039"/>
    <s v="ABC Advertiser:!320x50:!MOBILE:!:!MD-MD:!119400350_1934"/>
    <s v="119400350_1934"/>
    <x v="80"/>
    <n v="12827"/>
    <n v="85"/>
    <n v="64.135000000000005"/>
  </r>
  <r>
    <s v="ABC Advertiser"/>
    <n v="189040"/>
    <s v="ABC Advertiser:!728x90:!MOBILE:!:!MD-MD:!119400351_1935"/>
    <s v="119400351_1935"/>
    <x v="80"/>
    <n v="167"/>
    <n v="0"/>
    <n v="0.83500000000000008"/>
  </r>
  <r>
    <s v="ABC Advertiser"/>
    <n v="189039"/>
    <s v="ABC Advertiser:!320x50:!MOBILE:!:!MD-MD:!119400350_1934"/>
    <s v="119400350_1934"/>
    <x v="81"/>
    <n v="13850"/>
    <n v="108"/>
    <n v="69.25"/>
  </r>
  <r>
    <s v="ABC Advertiser"/>
    <n v="189040"/>
    <s v="ABC Advertiser:!728x90:!MOBILE:!:!MD-MD:!119400351_1935"/>
    <s v="119400351_1935"/>
    <x v="81"/>
    <n v="190"/>
    <n v="2"/>
    <n v="0.95"/>
  </r>
  <r>
    <s v="ABC Advertiser"/>
    <n v="189039"/>
    <s v="ABC Advertiser:!320x50:!MOBILE:!:!MD-MD:!119400350_1934"/>
    <s v="119400350_1934"/>
    <x v="82"/>
    <n v="15825"/>
    <n v="86"/>
    <n v="79.125"/>
  </r>
  <r>
    <s v="ABC Advertiser"/>
    <n v="189040"/>
    <s v="ABC Advertiser:!728x90:!MOBILE:!:!MD-MD:!119400351_1935"/>
    <s v="119400351_1935"/>
    <x v="82"/>
    <n v="790"/>
    <n v="0"/>
    <n v="3.95"/>
  </r>
  <r>
    <s v="ABC Advertiser"/>
    <n v="189039"/>
    <s v="ABC Advertiser:!320x50:!MOBILE:!:!MD-MD:!119400350_1934"/>
    <s v="119400350_1934"/>
    <x v="83"/>
    <n v="13406"/>
    <n v="68"/>
    <n v="67.03"/>
  </r>
  <r>
    <s v="ABC Advertiser"/>
    <n v="189040"/>
    <s v="ABC Advertiser:!728x90:!MOBILE:!:!MD-MD:!119400351_1935"/>
    <s v="119400351_1935"/>
    <x v="83"/>
    <n v="450"/>
    <n v="2"/>
    <n v="2.25"/>
  </r>
  <r>
    <s v="ABC Advertiser"/>
    <n v="189039"/>
    <s v="ABC Advertiser:!320x50:!MOBILE:!:!MD-MD:!119400350_1934"/>
    <s v="119400350_1934"/>
    <x v="84"/>
    <n v="13489"/>
    <n v="89"/>
    <n v="67.445000000000007"/>
  </r>
  <r>
    <s v="ABC Advertiser"/>
    <n v="189040"/>
    <s v="ABC Advertiser:!728x90:!MOBILE:!:!MD-MD:!119400351_1935"/>
    <s v="119400351_1935"/>
    <x v="84"/>
    <n v="117"/>
    <n v="0"/>
    <n v="0.58500000000000008"/>
  </r>
  <r>
    <s v="ABC Advertiser"/>
    <n v="189039"/>
    <s v="ABC Advertiser:!320x50:!MOBILE:!:!MD-MD:!119400350_1934"/>
    <s v="119400350_1934"/>
    <x v="85"/>
    <n v="12975"/>
    <n v="64"/>
    <n v="64.875"/>
  </r>
  <r>
    <s v="ABC Advertiser"/>
    <n v="189040"/>
    <s v="ABC Advertiser:!728x90:!MOBILE:!:!MD-MD:!119400351_1935"/>
    <s v="119400351_1935"/>
    <x v="85"/>
    <n v="663"/>
    <n v="0"/>
    <n v="3.3150000000000004"/>
  </r>
  <r>
    <s v="ABC Advertiser"/>
    <n v="189039"/>
    <s v="ABC Advertiser:!320x50:!MOBILE:!:!MD-MD:!119400350_1934"/>
    <s v="119400350_1934"/>
    <x v="86"/>
    <n v="10539"/>
    <n v="54"/>
    <n v="52.695"/>
  </r>
  <r>
    <s v="ABC Advertiser"/>
    <n v="189040"/>
    <s v="ABC Advertiser:!728x90:!MOBILE:!:!MD-MD:!119400351_1935"/>
    <s v="119400351_1935"/>
    <x v="86"/>
    <n v="454"/>
    <n v="1"/>
    <n v="2.27"/>
  </r>
  <r>
    <s v="ABC Advertiser"/>
    <n v="189039"/>
    <s v="ABC Advertiser:!320x50:!MOBILE:!:!MD-MD:!119400350_1934"/>
    <s v="119400350_1934"/>
    <x v="87"/>
    <n v="5843"/>
    <n v="68"/>
    <n v="29.215"/>
  </r>
  <r>
    <s v="ABC Advertiser"/>
    <n v="189040"/>
    <s v="ABC Advertiser:!728x90:!MOBILE:!:!MD-MD:!119400351_1935"/>
    <s v="119400351_1935"/>
    <x v="87"/>
    <n v="1789"/>
    <n v="16"/>
    <n v="8.9450000000000003"/>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r>
    <m/>
    <m/>
    <m/>
    <m/>
    <x v="88"/>
    <m/>
    <m/>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119400377_1936"/>
    <x v="0"/>
    <n v="1"/>
    <n v="0"/>
    <n v="0"/>
    <x v="0"/>
    <s v="Tablet"/>
    <s v="Wednesday"/>
    <n v="0"/>
    <n v="0"/>
  </r>
  <r>
    <s v="119400377_1936"/>
    <x v="1"/>
    <n v="1"/>
    <n v="0"/>
    <n v="0"/>
    <x v="0"/>
    <s v="Tablet"/>
    <s v="Thursday"/>
    <n v="0"/>
    <n v="0"/>
  </r>
  <r>
    <s v="119400377_1936"/>
    <x v="2"/>
    <n v="1"/>
    <n v="0"/>
    <n v="0"/>
    <x v="0"/>
    <s v="Tablet"/>
    <s v="Friday"/>
    <n v="0"/>
    <n v="0"/>
  </r>
  <r>
    <s v="119400377_1936"/>
    <x v="3"/>
    <n v="1"/>
    <n v="0"/>
    <n v="0"/>
    <x v="0"/>
    <s v="Tablet"/>
    <s v="Saturday"/>
    <n v="0"/>
    <n v="0"/>
  </r>
  <r>
    <s v="119400377_1936"/>
    <x v="4"/>
    <n v="1"/>
    <n v="0"/>
    <n v="0"/>
    <x v="0"/>
    <s v="Tablet"/>
    <s v="Sunday"/>
    <n v="0"/>
    <n v="0"/>
  </r>
  <r>
    <s v="119400377_1936"/>
    <x v="5"/>
    <n v="1"/>
    <n v="0"/>
    <n v="0"/>
    <x v="0"/>
    <s v="Tablet"/>
    <s v="Monday"/>
    <n v="0"/>
    <n v="0"/>
  </r>
  <r>
    <s v="119400377_1936"/>
    <x v="6"/>
    <n v="1"/>
    <n v="0"/>
    <n v="0"/>
    <x v="0"/>
    <s v="Tablet"/>
    <s v="Tuesday"/>
    <n v="0"/>
    <n v="0"/>
  </r>
  <r>
    <s v="119400377_1936"/>
    <x v="7"/>
    <n v="3"/>
    <n v="0"/>
    <n v="0"/>
    <x v="0"/>
    <s v="Tablet"/>
    <s v="Wednesday"/>
    <n v="0"/>
    <n v="0"/>
  </r>
  <r>
    <s v="119400377_1936"/>
    <x v="7"/>
    <n v="1"/>
    <n v="0"/>
    <n v="0"/>
    <x v="0"/>
    <s v="Tablet"/>
    <s v="Wednesday"/>
    <n v="0"/>
    <n v="0"/>
  </r>
  <r>
    <s v="119400377_1936"/>
    <x v="8"/>
    <n v="1"/>
    <n v="0"/>
    <n v="0"/>
    <x v="0"/>
    <s v="Tablet"/>
    <s v="Thursday"/>
    <n v="0"/>
    <n v="0"/>
  </r>
  <r>
    <s v="119400377_1936"/>
    <x v="9"/>
    <n v="1"/>
    <n v="0"/>
    <n v="0"/>
    <x v="0"/>
    <s v="Tablet"/>
    <s v="Friday"/>
    <n v="0"/>
    <n v="0"/>
  </r>
  <r>
    <s v="119400377_1936"/>
    <x v="10"/>
    <n v="1"/>
    <n v="0"/>
    <n v="0"/>
    <x v="0"/>
    <s v="Tablet"/>
    <s v="Saturday"/>
    <n v="0"/>
    <n v="0"/>
  </r>
  <r>
    <s v="119400377_1936"/>
    <x v="11"/>
    <n v="1"/>
    <n v="0"/>
    <n v="0"/>
    <x v="0"/>
    <s v="Tablet"/>
    <s v="Sunday"/>
    <n v="0"/>
    <n v="0"/>
  </r>
  <r>
    <s v="119400377_1936"/>
    <x v="12"/>
    <n v="1"/>
    <n v="0"/>
    <n v="0"/>
    <x v="0"/>
    <s v="Tablet"/>
    <s v="Monday"/>
    <n v="0"/>
    <n v="0"/>
  </r>
  <r>
    <s v="119400377_1936"/>
    <x v="13"/>
    <n v="1"/>
    <n v="0"/>
    <n v="0"/>
    <x v="0"/>
    <s v="Tablet"/>
    <s v="Tuesday"/>
    <n v="0"/>
    <n v="0"/>
  </r>
  <r>
    <s v="119400377_1936"/>
    <x v="14"/>
    <n v="1"/>
    <n v="0"/>
    <n v="0"/>
    <x v="0"/>
    <s v="Tablet"/>
    <s v="Wednesday"/>
    <n v="0"/>
    <n v="0"/>
  </r>
  <r>
    <s v="119400377_1936"/>
    <x v="15"/>
    <n v="1"/>
    <n v="0"/>
    <n v="0"/>
    <x v="0"/>
    <s v="Tablet"/>
    <s v="Thursday"/>
    <n v="0"/>
    <n v="0"/>
  </r>
  <r>
    <s v="119400377_1936"/>
    <x v="16"/>
    <n v="1"/>
    <n v="0"/>
    <n v="0"/>
    <x v="0"/>
    <s v="Tablet"/>
    <s v="Friday"/>
    <n v="0"/>
    <n v="0"/>
  </r>
  <r>
    <s v="119400377_1936"/>
    <x v="17"/>
    <n v="1"/>
    <n v="307.16500000000002"/>
    <n v="307.16500000000002"/>
    <x v="0"/>
    <s v="Tablet"/>
    <s v="Saturday"/>
    <n v="61433"/>
    <n v="619"/>
  </r>
  <r>
    <s v="119400377_1936"/>
    <x v="18"/>
    <n v="1"/>
    <n v="339.42999999999995"/>
    <n v="339.42999999999995"/>
    <x v="0"/>
    <s v="Tablet"/>
    <s v="Sunday"/>
    <n v="67886"/>
    <n v="561"/>
  </r>
  <r>
    <s v="119400377_1936"/>
    <x v="19"/>
    <n v="1"/>
    <n v="356.79"/>
    <n v="356.79"/>
    <x v="0"/>
    <s v="Tablet"/>
    <s v="Monday"/>
    <n v="71358"/>
    <n v="1547"/>
  </r>
  <r>
    <n v="119400351"/>
    <x v="20"/>
    <n v="1"/>
    <n v="7.8849999999999998"/>
    <n v="7.8849999999999998"/>
    <x v="0"/>
    <s v="Tablet"/>
    <s v="Saturday"/>
    <n v="1577"/>
    <n v="16"/>
  </r>
  <r>
    <n v="119400350"/>
    <x v="21"/>
    <n v="2"/>
    <n v="43.524999999999999"/>
    <n v="21.762499999999999"/>
    <x v="1"/>
    <s v="Mobile"/>
    <s v="Tuesday"/>
    <n v="8705"/>
    <n v="39"/>
  </r>
  <r>
    <n v="119400350"/>
    <x v="22"/>
    <n v="3"/>
    <n v="41.844999999999999"/>
    <n v="13.948333333333332"/>
    <x v="1"/>
    <s v="Mobile"/>
    <s v="Wednesday"/>
    <n v="8369"/>
    <n v="25"/>
  </r>
  <r>
    <n v="119400350"/>
    <x v="23"/>
    <n v="1"/>
    <n v="43.384999999999998"/>
    <n v="43.384999999999998"/>
    <x v="1"/>
    <s v="Mobile"/>
    <s v="Thursday"/>
    <n v="8677"/>
    <n v="50"/>
  </r>
  <r>
    <n v="119400349"/>
    <x v="23"/>
    <n v="1"/>
    <n v="4.4249999999999998"/>
    <n v="4.4249999999999998"/>
    <x v="2"/>
    <s v="Mobile"/>
    <s v="Thursday"/>
    <n v="885"/>
    <n v="5"/>
  </r>
  <r>
    <n v="119400350"/>
    <x v="24"/>
    <n v="2"/>
    <n v="46.74"/>
    <n v="23.37"/>
    <x v="1"/>
    <s v="Mobile"/>
    <s v="Friday"/>
    <n v="9348"/>
    <n v="29"/>
  </r>
  <r>
    <n v="119400349"/>
    <x v="24"/>
    <n v="1"/>
    <n v="0.98"/>
    <n v="0.98"/>
    <x v="2"/>
    <s v="Mobile"/>
    <s v="Friday"/>
    <n v="196"/>
    <n v="3"/>
  </r>
  <r>
    <n v="119400350"/>
    <x v="25"/>
    <n v="1"/>
    <n v="37.954999999999998"/>
    <n v="37.954999999999998"/>
    <x v="1"/>
    <s v="Mobile"/>
    <s v="Saturday"/>
    <n v="7591"/>
    <n v="34"/>
  </r>
  <r>
    <n v="119400349"/>
    <x v="25"/>
    <n v="1"/>
    <n v="8.5350000000000001"/>
    <n v="8.5350000000000001"/>
    <x v="2"/>
    <s v="Mobile"/>
    <s v="Saturday"/>
    <n v="1707"/>
    <n v="25"/>
  </r>
  <r>
    <s v="119400349_1933"/>
    <x v="25"/>
    <n v="5"/>
    <n v="0.37"/>
    <n v="7.3999999999999996E-2"/>
    <x v="2"/>
    <s v="Mobile"/>
    <s v="Saturday"/>
    <n v="74"/>
    <n v="1"/>
  </r>
  <r>
    <n v="119400349"/>
    <x v="26"/>
    <n v="2"/>
    <n v="9.7349999999999994"/>
    <n v="4.8674999999999997"/>
    <x v="2"/>
    <s v="Mobile"/>
    <s v="Sunday"/>
    <n v="1947"/>
    <n v="15"/>
  </r>
  <r>
    <s v="119400349_1933"/>
    <x v="26"/>
    <n v="1"/>
    <n v="0.04"/>
    <n v="0.04"/>
    <x v="2"/>
    <s v="Mobile"/>
    <s v="Sunday"/>
    <n v="8"/>
    <n v="0"/>
  </r>
  <r>
    <s v="119400349_1933"/>
    <x v="27"/>
    <n v="1"/>
    <n v="0.05"/>
    <n v="0.05"/>
    <x v="2"/>
    <s v="Mobile"/>
    <s v="Monday"/>
    <n v="10"/>
    <n v="0"/>
  </r>
  <r>
    <s v="119400349_1933"/>
    <x v="28"/>
    <n v="2"/>
    <n v="1.4999999999999999E-2"/>
    <n v="7.4999999999999997E-3"/>
    <x v="2"/>
    <s v="Mobile"/>
    <s v="Tuesday"/>
    <n v="3"/>
    <n v="0"/>
  </r>
  <r>
    <s v="119400349_1933"/>
    <x v="29"/>
    <n v="2"/>
    <n v="0.04"/>
    <n v="0.02"/>
    <x v="2"/>
    <s v="Mobile"/>
    <s v="Wednesday"/>
    <n v="8"/>
    <n v="0"/>
  </r>
  <r>
    <s v="119400349_1933"/>
    <x v="30"/>
    <n v="2"/>
    <n v="3.5000000000000003E-2"/>
    <n v="1.7500000000000002E-2"/>
    <x v="2"/>
    <s v="Mobile"/>
    <s v="Thursday"/>
    <n v="7"/>
    <n v="0"/>
  </r>
  <r>
    <s v="119400349_1933"/>
    <x v="31"/>
    <n v="2"/>
    <n v="5.0000000000000001E-3"/>
    <n v="2.5000000000000001E-3"/>
    <x v="2"/>
    <s v="Mobile"/>
    <s v="Friday"/>
    <n v="1"/>
    <n v="0"/>
  </r>
  <r>
    <s v="119400349_1933"/>
    <x v="32"/>
    <n v="2"/>
    <n v="0"/>
    <n v="0"/>
    <x v="2"/>
    <s v="Mobile"/>
    <s v="Saturday"/>
    <n v="0"/>
    <n v="0"/>
  </r>
  <r>
    <s v="119400349_1933"/>
    <x v="33"/>
    <n v="3"/>
    <n v="0"/>
    <n v="0"/>
    <x v="2"/>
    <s v="Mobile"/>
    <s v="Sunday"/>
    <n v="0"/>
    <n v="0"/>
  </r>
  <r>
    <s v="119400349_1933"/>
    <x v="34"/>
    <n v="3"/>
    <n v="0"/>
    <n v="0"/>
    <x v="2"/>
    <s v="Mobile"/>
    <s v="Monday"/>
    <n v="0"/>
    <n v="0"/>
  </r>
  <r>
    <s v="119400349_1933"/>
    <x v="35"/>
    <n v="4"/>
    <n v="0"/>
    <n v="0"/>
    <x v="2"/>
    <s v="Mobile"/>
    <s v="Tuesday"/>
    <n v="0"/>
    <n v="0"/>
  </r>
  <r>
    <s v="119400349_1933"/>
    <x v="36"/>
    <n v="5"/>
    <n v="0"/>
    <n v="0"/>
    <x v="2"/>
    <s v="Mobile"/>
    <s v="Wednesday"/>
    <n v="0"/>
    <n v="0"/>
  </r>
  <r>
    <s v="119400349_1933"/>
    <x v="37"/>
    <n v="5"/>
    <n v="0"/>
    <n v="0"/>
    <x v="2"/>
    <s v="Mobile"/>
    <s v="Thursday"/>
    <n v="0"/>
    <n v="0"/>
  </r>
  <r>
    <s v="119400349_1933"/>
    <x v="38"/>
    <n v="5"/>
    <n v="0"/>
    <n v="0"/>
    <x v="2"/>
    <s v="Mobile"/>
    <s v="Friday"/>
    <n v="0"/>
    <n v="0"/>
  </r>
  <r>
    <s v="119400351_1935"/>
    <x v="39"/>
    <n v="3"/>
    <n v="0.83500000000000008"/>
    <n v="0.27833333333333338"/>
    <x v="0"/>
    <s v="Tablet"/>
    <s v="Saturday"/>
    <n v="167"/>
    <n v="0"/>
  </r>
  <r>
    <s v="119400350_1934"/>
    <x v="39"/>
    <n v="1"/>
    <n v="64.135000000000005"/>
    <n v="64.135000000000005"/>
    <x v="1"/>
    <s v="Mobile"/>
    <s v="Saturday"/>
    <n v="12827"/>
    <n v="85"/>
  </r>
  <r>
    <s v="119400349_1933"/>
    <x v="39"/>
    <n v="7"/>
    <n v="0"/>
    <n v="0"/>
    <x v="2"/>
    <s v="Mobile"/>
    <s v="Saturday"/>
    <n v="0"/>
    <n v="0"/>
  </r>
  <r>
    <s v="119400351_1935"/>
    <x v="40"/>
    <n v="5"/>
    <n v="0.95"/>
    <n v="0.19"/>
    <x v="0"/>
    <s v="Tablet"/>
    <s v="Sunday"/>
    <n v="190"/>
    <n v="2"/>
  </r>
  <r>
    <s v="119400377_1937"/>
    <x v="40"/>
    <n v="3"/>
    <n v="0"/>
    <n v="0"/>
    <x v="3"/>
    <s v="Tablet"/>
    <s v="Sunday"/>
    <n v="0"/>
    <n v="0"/>
  </r>
  <r>
    <s v="119400349_1933"/>
    <x v="40"/>
    <n v="7"/>
    <n v="0"/>
    <n v="0"/>
    <x v="2"/>
    <s v="Mobile"/>
    <s v="Sunday"/>
    <n v="0"/>
    <n v="0"/>
  </r>
  <r>
    <s v="119400351_1935"/>
    <x v="41"/>
    <n v="1"/>
    <n v="2.25"/>
    <n v="2.25"/>
    <x v="0"/>
    <s v="Tablet"/>
    <s v="Tuesday"/>
    <n v="450"/>
    <n v="2"/>
  </r>
  <r>
    <s v="119400351_1935"/>
    <x v="42"/>
    <n v="1"/>
    <n v="0.58500000000000008"/>
    <n v="0.58500000000000008"/>
    <x v="0"/>
    <s v="Tablet"/>
    <s v="Wednesday"/>
    <n v="117"/>
    <n v="0"/>
  </r>
  <r>
    <n v="119400351"/>
    <x v="42"/>
    <n v="8"/>
    <n v="0"/>
    <n v="0"/>
    <x v="0"/>
    <s v="Tablet"/>
    <s v="Wednesday"/>
    <n v="0"/>
    <n v="0"/>
  </r>
  <r>
    <s v="119400351_1935"/>
    <x v="43"/>
    <n v="10"/>
    <n v="3.3150000000000004"/>
    <n v="0.33150000000000002"/>
    <x v="0"/>
    <s v="Tablet"/>
    <s v="Thursday"/>
    <n v="663"/>
    <n v="0"/>
  </r>
  <r>
    <s v="119400351_1935"/>
    <x v="44"/>
    <n v="3"/>
    <n v="2.27"/>
    <n v="0.75666666666666671"/>
    <x v="0"/>
    <s v="Tablet"/>
    <s v="Friday"/>
    <n v="454"/>
    <n v="1"/>
  </r>
  <r>
    <s v="119400351_1935"/>
    <x v="45"/>
    <n v="1"/>
    <n v="8.9450000000000003"/>
    <n v="8.9450000000000003"/>
    <x v="0"/>
    <s v="Tablet"/>
    <s v="Saturday"/>
    <n v="1789"/>
    <n v="16"/>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119400377_1936"/>
    <x v="0"/>
    <n v="1"/>
    <n v="0"/>
    <n v="0"/>
    <x v="0"/>
  </r>
  <r>
    <s v="119400377_1936"/>
    <x v="1"/>
    <n v="1"/>
    <n v="0"/>
    <n v="0"/>
    <x v="0"/>
  </r>
  <r>
    <s v="119400377_1936"/>
    <x v="2"/>
    <n v="1"/>
    <n v="0"/>
    <n v="0"/>
    <x v="0"/>
  </r>
  <r>
    <s v="119400377_1936"/>
    <x v="3"/>
    <n v="1"/>
    <n v="0"/>
    <n v="0"/>
    <x v="0"/>
  </r>
  <r>
    <s v="119400377_1936"/>
    <x v="4"/>
    <n v="1"/>
    <n v="0"/>
    <n v="0"/>
    <x v="0"/>
  </r>
  <r>
    <s v="119400377_1936"/>
    <x v="5"/>
    <n v="1"/>
    <n v="0"/>
    <n v="0"/>
    <x v="0"/>
  </r>
  <r>
    <s v="119400377_1936"/>
    <x v="6"/>
    <n v="1"/>
    <n v="0"/>
    <n v="0"/>
    <x v="0"/>
  </r>
  <r>
    <s v="119400377_1936"/>
    <x v="7"/>
    <n v="3"/>
    <n v="0"/>
    <n v="0"/>
    <x v="0"/>
  </r>
  <r>
    <s v="119400377_1936"/>
    <x v="7"/>
    <n v="1"/>
    <n v="0"/>
    <n v="0"/>
    <x v="0"/>
  </r>
  <r>
    <s v="119400377_1936"/>
    <x v="8"/>
    <n v="1"/>
    <n v="0"/>
    <n v="0"/>
    <x v="0"/>
  </r>
  <r>
    <s v="119400377_1936"/>
    <x v="9"/>
    <n v="1"/>
    <n v="0"/>
    <n v="0"/>
    <x v="0"/>
  </r>
  <r>
    <s v="119400377_1936"/>
    <x v="10"/>
    <n v="1"/>
    <n v="0"/>
    <n v="0"/>
    <x v="0"/>
  </r>
  <r>
    <s v="119400377_1936"/>
    <x v="11"/>
    <n v="1"/>
    <n v="0"/>
    <n v="0"/>
    <x v="0"/>
  </r>
  <r>
    <s v="119400377_1936"/>
    <x v="12"/>
    <n v="1"/>
    <n v="0"/>
    <n v="0"/>
    <x v="0"/>
  </r>
  <r>
    <s v="119400377_1936"/>
    <x v="13"/>
    <n v="1"/>
    <n v="0"/>
    <n v="0"/>
    <x v="0"/>
  </r>
  <r>
    <s v="119400377_1936"/>
    <x v="14"/>
    <n v="1"/>
    <n v="0"/>
    <n v="0"/>
    <x v="0"/>
  </r>
  <r>
    <s v="119400377_1936"/>
    <x v="15"/>
    <n v="1"/>
    <n v="0"/>
    <n v="0"/>
    <x v="0"/>
  </r>
  <r>
    <s v="119400377_1936"/>
    <x v="16"/>
    <n v="1"/>
    <n v="0"/>
    <n v="0"/>
    <x v="0"/>
  </r>
  <r>
    <s v="119400377_1936"/>
    <x v="17"/>
    <n v="1"/>
    <n v="307.16500000000002"/>
    <n v="307.16500000000002"/>
    <x v="0"/>
  </r>
  <r>
    <s v="119400377_1936"/>
    <x v="18"/>
    <n v="1"/>
    <n v="339.42999999999995"/>
    <n v="339.42999999999995"/>
    <x v="0"/>
  </r>
  <r>
    <s v="119400377_1936"/>
    <x v="19"/>
    <n v="1"/>
    <n v="356.79"/>
    <n v="356.79"/>
    <x v="0"/>
  </r>
  <r>
    <n v="119400351"/>
    <x v="20"/>
    <n v="1"/>
    <n v="7.8849999999999998"/>
    <n v="7.8849999999999998"/>
    <x v="0"/>
  </r>
  <r>
    <n v="119400350"/>
    <x v="21"/>
    <n v="2"/>
    <n v="43.524999999999999"/>
    <n v="21.762499999999999"/>
    <x v="1"/>
  </r>
  <r>
    <n v="119400350"/>
    <x v="22"/>
    <n v="3"/>
    <n v="41.844999999999999"/>
    <n v="13.948333333333332"/>
    <x v="1"/>
  </r>
  <r>
    <n v="119400350"/>
    <x v="23"/>
    <n v="1"/>
    <n v="43.384999999999998"/>
    <n v="43.384999999999998"/>
    <x v="1"/>
  </r>
  <r>
    <n v="119400349"/>
    <x v="23"/>
    <n v="1"/>
    <n v="4.4249999999999998"/>
    <n v="4.4249999999999998"/>
    <x v="2"/>
  </r>
  <r>
    <n v="119400350"/>
    <x v="24"/>
    <n v="2"/>
    <n v="46.74"/>
    <n v="23.37"/>
    <x v="1"/>
  </r>
  <r>
    <n v="119400349"/>
    <x v="24"/>
    <n v="1"/>
    <n v="0.98"/>
    <n v="0.98"/>
    <x v="2"/>
  </r>
  <r>
    <n v="119400350"/>
    <x v="25"/>
    <n v="1"/>
    <n v="37.954999999999998"/>
    <n v="37.954999999999998"/>
    <x v="1"/>
  </r>
  <r>
    <n v="119400349"/>
    <x v="25"/>
    <n v="1"/>
    <n v="8.5350000000000001"/>
    <n v="8.5350000000000001"/>
    <x v="2"/>
  </r>
  <r>
    <s v="119400349_1933"/>
    <x v="25"/>
    <n v="5"/>
    <n v="0.37"/>
    <n v="7.3999999999999996E-2"/>
    <x v="2"/>
  </r>
  <r>
    <n v="119400349"/>
    <x v="26"/>
    <n v="2"/>
    <n v="9.7349999999999994"/>
    <n v="4.8674999999999997"/>
    <x v="2"/>
  </r>
  <r>
    <s v="119400349_1933"/>
    <x v="26"/>
    <n v="1"/>
    <n v="0.04"/>
    <n v="0.04"/>
    <x v="2"/>
  </r>
  <r>
    <s v="119400349_1933"/>
    <x v="27"/>
    <n v="1"/>
    <n v="0.05"/>
    <n v="0.05"/>
    <x v="2"/>
  </r>
  <r>
    <s v="119400349_1933"/>
    <x v="28"/>
    <n v="2"/>
    <n v="1.4999999999999999E-2"/>
    <n v="7.4999999999999997E-3"/>
    <x v="2"/>
  </r>
  <r>
    <s v="119400349_1933"/>
    <x v="29"/>
    <n v="2"/>
    <n v="0.04"/>
    <n v="0.02"/>
    <x v="2"/>
  </r>
  <r>
    <s v="119400349_1933"/>
    <x v="30"/>
    <n v="2"/>
    <n v="3.5000000000000003E-2"/>
    <n v="1.7500000000000002E-2"/>
    <x v="2"/>
  </r>
  <r>
    <s v="119400349_1933"/>
    <x v="31"/>
    <n v="2"/>
    <n v="5.0000000000000001E-3"/>
    <n v="2.5000000000000001E-3"/>
    <x v="2"/>
  </r>
  <r>
    <s v="119400349_1933"/>
    <x v="32"/>
    <n v="2"/>
    <n v="0"/>
    <n v="0"/>
    <x v="2"/>
  </r>
  <r>
    <s v="119400349_1933"/>
    <x v="33"/>
    <n v="3"/>
    <n v="0"/>
    <n v="0"/>
    <x v="2"/>
  </r>
  <r>
    <s v="119400349_1933"/>
    <x v="34"/>
    <n v="3"/>
    <n v="0"/>
    <n v="0"/>
    <x v="2"/>
  </r>
  <r>
    <s v="119400349_1933"/>
    <x v="35"/>
    <n v="4"/>
    <n v="0"/>
    <n v="0"/>
    <x v="2"/>
  </r>
  <r>
    <s v="119400349_1933"/>
    <x v="36"/>
    <n v="5"/>
    <n v="0"/>
    <n v="0"/>
    <x v="2"/>
  </r>
  <r>
    <s v="119400349_1933"/>
    <x v="37"/>
    <n v="5"/>
    <n v="0"/>
    <n v="0"/>
    <x v="2"/>
  </r>
  <r>
    <s v="119400349_1933"/>
    <x v="38"/>
    <n v="5"/>
    <n v="0"/>
    <n v="0"/>
    <x v="2"/>
  </r>
  <r>
    <s v="119400351_1935"/>
    <x v="39"/>
    <n v="3"/>
    <n v="0.83500000000000008"/>
    <n v="0.27833333333333338"/>
    <x v="0"/>
  </r>
  <r>
    <s v="119400350_1934"/>
    <x v="39"/>
    <n v="1"/>
    <n v="64.135000000000005"/>
    <n v="64.135000000000005"/>
    <x v="1"/>
  </r>
  <r>
    <s v="119400349_1933"/>
    <x v="39"/>
    <n v="7"/>
    <n v="0"/>
    <n v="0"/>
    <x v="2"/>
  </r>
  <r>
    <s v="119400351_1935"/>
    <x v="40"/>
    <n v="5"/>
    <n v="0.95"/>
    <n v="0.19"/>
    <x v="0"/>
  </r>
  <r>
    <s v="119400377_1937"/>
    <x v="40"/>
    <n v="3"/>
    <n v="0"/>
    <n v="0"/>
    <x v="3"/>
  </r>
  <r>
    <s v="119400349_1933"/>
    <x v="40"/>
    <n v="7"/>
    <n v="0"/>
    <n v="0"/>
    <x v="2"/>
  </r>
  <r>
    <s v="119400351_1935"/>
    <x v="41"/>
    <n v="1"/>
    <n v="2.25"/>
    <n v="2.25"/>
    <x v="0"/>
  </r>
  <r>
    <s v="119400351_1935"/>
    <x v="42"/>
    <n v="1"/>
    <n v="0.58500000000000008"/>
    <n v="0.58500000000000008"/>
    <x v="0"/>
  </r>
  <r>
    <n v="119400351"/>
    <x v="42"/>
    <n v="8"/>
    <n v="0"/>
    <n v="0"/>
    <x v="0"/>
  </r>
  <r>
    <s v="119400351_1935"/>
    <x v="43"/>
    <n v="10"/>
    <n v="3.3150000000000004"/>
    <n v="0.33150000000000002"/>
    <x v="0"/>
  </r>
  <r>
    <s v="119400351_1935"/>
    <x v="44"/>
    <n v="3"/>
    <n v="2.27"/>
    <n v="0.75666666666666671"/>
    <x v="0"/>
  </r>
  <r>
    <s v="119400351_1935"/>
    <x v="45"/>
    <n v="1"/>
    <n v="8.9450000000000003"/>
    <n v="8.945000000000000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s v="ABC Advertiser"/>
    <x v="0"/>
    <s v="ABC Advertiser:!300x250:!MOBILE:!:!MD-MD:!119400349"/>
    <n v="119400349"/>
    <x v="0"/>
    <n v="2108"/>
    <n v="7"/>
    <n v="10.540000000000001"/>
  </r>
  <r>
    <s v="ABC Advertiser"/>
    <x v="1"/>
    <s v="ABC Advertiser:!320x50:!MOBILE:!:!MD-MD:!119400350"/>
    <n v="119400350"/>
    <x v="0"/>
    <n v="7590"/>
    <n v="43"/>
    <n v="37.950000000000003"/>
  </r>
  <r>
    <s v="ABC Advertiser"/>
    <x v="2"/>
    <s v="ABC Advertiser:!728x90:!MOBILE:!:!MD-MD:!119400351"/>
    <n v="119400351"/>
    <x v="0"/>
    <n v="1171"/>
    <n v="13"/>
    <n v="5.8550000000000004"/>
  </r>
  <r>
    <s v="ABC Advertiser"/>
    <x v="3"/>
    <s v="ABC Advertiser:!728x90:!MOBILETAB:!jfh92jff:!RM:!119400377"/>
    <n v="119400377"/>
    <x v="0"/>
    <n v="34291"/>
    <n v="61"/>
    <n v="171.45499999999998"/>
  </r>
  <r>
    <s v="ABC Advertiser"/>
    <x v="0"/>
    <s v="ABC Advertiser:!300x250:!MOBILE:!:!MD-MD:!119400349"/>
    <n v="119400349"/>
    <x v="1"/>
    <n v="1621"/>
    <n v="22"/>
    <n v="8.1050000000000004"/>
  </r>
  <r>
    <s v="ABC Advertiser"/>
    <x v="1"/>
    <s v="ABC Advertiser:!320x50:!MOBILE:!:!MD-MD:!119400350"/>
    <n v="119400350"/>
    <x v="1"/>
    <n v="8415"/>
    <n v="79"/>
    <n v="42.074999999999996"/>
  </r>
  <r>
    <s v="ABC Advertiser"/>
    <x v="2"/>
    <s v="ABC Advertiser:!728x90:!MOBILE:!:!MD-MD:!119400351"/>
    <n v="119400351"/>
    <x v="1"/>
    <n v="835"/>
    <n v="8"/>
    <n v="4.1749999999999998"/>
  </r>
  <r>
    <s v="ABC Advertiser"/>
    <x v="3"/>
    <s v="ABC Advertiser:!728x90:!MOBILETAB:!jfh92jff:!RM:!119400377"/>
    <n v="119400377"/>
    <x v="1"/>
    <n v="21199"/>
    <n v="29"/>
    <n v="105.995"/>
  </r>
  <r>
    <s v="ABC Advertiser"/>
    <x v="0"/>
    <s v="ABC Advertiser:!300x250:!MOBILE:!:!MD-MD:!119400349"/>
    <n v="119400349"/>
    <x v="2"/>
    <n v="927"/>
    <n v="17"/>
    <n v="4.6349999999999998"/>
  </r>
  <r>
    <s v="ABC Advertiser"/>
    <x v="1"/>
    <s v="ABC Advertiser:!320x50:!MOBILE:!:!MD-MD:!119400350"/>
    <n v="119400350"/>
    <x v="2"/>
    <n v="9346"/>
    <n v="84"/>
    <n v="46.730000000000004"/>
  </r>
  <r>
    <s v="ABC Advertiser"/>
    <x v="2"/>
    <s v="ABC Advertiser:!728x90:!MOBILE:!:!MD-MD:!119400351"/>
    <n v="119400351"/>
    <x v="2"/>
    <n v="608"/>
    <n v="10"/>
    <n v="3.04"/>
  </r>
  <r>
    <s v="ABC Advertiser"/>
    <x v="3"/>
    <s v="ABC Advertiser:!728x90:!MOBILETAB:!jfh92jff:!RM:!119400377"/>
    <n v="119400377"/>
    <x v="2"/>
    <n v="4834"/>
    <n v="33"/>
    <n v="24.169999999999998"/>
  </r>
  <r>
    <s v="ABC Advertiser"/>
    <x v="0"/>
    <s v="ABC Advertiser:!300x250:!MOBILE:!:!MD-MD:!119400349"/>
    <n v="119400349"/>
    <x v="3"/>
    <n v="2155"/>
    <n v="30"/>
    <n v="10.774999999999999"/>
  </r>
  <r>
    <s v="ABC Advertiser"/>
    <x v="1"/>
    <s v="ABC Advertiser:!320x50:!MOBILE:!:!MD-MD:!119400350"/>
    <n v="119400350"/>
    <x v="3"/>
    <n v="8117"/>
    <n v="98"/>
    <n v="40.585000000000008"/>
  </r>
  <r>
    <s v="ABC Advertiser"/>
    <x v="2"/>
    <s v="ABC Advertiser:!728x90:!MOBILE:!:!MD-MD:!119400351"/>
    <n v="119400351"/>
    <x v="3"/>
    <n v="588"/>
    <n v="10"/>
    <n v="2.94"/>
  </r>
  <r>
    <s v="ABC Advertiser"/>
    <x v="3"/>
    <s v="ABC Advertiser:!728x90:!MOBILETAB:!jfh92jff:!RM:!119400377"/>
    <n v="119400377"/>
    <x v="3"/>
    <n v="3808"/>
    <n v="27"/>
    <n v="19.04"/>
  </r>
  <r>
    <s v="ABC Advertiser"/>
    <x v="0"/>
    <s v="ABC Advertiser:!300x250:!MOBILE:!:!MD-MD:!119400349"/>
    <n v="119400349"/>
    <x v="4"/>
    <n v="2169"/>
    <n v="19"/>
    <n v="10.845000000000001"/>
  </r>
  <r>
    <s v="ABC Advertiser"/>
    <x v="1"/>
    <s v="ABC Advertiser:!320x50:!MOBILE:!:!MD-MD:!119400350"/>
    <n v="119400350"/>
    <x v="4"/>
    <n v="8142"/>
    <n v="98"/>
    <n v="40.709999999999994"/>
  </r>
  <r>
    <s v="ABC Advertiser"/>
    <x v="2"/>
    <s v="ABC Advertiser:!728x90:!MOBILE:!:!MD-MD:!119400351"/>
    <n v="119400351"/>
    <x v="4"/>
    <n v="567"/>
    <n v="8"/>
    <n v="2.835"/>
  </r>
  <r>
    <s v="ABC Advertiser"/>
    <x v="3"/>
    <s v="ABC Advertiser:!728x90:!MOBILETAB:!jfh92jff:!RM:!119400377"/>
    <n v="119400377"/>
    <x v="4"/>
    <n v="4883"/>
    <n v="31"/>
    <n v="24.414999999999999"/>
  </r>
  <r>
    <s v="ABC Advertiser"/>
    <x v="0"/>
    <s v="ABC Advertiser:!300x250:!MOBILE:!:!MD-MD:!119400349"/>
    <n v="119400349"/>
    <x v="5"/>
    <n v="1093"/>
    <n v="32"/>
    <n v="5.4649999999999999"/>
  </r>
  <r>
    <s v="ABC Advertiser"/>
    <x v="1"/>
    <s v="ABC Advertiser:!320x50:!MOBILE:!:!MD-MD:!119400350"/>
    <n v="119400350"/>
    <x v="5"/>
    <n v="5490"/>
    <n v="71"/>
    <n v="27.450000000000003"/>
  </r>
  <r>
    <s v="ABC Advertiser"/>
    <x v="2"/>
    <s v="ABC Advertiser:!728x90:!MOBILE:!:!MD-MD:!119400351"/>
    <n v="119400351"/>
    <x v="5"/>
    <n v="196"/>
    <n v="2"/>
    <n v="0.98"/>
  </r>
  <r>
    <s v="ABC Advertiser"/>
    <x v="3"/>
    <s v="ABC Advertiser:!728x90:!MOBILETAB:!jfh92jff:!RM:!119400377"/>
    <n v="119400377"/>
    <x v="5"/>
    <n v="1378"/>
    <n v="12"/>
    <n v="6.89"/>
  </r>
  <r>
    <s v="ABC Advertiser"/>
    <x v="0"/>
    <s v="ABC Advertiser:!300x250:!MOBILE:!:!MD-MD:!119400349"/>
    <n v="119400349"/>
    <x v="6"/>
    <n v="822"/>
    <n v="10"/>
    <n v="4.1099999999999994"/>
  </r>
  <r>
    <s v="ABC Advertiser"/>
    <x v="1"/>
    <s v="ABC Advertiser:!320x50:!MOBILE:!:!MD-MD:!119400350"/>
    <n v="119400350"/>
    <x v="6"/>
    <n v="9610"/>
    <n v="100"/>
    <n v="48.05"/>
  </r>
  <r>
    <s v="ABC Advertiser"/>
    <x v="2"/>
    <s v="ABC Advertiser:!728x90:!MOBILE:!:!MD-MD:!119400351"/>
    <n v="119400351"/>
    <x v="6"/>
    <n v="432"/>
    <n v="7"/>
    <n v="2.16"/>
  </r>
  <r>
    <s v="ABC Advertiser"/>
    <x v="3"/>
    <s v="ABC Advertiser:!728x90:!MOBILETAB:!jfh92jff:!RM:!119400377"/>
    <n v="119400377"/>
    <x v="6"/>
    <n v="5201"/>
    <n v="39"/>
    <n v="26.004999999999999"/>
  </r>
  <r>
    <s v="ABC Advertiser"/>
    <x v="0"/>
    <s v="ABC Advertiser:!300x250:!MOBILE:!:!MD-MD:!119400349"/>
    <n v="119400349"/>
    <x v="7"/>
    <n v="1479"/>
    <n v="28"/>
    <n v="7.3950000000000005"/>
  </r>
  <r>
    <s v="ABC Advertiser"/>
    <x v="1"/>
    <s v="ABC Advertiser:!320x50:!MOBILE:!:!MD-MD:!119400350"/>
    <n v="119400350"/>
    <x v="7"/>
    <n v="8650"/>
    <n v="92"/>
    <n v="43.25"/>
  </r>
  <r>
    <s v="ABC Advertiser"/>
    <x v="2"/>
    <s v="ABC Advertiser:!728x90:!MOBILE:!:!MD-MD:!119400351"/>
    <n v="119400351"/>
    <x v="7"/>
    <n v="735"/>
    <n v="14"/>
    <n v="3.6749999999999998"/>
  </r>
  <r>
    <s v="ABC Advertiser"/>
    <x v="3"/>
    <s v="ABC Advertiser:!728x90:!MOBILETAB:!jfh92jff:!RM:!119400377"/>
    <n v="119400377"/>
    <x v="7"/>
    <n v="1677"/>
    <n v="21"/>
    <n v="8.3849999999999998"/>
  </r>
  <r>
    <s v="ABC Advertiser"/>
    <x v="0"/>
    <s v="ABC Advertiser:!300x250:!MOBILE:!:!MD-MD:!119400349"/>
    <n v="119400349"/>
    <x v="8"/>
    <n v="252"/>
    <n v="5"/>
    <n v="1.26"/>
  </r>
  <r>
    <s v="ABC Advertiser"/>
    <x v="1"/>
    <s v="ABC Advertiser:!320x50:!MOBILE:!:!MD-MD:!119400350"/>
    <n v="119400350"/>
    <x v="8"/>
    <n v="9710"/>
    <n v="102"/>
    <n v="48.550000000000004"/>
  </r>
  <r>
    <s v="ABC Advertiser"/>
    <x v="2"/>
    <s v="ABC Advertiser:!728x90:!MOBILE:!:!MD-MD:!119400351"/>
    <n v="119400351"/>
    <x v="8"/>
    <n v="846"/>
    <n v="10"/>
    <n v="4.2299999999999995"/>
  </r>
  <r>
    <s v="ABC Advertiser"/>
    <x v="3"/>
    <s v="ABC Advertiser:!728x90:!MOBILETAB:!jfh92jff:!RM:!119400377"/>
    <n v="119400377"/>
    <x v="8"/>
    <n v="774"/>
    <n v="2"/>
    <n v="3.87"/>
  </r>
  <r>
    <s v="ABC Advertiser"/>
    <x v="0"/>
    <s v="ABC Advertiser:!300x250:!MOBILE:!:!MD-MD:!119400349"/>
    <n v="119400349"/>
    <x v="9"/>
    <n v="150"/>
    <n v="2"/>
    <n v="0.75"/>
  </r>
  <r>
    <s v="ABC Advertiser"/>
    <x v="1"/>
    <s v="ABC Advertiser:!320x50:!MOBILE:!:!MD-MD:!119400350"/>
    <n v="119400350"/>
    <x v="9"/>
    <n v="10166"/>
    <n v="127"/>
    <n v="50.83"/>
  </r>
  <r>
    <s v="ABC Advertiser"/>
    <x v="2"/>
    <s v="ABC Advertiser:!728x90:!MOBILE:!:!MD-MD:!119400351"/>
    <n v="119400351"/>
    <x v="9"/>
    <n v="568"/>
    <n v="6"/>
    <n v="2.84"/>
  </r>
  <r>
    <s v="ABC Advertiser"/>
    <x v="3"/>
    <s v="ABC Advertiser:!728x90:!MOBILETAB:!jfh92jff:!RM:!119400377"/>
    <n v="119400377"/>
    <x v="9"/>
    <n v="462"/>
    <n v="3"/>
    <n v="2.31"/>
  </r>
  <r>
    <s v="ABC Advertiser"/>
    <x v="0"/>
    <s v="ABC Advertiser:!300x250:!MOBILE:!:!MD-MD:!119400349"/>
    <n v="119400349"/>
    <x v="10"/>
    <n v="237"/>
    <n v="4"/>
    <n v="1.1850000000000001"/>
  </r>
  <r>
    <s v="ABC Advertiser"/>
    <x v="1"/>
    <s v="ABC Advertiser:!320x50:!MOBILE:!:!MD-MD:!119400350"/>
    <n v="119400350"/>
    <x v="10"/>
    <n v="10108"/>
    <n v="122"/>
    <n v="50.540000000000006"/>
  </r>
  <r>
    <s v="ABC Advertiser"/>
    <x v="2"/>
    <s v="ABC Advertiser:!728x90:!MOBILE:!:!MD-MD:!119400351"/>
    <n v="119400351"/>
    <x v="10"/>
    <n v="524"/>
    <n v="11"/>
    <n v="2.62"/>
  </r>
  <r>
    <s v="ABC Advertiser"/>
    <x v="3"/>
    <s v="ABC Advertiser:!728x90:!MOBILETAB:!jfh92jff:!RM:!119400377"/>
    <n v="119400377"/>
    <x v="10"/>
    <n v="97"/>
    <n v="3"/>
    <n v="0.48499999999999999"/>
  </r>
  <r>
    <s v="ABC Advertiser"/>
    <x v="3"/>
    <s v="ABC Advertiser:!728x90:!MOBILETAB:!jfh92jff:!RM:!119400377_1936"/>
    <s v="119400377_1936"/>
    <x v="10"/>
    <n v="64687"/>
    <n v="625"/>
    <n v="323.435"/>
  </r>
  <r>
    <s v="ABC Advertiser"/>
    <x v="0"/>
    <s v="ABC Advertiser:!300x250:!MOBILE:!:!MD-MD:!119400349"/>
    <n v="119400349"/>
    <x v="11"/>
    <n v="377"/>
    <n v="3"/>
    <n v="1.885"/>
  </r>
  <r>
    <s v="ABC Advertiser"/>
    <x v="1"/>
    <s v="ABC Advertiser:!320x50:!MOBILE:!:!MD-MD:!119400350"/>
    <n v="119400350"/>
    <x v="11"/>
    <n v="9913"/>
    <n v="128"/>
    <n v="49.564999999999998"/>
  </r>
  <r>
    <s v="ABC Advertiser"/>
    <x v="2"/>
    <s v="ABC Advertiser:!728x90:!MOBILE:!:!MD-MD:!119400351"/>
    <n v="119400351"/>
    <x v="11"/>
    <n v="575"/>
    <n v="14"/>
    <n v="2.875"/>
  </r>
  <r>
    <s v="ABC Advertiser"/>
    <x v="3"/>
    <s v="ABC Advertiser:!728x90:!MOBILETAB:!jfh92jff:!RM:!119400377"/>
    <n v="119400377"/>
    <x v="11"/>
    <n v="99"/>
    <n v="0"/>
    <n v="0.495"/>
  </r>
  <r>
    <s v="ABC Advertiser"/>
    <x v="3"/>
    <s v="ABC Advertiser:!728x90:!MOBILETAB:!jfh92jff:!RM:!119400377_1936"/>
    <s v="119400377_1936"/>
    <x v="11"/>
    <n v="75162"/>
    <n v="623"/>
    <n v="375.81000000000006"/>
  </r>
  <r>
    <s v="ABC Advertiser"/>
    <x v="0"/>
    <s v="ABC Advertiser:!300x250:!MOBILE:!:!MD-MD:!119400349"/>
    <n v="119400349"/>
    <x v="12"/>
    <n v="406"/>
    <n v="5"/>
    <n v="2.0300000000000002"/>
  </r>
  <r>
    <s v="ABC Advertiser"/>
    <x v="1"/>
    <s v="ABC Advertiser:!320x50:!MOBILE:!:!MD-MD:!119400350"/>
    <n v="119400350"/>
    <x v="12"/>
    <n v="9827"/>
    <n v="101"/>
    <n v="49.134999999999998"/>
  </r>
  <r>
    <s v="ABC Advertiser"/>
    <x v="2"/>
    <s v="ABC Advertiser:!728x90:!MOBILE:!:!MD-MD:!119400351"/>
    <n v="119400351"/>
    <x v="12"/>
    <n v="631"/>
    <n v="7"/>
    <n v="3.1550000000000002"/>
  </r>
  <r>
    <s v="ABC Advertiser"/>
    <x v="3"/>
    <s v="ABC Advertiser:!728x90:!MOBILETAB:!jfh92jff:!RM:!119400377"/>
    <n v="119400377"/>
    <x v="12"/>
    <n v="49492"/>
    <n v="596"/>
    <n v="247.45999999999998"/>
  </r>
  <r>
    <s v="ABC Advertiser"/>
    <x v="3"/>
    <s v="ABC Advertiser:!728x90:!MOBILETAB:!jfh92jff:!RM:!119400377_1936"/>
    <s v="119400377_1936"/>
    <x v="12"/>
    <n v="79871"/>
    <n v="651"/>
    <n v="399.35499999999996"/>
  </r>
  <r>
    <s v="ABC Advertiser"/>
    <x v="0"/>
    <s v="ABC Advertiser:!300x250:!MOBILE:!:!MD-MD:!119400349"/>
    <n v="119400349"/>
    <x v="13"/>
    <n v="254"/>
    <n v="4"/>
    <n v="1.27"/>
  </r>
  <r>
    <s v="ABC Advertiser"/>
    <x v="1"/>
    <s v="ABC Advertiser:!320x50:!MOBILE:!:!MD-MD:!119400350"/>
    <n v="119400350"/>
    <x v="13"/>
    <n v="9632"/>
    <n v="109"/>
    <n v="48.16"/>
  </r>
  <r>
    <s v="ABC Advertiser"/>
    <x v="2"/>
    <s v="ABC Advertiser:!728x90:!MOBILE:!:!MD-MD:!119400351"/>
    <n v="119400351"/>
    <x v="13"/>
    <n v="938"/>
    <n v="11"/>
    <n v="4.6899999999999995"/>
  </r>
  <r>
    <s v="ABC Advertiser"/>
    <x v="3"/>
    <s v="ABC Advertiser:!728x90:!MOBILETAB:!jfh92jff:!RM:!119400377"/>
    <n v="119400377"/>
    <x v="13"/>
    <n v="95596"/>
    <n v="1055"/>
    <n v="477.98"/>
  </r>
  <r>
    <s v="ABC Advertiser"/>
    <x v="3"/>
    <s v="ABC Advertiser:!728x90:!MOBILETAB:!jfh92jff:!RM:!119400377_1936"/>
    <s v="119400377_1936"/>
    <x v="13"/>
    <n v="54063"/>
    <n v="657"/>
    <n v="270.315"/>
  </r>
  <r>
    <s v="ABC Advertiser"/>
    <x v="0"/>
    <s v="ABC Advertiser:!300x250:!MOBILE:!:!MD-MD:!119400349"/>
    <n v="119400349"/>
    <x v="14"/>
    <n v="300"/>
    <n v="1"/>
    <n v="1.5"/>
  </r>
  <r>
    <s v="ABC Advertiser"/>
    <x v="1"/>
    <s v="ABC Advertiser:!320x50:!MOBILE:!:!MD-MD:!119400350"/>
    <n v="119400350"/>
    <x v="14"/>
    <n v="10956"/>
    <n v="94"/>
    <n v="54.78"/>
  </r>
  <r>
    <s v="ABC Advertiser"/>
    <x v="2"/>
    <s v="ABC Advertiser:!728x90:!MOBILE:!:!MD-MD:!119400351"/>
    <n v="119400351"/>
    <x v="14"/>
    <n v="750"/>
    <n v="18"/>
    <n v="3.75"/>
  </r>
  <r>
    <s v="ABC Advertiser"/>
    <x v="3"/>
    <s v="ABC Advertiser:!728x90:!MOBILETAB:!jfh92jff:!RM:!119400377"/>
    <n v="119400377"/>
    <x v="14"/>
    <n v="96000"/>
    <n v="1064"/>
    <n v="480"/>
  </r>
  <r>
    <s v="ABC Advertiser"/>
    <x v="0"/>
    <s v="ABC Advertiser:!300x250:!MOBILE:!:!MD-MD:!119400349"/>
    <n v="119400349"/>
    <x v="15"/>
    <n v="181"/>
    <n v="0"/>
    <n v="0.90500000000000003"/>
  </r>
  <r>
    <s v="ABC Advertiser"/>
    <x v="1"/>
    <s v="ABC Advertiser:!320x50:!MOBILE:!:!MD-MD:!119400350"/>
    <n v="119400350"/>
    <x v="15"/>
    <n v="11389"/>
    <n v="121"/>
    <n v="56.944999999999993"/>
  </r>
  <r>
    <s v="ABC Advertiser"/>
    <x v="2"/>
    <s v="ABC Advertiser:!728x90:!MOBILE:!:!MD-MD:!119400351"/>
    <n v="119400351"/>
    <x v="15"/>
    <n v="464"/>
    <n v="8"/>
    <n v="2.3200000000000003"/>
  </r>
  <r>
    <s v="ABC Advertiser"/>
    <x v="3"/>
    <s v="ABC Advertiser:!728x90:!MOBILETAB:!jfh92jff:!RM:!119400377"/>
    <n v="119400377"/>
    <x v="15"/>
    <n v="96012"/>
    <n v="1035"/>
    <n v="480.06"/>
  </r>
  <r>
    <s v="ABC Advertiser"/>
    <x v="0"/>
    <s v="ABC Advertiser:!300x250:!MOBILE:!:!MD-MD:!119400349"/>
    <n v="119400349"/>
    <x v="16"/>
    <n v="119"/>
    <n v="2"/>
    <n v="0.59499999999999997"/>
  </r>
  <r>
    <s v="ABC Advertiser"/>
    <x v="1"/>
    <s v="ABC Advertiser:!320x50:!MOBILE:!:!MD-MD:!119400350"/>
    <n v="119400350"/>
    <x v="16"/>
    <n v="11509"/>
    <n v="167"/>
    <n v="57.545000000000002"/>
  </r>
  <r>
    <s v="ABC Advertiser"/>
    <x v="2"/>
    <s v="ABC Advertiser:!728x90:!MOBILE:!:!MD-MD:!119400351"/>
    <n v="119400351"/>
    <x v="16"/>
    <n v="362"/>
    <n v="3"/>
    <n v="1.81"/>
  </r>
  <r>
    <s v="ABC Advertiser"/>
    <x v="3"/>
    <s v="ABC Advertiser:!728x90:!MOBILETAB:!jfh92jff:!RM:!119400377"/>
    <n v="119400377"/>
    <x v="16"/>
    <n v="96031"/>
    <n v="1101"/>
    <n v="480.15500000000003"/>
  </r>
  <r>
    <s v="ABC Advertiser"/>
    <x v="0"/>
    <s v="ABC Advertiser:!300x250:!MOBILE:!:!MD-MD:!119400349"/>
    <n v="119400349"/>
    <x v="17"/>
    <n v="79"/>
    <n v="0"/>
    <n v="0.39500000000000002"/>
  </r>
  <r>
    <s v="ABC Advertiser"/>
    <x v="1"/>
    <s v="ABC Advertiser:!320x50:!MOBILE:!:!MD-MD:!119400350"/>
    <n v="119400350"/>
    <x v="17"/>
    <n v="11545"/>
    <n v="212"/>
    <n v="57.725000000000001"/>
  </r>
  <r>
    <s v="ABC Advertiser"/>
    <x v="2"/>
    <s v="ABC Advertiser:!728x90:!MOBILE:!:!MD-MD:!119400351"/>
    <n v="119400351"/>
    <x v="17"/>
    <n v="372"/>
    <n v="8"/>
    <n v="1.8599999999999999"/>
  </r>
  <r>
    <s v="ABC Advertiser"/>
    <x v="3"/>
    <s v="ABC Advertiser:!728x90:!MOBILETAB:!jfh92jff:!RM:!119400377"/>
    <n v="119400377"/>
    <x v="17"/>
    <n v="95981"/>
    <n v="1105"/>
    <n v="479.90499999999997"/>
  </r>
  <r>
    <s v="ABC Advertiser"/>
    <x v="0"/>
    <s v="ABC Advertiser:!300x250:!MOBILE:!:!MD-MD:!119400349"/>
    <n v="119400349"/>
    <x v="18"/>
    <n v="103"/>
    <n v="2"/>
    <n v="0.51500000000000001"/>
  </r>
  <r>
    <s v="ABC Advertiser"/>
    <x v="1"/>
    <s v="ABC Advertiser:!320x50:!MOBILE:!:!MD-MD:!119400350"/>
    <n v="119400350"/>
    <x v="18"/>
    <n v="11371"/>
    <n v="219"/>
    <n v="56.855000000000004"/>
  </r>
  <r>
    <s v="ABC Advertiser"/>
    <x v="2"/>
    <s v="ABC Advertiser:!728x90:!MOBILE:!:!MD-MD:!119400351"/>
    <n v="119400351"/>
    <x v="18"/>
    <n v="513"/>
    <n v="10"/>
    <n v="2.5649999999999999"/>
  </r>
  <r>
    <s v="ABC Advertiser"/>
    <x v="3"/>
    <s v="ABC Advertiser:!728x90:!MOBILETAB:!jfh92jff:!RM:!119400377"/>
    <n v="119400377"/>
    <x v="18"/>
    <n v="95911"/>
    <n v="1173"/>
    <n v="479.55500000000001"/>
  </r>
  <r>
    <s v="ABC Advertiser"/>
    <x v="0"/>
    <s v="ABC Advertiser:!300x250:!MOBILE:!:!MD-MD:!119400349"/>
    <n v="119400349"/>
    <x v="19"/>
    <n v="968"/>
    <n v="7"/>
    <n v="4.84"/>
  </r>
  <r>
    <s v="ABC Advertiser"/>
    <x v="1"/>
    <s v="ABC Advertiser:!320x50:!MOBILE:!:!MD-MD:!119400350"/>
    <n v="119400350"/>
    <x v="19"/>
    <n v="10740"/>
    <n v="141"/>
    <n v="53.7"/>
  </r>
  <r>
    <s v="ABC Advertiser"/>
    <x v="2"/>
    <s v="ABC Advertiser:!728x90:!MOBILE:!:!MD-MD:!119400351"/>
    <n v="119400351"/>
    <x v="19"/>
    <n v="279"/>
    <n v="6"/>
    <n v="1.395"/>
  </r>
  <r>
    <s v="ABC Advertiser"/>
    <x v="3"/>
    <s v="ABC Advertiser:!728x90:!MOBILETAB:!jfh92jff:!RM:!119400377"/>
    <n v="119400377"/>
    <x v="19"/>
    <n v="95999"/>
    <n v="1145"/>
    <n v="479.995"/>
  </r>
  <r>
    <s v="ABC Advertiser"/>
    <x v="0"/>
    <s v="ABC Advertiser:!300x250:!MOBILE:!:!MD-MD:!119400349"/>
    <n v="119400349"/>
    <x v="20"/>
    <n v="1390"/>
    <n v="9"/>
    <n v="6.9499999999999993"/>
  </r>
  <r>
    <s v="ABC Advertiser"/>
    <x v="1"/>
    <s v="ABC Advertiser:!320x50:!MOBILE:!:!MD-MD:!119400350"/>
    <n v="119400350"/>
    <x v="20"/>
    <n v="10323"/>
    <n v="106"/>
    <n v="51.615000000000002"/>
  </r>
  <r>
    <s v="ABC Advertiser"/>
    <x v="2"/>
    <s v="ABC Advertiser:!728x90:!MOBILE:!:!MD-MD:!119400351"/>
    <n v="119400351"/>
    <x v="20"/>
    <n v="279"/>
    <n v="5"/>
    <n v="1.395"/>
  </r>
  <r>
    <s v="ABC Advertiser"/>
    <x v="3"/>
    <s v="ABC Advertiser:!728x90:!MOBILETAB:!jfh92jff:!RM:!119400377"/>
    <n v="119400377"/>
    <x v="20"/>
    <n v="95916"/>
    <n v="1115"/>
    <n v="479.58"/>
  </r>
  <r>
    <s v="ABC Advertiser"/>
    <x v="0"/>
    <s v="ABC Advertiser:!300x250:!MOBILE:!:!MD-MD:!119400349"/>
    <n v="119400349"/>
    <x v="21"/>
    <n v="1115"/>
    <n v="6"/>
    <n v="5.5750000000000002"/>
  </r>
  <r>
    <s v="ABC Advertiser"/>
    <x v="1"/>
    <s v="ABC Advertiser:!320x50:!MOBILE:!:!MD-MD:!119400350"/>
    <n v="119400350"/>
    <x v="21"/>
    <n v="10580"/>
    <n v="108"/>
    <n v="52.9"/>
  </r>
  <r>
    <s v="ABC Advertiser"/>
    <x v="2"/>
    <s v="ABC Advertiser:!728x90:!MOBILE:!:!MD-MD:!119400351"/>
    <n v="119400351"/>
    <x v="21"/>
    <n v="307"/>
    <n v="1"/>
    <n v="1.5349999999999999"/>
  </r>
  <r>
    <s v="ABC Advertiser"/>
    <x v="3"/>
    <s v="ABC Advertiser:!728x90:!MOBILETAB:!jfh92jff:!RM:!119400377"/>
    <n v="119400377"/>
    <x v="21"/>
    <n v="52534"/>
    <n v="614"/>
    <n v="262.67"/>
  </r>
  <r>
    <s v="ABC Advertiser"/>
    <x v="0"/>
    <s v="ABC Advertiser:!300x250:!MOBILE:!:!MD-MD:!119400349"/>
    <n v="119400349"/>
    <x v="22"/>
    <n v="1341"/>
    <n v="17"/>
    <n v="6.7050000000000001"/>
  </r>
  <r>
    <s v="ABC Advertiser"/>
    <x v="1"/>
    <s v="ABC Advertiser:!320x50:!MOBILE:!:!MD-MD:!119400350"/>
    <n v="119400350"/>
    <x v="22"/>
    <n v="10395"/>
    <n v="127"/>
    <n v="51.974999999999994"/>
  </r>
  <r>
    <s v="ABC Advertiser"/>
    <x v="2"/>
    <s v="ABC Advertiser:!728x90:!MOBILE:!:!MD-MD:!119400351"/>
    <n v="119400351"/>
    <x v="22"/>
    <n v="254"/>
    <n v="5"/>
    <n v="1.27"/>
  </r>
  <r>
    <s v="ABC Advertiser"/>
    <x v="3"/>
    <s v="ABC Advertiser:!728x90:!MOBILETAB:!jfh92jff:!RM:!119400377"/>
    <n v="119400377"/>
    <x v="22"/>
    <n v="193520"/>
    <n v="1614"/>
    <n v="967.6"/>
  </r>
  <r>
    <s v="ABC Advertiser"/>
    <x v="0"/>
    <s v="ABC Advertiser:!300x250:!MOBILE:!:!MD-MD:!119400349"/>
    <n v="119400349"/>
    <x v="23"/>
    <n v="1486"/>
    <n v="19"/>
    <n v="7.43"/>
  </r>
  <r>
    <s v="ABC Advertiser"/>
    <x v="1"/>
    <s v="ABC Advertiser:!320x50:!MOBILE:!:!MD-MD:!119400350"/>
    <n v="119400350"/>
    <x v="23"/>
    <n v="10696"/>
    <n v="126"/>
    <n v="53.48"/>
  </r>
  <r>
    <s v="ABC Advertiser"/>
    <x v="2"/>
    <s v="ABC Advertiser:!728x90:!MOBILE:!:!MD-MD:!119400351"/>
    <n v="119400351"/>
    <x v="23"/>
    <n v="316"/>
    <n v="3"/>
    <n v="1.58"/>
  </r>
  <r>
    <s v="ABC Advertiser"/>
    <x v="3"/>
    <s v="ABC Advertiser:!728x90:!MOBILETAB:!jfh92jff:!RM:!119400377"/>
    <n v="119400377"/>
    <x v="23"/>
    <n v="214502"/>
    <n v="1720"/>
    <n v="1072.51"/>
  </r>
  <r>
    <s v="ABC Advertiser"/>
    <x v="0"/>
    <s v="ABC Advertiser:!300x250:!MOBILE:!:!MD-MD:!119400349"/>
    <n v="119400349"/>
    <x v="24"/>
    <n v="1145"/>
    <n v="4"/>
    <n v="5.7249999999999996"/>
  </r>
  <r>
    <s v="ABC Advertiser"/>
    <x v="1"/>
    <s v="ABC Advertiser:!320x50:!MOBILE:!:!MD-MD:!119400350"/>
    <n v="119400350"/>
    <x v="24"/>
    <n v="10547"/>
    <n v="80"/>
    <n v="52.734999999999999"/>
  </r>
  <r>
    <s v="ABC Advertiser"/>
    <x v="2"/>
    <s v="ABC Advertiser:!728x90:!MOBILE:!:!MD-MD:!119400351"/>
    <n v="119400351"/>
    <x v="24"/>
    <n v="295"/>
    <n v="1"/>
    <n v="1.4749999999999999"/>
  </r>
  <r>
    <s v="ABC Advertiser"/>
    <x v="3"/>
    <s v="ABC Advertiser:!728x90:!MOBILETAB:!jfh92jff:!RM:!119400377"/>
    <n v="119400377"/>
    <x v="24"/>
    <n v="197923"/>
    <n v="1403"/>
    <n v="989.61500000000001"/>
  </r>
  <r>
    <s v="ABC Advertiser"/>
    <x v="0"/>
    <s v="ABC Advertiser:!300x250:!MOBILE:!:!MD-MD:!119400349"/>
    <n v="119400349"/>
    <x v="25"/>
    <n v="1302"/>
    <n v="4"/>
    <n v="6.51"/>
  </r>
  <r>
    <s v="ABC Advertiser"/>
    <x v="1"/>
    <s v="ABC Advertiser:!320x50:!MOBILE:!:!MD-MD:!119400350"/>
    <n v="119400350"/>
    <x v="25"/>
    <n v="10369"/>
    <n v="95"/>
    <n v="51.844999999999999"/>
  </r>
  <r>
    <s v="ABC Advertiser"/>
    <x v="2"/>
    <s v="ABC Advertiser:!728x90:!MOBILE:!:!MD-MD:!119400351"/>
    <n v="119400351"/>
    <x v="25"/>
    <n v="327"/>
    <n v="3"/>
    <n v="1.635"/>
  </r>
  <r>
    <s v="ABC Advertiser"/>
    <x v="3"/>
    <s v="ABC Advertiser:!728x90:!MOBILETAB:!jfh92jff:!RM:!119400377"/>
    <n v="119400377"/>
    <x v="25"/>
    <n v="209439"/>
    <n v="1554"/>
    <n v="1047.1949999999999"/>
  </r>
  <r>
    <s v="ABC Advertiser"/>
    <x v="0"/>
    <s v="ABC Advertiser:!300x250:!MOBILE:!:!MD-MD:!119400349"/>
    <n v="119400349"/>
    <x v="26"/>
    <n v="1097"/>
    <n v="8"/>
    <n v="5.4849999999999994"/>
  </r>
  <r>
    <s v="ABC Advertiser"/>
    <x v="1"/>
    <s v="ABC Advertiser:!320x50:!MOBILE:!:!MD-MD:!119400350"/>
    <n v="119400350"/>
    <x v="26"/>
    <n v="10677"/>
    <n v="89"/>
    <n v="53.384999999999998"/>
  </r>
  <r>
    <s v="ABC Advertiser"/>
    <x v="2"/>
    <s v="ABC Advertiser:!728x90:!MOBILE:!:!MD-MD:!119400351"/>
    <n v="119400351"/>
    <x v="26"/>
    <n v="220"/>
    <n v="5"/>
    <n v="1.1000000000000001"/>
  </r>
  <r>
    <s v="ABC Advertiser"/>
    <x v="3"/>
    <s v="ABC Advertiser:!728x90:!MOBILETAB:!jfh92jff:!RM:!119400377"/>
    <n v="119400377"/>
    <x v="26"/>
    <n v="204658"/>
    <n v="1341"/>
    <n v="1023.29"/>
  </r>
  <r>
    <s v="ABC Advertiser"/>
    <x v="0"/>
    <s v="ABC Advertiser:!300x250:!MOBILE:!:!MD-MD:!119400349"/>
    <n v="119400349"/>
    <x v="27"/>
    <n v="971"/>
    <n v="3"/>
    <n v="4.8549999999999995"/>
  </r>
  <r>
    <s v="ABC Advertiser"/>
    <x v="1"/>
    <s v="ABC Advertiser:!320x50:!MOBILE:!:!MD-MD:!119400350"/>
    <n v="119400350"/>
    <x v="27"/>
    <n v="11648"/>
    <n v="77"/>
    <n v="58.239999999999995"/>
  </r>
  <r>
    <s v="ABC Advertiser"/>
    <x v="2"/>
    <s v="ABC Advertiser:!728x90:!MOBILE:!:!MD-MD:!119400351"/>
    <n v="119400351"/>
    <x v="27"/>
    <n v="204"/>
    <n v="3"/>
    <n v="1.02"/>
  </r>
  <r>
    <s v="ABC Advertiser"/>
    <x v="3"/>
    <s v="ABC Advertiser:!728x90:!MOBILETAB:!jfh92jff:!RM:!119400377"/>
    <n v="119400377"/>
    <x v="27"/>
    <n v="224769"/>
    <n v="973"/>
    <n v="1123.845"/>
  </r>
  <r>
    <s v="ABC Advertiser"/>
    <x v="0"/>
    <s v="ABC Advertiser:!300x250:!MOBILE:!:!MD-MD:!119400349"/>
    <n v="119400349"/>
    <x v="28"/>
    <n v="925"/>
    <n v="4"/>
    <n v="4.625"/>
  </r>
  <r>
    <s v="ABC Advertiser"/>
    <x v="1"/>
    <s v="ABC Advertiser:!320x50:!MOBILE:!:!MD-MD:!119400350"/>
    <n v="119400350"/>
    <x v="28"/>
    <n v="11131"/>
    <n v="86"/>
    <n v="55.655000000000001"/>
  </r>
  <r>
    <s v="ABC Advertiser"/>
    <x v="2"/>
    <s v="ABC Advertiser:!728x90:!MOBILE:!:!MD-MD:!119400351"/>
    <n v="119400351"/>
    <x v="28"/>
    <n v="120"/>
    <n v="0"/>
    <n v="0.6"/>
  </r>
  <r>
    <s v="ABC Advertiser"/>
    <x v="3"/>
    <s v="ABC Advertiser:!728x90:!MOBILETAB:!jfh92jff:!RM:!119400377"/>
    <n v="119400377"/>
    <x v="28"/>
    <n v="212422"/>
    <n v="1437"/>
    <n v="1062.1099999999999"/>
  </r>
  <r>
    <s v="ABC Advertiser"/>
    <x v="0"/>
    <s v="ABC Advertiser:!300x250:!MOBILE:!:!MD-MD:!119400349"/>
    <n v="119400349"/>
    <x v="29"/>
    <n v="492"/>
    <n v="1"/>
    <n v="2.46"/>
  </r>
  <r>
    <s v="ABC Advertiser"/>
    <x v="1"/>
    <s v="ABC Advertiser:!320x50:!MOBILE:!:!MD-MD:!119400350"/>
    <n v="119400350"/>
    <x v="29"/>
    <n v="11501"/>
    <n v="95"/>
    <n v="57.504999999999995"/>
  </r>
  <r>
    <s v="ABC Advertiser"/>
    <x v="2"/>
    <s v="ABC Advertiser:!728x90:!MOBILE:!:!MD-MD:!119400351"/>
    <n v="119400351"/>
    <x v="29"/>
    <n v="82"/>
    <n v="0"/>
    <n v="0.41000000000000003"/>
  </r>
  <r>
    <s v="ABC Advertiser"/>
    <x v="3"/>
    <s v="ABC Advertiser:!728x90:!MOBILETAB:!jfh92jff:!RM:!119400377"/>
    <n v="119400377"/>
    <x v="29"/>
    <n v="210797"/>
    <n v="2974"/>
    <n v="1053.9849999999999"/>
  </r>
  <r>
    <s v="ABC Advertiser"/>
    <x v="0"/>
    <s v="ABC Advertiser:!300x250:!MOBILE:!:!MD-MD:!119400349"/>
    <n v="119400349"/>
    <x v="30"/>
    <n v="536"/>
    <n v="2"/>
    <n v="2.68"/>
  </r>
  <r>
    <s v="ABC Advertiser"/>
    <x v="1"/>
    <s v="ABC Advertiser:!320x50:!MOBILE:!:!MD-MD:!119400350"/>
    <n v="119400350"/>
    <x v="30"/>
    <n v="11342"/>
    <n v="94"/>
    <n v="56.71"/>
  </r>
  <r>
    <s v="ABC Advertiser"/>
    <x v="2"/>
    <s v="ABC Advertiser:!728x90:!MOBILE:!:!MD-MD:!119400351"/>
    <n v="119400351"/>
    <x v="30"/>
    <n v="73"/>
    <n v="0"/>
    <n v="0.36499999999999999"/>
  </r>
  <r>
    <s v="ABC Advertiser"/>
    <x v="3"/>
    <s v="ABC Advertiser:!728x90:!MOBILETAB:!jfh92jff:!RM:!119400377"/>
    <n v="119400377"/>
    <x v="30"/>
    <n v="210251"/>
    <n v="3235"/>
    <n v="1051.2550000000001"/>
  </r>
  <r>
    <s v="ABC Advertiser"/>
    <x v="0"/>
    <s v="ABC Advertiser:!300x250:!MOBILE:!:!MD-MD:!119400349"/>
    <n v="119400349"/>
    <x v="31"/>
    <n v="891"/>
    <n v="8"/>
    <n v="4.4550000000000001"/>
  </r>
  <r>
    <s v="ABC Advertiser"/>
    <x v="1"/>
    <s v="ABC Advertiser:!320x50:!MOBILE:!:!MD-MD:!119400350"/>
    <n v="119400350"/>
    <x v="31"/>
    <n v="11031"/>
    <n v="81"/>
    <n v="55.155000000000001"/>
  </r>
  <r>
    <s v="ABC Advertiser"/>
    <x v="2"/>
    <s v="ABC Advertiser:!728x90:!MOBILE:!:!MD-MD:!119400351"/>
    <n v="119400351"/>
    <x v="31"/>
    <n v="78"/>
    <n v="0"/>
    <n v="0.39"/>
  </r>
  <r>
    <s v="ABC Advertiser"/>
    <x v="3"/>
    <s v="ABC Advertiser:!728x90:!MOBILETAB:!jfh92jff:!RM:!119400377"/>
    <n v="119400377"/>
    <x v="31"/>
    <n v="208603"/>
    <n v="3104"/>
    <n v="1043.0150000000001"/>
  </r>
  <r>
    <s v="ABC Advertiser"/>
    <x v="3"/>
    <s v="ABC Advertiser:!728x90:!MOBILETAB:!jfh92jff:!RM:!119400377_1936"/>
    <s v="119400377_1936"/>
    <x v="31"/>
    <n v="61433"/>
    <n v="619"/>
    <n v="307.16500000000002"/>
  </r>
  <r>
    <s v="ABC Advertiser"/>
    <x v="0"/>
    <s v="ABC Advertiser:!300x250:!MOBILE:!:!MD-MD:!119400349"/>
    <n v="119400349"/>
    <x v="32"/>
    <n v="835"/>
    <n v="4"/>
    <n v="4.1749999999999998"/>
  </r>
  <r>
    <s v="ABC Advertiser"/>
    <x v="1"/>
    <s v="ABC Advertiser:!320x50:!MOBILE:!:!MD-MD:!119400350"/>
    <n v="119400350"/>
    <x v="32"/>
    <n v="11084"/>
    <n v="119"/>
    <n v="55.42"/>
  </r>
  <r>
    <s v="ABC Advertiser"/>
    <x v="2"/>
    <s v="ABC Advertiser:!728x90:!MOBILE:!:!MD-MD:!119400351"/>
    <n v="119400351"/>
    <x v="32"/>
    <n v="91"/>
    <n v="0"/>
    <n v="0.45499999999999996"/>
  </r>
  <r>
    <s v="ABC Advertiser"/>
    <x v="3"/>
    <s v="ABC Advertiser:!728x90:!MOBILETAB:!jfh92jff:!RM:!119400377"/>
    <n v="119400377"/>
    <x v="32"/>
    <n v="209223"/>
    <n v="3234"/>
    <n v="1046.115"/>
  </r>
  <r>
    <s v="ABC Advertiser"/>
    <x v="3"/>
    <s v="ABC Advertiser:!728x90:!MOBILETAB:!jfh92jff:!RM:!119400377_1936"/>
    <s v="119400377_1936"/>
    <x v="32"/>
    <n v="67886"/>
    <n v="561"/>
    <n v="339.42999999999995"/>
  </r>
  <r>
    <s v="ABC Advertiser"/>
    <x v="0"/>
    <s v="ABC Advertiser:!300x250:!MOBILE:!:!MD-MD:!119400349"/>
    <n v="119400349"/>
    <x v="33"/>
    <n v="656"/>
    <n v="2"/>
    <n v="3.2800000000000002"/>
  </r>
  <r>
    <s v="ABC Advertiser"/>
    <x v="1"/>
    <s v="ABC Advertiser:!320x50:!MOBILE:!:!MD-MD:!119400350"/>
    <n v="119400350"/>
    <x v="33"/>
    <n v="11145"/>
    <n v="114"/>
    <n v="55.724999999999994"/>
  </r>
  <r>
    <s v="ABC Advertiser"/>
    <x v="2"/>
    <s v="ABC Advertiser:!728x90:!MOBILE:!:!MD-MD:!119400351"/>
    <n v="119400351"/>
    <x v="33"/>
    <n v="186"/>
    <n v="0"/>
    <n v="0.92999999999999994"/>
  </r>
  <r>
    <s v="ABC Advertiser"/>
    <x v="3"/>
    <s v="ABC Advertiser:!728x90:!MOBILETAB:!jfh92jff:!RM:!119400377"/>
    <n v="119400377"/>
    <x v="33"/>
    <n v="87361"/>
    <n v="775"/>
    <n v="436.80500000000001"/>
  </r>
  <r>
    <s v="ABC Advertiser"/>
    <x v="3"/>
    <s v="ABC Advertiser:!728x90:!MOBILETAB:!jfh92jff:!RM:!119400377_1936"/>
    <s v="119400377_1936"/>
    <x v="33"/>
    <n v="71358"/>
    <n v="1547"/>
    <n v="356.79"/>
  </r>
  <r>
    <s v="ABC Advertiser"/>
    <x v="0"/>
    <s v="ABC Advertiser:!300x250:!MOBILE:!:!MD-MD:!119400349"/>
    <n v="119400349"/>
    <x v="34"/>
    <n v="587"/>
    <n v="1"/>
    <n v="2.9349999999999996"/>
  </r>
  <r>
    <s v="ABC Advertiser"/>
    <x v="1"/>
    <s v="ABC Advertiser:!320x50:!MOBILE:!:!MD-MD:!119400350"/>
    <n v="119400350"/>
    <x v="34"/>
    <n v="11254"/>
    <n v="93"/>
    <n v="56.269999999999996"/>
  </r>
  <r>
    <s v="ABC Advertiser"/>
    <x v="2"/>
    <s v="ABC Advertiser:!728x90:!MOBILE:!:!MD-MD:!119400351"/>
    <n v="119400351"/>
    <x v="34"/>
    <n v="170"/>
    <n v="1"/>
    <n v="0.85000000000000009"/>
  </r>
  <r>
    <s v="ABC Advertiser"/>
    <x v="3"/>
    <s v="ABC Advertiser:!728x90:!MOBILETAB:!jfh92jff:!RM:!119400377"/>
    <n v="119400377"/>
    <x v="34"/>
    <n v="39858"/>
    <n v="558"/>
    <n v="199.29"/>
  </r>
  <r>
    <s v="ABC Advertiser"/>
    <x v="3"/>
    <s v="ABC Advertiser:!728x90:!MOBILETAB:!jfh92jff:!RM:!119400377_1936"/>
    <s v="119400377_1936"/>
    <x v="34"/>
    <n v="71531"/>
    <n v="2294"/>
    <n v="357.65500000000003"/>
  </r>
  <r>
    <s v="ABC Advertiser"/>
    <x v="0"/>
    <s v="ABC Advertiser:!300x250:!MOBILE:!:!MD-MD:!119400349"/>
    <n v="119400349"/>
    <x v="35"/>
    <n v="520"/>
    <n v="4"/>
    <n v="2.6"/>
  </r>
  <r>
    <s v="ABC Advertiser"/>
    <x v="1"/>
    <s v="ABC Advertiser:!320x50:!MOBILE:!:!MD-MD:!119400350"/>
    <n v="119400350"/>
    <x v="35"/>
    <n v="11302"/>
    <n v="107"/>
    <n v="56.51"/>
  </r>
  <r>
    <s v="ABC Advertiser"/>
    <x v="2"/>
    <s v="ABC Advertiser:!728x90:!MOBILE:!:!MD-MD:!119400351"/>
    <n v="119400351"/>
    <x v="35"/>
    <n v="200"/>
    <n v="0"/>
    <n v="1"/>
  </r>
  <r>
    <s v="ABC Advertiser"/>
    <x v="3"/>
    <s v="ABC Advertiser:!728x90:!MOBILETAB:!jfh92jff:!RM:!119400377"/>
    <n v="119400377"/>
    <x v="35"/>
    <n v="39901"/>
    <n v="717"/>
    <n v="199.50500000000002"/>
  </r>
  <r>
    <s v="ABC Advertiser"/>
    <x v="3"/>
    <s v="ABC Advertiser:!728x90:!MOBILETAB:!jfh92jff:!RM:!119400377_1936"/>
    <s v="119400377_1936"/>
    <x v="35"/>
    <n v="71265"/>
    <n v="787"/>
    <n v="356.32499999999999"/>
  </r>
  <r>
    <s v="ABC Advertiser"/>
    <x v="0"/>
    <s v="ABC Advertiser:!300x250:!MOBILE:!:!MD-MD:!119400349"/>
    <n v="119400349"/>
    <x v="36"/>
    <n v="320"/>
    <n v="0"/>
    <n v="1.6"/>
  </r>
  <r>
    <s v="ABC Advertiser"/>
    <x v="1"/>
    <s v="ABC Advertiser:!320x50:!MOBILE:!:!MD-MD:!119400350"/>
    <n v="119400350"/>
    <x v="36"/>
    <n v="11296"/>
    <n v="115"/>
    <n v="56.48"/>
  </r>
  <r>
    <s v="ABC Advertiser"/>
    <x v="2"/>
    <s v="ABC Advertiser:!728x90:!MOBILE:!:!MD-MD:!119400351"/>
    <n v="119400351"/>
    <x v="36"/>
    <n v="375"/>
    <n v="1"/>
    <n v="1.875"/>
  </r>
  <r>
    <s v="ABC Advertiser"/>
    <x v="3"/>
    <s v="ABC Advertiser:!728x90:!MOBILETAB:!jfh92jff:!RM:!119400377"/>
    <n v="119400377"/>
    <x v="36"/>
    <n v="39849"/>
    <n v="339"/>
    <n v="199.24499999999998"/>
  </r>
  <r>
    <s v="ABC Advertiser"/>
    <x v="0"/>
    <s v="ABC Advertiser:!300x250:!MOBILE:!:!MD-MD:!119400349"/>
    <n v="119400349"/>
    <x v="37"/>
    <n v="211"/>
    <n v="0"/>
    <n v="1.0549999999999999"/>
  </r>
  <r>
    <s v="ABC Advertiser"/>
    <x v="1"/>
    <s v="ABC Advertiser:!320x50:!MOBILE:!:!MD-MD:!119400350"/>
    <n v="119400350"/>
    <x v="37"/>
    <n v="11620"/>
    <n v="148"/>
    <n v="58.099999999999994"/>
  </r>
  <r>
    <s v="ABC Advertiser"/>
    <x v="2"/>
    <s v="ABC Advertiser:!728x90:!MOBILE:!:!MD-MD:!119400351"/>
    <n v="119400351"/>
    <x v="37"/>
    <n v="182"/>
    <n v="0"/>
    <n v="0.90999999999999992"/>
  </r>
  <r>
    <s v="ABC Advertiser"/>
    <x v="3"/>
    <s v="ABC Advertiser:!728x90:!MOBILETAB:!jfh92jff:!RM:!119400377"/>
    <n v="119400377"/>
    <x v="37"/>
    <n v="39884"/>
    <n v="497"/>
    <n v="199.42000000000002"/>
  </r>
  <r>
    <s v="ABC Advertiser"/>
    <x v="0"/>
    <s v="ABC Advertiser:!300x250:!MOBILE:!:!MD-MD:!119400349"/>
    <n v="119400349"/>
    <x v="38"/>
    <n v="161"/>
    <n v="0"/>
    <n v="0.80500000000000005"/>
  </r>
  <r>
    <s v="ABC Advertiser"/>
    <x v="1"/>
    <s v="ABC Advertiser:!320x50:!MOBILE:!:!MD-MD:!119400350"/>
    <n v="119400350"/>
    <x v="38"/>
    <n v="11668"/>
    <n v="146"/>
    <n v="58.339999999999996"/>
  </r>
  <r>
    <s v="ABC Advertiser"/>
    <x v="2"/>
    <s v="ABC Advertiser:!728x90:!MOBILE:!:!MD-MD:!119400351"/>
    <n v="119400351"/>
    <x v="38"/>
    <n v="173"/>
    <n v="2"/>
    <n v="0.86499999999999999"/>
  </r>
  <r>
    <s v="ABC Advertiser"/>
    <x v="3"/>
    <s v="ABC Advertiser:!728x90:!MOBILETAB:!jfh92jff:!RM:!119400377"/>
    <n v="119400377"/>
    <x v="38"/>
    <n v="40020"/>
    <n v="544"/>
    <n v="200.10000000000002"/>
  </r>
  <r>
    <s v="ABC Advertiser"/>
    <x v="0"/>
    <s v="ABC Advertiser:!300x250:!MOBILE:!:!MD-MD:!119400349"/>
    <n v="119400349"/>
    <x v="39"/>
    <n v="251"/>
    <n v="2"/>
    <n v="1.2549999999999999"/>
  </r>
  <r>
    <s v="ABC Advertiser"/>
    <x v="1"/>
    <s v="ABC Advertiser:!320x50:!MOBILE:!:!MD-MD:!119400350"/>
    <n v="119400350"/>
    <x v="39"/>
    <n v="11600"/>
    <n v="185"/>
    <n v="58"/>
  </r>
  <r>
    <s v="ABC Advertiser"/>
    <x v="2"/>
    <s v="ABC Advertiser:!728x90:!MOBILE:!:!MD-MD:!119400351"/>
    <n v="119400351"/>
    <x v="39"/>
    <n v="166"/>
    <n v="2"/>
    <n v="0.83000000000000007"/>
  </r>
  <r>
    <s v="ABC Advertiser"/>
    <x v="3"/>
    <s v="ABC Advertiser:!728x90:!MOBILETAB:!jfh92jff:!RM:!119400377"/>
    <n v="119400377"/>
    <x v="39"/>
    <n v="39976"/>
    <n v="474"/>
    <n v="199.88"/>
  </r>
  <r>
    <s v="ABC Advertiser"/>
    <x v="0"/>
    <s v="ABC Advertiser:!300x250:!MOBILE:!:!MD-MD:!119400349"/>
    <n v="119400349"/>
    <x v="40"/>
    <n v="540"/>
    <n v="4"/>
    <n v="2.7"/>
  </r>
  <r>
    <s v="ABC Advertiser"/>
    <x v="1"/>
    <s v="ABC Advertiser:!320x50:!MOBILE:!:!MD-MD:!119400350"/>
    <n v="119400350"/>
    <x v="40"/>
    <n v="11326"/>
    <n v="131"/>
    <n v="56.63"/>
  </r>
  <r>
    <s v="ABC Advertiser"/>
    <x v="2"/>
    <s v="ABC Advertiser:!728x90:!MOBILE:!:!MD-MD:!119400351"/>
    <n v="119400351"/>
    <x v="40"/>
    <n v="234"/>
    <n v="2"/>
    <n v="1.1700000000000002"/>
  </r>
  <r>
    <s v="ABC Advertiser"/>
    <x v="3"/>
    <s v="ABC Advertiser:!728x90:!MOBILETAB:!jfh92jff:!RM:!119400377"/>
    <n v="119400377"/>
    <x v="40"/>
    <n v="40350"/>
    <n v="413"/>
    <n v="201.75"/>
  </r>
  <r>
    <s v="ABC Advertiser"/>
    <x v="0"/>
    <s v="ABC Advertiser:!300x250:!MOBILE:!:!MD-MD:!119400349"/>
    <n v="119400349"/>
    <x v="41"/>
    <n v="914"/>
    <n v="9"/>
    <n v="4.57"/>
  </r>
  <r>
    <s v="ABC Advertiser"/>
    <x v="1"/>
    <s v="ABC Advertiser:!320x50:!MOBILE:!:!MD-MD:!119400350"/>
    <n v="119400350"/>
    <x v="41"/>
    <n v="10776"/>
    <n v="66"/>
    <n v="53.879999999999995"/>
  </r>
  <r>
    <s v="ABC Advertiser"/>
    <x v="2"/>
    <s v="ABC Advertiser:!728x90:!MOBILE:!:!MD-MD:!119400351"/>
    <n v="119400351"/>
    <x v="41"/>
    <n v="301"/>
    <n v="2"/>
    <n v="1.5049999999999999"/>
  </r>
  <r>
    <s v="ABC Advertiser"/>
    <x v="3"/>
    <s v="ABC Advertiser:!728x90:!MOBILETAB:!jfh92jff:!RM:!119400377"/>
    <n v="119400377"/>
    <x v="41"/>
    <n v="67793"/>
    <n v="947"/>
    <n v="338.96500000000003"/>
  </r>
  <r>
    <s v="ABC Advertiser"/>
    <x v="0"/>
    <s v="ABC Advertiser:!300x250:!MOBILE:!:!MD-MD:!119400349"/>
    <n v="119400349"/>
    <x v="42"/>
    <n v="1038"/>
    <n v="10"/>
    <n v="5.19"/>
  </r>
  <r>
    <s v="ABC Advertiser"/>
    <x v="1"/>
    <s v="ABC Advertiser:!320x50:!MOBILE:!:!MD-MD:!119400350"/>
    <n v="119400350"/>
    <x v="42"/>
    <n v="10570"/>
    <n v="104"/>
    <n v="52.85"/>
  </r>
  <r>
    <s v="ABC Advertiser"/>
    <x v="2"/>
    <s v="ABC Advertiser:!728x90:!MOBILE:!:!MD-MD:!119400351"/>
    <n v="119400351"/>
    <x v="42"/>
    <n v="405"/>
    <n v="3"/>
    <n v="2.0250000000000004"/>
  </r>
  <r>
    <s v="ABC Advertiser"/>
    <x v="3"/>
    <s v="ABC Advertiser:!728x90:!MOBILETAB:!jfh92jff:!RM:!119400377"/>
    <n v="119400377"/>
    <x v="42"/>
    <n v="68034"/>
    <n v="939"/>
    <n v="340.17"/>
  </r>
  <r>
    <s v="ABC Advertiser"/>
    <x v="0"/>
    <s v="ABC Advertiser:!300x250:!MOBILE:!:!MD-MD:!119400349"/>
    <n v="119400349"/>
    <x v="43"/>
    <n v="714"/>
    <n v="6"/>
    <n v="3.57"/>
  </r>
  <r>
    <s v="ABC Advertiser"/>
    <x v="1"/>
    <s v="ABC Advertiser:!320x50:!MOBILE:!:!MD-MD:!119400350"/>
    <n v="119400350"/>
    <x v="43"/>
    <n v="9715"/>
    <n v="99"/>
    <n v="48.575000000000003"/>
  </r>
  <r>
    <s v="ABC Advertiser"/>
    <x v="2"/>
    <s v="ABC Advertiser:!728x90:!MOBILE:!:!MD-MD:!119400351"/>
    <n v="119400351"/>
    <x v="43"/>
    <n v="1581"/>
    <n v="20"/>
    <n v="7.9049999999999994"/>
  </r>
  <r>
    <s v="ABC Advertiser"/>
    <x v="3"/>
    <s v="ABC Advertiser:!728x90:!MOBILETAB:!jfh92jff:!RM:!119400377"/>
    <n v="119400377"/>
    <x v="43"/>
    <n v="68050"/>
    <n v="786"/>
    <n v="340.25"/>
  </r>
  <r>
    <s v="ABC Advertiser"/>
    <x v="0"/>
    <s v="ABC Advertiser:!300x250:!MOBILE:!:!MD-MD:!119400349"/>
    <n v="119400349"/>
    <x v="44"/>
    <n v="332"/>
    <n v="0"/>
    <n v="1.6600000000000001"/>
  </r>
  <r>
    <s v="ABC Advertiser"/>
    <x v="1"/>
    <s v="ABC Advertiser:!320x50:!MOBILE:!:!MD-MD:!119400350"/>
    <n v="119400350"/>
    <x v="44"/>
    <n v="10234"/>
    <n v="105"/>
    <n v="51.17"/>
  </r>
  <r>
    <s v="ABC Advertiser"/>
    <x v="2"/>
    <s v="ABC Advertiser:!728x90:!MOBILE:!:!MD-MD:!119400351"/>
    <n v="119400351"/>
    <x v="44"/>
    <n v="1436"/>
    <n v="16"/>
    <n v="7.18"/>
  </r>
  <r>
    <s v="ABC Advertiser"/>
    <x v="3"/>
    <s v="ABC Advertiser:!728x90:!MOBILETAB:!jfh92jff:!RM:!119400377"/>
    <n v="119400377"/>
    <x v="44"/>
    <n v="67998"/>
    <n v="738"/>
    <n v="339.99"/>
  </r>
  <r>
    <s v="ABC Advertiser"/>
    <x v="0"/>
    <s v="ABC Advertiser:!300x250:!MOBILE:!:!MD-MD:!119400349"/>
    <n v="119400349"/>
    <x v="45"/>
    <n v="239"/>
    <n v="2"/>
    <n v="1.1949999999999998"/>
  </r>
  <r>
    <s v="ABC Advertiser"/>
    <x v="1"/>
    <s v="ABC Advertiser:!320x50:!MOBILE:!:!MD-MD:!119400350"/>
    <n v="119400350"/>
    <x v="45"/>
    <n v="10481"/>
    <n v="182"/>
    <n v="52.405000000000001"/>
  </r>
  <r>
    <s v="ABC Advertiser"/>
    <x v="2"/>
    <s v="ABC Advertiser:!728x90:!MOBILE:!:!MD-MD:!119400351"/>
    <n v="119400351"/>
    <x v="45"/>
    <n v="1287"/>
    <n v="19"/>
    <n v="6.4349999999999996"/>
  </r>
  <r>
    <s v="ABC Advertiser"/>
    <x v="3"/>
    <s v="ABC Advertiser:!728x90:!MOBILETAB:!jfh92jff:!RM:!119400377"/>
    <n v="119400377"/>
    <x v="45"/>
    <n v="68104"/>
    <n v="817"/>
    <n v="340.52"/>
  </r>
  <r>
    <s v="ABC Advertiser"/>
    <x v="0"/>
    <s v="ABC Advertiser:!300x250:!MOBILE:!:!MD-MD:!119400349"/>
    <n v="119400349"/>
    <x v="46"/>
    <n v="506"/>
    <n v="3"/>
    <n v="2.5300000000000002"/>
  </r>
  <r>
    <s v="ABC Advertiser"/>
    <x v="1"/>
    <s v="ABC Advertiser:!320x50:!MOBILE:!:!MD-MD:!119400350"/>
    <n v="119400350"/>
    <x v="46"/>
    <n v="9608"/>
    <n v="96"/>
    <n v="48.040000000000006"/>
  </r>
  <r>
    <s v="ABC Advertiser"/>
    <x v="2"/>
    <s v="ABC Advertiser:!728x90:!MOBILE:!:!MD-MD:!119400351"/>
    <n v="119400351"/>
    <x v="46"/>
    <n v="1885"/>
    <n v="20"/>
    <n v="9.4250000000000007"/>
  </r>
  <r>
    <s v="ABC Advertiser"/>
    <x v="3"/>
    <s v="ABC Advertiser:!728x90:!MOBILETAB:!jfh92jff:!RM:!119400377"/>
    <n v="119400377"/>
    <x v="46"/>
    <n v="68000"/>
    <n v="722"/>
    <n v="340"/>
  </r>
  <r>
    <s v="ABC Advertiser"/>
    <x v="0"/>
    <s v="ABC Advertiser:!300x250:!MOBILE:!:!MD-MD:!119400349"/>
    <n v="119400349"/>
    <x v="47"/>
    <n v="434"/>
    <n v="1"/>
    <n v="2.17"/>
  </r>
  <r>
    <s v="ABC Advertiser"/>
    <x v="1"/>
    <s v="ABC Advertiser:!320x50:!MOBILE:!:!MD-MD:!119400350"/>
    <n v="119400350"/>
    <x v="47"/>
    <n v="10006"/>
    <n v="108"/>
    <n v="50.03"/>
  </r>
  <r>
    <s v="ABC Advertiser"/>
    <x v="2"/>
    <s v="ABC Advertiser:!728x90:!MOBILE:!:!MD-MD:!119400351"/>
    <n v="119400351"/>
    <x v="47"/>
    <n v="1536"/>
    <n v="17"/>
    <n v="7.68"/>
  </r>
  <r>
    <s v="ABC Advertiser"/>
    <x v="3"/>
    <s v="ABC Advertiser:!728x90:!MOBILETAB:!jfh92jff:!RM:!119400377"/>
    <n v="119400377"/>
    <x v="47"/>
    <n v="67990"/>
    <n v="740"/>
    <n v="339.95"/>
  </r>
  <r>
    <s v="ABC Advertiser"/>
    <x v="0"/>
    <s v="ABC Advertiser:!300x250:!MOBILE:!:!MD-MD:!119400349"/>
    <n v="119400349"/>
    <x v="48"/>
    <n v="462"/>
    <n v="0"/>
    <n v="2.31"/>
  </r>
  <r>
    <s v="ABC Advertiser"/>
    <x v="1"/>
    <s v="ABC Advertiser:!320x50:!MOBILE:!:!MD-MD:!119400350"/>
    <n v="119400350"/>
    <x v="48"/>
    <n v="10221"/>
    <n v="81"/>
    <n v="51.105000000000004"/>
  </r>
  <r>
    <s v="ABC Advertiser"/>
    <x v="2"/>
    <s v="ABC Advertiser:!728x90:!MOBILE:!:!MD-MD:!119400351"/>
    <n v="119400351"/>
    <x v="48"/>
    <n v="1363"/>
    <n v="9"/>
    <n v="6.8149999999999995"/>
  </r>
  <r>
    <s v="ABC Advertiser"/>
    <x v="3"/>
    <s v="ABC Advertiser:!728x90:!MOBILETAB:!jfh92jff:!RM:!119400377"/>
    <n v="119400377"/>
    <x v="48"/>
    <n v="68031"/>
    <n v="959"/>
    <n v="340.15500000000003"/>
  </r>
  <r>
    <s v="ABC Advertiser"/>
    <x v="0"/>
    <s v="ABC Advertiser:!300x250:!MOBILE:!:!MD-MD:!119400349"/>
    <n v="119400349"/>
    <x v="49"/>
    <n v="448"/>
    <n v="0"/>
    <n v="2.2400000000000002"/>
  </r>
  <r>
    <s v="ABC Advertiser"/>
    <x v="1"/>
    <s v="ABC Advertiser:!320x50:!MOBILE:!:!MD-MD:!119400350"/>
    <n v="119400350"/>
    <x v="49"/>
    <n v="8240"/>
    <n v="79"/>
    <n v="41.2"/>
  </r>
  <r>
    <s v="ABC Advertiser"/>
    <x v="2"/>
    <s v="ABC Advertiser:!728x90:!MOBILE:!:!MD-MD:!119400351"/>
    <n v="119400351"/>
    <x v="49"/>
    <n v="1315"/>
    <n v="20"/>
    <n v="6.5749999999999993"/>
  </r>
  <r>
    <s v="ABC Advertiser"/>
    <x v="3"/>
    <s v="ABC Advertiser:!728x90:!MOBILETAB:!jfh92jff:!RM:!119400377"/>
    <n v="119400377"/>
    <x v="49"/>
    <n v="67981"/>
    <n v="755"/>
    <n v="339.90499999999997"/>
  </r>
  <r>
    <s v="ABC Advertiser"/>
    <x v="0"/>
    <s v="ABC Advertiser:!300x250:!MOBILE:!:!MD-MD:!119400349"/>
    <n v="119400349"/>
    <x v="50"/>
    <n v="455"/>
    <n v="0"/>
    <n v="2.2749999999999999"/>
  </r>
  <r>
    <s v="ABC Advertiser"/>
    <x v="1"/>
    <s v="ABC Advertiser:!320x50:!MOBILE:!:!MD-MD:!119400350"/>
    <n v="119400350"/>
    <x v="50"/>
    <n v="9214"/>
    <n v="152"/>
    <n v="46.07"/>
  </r>
  <r>
    <s v="ABC Advertiser"/>
    <x v="2"/>
    <s v="ABC Advertiser:!728x90:!MOBILE:!:!MD-MD:!119400351"/>
    <n v="119400351"/>
    <x v="50"/>
    <n v="331"/>
    <n v="5"/>
    <n v="1.655"/>
  </r>
  <r>
    <s v="ABC Advertiser"/>
    <x v="3"/>
    <s v="ABC Advertiser:!728x90:!MOBILETAB:!jfh92jff:!RM:!119400377"/>
    <n v="119400377"/>
    <x v="50"/>
    <n v="68003"/>
    <n v="683"/>
    <n v="340.01499999999999"/>
  </r>
  <r>
    <s v="ABC Advertiser"/>
    <x v="0"/>
    <s v="ABC Advertiser:!300x250:!MOBILE:!:!MD-MD:!119400349"/>
    <n v="119400349"/>
    <x v="51"/>
    <n v="389"/>
    <n v="0"/>
    <n v="1.9450000000000001"/>
  </r>
  <r>
    <s v="ABC Advertiser"/>
    <x v="1"/>
    <s v="ABC Advertiser:!320x50:!MOBILE:!:!MD-MD:!119400350"/>
    <n v="119400350"/>
    <x v="51"/>
    <n v="8308"/>
    <n v="123"/>
    <n v="41.54"/>
  </r>
  <r>
    <s v="ABC Advertiser"/>
    <x v="2"/>
    <s v="ABC Advertiser:!728x90:!MOBILE:!:!MD-MD:!119400351"/>
    <n v="119400351"/>
    <x v="51"/>
    <n v="1306"/>
    <n v="13"/>
    <n v="6.53"/>
  </r>
  <r>
    <s v="ABC Advertiser"/>
    <x v="3"/>
    <s v="ABC Advertiser:!728x90:!MOBILETAB:!jfh92jff:!RM:!119400377"/>
    <n v="119400377"/>
    <x v="51"/>
    <n v="67991"/>
    <n v="625"/>
    <n v="339.95499999999998"/>
  </r>
  <r>
    <s v="ABC Advertiser"/>
    <x v="0"/>
    <s v="ABC Advertiser:!300x250:!MOBILE:!:!MD-MD:!119400349"/>
    <n v="119400349"/>
    <x v="52"/>
    <n v="310"/>
    <n v="0"/>
    <n v="1.55"/>
  </r>
  <r>
    <s v="ABC Advertiser"/>
    <x v="1"/>
    <s v="ABC Advertiser:!320x50:!MOBILE:!:!MD-MD:!119400350"/>
    <n v="119400350"/>
    <x v="52"/>
    <n v="8115"/>
    <n v="124"/>
    <n v="40.575000000000003"/>
  </r>
  <r>
    <s v="ABC Advertiser"/>
    <x v="2"/>
    <s v="ABC Advertiser:!728x90:!MOBILE:!:!MD-MD:!119400351"/>
    <n v="119400351"/>
    <x v="52"/>
    <n v="1577"/>
    <n v="16"/>
    <n v="7.8849999999999998"/>
  </r>
  <r>
    <s v="ABC Advertiser"/>
    <x v="3"/>
    <s v="ABC Advertiser:!728x90:!MOBILETAB:!jfh92jff:!RM:!119400377"/>
    <n v="119400377"/>
    <x v="52"/>
    <n v="68019"/>
    <n v="554"/>
    <n v="340.09500000000003"/>
  </r>
  <r>
    <s v="ABC Advertiser"/>
    <x v="0"/>
    <s v="ABC Advertiser:!300x250:!MOBILE:!:!MD-MD:!119400349"/>
    <n v="119400349"/>
    <x v="53"/>
    <n v="521"/>
    <n v="1"/>
    <n v="2.605"/>
  </r>
  <r>
    <s v="ABC Advertiser"/>
    <x v="1"/>
    <s v="ABC Advertiser:!320x50:!MOBILE:!:!MD-MD:!119400350"/>
    <n v="119400350"/>
    <x v="53"/>
    <n v="8247"/>
    <n v="151"/>
    <n v="41.234999999999999"/>
  </r>
  <r>
    <s v="ABC Advertiser"/>
    <x v="2"/>
    <s v="ABC Advertiser:!728x90:!MOBILE:!:!MD-MD:!119400351"/>
    <n v="119400351"/>
    <x v="53"/>
    <n v="1235"/>
    <n v="13"/>
    <n v="6.1750000000000007"/>
  </r>
  <r>
    <s v="ABC Advertiser"/>
    <x v="3"/>
    <s v="ABC Advertiser:!728x90:!MOBILETAB:!jfh92jff:!RM:!119400377"/>
    <n v="119400377"/>
    <x v="53"/>
    <n v="67998"/>
    <n v="512"/>
    <n v="339.99"/>
  </r>
  <r>
    <s v="ABC Advertiser"/>
    <x v="0"/>
    <s v="ABC Advertiser:!300x250:!MOBILE:!:!MD-MD:!119400349"/>
    <n v="119400349"/>
    <x v="54"/>
    <n v="904"/>
    <n v="4"/>
    <n v="4.5200000000000005"/>
  </r>
  <r>
    <s v="ABC Advertiser"/>
    <x v="1"/>
    <s v="ABC Advertiser:!320x50:!MOBILE:!:!MD-MD:!119400350"/>
    <n v="119400350"/>
    <x v="54"/>
    <n v="7904"/>
    <n v="106"/>
    <n v="39.519999999999996"/>
  </r>
  <r>
    <s v="ABC Advertiser"/>
    <x v="2"/>
    <s v="ABC Advertiser:!728x90:!MOBILE:!:!MD-MD:!119400351"/>
    <n v="119400351"/>
    <x v="54"/>
    <n v="1293"/>
    <n v="13"/>
    <n v="6.4649999999999999"/>
  </r>
  <r>
    <s v="ABC Advertiser"/>
    <x v="3"/>
    <s v="ABC Advertiser:!728x90:!MOBILETAB:!jfh92jff:!RM:!119400377"/>
    <n v="119400377"/>
    <x v="54"/>
    <n v="69488"/>
    <n v="635"/>
    <n v="347.44"/>
  </r>
  <r>
    <s v="ABC Advertiser"/>
    <x v="0"/>
    <s v="ABC Advertiser:!300x250:!MOBILE:!:!MD-MD:!119400349"/>
    <n v="119400349"/>
    <x v="55"/>
    <n v="1427"/>
    <n v="15"/>
    <n v="7.1349999999999998"/>
  </r>
  <r>
    <s v="ABC Advertiser"/>
    <x v="1"/>
    <s v="ABC Advertiser:!320x50:!MOBILE:!:!MD-MD:!119400350"/>
    <n v="119400350"/>
    <x v="55"/>
    <n v="7713"/>
    <n v="90"/>
    <n v="38.564999999999998"/>
  </r>
  <r>
    <s v="ABC Advertiser"/>
    <x v="2"/>
    <s v="ABC Advertiser:!728x90:!MOBILE:!:!MD-MD:!119400351"/>
    <n v="119400351"/>
    <x v="55"/>
    <n v="960"/>
    <n v="12"/>
    <n v="4.8"/>
  </r>
  <r>
    <s v="ABC Advertiser"/>
    <x v="3"/>
    <s v="ABC Advertiser:!728x90:!MOBILETAB:!jfh92jff:!RM:!119400377"/>
    <n v="119400377"/>
    <x v="55"/>
    <n v="69477"/>
    <n v="731"/>
    <n v="347.38499999999999"/>
  </r>
  <r>
    <s v="ABC Advertiser"/>
    <x v="0"/>
    <s v="ABC Advertiser:!300x250:!MOBILE:!:!MD-MD:!119400349"/>
    <n v="119400349"/>
    <x v="56"/>
    <n v="1792"/>
    <n v="7"/>
    <n v="8.9600000000000009"/>
  </r>
  <r>
    <s v="ABC Advertiser"/>
    <x v="1"/>
    <s v="ABC Advertiser:!320x50:!MOBILE:!:!MD-MD:!119400350"/>
    <n v="119400350"/>
    <x v="56"/>
    <n v="7917"/>
    <n v="89"/>
    <n v="39.585000000000001"/>
  </r>
  <r>
    <s v="ABC Advertiser"/>
    <x v="2"/>
    <s v="ABC Advertiser:!728x90:!MOBILE:!:!MD-MD:!119400351"/>
    <n v="119400351"/>
    <x v="56"/>
    <n v="392"/>
    <n v="1"/>
    <n v="1.96"/>
  </r>
  <r>
    <s v="ABC Advertiser"/>
    <x v="3"/>
    <s v="ABC Advertiser:!728x90:!MOBILETAB:!jfh92jff:!RM:!119400377"/>
    <n v="119400377"/>
    <x v="56"/>
    <n v="69474"/>
    <n v="886"/>
    <n v="347.37"/>
  </r>
  <r>
    <s v="ABC Advertiser"/>
    <x v="0"/>
    <s v="ABC Advertiser:!300x250:!MOBILE:!:!MD-MD:!119400349"/>
    <n v="119400349"/>
    <x v="57"/>
    <n v="953"/>
    <n v="10"/>
    <n v="4.7649999999999997"/>
  </r>
  <r>
    <s v="ABC Advertiser"/>
    <x v="1"/>
    <s v="ABC Advertiser:!320x50:!MOBILE:!:!MD-MD:!119400350"/>
    <n v="119400350"/>
    <x v="57"/>
    <n v="8974"/>
    <n v="97"/>
    <n v="44.870000000000005"/>
  </r>
  <r>
    <s v="ABC Advertiser"/>
    <x v="2"/>
    <s v="ABC Advertiser:!728x90:!MOBILE:!:!MD-MD:!119400351"/>
    <n v="119400351"/>
    <x v="57"/>
    <n v="175"/>
    <n v="0"/>
    <n v="0.875"/>
  </r>
  <r>
    <s v="ABC Advertiser"/>
    <x v="3"/>
    <s v="ABC Advertiser:!728x90:!MOBILETAB:!jfh92jff:!RM:!119400377"/>
    <n v="119400377"/>
    <x v="57"/>
    <n v="69469"/>
    <n v="961"/>
    <n v="347.34499999999997"/>
  </r>
  <r>
    <s v="ABC Advertiser"/>
    <x v="0"/>
    <s v="ABC Advertiser:!300x250:!MOBILE:!:!MD-MD:!119400349"/>
    <n v="119400349"/>
    <x v="58"/>
    <n v="290"/>
    <n v="1"/>
    <n v="1.45"/>
  </r>
  <r>
    <s v="ABC Advertiser"/>
    <x v="1"/>
    <s v="ABC Advertiser:!320x50:!MOBILE:!:!MD-MD:!119400350"/>
    <n v="119400350"/>
    <x v="58"/>
    <n v="9651"/>
    <n v="175"/>
    <n v="48.254999999999995"/>
  </r>
  <r>
    <s v="ABC Advertiser"/>
    <x v="2"/>
    <s v="ABC Advertiser:!728x90:!MOBILE:!:!MD-MD:!119400351"/>
    <n v="119400351"/>
    <x v="58"/>
    <n v="161"/>
    <n v="0"/>
    <n v="0.80500000000000005"/>
  </r>
  <r>
    <s v="ABC Advertiser"/>
    <x v="3"/>
    <s v="ABC Advertiser:!728x90:!MOBILETAB:!jfh92jff:!RM:!119400377"/>
    <n v="119400377"/>
    <x v="58"/>
    <n v="69496"/>
    <n v="1060"/>
    <n v="347.47999999999996"/>
  </r>
  <r>
    <s v="ABC Advertiser"/>
    <x v="0"/>
    <s v="ABC Advertiser:!300x250:!MOBILE:!:!MD-MD:!119400349"/>
    <n v="119400349"/>
    <x v="59"/>
    <n v="849"/>
    <n v="5"/>
    <n v="4.2450000000000001"/>
  </r>
  <r>
    <s v="ABC Advertiser"/>
    <x v="1"/>
    <s v="ABC Advertiser:!320x50:!MOBILE:!:!MD-MD:!119400350"/>
    <n v="119400350"/>
    <x v="59"/>
    <n v="8717"/>
    <n v="117"/>
    <n v="43.585000000000001"/>
  </r>
  <r>
    <s v="ABC Advertiser"/>
    <x v="2"/>
    <s v="ABC Advertiser:!728x90:!MOBILE:!:!MD-MD:!119400351"/>
    <n v="119400351"/>
    <x v="59"/>
    <n v="535"/>
    <n v="3"/>
    <n v="2.6750000000000003"/>
  </r>
  <r>
    <s v="ABC Advertiser"/>
    <x v="3"/>
    <s v="ABC Advertiser:!728x90:!MOBILETAB:!jfh92jff:!RM:!119400377"/>
    <n v="119400377"/>
    <x v="59"/>
    <n v="69526"/>
    <n v="1187"/>
    <n v="347.63"/>
  </r>
  <r>
    <s v="ABC Advertiser"/>
    <x v="0"/>
    <s v="ABC Advertiser:!300x250:!MOBILE:!:!MD-MD:!119400349"/>
    <n v="119400349"/>
    <x v="60"/>
    <n v="1118"/>
    <n v="8"/>
    <n v="5.5900000000000007"/>
  </r>
  <r>
    <s v="ABC Advertiser"/>
    <x v="1"/>
    <s v="ABC Advertiser:!320x50:!MOBILE:!:!MD-MD:!119400350"/>
    <n v="119400350"/>
    <x v="60"/>
    <n v="8439"/>
    <n v="102"/>
    <n v="42.195"/>
  </r>
  <r>
    <s v="ABC Advertiser"/>
    <x v="2"/>
    <s v="ABC Advertiser:!728x90:!MOBILE:!:!MD-MD:!119400351"/>
    <n v="119400351"/>
    <x v="60"/>
    <n v="548"/>
    <n v="1"/>
    <n v="2.74"/>
  </r>
  <r>
    <s v="ABC Advertiser"/>
    <x v="3"/>
    <s v="ABC Advertiser:!728x90:!MOBILETAB:!jfh92jff:!RM:!119400377"/>
    <n v="119400377"/>
    <x v="60"/>
    <n v="69507"/>
    <n v="1073"/>
    <n v="347.53500000000003"/>
  </r>
  <r>
    <s v="ABC Advertiser"/>
    <x v="0"/>
    <s v="ABC Advertiser:!300x250:!MOBILE:!:!MD-MD:!119400349"/>
    <n v="119400349"/>
    <x v="61"/>
    <n v="1290"/>
    <n v="5"/>
    <n v="6.45"/>
  </r>
  <r>
    <s v="ABC Advertiser"/>
    <x v="1"/>
    <s v="ABC Advertiser:!320x50:!MOBILE:!:!MD-MD:!119400350"/>
    <n v="119400350"/>
    <x v="61"/>
    <n v="8394"/>
    <n v="70"/>
    <n v="41.97"/>
  </r>
  <r>
    <s v="ABC Advertiser"/>
    <x v="2"/>
    <s v="ABC Advertiser:!728x90:!MOBILE:!:!MD-MD:!119400351"/>
    <n v="119400351"/>
    <x v="61"/>
    <n v="423"/>
    <n v="1"/>
    <n v="2.1149999999999998"/>
  </r>
  <r>
    <s v="ABC Advertiser"/>
    <x v="3"/>
    <s v="ABC Advertiser:!728x90:!MOBILETAB:!jfh92jff:!RM:!119400377"/>
    <n v="119400377"/>
    <x v="61"/>
    <n v="69507"/>
    <n v="1096"/>
    <n v="347.53500000000003"/>
  </r>
  <r>
    <s v="ABC Advertiser"/>
    <x v="0"/>
    <s v="ABC Advertiser:!300x250:!MOBILE:!:!MD-MD:!119400349"/>
    <n v="119400349"/>
    <x v="62"/>
    <n v="688"/>
    <n v="6"/>
    <n v="3.4399999999999995"/>
  </r>
  <r>
    <s v="ABC Advertiser"/>
    <x v="1"/>
    <s v="ABC Advertiser:!320x50:!MOBILE:!:!MD-MD:!119400350"/>
    <n v="119400350"/>
    <x v="62"/>
    <n v="8705"/>
    <n v="39"/>
    <n v="43.524999999999999"/>
  </r>
  <r>
    <s v="ABC Advertiser"/>
    <x v="2"/>
    <s v="ABC Advertiser:!728x90:!MOBILE:!:!MD-MD:!119400351"/>
    <n v="119400351"/>
    <x v="62"/>
    <n v="707"/>
    <n v="8"/>
    <n v="3.5349999999999997"/>
  </r>
  <r>
    <s v="ABC Advertiser"/>
    <x v="3"/>
    <s v="ABC Advertiser:!728x90:!MOBILETAB:!jfh92jff:!RM:!119400377"/>
    <n v="119400377"/>
    <x v="62"/>
    <n v="69490"/>
    <n v="977"/>
    <n v="347.45"/>
  </r>
  <r>
    <s v="ABC Advertiser"/>
    <x v="0"/>
    <s v="ABC Advertiser:!300x250:!MOBILE:!:!MD-MD:!119400349"/>
    <n v="119400349"/>
    <x v="63"/>
    <n v="984"/>
    <n v="4"/>
    <n v="4.92"/>
  </r>
  <r>
    <s v="ABC Advertiser"/>
    <x v="1"/>
    <s v="ABC Advertiser:!320x50:!MOBILE:!:!MD-MD:!119400350"/>
    <n v="119400350"/>
    <x v="63"/>
    <n v="8369"/>
    <n v="25"/>
    <n v="41.844999999999999"/>
  </r>
  <r>
    <s v="ABC Advertiser"/>
    <x v="2"/>
    <s v="ABC Advertiser:!728x90:!MOBILE:!:!MD-MD:!119400351"/>
    <n v="119400351"/>
    <x v="63"/>
    <n v="747"/>
    <n v="2"/>
    <n v="3.7349999999999999"/>
  </r>
  <r>
    <s v="ABC Advertiser"/>
    <x v="3"/>
    <s v="ABC Advertiser:!728x90:!MOBILETAB:!jfh92jff:!RM:!119400377"/>
    <n v="119400377"/>
    <x v="63"/>
    <n v="41816"/>
    <n v="341"/>
    <n v="209.08"/>
  </r>
  <r>
    <s v="ABC Advertiser"/>
    <x v="0"/>
    <s v="ABC Advertiser:!300x250:!MOBILE:!:!MD-MD:!119400349"/>
    <n v="119400349"/>
    <x v="64"/>
    <n v="885"/>
    <n v="5"/>
    <n v="4.4249999999999998"/>
  </r>
  <r>
    <s v="ABC Advertiser"/>
    <x v="1"/>
    <s v="ABC Advertiser:!320x50:!MOBILE:!:!MD-MD:!119400350"/>
    <n v="119400350"/>
    <x v="64"/>
    <n v="8677"/>
    <n v="50"/>
    <n v="43.384999999999998"/>
  </r>
  <r>
    <s v="ABC Advertiser"/>
    <x v="2"/>
    <s v="ABC Advertiser:!728x90:!MOBILE:!:!MD-MD:!119400351"/>
    <n v="119400351"/>
    <x v="64"/>
    <n v="528"/>
    <n v="0"/>
    <n v="2.64"/>
  </r>
  <r>
    <s v="ABC Advertiser"/>
    <x v="3"/>
    <s v="ABC Advertiser:!728x90:!MOBILETAB:!jfh92jff:!RM:!119400377"/>
    <n v="119400377"/>
    <x v="64"/>
    <n v="69408"/>
    <n v="779"/>
    <n v="347.04"/>
  </r>
  <r>
    <s v="ABC Advertiser"/>
    <x v="0"/>
    <s v="ABC Advertiser:!300x250:!MOBILE:!:!MD-MD:!119400349_1933"/>
    <s v="119400349_1933"/>
    <x v="64"/>
    <n v="3"/>
    <n v="0"/>
    <n v="1.4999999999999999E-2"/>
  </r>
  <r>
    <s v="ABC Advertiser"/>
    <x v="0"/>
    <s v="ABC Advertiser:!300x250:!MOBILE:!:!MD-MD:!119400349"/>
    <n v="119400349"/>
    <x v="65"/>
    <n v="196"/>
    <n v="3"/>
    <n v="0.98"/>
  </r>
  <r>
    <s v="ABC Advertiser"/>
    <x v="1"/>
    <s v="ABC Advertiser:!320x50:!MOBILE:!:!MD-MD:!119400350"/>
    <n v="119400350"/>
    <x v="65"/>
    <n v="9348"/>
    <n v="29"/>
    <n v="46.74"/>
  </r>
  <r>
    <s v="ABC Advertiser"/>
    <x v="2"/>
    <s v="ABC Advertiser:!728x90:!MOBILE:!:!MD-MD:!119400351"/>
    <n v="119400351"/>
    <x v="65"/>
    <n v="562"/>
    <n v="5"/>
    <n v="2.8100000000000005"/>
  </r>
  <r>
    <s v="ABC Advertiser"/>
    <x v="3"/>
    <s v="ABC Advertiser:!728x90:!MOBILETAB:!jfh92jff:!RM:!119400377"/>
    <n v="119400377"/>
    <x v="65"/>
    <n v="69497"/>
    <n v="1132"/>
    <n v="347.48500000000001"/>
  </r>
  <r>
    <s v="ABC Advertiser"/>
    <x v="0"/>
    <s v="ABC Advertiser:!300x250:!MOBILE:!:!MD-MD:!119400349_1933"/>
    <s v="119400349_1933"/>
    <x v="65"/>
    <n v="139"/>
    <n v="1"/>
    <n v="0.69500000000000006"/>
  </r>
  <r>
    <s v="ABC Advertiser"/>
    <x v="0"/>
    <s v="ABC Advertiser:!300x250:!MOBILE:!:!MD-MD:!119400349"/>
    <n v="119400349"/>
    <x v="66"/>
    <n v="1707"/>
    <n v="25"/>
    <n v="8.5350000000000001"/>
  </r>
  <r>
    <s v="ABC Advertiser"/>
    <x v="1"/>
    <s v="ABC Advertiser:!320x50:!MOBILE:!:!MD-MD:!119400350"/>
    <n v="119400350"/>
    <x v="66"/>
    <n v="7591"/>
    <n v="34"/>
    <n v="37.954999999999998"/>
  </r>
  <r>
    <s v="ABC Advertiser"/>
    <x v="2"/>
    <s v="ABC Advertiser:!728x90:!MOBILE:!:!MD-MD:!119400351"/>
    <n v="119400351"/>
    <x v="66"/>
    <n v="802"/>
    <n v="8"/>
    <n v="4.01"/>
  </r>
  <r>
    <s v="ABC Advertiser"/>
    <x v="3"/>
    <s v="ABC Advertiser:!728x90:!MOBILETAB:!jfh92jff:!RM:!119400377"/>
    <n v="119400377"/>
    <x v="66"/>
    <n v="69509"/>
    <n v="1295"/>
    <n v="347.54500000000002"/>
  </r>
  <r>
    <s v="ABC Advertiser"/>
    <x v="0"/>
    <s v="ABC Advertiser:!300x250:!MOBILE:!:!MD-MD:!119400349_1933"/>
    <s v="119400349_1933"/>
    <x v="66"/>
    <n v="74"/>
    <n v="1"/>
    <n v="0.37"/>
  </r>
  <r>
    <s v="ABC Advertiser"/>
    <x v="0"/>
    <s v="ABC Advertiser:!300x250:!MOBILE:!:!MD-MD:!119400349"/>
    <n v="119400349"/>
    <x v="67"/>
    <n v="1947"/>
    <n v="15"/>
    <n v="9.7349999999999994"/>
  </r>
  <r>
    <s v="ABC Advertiser"/>
    <x v="1"/>
    <s v="ABC Advertiser:!320x50:!MOBILE:!:!MD-MD:!119400350"/>
    <n v="119400350"/>
    <x v="67"/>
    <n v="7232"/>
    <n v="28"/>
    <n v="36.160000000000004"/>
  </r>
  <r>
    <s v="ABC Advertiser"/>
    <x v="2"/>
    <s v="ABC Advertiser:!728x90:!MOBILE:!:!MD-MD:!119400351"/>
    <n v="119400351"/>
    <x v="67"/>
    <n v="921"/>
    <n v="6"/>
    <n v="4.6050000000000004"/>
  </r>
  <r>
    <s v="ABC Advertiser"/>
    <x v="3"/>
    <s v="ABC Advertiser:!728x90:!MOBILETAB:!jfh92jff:!RM:!119400377"/>
    <n v="119400377"/>
    <x v="67"/>
    <n v="69514"/>
    <n v="843"/>
    <n v="347.57"/>
  </r>
  <r>
    <s v="ABC Advertiser"/>
    <x v="0"/>
    <s v="ABC Advertiser:!300x250:!MOBILE:!:!MD-MD:!119400349_1933"/>
    <s v="119400349_1933"/>
    <x v="67"/>
    <n v="8"/>
    <n v="0"/>
    <n v="0.04"/>
  </r>
  <r>
    <s v="ABC Advertiser"/>
    <x v="0"/>
    <s v="ABC Advertiser:!300x250:!MOBILE:!:!MD-MD:!119400349"/>
    <n v="119400349"/>
    <x v="68"/>
    <n v="1651"/>
    <n v="18"/>
    <n v="8.2550000000000008"/>
  </r>
  <r>
    <s v="ABC Advertiser"/>
    <x v="1"/>
    <s v="ABC Advertiser:!320x50:!MOBILE:!:!MD-MD:!119400350"/>
    <n v="119400350"/>
    <x v="68"/>
    <n v="7279"/>
    <n v="32"/>
    <n v="36.394999999999996"/>
  </r>
  <r>
    <s v="ABC Advertiser"/>
    <x v="2"/>
    <s v="ABC Advertiser:!728x90:!MOBILE:!:!MD-MD:!119400351"/>
    <n v="119400351"/>
    <x v="68"/>
    <n v="1169"/>
    <n v="9"/>
    <n v="5.8450000000000006"/>
  </r>
  <r>
    <s v="ABC Advertiser"/>
    <x v="3"/>
    <s v="ABC Advertiser:!728x90:!MOBILETAB:!jfh92jff:!RM:!119400377"/>
    <n v="119400377"/>
    <x v="68"/>
    <n v="69491"/>
    <n v="738"/>
    <n v="347.45499999999998"/>
  </r>
  <r>
    <s v="ABC Advertiser"/>
    <x v="0"/>
    <s v="ABC Advertiser:!300x250:!MOBILE:!:!MD-MD:!119400349_1933"/>
    <s v="119400349_1933"/>
    <x v="68"/>
    <n v="10"/>
    <n v="0"/>
    <n v="0.05"/>
  </r>
  <r>
    <s v="ABC Advertiser"/>
    <x v="0"/>
    <s v="ABC Advertiser:!300x250:!MOBILE:!:!MD-MD:!119400349"/>
    <n v="119400349"/>
    <x v="69"/>
    <n v="901"/>
    <n v="2"/>
    <n v="4.5049999999999999"/>
  </r>
  <r>
    <s v="ABC Advertiser"/>
    <x v="1"/>
    <s v="ABC Advertiser:!320x50:!MOBILE:!:!MD-MD:!119400350"/>
    <n v="119400350"/>
    <x v="69"/>
    <n v="8293"/>
    <n v="51"/>
    <n v="41.464999999999996"/>
  </r>
  <r>
    <s v="ABC Advertiser"/>
    <x v="2"/>
    <s v="ABC Advertiser:!728x90:!MOBILE:!:!MD-MD:!119400351"/>
    <n v="119400351"/>
    <x v="69"/>
    <n v="906"/>
    <n v="17"/>
    <n v="4.53"/>
  </r>
  <r>
    <s v="ABC Advertiser"/>
    <x v="3"/>
    <s v="ABC Advertiser:!728x90:!MOBILETAB:!jfh92jff:!RM:!119400377"/>
    <n v="119400377"/>
    <x v="69"/>
    <n v="69471"/>
    <n v="773"/>
    <n v="347.35500000000002"/>
  </r>
  <r>
    <s v="ABC Advertiser"/>
    <x v="0"/>
    <s v="ABC Advertiser:!300x250:!MOBILE:!:!MD-MD:!119400349_1933"/>
    <s v="119400349_1933"/>
    <x v="69"/>
    <n v="3"/>
    <n v="0"/>
    <n v="1.4999999999999999E-2"/>
  </r>
  <r>
    <s v="ABC Advertiser"/>
    <x v="0"/>
    <s v="ABC Advertiser:!300x250:!MOBILE:!:!MD-MD:!119400349"/>
    <n v="119400349"/>
    <x v="70"/>
    <n v="2264"/>
    <n v="27"/>
    <n v="11.319999999999999"/>
  </r>
  <r>
    <s v="ABC Advertiser"/>
    <x v="1"/>
    <s v="ABC Advertiser:!320x50:!MOBILE:!:!MD-MD:!119400350"/>
    <n v="119400350"/>
    <x v="70"/>
    <n v="7157"/>
    <n v="68"/>
    <n v="35.784999999999997"/>
  </r>
  <r>
    <s v="ABC Advertiser"/>
    <x v="2"/>
    <s v="ABC Advertiser:!728x90:!MOBILE:!:!MD-MD:!119400351"/>
    <n v="119400351"/>
    <x v="70"/>
    <n v="647"/>
    <n v="12"/>
    <n v="3.2350000000000003"/>
  </r>
  <r>
    <s v="ABC Advertiser"/>
    <x v="3"/>
    <s v="ABC Advertiser:!728x90:!MOBILETAB:!jfh92jff:!RM:!119400377"/>
    <n v="119400377"/>
    <x v="70"/>
    <n v="69271"/>
    <n v="819"/>
    <n v="346.35500000000002"/>
  </r>
  <r>
    <s v="ABC Advertiser"/>
    <x v="0"/>
    <s v="ABC Advertiser:!300x250:!MOBILE:!:!MD-MD:!119400349_1933"/>
    <s v="119400349_1933"/>
    <x v="70"/>
    <n v="8"/>
    <n v="0"/>
    <n v="0.04"/>
  </r>
  <r>
    <s v="ABC Advertiser"/>
    <x v="0"/>
    <s v="ABC Advertiser:!300x250:!MOBILE:!:!MD-MD:!119400349"/>
    <n v="119400349"/>
    <x v="71"/>
    <n v="64"/>
    <n v="1"/>
    <n v="0.32"/>
  </r>
  <r>
    <s v="ABC Advertiser"/>
    <x v="1"/>
    <s v="ABC Advertiser:!320x50:!MOBILE:!:!MD-MD:!119400350"/>
    <n v="119400350"/>
    <x v="71"/>
    <n v="9435"/>
    <n v="207"/>
    <n v="47.175000000000004"/>
  </r>
  <r>
    <s v="ABC Advertiser"/>
    <x v="2"/>
    <s v="ABC Advertiser:!728x90:!MOBILE:!:!MD-MD:!119400351"/>
    <n v="119400351"/>
    <x v="71"/>
    <n v="598"/>
    <n v="11"/>
    <n v="2.9899999999999998"/>
  </r>
  <r>
    <s v="ABC Advertiser"/>
    <x v="3"/>
    <s v="ABC Advertiser:!728x90:!MOBILETAB:!jfh92jff:!RM:!119400377"/>
    <n v="119400377"/>
    <x v="71"/>
    <n v="69550"/>
    <n v="667"/>
    <n v="347.75"/>
  </r>
  <r>
    <s v="ABC Advertiser"/>
    <x v="0"/>
    <s v="ABC Advertiser:!300x250:!MOBILE:!:!MD-MD:!119400349_1933"/>
    <s v="119400349_1933"/>
    <x v="71"/>
    <n v="7"/>
    <n v="0"/>
    <n v="3.5000000000000003E-2"/>
  </r>
  <r>
    <s v="ABC Advertiser"/>
    <x v="0"/>
    <s v="ABC Advertiser:!300x250:!MOBILE:!:!MD-MD:!119400349"/>
    <n v="119400349"/>
    <x v="72"/>
    <n v="51"/>
    <n v="2"/>
    <n v="0.255"/>
  </r>
  <r>
    <s v="ABC Advertiser"/>
    <x v="1"/>
    <s v="ABC Advertiser:!320x50:!MOBILE:!:!MD-MD:!119400350"/>
    <n v="119400350"/>
    <x v="72"/>
    <n v="9607"/>
    <n v="76"/>
    <n v="48.034999999999997"/>
  </r>
  <r>
    <s v="ABC Advertiser"/>
    <x v="2"/>
    <s v="ABC Advertiser:!728x90:!MOBILE:!:!MD-MD:!119400351"/>
    <n v="119400351"/>
    <x v="72"/>
    <n v="437"/>
    <n v="5"/>
    <n v="2.1850000000000001"/>
  </r>
  <r>
    <s v="ABC Advertiser"/>
    <x v="3"/>
    <s v="ABC Advertiser:!728x90:!MOBILETAB:!jfh92jff:!RM:!119400377"/>
    <n v="119400377"/>
    <x v="72"/>
    <n v="69494"/>
    <n v="692"/>
    <n v="347.47"/>
  </r>
  <r>
    <s v="ABC Advertiser"/>
    <x v="0"/>
    <s v="ABC Advertiser:!300x250:!MOBILE:!:!MD-MD:!119400349_1933"/>
    <s v="119400349_1933"/>
    <x v="72"/>
    <n v="1"/>
    <n v="0"/>
    <n v="5.0000000000000001E-3"/>
  </r>
  <r>
    <s v="ABC Advertiser"/>
    <x v="0"/>
    <s v="ABC Advertiser:!300x250:!MOBILE:!:!MD-MD:!119400349"/>
    <n v="119400349"/>
    <x v="73"/>
    <n v="227"/>
    <n v="3"/>
    <n v="1.135"/>
  </r>
  <r>
    <s v="ABC Advertiser"/>
    <x v="1"/>
    <s v="ABC Advertiser:!320x50:!MOBILE:!:!MD-MD:!119400350"/>
    <n v="119400350"/>
    <x v="73"/>
    <n v="9453"/>
    <n v="42"/>
    <n v="47.265000000000001"/>
  </r>
  <r>
    <s v="ABC Advertiser"/>
    <x v="2"/>
    <s v="ABC Advertiser:!728x90:!MOBILE:!:!MD-MD:!119400351"/>
    <n v="119400351"/>
    <x v="73"/>
    <n v="411"/>
    <n v="0"/>
    <n v="2.0549999999999997"/>
  </r>
  <r>
    <s v="ABC Advertiser"/>
    <x v="3"/>
    <s v="ABC Advertiser:!728x90:!MOBILETAB:!jfh92jff:!RM:!119400377"/>
    <n v="119400377"/>
    <x v="73"/>
    <n v="69497"/>
    <n v="921"/>
    <n v="347.48500000000001"/>
  </r>
  <r>
    <s v="ABC Advertiser"/>
    <x v="0"/>
    <s v="ABC Advertiser:!300x250:!MOBILE:!:!MD-MD:!119400349"/>
    <n v="119400349"/>
    <x v="74"/>
    <n v="2330"/>
    <n v="16"/>
    <n v="11.65"/>
  </r>
  <r>
    <s v="ABC Advertiser"/>
    <x v="1"/>
    <s v="ABC Advertiser:!320x50:!MOBILE:!:!MD-MD:!119400350"/>
    <n v="119400350"/>
    <x v="74"/>
    <n v="8456"/>
    <n v="79"/>
    <n v="42.28"/>
  </r>
  <r>
    <s v="ABC Advertiser"/>
    <x v="2"/>
    <s v="ABC Advertiser:!728x90:!MOBILE:!:!MD-MD:!119400351"/>
    <n v="119400351"/>
    <x v="74"/>
    <n v="509"/>
    <n v="1"/>
    <n v="2.5449999999999999"/>
  </r>
  <r>
    <s v="ABC Advertiser"/>
    <x v="3"/>
    <s v="ABC Advertiser:!728x90:!MOBILETAB:!jfh92jff:!RM:!119400377"/>
    <n v="119400377"/>
    <x v="74"/>
    <n v="69461"/>
    <n v="843"/>
    <n v="347.30500000000001"/>
  </r>
  <r>
    <s v="ABC Advertiser"/>
    <x v="0"/>
    <s v="ABC Advertiser:!300x250:!MOBILE:!:!MD-MD:!119400349"/>
    <n v="119400349"/>
    <x v="75"/>
    <n v="1826"/>
    <n v="13"/>
    <n v="9.1300000000000008"/>
  </r>
  <r>
    <s v="ABC Advertiser"/>
    <x v="1"/>
    <s v="ABC Advertiser:!320x50:!MOBILE:!:!MD-MD:!119400350"/>
    <n v="119400350"/>
    <x v="75"/>
    <n v="9303"/>
    <n v="61"/>
    <n v="46.515000000000001"/>
  </r>
  <r>
    <s v="ABC Advertiser"/>
    <x v="2"/>
    <s v="ABC Advertiser:!728x90:!MOBILE:!:!MD-MD:!119400351"/>
    <n v="119400351"/>
    <x v="75"/>
    <n v="168"/>
    <n v="1"/>
    <n v="0.84000000000000008"/>
  </r>
  <r>
    <s v="ABC Advertiser"/>
    <x v="3"/>
    <s v="ABC Advertiser:!728x90:!MOBILETAB:!jfh92jff:!RM:!119400377"/>
    <n v="119400377"/>
    <x v="75"/>
    <n v="69521"/>
    <n v="452"/>
    <n v="347.60500000000002"/>
  </r>
  <r>
    <s v="ABC Advertiser"/>
    <x v="0"/>
    <s v="ABC Advertiser:!300x250:!MOBILE:!:!MD-MD:!119400349"/>
    <n v="119400349"/>
    <x v="76"/>
    <n v="1758"/>
    <n v="8"/>
    <n v="8.7899999999999991"/>
  </r>
  <r>
    <s v="ABC Advertiser"/>
    <x v="1"/>
    <s v="ABC Advertiser:!320x50:!MOBILE:!:!MD-MD:!119400350"/>
    <n v="119400350"/>
    <x v="76"/>
    <n v="9518"/>
    <n v="73"/>
    <n v="47.59"/>
  </r>
  <r>
    <s v="ABC Advertiser"/>
    <x v="2"/>
    <s v="ABC Advertiser:!728x90:!MOBILE:!:!MD-MD:!119400351"/>
    <n v="119400351"/>
    <x v="76"/>
    <n v="20"/>
    <n v="0"/>
    <n v="0.1"/>
  </r>
  <r>
    <s v="ABC Advertiser"/>
    <x v="3"/>
    <s v="ABC Advertiser:!728x90:!MOBILETAB:!jfh92jff:!RM:!119400377"/>
    <n v="119400377"/>
    <x v="76"/>
    <n v="69387"/>
    <n v="617"/>
    <n v="346.935"/>
  </r>
  <r>
    <s v="ABC Advertiser"/>
    <x v="0"/>
    <s v="ABC Advertiser:!300x250:!MOBILE:!:!MD-MD:!119400349"/>
    <n v="119400349"/>
    <x v="77"/>
    <n v="1369"/>
    <n v="7"/>
    <n v="6.8449999999999998"/>
  </r>
  <r>
    <s v="ABC Advertiser"/>
    <x v="1"/>
    <s v="ABC Advertiser:!320x50:!MOBILE:!:!MD-MD:!119400350"/>
    <n v="119400350"/>
    <x v="77"/>
    <n v="10304"/>
    <n v="101"/>
    <n v="51.52"/>
  </r>
  <r>
    <s v="ABC Advertiser"/>
    <x v="2"/>
    <s v="ABC Advertiser:!728x90:!MOBILE:!:!MD-MD:!119400351"/>
    <n v="119400351"/>
    <x v="77"/>
    <n v="49"/>
    <n v="0"/>
    <n v="0.245"/>
  </r>
  <r>
    <s v="ABC Advertiser"/>
    <x v="3"/>
    <s v="ABC Advertiser:!728x90:!MOBILETAB:!jfh92jff:!RM:!119400377"/>
    <n v="119400377"/>
    <x v="77"/>
    <n v="66135"/>
    <n v="1190"/>
    <n v="330.67500000000001"/>
  </r>
  <r>
    <s v="ABC Advertiser"/>
    <x v="0"/>
    <s v="ABC Advertiser:!300x250:!MOBILE:!:!MD-MD:!119400349"/>
    <n v="119400349"/>
    <x v="78"/>
    <n v="10891"/>
    <n v="86"/>
    <n v="54.454999999999998"/>
  </r>
  <r>
    <s v="ABC Advertiser"/>
    <x v="1"/>
    <s v="ABC Advertiser:!320x50:!MOBILE:!:!MD-MD:!119400350"/>
    <n v="119400350"/>
    <x v="78"/>
    <n v="76"/>
    <n v="1"/>
    <n v="0.38"/>
  </r>
  <r>
    <s v="ABC Advertiser"/>
    <x v="2"/>
    <s v="ABC Advertiser:!728x90:!MOBILE:!:!MD-MD:!119400351"/>
    <n v="119400351"/>
    <x v="78"/>
    <n v="17916"/>
    <n v="349"/>
    <n v="89.58"/>
  </r>
  <r>
    <s v="ABC Advertiser"/>
    <x v="3"/>
    <s v="ABC Advertiser:!728x90:!MOBILETAB:!jfh92jff:!RM:!119400377_1937"/>
    <s v="119400377_1937"/>
    <x v="78"/>
    <n v="6610"/>
    <n v="22"/>
    <n v="33.050000000000004"/>
  </r>
  <r>
    <s v="ABC Advertiser"/>
    <x v="1"/>
    <s v="ABC Advertiser:!320x50:!MOBILE:!:!MD-MD:!119400350_1934"/>
    <s v="119400350_1934"/>
    <x v="79"/>
    <n v="11936"/>
    <n v="86"/>
    <n v="59.68"/>
  </r>
  <r>
    <s v="ABC Advertiser"/>
    <x v="2"/>
    <s v="ABC Advertiser:!728x90:!MOBILE:!:!MD-MD:!119400351_1935"/>
    <s v="119400351_1935"/>
    <x v="79"/>
    <n v="185"/>
    <n v="1"/>
    <n v="0.92500000000000004"/>
  </r>
  <r>
    <s v="ABC Advertiser"/>
    <x v="1"/>
    <s v="ABC Advertiser:!320x50:!MOBILE:!:!MD-MD:!119400350_1934"/>
    <s v="119400350_1934"/>
    <x v="80"/>
    <n v="12827"/>
    <n v="85"/>
    <n v="64.135000000000005"/>
  </r>
  <r>
    <s v="ABC Advertiser"/>
    <x v="2"/>
    <s v="ABC Advertiser:!728x90:!MOBILE:!:!MD-MD:!119400351_1935"/>
    <s v="119400351_1935"/>
    <x v="80"/>
    <n v="167"/>
    <n v="0"/>
    <n v="0.83500000000000008"/>
  </r>
  <r>
    <s v="ABC Advertiser"/>
    <x v="1"/>
    <s v="ABC Advertiser:!320x50:!MOBILE:!:!MD-MD:!119400350_1934"/>
    <s v="119400350_1934"/>
    <x v="81"/>
    <n v="13850"/>
    <n v="108"/>
    <n v="69.25"/>
  </r>
  <r>
    <s v="ABC Advertiser"/>
    <x v="2"/>
    <s v="ABC Advertiser:!728x90:!MOBILE:!:!MD-MD:!119400351_1935"/>
    <s v="119400351_1935"/>
    <x v="81"/>
    <n v="190"/>
    <n v="2"/>
    <n v="0.95"/>
  </r>
  <r>
    <s v="ABC Advertiser"/>
    <x v="1"/>
    <s v="ABC Advertiser:!320x50:!MOBILE:!:!MD-MD:!119400350_1934"/>
    <s v="119400350_1934"/>
    <x v="82"/>
    <n v="15825"/>
    <n v="86"/>
    <n v="79.125"/>
  </r>
  <r>
    <s v="ABC Advertiser"/>
    <x v="2"/>
    <s v="ABC Advertiser:!728x90:!MOBILE:!:!MD-MD:!119400351_1935"/>
    <s v="119400351_1935"/>
    <x v="82"/>
    <n v="790"/>
    <n v="0"/>
    <n v="3.95"/>
  </r>
  <r>
    <s v="ABC Advertiser"/>
    <x v="1"/>
    <s v="ABC Advertiser:!320x50:!MOBILE:!:!MD-MD:!119400350_1934"/>
    <s v="119400350_1934"/>
    <x v="83"/>
    <n v="13406"/>
    <n v="68"/>
    <n v="67.03"/>
  </r>
  <r>
    <s v="ABC Advertiser"/>
    <x v="2"/>
    <s v="ABC Advertiser:!728x90:!MOBILE:!:!MD-MD:!119400351_1935"/>
    <s v="119400351_1935"/>
    <x v="83"/>
    <n v="450"/>
    <n v="2"/>
    <n v="2.25"/>
  </r>
  <r>
    <s v="ABC Advertiser"/>
    <x v="1"/>
    <s v="ABC Advertiser:!320x50:!MOBILE:!:!MD-MD:!119400350_1934"/>
    <s v="119400350_1934"/>
    <x v="84"/>
    <n v="13489"/>
    <n v="89"/>
    <n v="67.445000000000007"/>
  </r>
  <r>
    <s v="ABC Advertiser"/>
    <x v="2"/>
    <s v="ABC Advertiser:!728x90:!MOBILE:!:!MD-MD:!119400351_1935"/>
    <s v="119400351_1935"/>
    <x v="84"/>
    <n v="117"/>
    <n v="0"/>
    <n v="0.58500000000000008"/>
  </r>
  <r>
    <s v="ABC Advertiser"/>
    <x v="1"/>
    <s v="ABC Advertiser:!320x50:!MOBILE:!:!MD-MD:!119400350_1934"/>
    <s v="119400350_1934"/>
    <x v="85"/>
    <n v="12975"/>
    <n v="64"/>
    <n v="64.875"/>
  </r>
  <r>
    <s v="ABC Advertiser"/>
    <x v="2"/>
    <s v="ABC Advertiser:!728x90:!MOBILE:!:!MD-MD:!119400351_1935"/>
    <s v="119400351_1935"/>
    <x v="85"/>
    <n v="663"/>
    <n v="0"/>
    <n v="3.3150000000000004"/>
  </r>
  <r>
    <s v="ABC Advertiser"/>
    <x v="1"/>
    <s v="ABC Advertiser:!320x50:!MOBILE:!:!MD-MD:!119400350_1934"/>
    <s v="119400350_1934"/>
    <x v="86"/>
    <n v="10539"/>
    <n v="54"/>
    <n v="52.695"/>
  </r>
  <r>
    <s v="ABC Advertiser"/>
    <x v="2"/>
    <s v="ABC Advertiser:!728x90:!MOBILE:!:!MD-MD:!119400351_1935"/>
    <s v="119400351_1935"/>
    <x v="86"/>
    <n v="454"/>
    <n v="1"/>
    <n v="2.27"/>
  </r>
  <r>
    <s v="ABC Advertiser"/>
    <x v="1"/>
    <s v="ABC Advertiser:!320x50:!MOBILE:!:!MD-MD:!119400350_1934"/>
    <s v="119400350_1934"/>
    <x v="87"/>
    <n v="5843"/>
    <n v="68"/>
    <n v="29.215"/>
  </r>
  <r>
    <s v="ABC Advertiser"/>
    <x v="2"/>
    <s v="ABC Advertiser:!728x90:!MOBILE:!:!MD-MD:!119400351_1935"/>
    <s v="119400351_1935"/>
    <x v="87"/>
    <n v="1789"/>
    <n v="16"/>
    <n v="8.94500000000000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s v="ABC Advertiser"/>
    <x v="0"/>
    <s v="ABC Advertiser:!300x250:!MOBILE:!:!MD-MD:!119400349"/>
    <n v="119400349"/>
    <x v="0"/>
    <n v="2108"/>
    <n v="7"/>
    <n v="10.540000000000001"/>
    <x v="0"/>
  </r>
  <r>
    <s v="ABC Advertiser"/>
    <x v="1"/>
    <s v="ABC Advertiser:!320x50:!MOBILE:!:!MD-MD:!119400350"/>
    <n v="119400350"/>
    <x v="0"/>
    <n v="7590"/>
    <n v="43"/>
    <n v="37.950000000000003"/>
    <x v="1"/>
  </r>
  <r>
    <s v="ABC Advertiser"/>
    <x v="2"/>
    <s v="ABC Advertiser:!728x90:!MOBILE:!:!MD-MD:!119400351"/>
    <n v="119400351"/>
    <x v="0"/>
    <n v="1171"/>
    <n v="13"/>
    <n v="5.8550000000000004"/>
    <x v="2"/>
  </r>
  <r>
    <s v="ABC Advertiser"/>
    <x v="3"/>
    <s v="ABC Advertiser:!728x90:!MOBILETAB:!jfh92jff:!RM:!119400377"/>
    <n v="119400377"/>
    <x v="0"/>
    <n v="34291"/>
    <n v="61"/>
    <n v="171.45499999999998"/>
    <x v="3"/>
  </r>
  <r>
    <s v="ABC Advertiser"/>
    <x v="0"/>
    <s v="ABC Advertiser:!300x250:!MOBILE:!:!MD-MD:!119400349"/>
    <n v="119400349"/>
    <x v="1"/>
    <n v="1621"/>
    <n v="22"/>
    <n v="8.1050000000000004"/>
    <x v="4"/>
  </r>
  <r>
    <s v="ABC Advertiser"/>
    <x v="1"/>
    <s v="ABC Advertiser:!320x50:!MOBILE:!:!MD-MD:!119400350"/>
    <n v="119400350"/>
    <x v="1"/>
    <n v="8415"/>
    <n v="79"/>
    <n v="42.074999999999996"/>
    <x v="5"/>
  </r>
  <r>
    <s v="ABC Advertiser"/>
    <x v="2"/>
    <s v="ABC Advertiser:!728x90:!MOBILE:!:!MD-MD:!119400351"/>
    <n v="119400351"/>
    <x v="1"/>
    <n v="835"/>
    <n v="8"/>
    <n v="4.1749999999999998"/>
    <x v="6"/>
  </r>
  <r>
    <s v="ABC Advertiser"/>
    <x v="3"/>
    <s v="ABC Advertiser:!728x90:!MOBILETAB:!jfh92jff:!RM:!119400377"/>
    <n v="119400377"/>
    <x v="1"/>
    <n v="21199"/>
    <n v="29"/>
    <n v="105.995"/>
    <x v="7"/>
  </r>
  <r>
    <s v="ABC Advertiser"/>
    <x v="0"/>
    <s v="ABC Advertiser:!300x250:!MOBILE:!:!MD-MD:!119400349"/>
    <n v="119400349"/>
    <x v="2"/>
    <n v="927"/>
    <n v="17"/>
    <n v="4.6349999999999998"/>
    <x v="8"/>
  </r>
  <r>
    <s v="ABC Advertiser"/>
    <x v="1"/>
    <s v="ABC Advertiser:!320x50:!MOBILE:!:!MD-MD:!119400350"/>
    <n v="119400350"/>
    <x v="2"/>
    <n v="9346"/>
    <n v="84"/>
    <n v="46.730000000000004"/>
    <x v="9"/>
  </r>
  <r>
    <s v="ABC Advertiser"/>
    <x v="2"/>
    <s v="ABC Advertiser:!728x90:!MOBILE:!:!MD-MD:!119400351"/>
    <n v="119400351"/>
    <x v="2"/>
    <n v="608"/>
    <n v="10"/>
    <n v="3.04"/>
    <x v="10"/>
  </r>
  <r>
    <s v="ABC Advertiser"/>
    <x v="3"/>
    <s v="ABC Advertiser:!728x90:!MOBILETAB:!jfh92jff:!RM:!119400377"/>
    <n v="119400377"/>
    <x v="2"/>
    <n v="4834"/>
    <n v="33"/>
    <n v="24.169999999999998"/>
    <x v="11"/>
  </r>
  <r>
    <s v="ABC Advertiser"/>
    <x v="0"/>
    <s v="ABC Advertiser:!300x250:!MOBILE:!:!MD-MD:!119400349"/>
    <n v="119400349"/>
    <x v="3"/>
    <n v="2155"/>
    <n v="30"/>
    <n v="10.774999999999999"/>
    <x v="12"/>
  </r>
  <r>
    <s v="ABC Advertiser"/>
    <x v="1"/>
    <s v="ABC Advertiser:!320x50:!MOBILE:!:!MD-MD:!119400350"/>
    <n v="119400350"/>
    <x v="3"/>
    <n v="8117"/>
    <n v="98"/>
    <n v="40.585000000000008"/>
    <x v="13"/>
  </r>
  <r>
    <s v="ABC Advertiser"/>
    <x v="2"/>
    <s v="ABC Advertiser:!728x90:!MOBILE:!:!MD-MD:!119400351"/>
    <n v="119400351"/>
    <x v="3"/>
    <n v="588"/>
    <n v="10"/>
    <n v="2.94"/>
    <x v="14"/>
  </r>
  <r>
    <s v="ABC Advertiser"/>
    <x v="3"/>
    <s v="ABC Advertiser:!728x90:!MOBILETAB:!jfh92jff:!RM:!119400377"/>
    <n v="119400377"/>
    <x v="3"/>
    <n v="3808"/>
    <n v="27"/>
    <n v="19.04"/>
    <x v="15"/>
  </r>
  <r>
    <s v="ABC Advertiser"/>
    <x v="0"/>
    <s v="ABC Advertiser:!300x250:!MOBILE:!:!MD-MD:!119400349"/>
    <n v="119400349"/>
    <x v="4"/>
    <n v="2169"/>
    <n v="19"/>
    <n v="10.845000000000001"/>
    <x v="16"/>
  </r>
  <r>
    <s v="ABC Advertiser"/>
    <x v="1"/>
    <s v="ABC Advertiser:!320x50:!MOBILE:!:!MD-MD:!119400350"/>
    <n v="119400350"/>
    <x v="4"/>
    <n v="8142"/>
    <n v="98"/>
    <n v="40.709999999999994"/>
    <x v="17"/>
  </r>
  <r>
    <s v="ABC Advertiser"/>
    <x v="2"/>
    <s v="ABC Advertiser:!728x90:!MOBILE:!:!MD-MD:!119400351"/>
    <n v="119400351"/>
    <x v="4"/>
    <n v="567"/>
    <n v="8"/>
    <n v="2.835"/>
    <x v="18"/>
  </r>
  <r>
    <s v="ABC Advertiser"/>
    <x v="3"/>
    <s v="ABC Advertiser:!728x90:!MOBILETAB:!jfh92jff:!RM:!119400377"/>
    <n v="119400377"/>
    <x v="4"/>
    <n v="4883"/>
    <n v="31"/>
    <n v="24.414999999999999"/>
    <x v="19"/>
  </r>
  <r>
    <s v="ABC Advertiser"/>
    <x v="0"/>
    <s v="ABC Advertiser:!300x250:!MOBILE:!:!MD-MD:!119400349"/>
    <n v="119400349"/>
    <x v="5"/>
    <n v="1093"/>
    <n v="32"/>
    <n v="5.4649999999999999"/>
    <x v="20"/>
  </r>
  <r>
    <s v="ABC Advertiser"/>
    <x v="1"/>
    <s v="ABC Advertiser:!320x50:!MOBILE:!:!MD-MD:!119400350"/>
    <n v="119400350"/>
    <x v="5"/>
    <n v="5490"/>
    <n v="71"/>
    <n v="27.450000000000003"/>
    <x v="21"/>
  </r>
  <r>
    <s v="ABC Advertiser"/>
    <x v="2"/>
    <s v="ABC Advertiser:!728x90:!MOBILE:!:!MD-MD:!119400351"/>
    <n v="119400351"/>
    <x v="5"/>
    <n v="196"/>
    <n v="2"/>
    <n v="0.98"/>
    <x v="22"/>
  </r>
  <r>
    <s v="ABC Advertiser"/>
    <x v="3"/>
    <s v="ABC Advertiser:!728x90:!MOBILETAB:!jfh92jff:!RM:!119400377"/>
    <n v="119400377"/>
    <x v="5"/>
    <n v="1378"/>
    <n v="12"/>
    <n v="6.89"/>
    <x v="23"/>
  </r>
  <r>
    <s v="ABC Advertiser"/>
    <x v="0"/>
    <s v="ABC Advertiser:!300x250:!MOBILE:!:!MD-MD:!119400349"/>
    <n v="119400349"/>
    <x v="6"/>
    <n v="822"/>
    <n v="10"/>
    <n v="4.1099999999999994"/>
    <x v="24"/>
  </r>
  <r>
    <s v="ABC Advertiser"/>
    <x v="1"/>
    <s v="ABC Advertiser:!320x50:!MOBILE:!:!MD-MD:!119400350"/>
    <n v="119400350"/>
    <x v="6"/>
    <n v="9610"/>
    <n v="100"/>
    <n v="48.05"/>
    <x v="25"/>
  </r>
  <r>
    <s v="ABC Advertiser"/>
    <x v="2"/>
    <s v="ABC Advertiser:!728x90:!MOBILE:!:!MD-MD:!119400351"/>
    <n v="119400351"/>
    <x v="6"/>
    <n v="432"/>
    <n v="7"/>
    <n v="2.16"/>
    <x v="26"/>
  </r>
  <r>
    <s v="ABC Advertiser"/>
    <x v="3"/>
    <s v="ABC Advertiser:!728x90:!MOBILETAB:!jfh92jff:!RM:!119400377"/>
    <n v="119400377"/>
    <x v="6"/>
    <n v="5201"/>
    <n v="39"/>
    <n v="26.004999999999999"/>
    <x v="27"/>
  </r>
  <r>
    <s v="ABC Advertiser"/>
    <x v="0"/>
    <s v="ABC Advertiser:!300x250:!MOBILE:!:!MD-MD:!119400349"/>
    <n v="119400349"/>
    <x v="7"/>
    <n v="1479"/>
    <n v="28"/>
    <n v="7.3950000000000005"/>
    <x v="28"/>
  </r>
  <r>
    <s v="ABC Advertiser"/>
    <x v="1"/>
    <s v="ABC Advertiser:!320x50:!MOBILE:!:!MD-MD:!119400350"/>
    <n v="119400350"/>
    <x v="7"/>
    <n v="8650"/>
    <n v="92"/>
    <n v="43.25"/>
    <x v="29"/>
  </r>
  <r>
    <s v="ABC Advertiser"/>
    <x v="2"/>
    <s v="ABC Advertiser:!728x90:!MOBILE:!:!MD-MD:!119400351"/>
    <n v="119400351"/>
    <x v="7"/>
    <n v="735"/>
    <n v="14"/>
    <n v="3.6749999999999998"/>
    <x v="30"/>
  </r>
  <r>
    <s v="ABC Advertiser"/>
    <x v="3"/>
    <s v="ABC Advertiser:!728x90:!MOBILETAB:!jfh92jff:!RM:!119400377"/>
    <n v="119400377"/>
    <x v="7"/>
    <n v="1677"/>
    <n v="21"/>
    <n v="8.3849999999999998"/>
    <x v="31"/>
  </r>
  <r>
    <s v="ABC Advertiser"/>
    <x v="0"/>
    <s v="ABC Advertiser:!300x250:!MOBILE:!:!MD-MD:!119400349"/>
    <n v="119400349"/>
    <x v="8"/>
    <n v="252"/>
    <n v="5"/>
    <n v="1.26"/>
    <x v="32"/>
  </r>
  <r>
    <s v="ABC Advertiser"/>
    <x v="1"/>
    <s v="ABC Advertiser:!320x50:!MOBILE:!:!MD-MD:!119400350"/>
    <n v="119400350"/>
    <x v="8"/>
    <n v="9710"/>
    <n v="102"/>
    <n v="48.550000000000004"/>
    <x v="33"/>
  </r>
  <r>
    <s v="ABC Advertiser"/>
    <x v="2"/>
    <s v="ABC Advertiser:!728x90:!MOBILE:!:!MD-MD:!119400351"/>
    <n v="119400351"/>
    <x v="8"/>
    <n v="846"/>
    <n v="10"/>
    <n v="4.2299999999999995"/>
    <x v="34"/>
  </r>
  <r>
    <s v="ABC Advertiser"/>
    <x v="3"/>
    <s v="ABC Advertiser:!728x90:!MOBILETAB:!jfh92jff:!RM:!119400377"/>
    <n v="119400377"/>
    <x v="8"/>
    <n v="774"/>
    <n v="2"/>
    <n v="3.87"/>
    <x v="35"/>
  </r>
  <r>
    <s v="ABC Advertiser"/>
    <x v="0"/>
    <s v="ABC Advertiser:!300x250:!MOBILE:!:!MD-MD:!119400349"/>
    <n v="119400349"/>
    <x v="9"/>
    <n v="150"/>
    <n v="2"/>
    <n v="0.75"/>
    <x v="36"/>
  </r>
  <r>
    <s v="ABC Advertiser"/>
    <x v="1"/>
    <s v="ABC Advertiser:!320x50:!MOBILE:!:!MD-MD:!119400350"/>
    <n v="119400350"/>
    <x v="9"/>
    <n v="10166"/>
    <n v="127"/>
    <n v="50.83"/>
    <x v="37"/>
  </r>
  <r>
    <s v="ABC Advertiser"/>
    <x v="2"/>
    <s v="ABC Advertiser:!728x90:!MOBILE:!:!MD-MD:!119400351"/>
    <n v="119400351"/>
    <x v="9"/>
    <n v="568"/>
    <n v="6"/>
    <n v="2.84"/>
    <x v="38"/>
  </r>
  <r>
    <s v="ABC Advertiser"/>
    <x v="3"/>
    <s v="ABC Advertiser:!728x90:!MOBILETAB:!jfh92jff:!RM:!119400377"/>
    <n v="119400377"/>
    <x v="9"/>
    <n v="462"/>
    <n v="3"/>
    <n v="2.31"/>
    <x v="39"/>
  </r>
  <r>
    <s v="ABC Advertiser"/>
    <x v="0"/>
    <s v="ABC Advertiser:!300x250:!MOBILE:!:!MD-MD:!119400349"/>
    <n v="119400349"/>
    <x v="10"/>
    <n v="237"/>
    <n v="4"/>
    <n v="1.1850000000000001"/>
    <x v="40"/>
  </r>
  <r>
    <s v="ABC Advertiser"/>
    <x v="1"/>
    <s v="ABC Advertiser:!320x50:!MOBILE:!:!MD-MD:!119400350"/>
    <n v="119400350"/>
    <x v="10"/>
    <n v="10108"/>
    <n v="122"/>
    <n v="50.540000000000006"/>
    <x v="41"/>
  </r>
  <r>
    <s v="ABC Advertiser"/>
    <x v="2"/>
    <s v="ABC Advertiser:!728x90:!MOBILE:!:!MD-MD:!119400351"/>
    <n v="119400351"/>
    <x v="10"/>
    <n v="524"/>
    <n v="11"/>
    <n v="2.62"/>
    <x v="42"/>
  </r>
  <r>
    <s v="ABC Advertiser"/>
    <x v="3"/>
    <s v="ABC Advertiser:!728x90:!MOBILETAB:!jfh92jff:!RM:!119400377"/>
    <n v="119400377"/>
    <x v="10"/>
    <n v="97"/>
    <n v="3"/>
    <n v="0.48499999999999999"/>
    <x v="43"/>
  </r>
  <r>
    <s v="ABC Advertiser"/>
    <x v="3"/>
    <s v="ABC Advertiser:!728x90:!MOBILETAB:!jfh92jff:!RM:!119400377_1936"/>
    <s v="119400377_1936"/>
    <x v="10"/>
    <n v="64687"/>
    <n v="625"/>
    <n v="323.435"/>
    <x v="44"/>
  </r>
  <r>
    <s v="ABC Advertiser"/>
    <x v="0"/>
    <s v="ABC Advertiser:!300x250:!MOBILE:!:!MD-MD:!119400349"/>
    <n v="119400349"/>
    <x v="11"/>
    <n v="377"/>
    <n v="3"/>
    <n v="1.885"/>
    <x v="45"/>
  </r>
  <r>
    <s v="ABC Advertiser"/>
    <x v="1"/>
    <s v="ABC Advertiser:!320x50:!MOBILE:!:!MD-MD:!119400350"/>
    <n v="119400350"/>
    <x v="11"/>
    <n v="9913"/>
    <n v="128"/>
    <n v="49.564999999999998"/>
    <x v="46"/>
  </r>
  <r>
    <s v="ABC Advertiser"/>
    <x v="2"/>
    <s v="ABC Advertiser:!728x90:!MOBILE:!:!MD-MD:!119400351"/>
    <n v="119400351"/>
    <x v="11"/>
    <n v="575"/>
    <n v="14"/>
    <n v="2.875"/>
    <x v="47"/>
  </r>
  <r>
    <s v="ABC Advertiser"/>
    <x v="3"/>
    <s v="ABC Advertiser:!728x90:!MOBILETAB:!jfh92jff:!RM:!119400377"/>
    <n v="119400377"/>
    <x v="11"/>
    <n v="99"/>
    <n v="0"/>
    <n v="0.495"/>
    <x v="48"/>
  </r>
  <r>
    <s v="ABC Advertiser"/>
    <x v="3"/>
    <s v="ABC Advertiser:!728x90:!MOBILETAB:!jfh92jff:!RM:!119400377_1936"/>
    <s v="119400377_1936"/>
    <x v="11"/>
    <n v="75162"/>
    <n v="623"/>
    <n v="375.81000000000006"/>
    <x v="49"/>
  </r>
  <r>
    <s v="ABC Advertiser"/>
    <x v="0"/>
    <s v="ABC Advertiser:!300x250:!MOBILE:!:!MD-MD:!119400349"/>
    <n v="119400349"/>
    <x v="12"/>
    <n v="406"/>
    <n v="5"/>
    <n v="2.0300000000000002"/>
    <x v="50"/>
  </r>
  <r>
    <s v="ABC Advertiser"/>
    <x v="1"/>
    <s v="ABC Advertiser:!320x50:!MOBILE:!:!MD-MD:!119400350"/>
    <n v="119400350"/>
    <x v="12"/>
    <n v="9827"/>
    <n v="101"/>
    <n v="49.134999999999998"/>
    <x v="51"/>
  </r>
  <r>
    <s v="ABC Advertiser"/>
    <x v="2"/>
    <s v="ABC Advertiser:!728x90:!MOBILE:!:!MD-MD:!119400351"/>
    <n v="119400351"/>
    <x v="12"/>
    <n v="631"/>
    <n v="7"/>
    <n v="3.1550000000000002"/>
    <x v="52"/>
  </r>
  <r>
    <s v="ABC Advertiser"/>
    <x v="3"/>
    <s v="ABC Advertiser:!728x90:!MOBILETAB:!jfh92jff:!RM:!119400377"/>
    <n v="119400377"/>
    <x v="12"/>
    <n v="49492"/>
    <n v="596"/>
    <n v="247.45999999999998"/>
    <x v="53"/>
  </r>
  <r>
    <s v="ABC Advertiser"/>
    <x v="3"/>
    <s v="ABC Advertiser:!728x90:!MOBILETAB:!jfh92jff:!RM:!119400377_1936"/>
    <s v="119400377_1936"/>
    <x v="12"/>
    <n v="79871"/>
    <n v="651"/>
    <n v="399.35499999999996"/>
    <x v="54"/>
  </r>
  <r>
    <s v="ABC Advertiser"/>
    <x v="0"/>
    <s v="ABC Advertiser:!300x250:!MOBILE:!:!MD-MD:!119400349"/>
    <n v="119400349"/>
    <x v="13"/>
    <n v="254"/>
    <n v="4"/>
    <n v="1.27"/>
    <x v="55"/>
  </r>
  <r>
    <s v="ABC Advertiser"/>
    <x v="1"/>
    <s v="ABC Advertiser:!320x50:!MOBILE:!:!MD-MD:!119400350"/>
    <n v="119400350"/>
    <x v="13"/>
    <n v="9632"/>
    <n v="109"/>
    <n v="48.16"/>
    <x v="56"/>
  </r>
  <r>
    <s v="ABC Advertiser"/>
    <x v="2"/>
    <s v="ABC Advertiser:!728x90:!MOBILE:!:!MD-MD:!119400351"/>
    <n v="119400351"/>
    <x v="13"/>
    <n v="938"/>
    <n v="11"/>
    <n v="4.6899999999999995"/>
    <x v="57"/>
  </r>
  <r>
    <s v="ABC Advertiser"/>
    <x v="3"/>
    <s v="ABC Advertiser:!728x90:!MOBILETAB:!jfh92jff:!RM:!119400377"/>
    <n v="119400377"/>
    <x v="13"/>
    <n v="95596"/>
    <n v="1055"/>
    <n v="477.98"/>
    <x v="58"/>
  </r>
  <r>
    <s v="ABC Advertiser"/>
    <x v="3"/>
    <s v="ABC Advertiser:!728x90:!MOBILETAB:!jfh92jff:!RM:!119400377_1936"/>
    <s v="119400377_1936"/>
    <x v="13"/>
    <n v="54063"/>
    <n v="657"/>
    <n v="270.315"/>
    <x v="59"/>
  </r>
  <r>
    <s v="ABC Advertiser"/>
    <x v="0"/>
    <s v="ABC Advertiser:!300x250:!MOBILE:!:!MD-MD:!119400349"/>
    <n v="119400349"/>
    <x v="14"/>
    <n v="300"/>
    <n v="1"/>
    <n v="1.5"/>
    <x v="60"/>
  </r>
  <r>
    <s v="ABC Advertiser"/>
    <x v="1"/>
    <s v="ABC Advertiser:!320x50:!MOBILE:!:!MD-MD:!119400350"/>
    <n v="119400350"/>
    <x v="14"/>
    <n v="10956"/>
    <n v="94"/>
    <n v="54.78"/>
    <x v="61"/>
  </r>
  <r>
    <s v="ABC Advertiser"/>
    <x v="2"/>
    <s v="ABC Advertiser:!728x90:!MOBILE:!:!MD-MD:!119400351"/>
    <n v="119400351"/>
    <x v="14"/>
    <n v="750"/>
    <n v="18"/>
    <n v="3.75"/>
    <x v="62"/>
  </r>
  <r>
    <s v="ABC Advertiser"/>
    <x v="3"/>
    <s v="ABC Advertiser:!728x90:!MOBILETAB:!jfh92jff:!RM:!119400377"/>
    <n v="119400377"/>
    <x v="14"/>
    <n v="96000"/>
    <n v="1064"/>
    <n v="480"/>
    <x v="63"/>
  </r>
  <r>
    <s v="ABC Advertiser"/>
    <x v="0"/>
    <s v="ABC Advertiser:!300x250:!MOBILE:!:!MD-MD:!119400349"/>
    <n v="119400349"/>
    <x v="15"/>
    <n v="181"/>
    <n v="0"/>
    <n v="0.90500000000000003"/>
    <x v="48"/>
  </r>
  <r>
    <s v="ABC Advertiser"/>
    <x v="1"/>
    <s v="ABC Advertiser:!320x50:!MOBILE:!:!MD-MD:!119400350"/>
    <n v="119400350"/>
    <x v="15"/>
    <n v="11389"/>
    <n v="121"/>
    <n v="56.944999999999993"/>
    <x v="64"/>
  </r>
  <r>
    <s v="ABC Advertiser"/>
    <x v="2"/>
    <s v="ABC Advertiser:!728x90:!MOBILE:!:!MD-MD:!119400351"/>
    <n v="119400351"/>
    <x v="15"/>
    <n v="464"/>
    <n v="8"/>
    <n v="2.3200000000000003"/>
    <x v="65"/>
  </r>
  <r>
    <s v="ABC Advertiser"/>
    <x v="3"/>
    <s v="ABC Advertiser:!728x90:!MOBILETAB:!jfh92jff:!RM:!119400377"/>
    <n v="119400377"/>
    <x v="15"/>
    <n v="96012"/>
    <n v="1035"/>
    <n v="480.06"/>
    <x v="66"/>
  </r>
  <r>
    <s v="ABC Advertiser"/>
    <x v="0"/>
    <s v="ABC Advertiser:!300x250:!MOBILE:!:!MD-MD:!119400349"/>
    <n v="119400349"/>
    <x v="16"/>
    <n v="119"/>
    <n v="2"/>
    <n v="0.59499999999999997"/>
    <x v="67"/>
  </r>
  <r>
    <s v="ABC Advertiser"/>
    <x v="1"/>
    <s v="ABC Advertiser:!320x50:!MOBILE:!:!MD-MD:!119400350"/>
    <n v="119400350"/>
    <x v="16"/>
    <n v="11509"/>
    <n v="167"/>
    <n v="57.545000000000002"/>
    <x v="68"/>
  </r>
  <r>
    <s v="ABC Advertiser"/>
    <x v="2"/>
    <s v="ABC Advertiser:!728x90:!MOBILE:!:!MD-MD:!119400351"/>
    <n v="119400351"/>
    <x v="16"/>
    <n v="362"/>
    <n v="3"/>
    <n v="1.81"/>
    <x v="69"/>
  </r>
  <r>
    <s v="ABC Advertiser"/>
    <x v="3"/>
    <s v="ABC Advertiser:!728x90:!MOBILETAB:!jfh92jff:!RM:!119400377"/>
    <n v="119400377"/>
    <x v="16"/>
    <n v="96031"/>
    <n v="1101"/>
    <n v="480.15500000000003"/>
    <x v="70"/>
  </r>
  <r>
    <s v="ABC Advertiser"/>
    <x v="0"/>
    <s v="ABC Advertiser:!300x250:!MOBILE:!:!MD-MD:!119400349"/>
    <n v="119400349"/>
    <x v="17"/>
    <n v="79"/>
    <n v="0"/>
    <n v="0.39500000000000002"/>
    <x v="48"/>
  </r>
  <r>
    <s v="ABC Advertiser"/>
    <x v="1"/>
    <s v="ABC Advertiser:!320x50:!MOBILE:!:!MD-MD:!119400350"/>
    <n v="119400350"/>
    <x v="17"/>
    <n v="11545"/>
    <n v="212"/>
    <n v="57.725000000000001"/>
    <x v="71"/>
  </r>
  <r>
    <s v="ABC Advertiser"/>
    <x v="2"/>
    <s v="ABC Advertiser:!728x90:!MOBILE:!:!MD-MD:!119400351"/>
    <n v="119400351"/>
    <x v="17"/>
    <n v="372"/>
    <n v="8"/>
    <n v="1.8599999999999999"/>
    <x v="72"/>
  </r>
  <r>
    <s v="ABC Advertiser"/>
    <x v="3"/>
    <s v="ABC Advertiser:!728x90:!MOBILETAB:!jfh92jff:!RM:!119400377"/>
    <n v="119400377"/>
    <x v="17"/>
    <n v="95981"/>
    <n v="1105"/>
    <n v="479.90499999999997"/>
    <x v="73"/>
  </r>
  <r>
    <s v="ABC Advertiser"/>
    <x v="0"/>
    <s v="ABC Advertiser:!300x250:!MOBILE:!:!MD-MD:!119400349"/>
    <n v="119400349"/>
    <x v="18"/>
    <n v="103"/>
    <n v="2"/>
    <n v="0.51500000000000001"/>
    <x v="74"/>
  </r>
  <r>
    <s v="ABC Advertiser"/>
    <x v="1"/>
    <s v="ABC Advertiser:!320x50:!MOBILE:!:!MD-MD:!119400350"/>
    <n v="119400350"/>
    <x v="18"/>
    <n v="11371"/>
    <n v="219"/>
    <n v="56.855000000000004"/>
    <x v="75"/>
  </r>
  <r>
    <s v="ABC Advertiser"/>
    <x v="2"/>
    <s v="ABC Advertiser:!728x90:!MOBILE:!:!MD-MD:!119400351"/>
    <n v="119400351"/>
    <x v="18"/>
    <n v="513"/>
    <n v="10"/>
    <n v="2.5649999999999999"/>
    <x v="76"/>
  </r>
  <r>
    <s v="ABC Advertiser"/>
    <x v="3"/>
    <s v="ABC Advertiser:!728x90:!MOBILETAB:!jfh92jff:!RM:!119400377"/>
    <n v="119400377"/>
    <x v="18"/>
    <n v="95911"/>
    <n v="1173"/>
    <n v="479.55500000000001"/>
    <x v="77"/>
  </r>
  <r>
    <s v="ABC Advertiser"/>
    <x v="0"/>
    <s v="ABC Advertiser:!300x250:!MOBILE:!:!MD-MD:!119400349"/>
    <n v="119400349"/>
    <x v="19"/>
    <n v="968"/>
    <n v="7"/>
    <n v="4.84"/>
    <x v="78"/>
  </r>
  <r>
    <s v="ABC Advertiser"/>
    <x v="1"/>
    <s v="ABC Advertiser:!320x50:!MOBILE:!:!MD-MD:!119400350"/>
    <n v="119400350"/>
    <x v="19"/>
    <n v="10740"/>
    <n v="141"/>
    <n v="53.7"/>
    <x v="79"/>
  </r>
  <r>
    <s v="ABC Advertiser"/>
    <x v="2"/>
    <s v="ABC Advertiser:!728x90:!MOBILE:!:!MD-MD:!119400351"/>
    <n v="119400351"/>
    <x v="19"/>
    <n v="279"/>
    <n v="6"/>
    <n v="1.395"/>
    <x v="80"/>
  </r>
  <r>
    <s v="ABC Advertiser"/>
    <x v="3"/>
    <s v="ABC Advertiser:!728x90:!MOBILETAB:!jfh92jff:!RM:!119400377"/>
    <n v="119400377"/>
    <x v="19"/>
    <n v="95999"/>
    <n v="1145"/>
    <n v="479.995"/>
    <x v="81"/>
  </r>
  <r>
    <s v="ABC Advertiser"/>
    <x v="0"/>
    <s v="ABC Advertiser:!300x250:!MOBILE:!:!MD-MD:!119400349"/>
    <n v="119400349"/>
    <x v="20"/>
    <n v="1390"/>
    <n v="9"/>
    <n v="6.9499999999999993"/>
    <x v="82"/>
  </r>
  <r>
    <s v="ABC Advertiser"/>
    <x v="1"/>
    <s v="ABC Advertiser:!320x50:!MOBILE:!:!MD-MD:!119400350"/>
    <n v="119400350"/>
    <x v="20"/>
    <n v="10323"/>
    <n v="106"/>
    <n v="51.615000000000002"/>
    <x v="83"/>
  </r>
  <r>
    <s v="ABC Advertiser"/>
    <x v="2"/>
    <s v="ABC Advertiser:!728x90:!MOBILE:!:!MD-MD:!119400351"/>
    <n v="119400351"/>
    <x v="20"/>
    <n v="279"/>
    <n v="5"/>
    <n v="1.395"/>
    <x v="84"/>
  </r>
  <r>
    <s v="ABC Advertiser"/>
    <x v="3"/>
    <s v="ABC Advertiser:!728x90:!MOBILETAB:!jfh92jff:!RM:!119400377"/>
    <n v="119400377"/>
    <x v="20"/>
    <n v="95916"/>
    <n v="1115"/>
    <n v="479.58"/>
    <x v="85"/>
  </r>
  <r>
    <s v="ABC Advertiser"/>
    <x v="0"/>
    <s v="ABC Advertiser:!300x250:!MOBILE:!:!MD-MD:!119400349"/>
    <n v="119400349"/>
    <x v="21"/>
    <n v="1115"/>
    <n v="6"/>
    <n v="5.5750000000000002"/>
    <x v="86"/>
  </r>
  <r>
    <s v="ABC Advertiser"/>
    <x v="1"/>
    <s v="ABC Advertiser:!320x50:!MOBILE:!:!MD-MD:!119400350"/>
    <n v="119400350"/>
    <x v="21"/>
    <n v="10580"/>
    <n v="108"/>
    <n v="52.9"/>
    <x v="87"/>
  </r>
  <r>
    <s v="ABC Advertiser"/>
    <x v="2"/>
    <s v="ABC Advertiser:!728x90:!MOBILE:!:!MD-MD:!119400351"/>
    <n v="119400351"/>
    <x v="21"/>
    <n v="307"/>
    <n v="1"/>
    <n v="1.5349999999999999"/>
    <x v="88"/>
  </r>
  <r>
    <s v="ABC Advertiser"/>
    <x v="3"/>
    <s v="ABC Advertiser:!728x90:!MOBILETAB:!jfh92jff:!RM:!119400377"/>
    <n v="119400377"/>
    <x v="21"/>
    <n v="52534"/>
    <n v="614"/>
    <n v="262.67"/>
    <x v="89"/>
  </r>
  <r>
    <s v="ABC Advertiser"/>
    <x v="0"/>
    <s v="ABC Advertiser:!300x250:!MOBILE:!:!MD-MD:!119400349"/>
    <n v="119400349"/>
    <x v="22"/>
    <n v="1341"/>
    <n v="17"/>
    <n v="6.7050000000000001"/>
    <x v="90"/>
  </r>
  <r>
    <s v="ABC Advertiser"/>
    <x v="1"/>
    <s v="ABC Advertiser:!320x50:!MOBILE:!:!MD-MD:!119400350"/>
    <n v="119400350"/>
    <x v="22"/>
    <n v="10395"/>
    <n v="127"/>
    <n v="51.974999999999994"/>
    <x v="91"/>
  </r>
  <r>
    <s v="ABC Advertiser"/>
    <x v="2"/>
    <s v="ABC Advertiser:!728x90:!MOBILE:!:!MD-MD:!119400351"/>
    <n v="119400351"/>
    <x v="22"/>
    <n v="254"/>
    <n v="5"/>
    <n v="1.27"/>
    <x v="92"/>
  </r>
  <r>
    <s v="ABC Advertiser"/>
    <x v="3"/>
    <s v="ABC Advertiser:!728x90:!MOBILETAB:!jfh92jff:!RM:!119400377"/>
    <n v="119400377"/>
    <x v="22"/>
    <n v="193520"/>
    <n v="1614"/>
    <n v="967.6"/>
    <x v="93"/>
  </r>
  <r>
    <s v="ABC Advertiser"/>
    <x v="0"/>
    <s v="ABC Advertiser:!300x250:!MOBILE:!:!MD-MD:!119400349"/>
    <n v="119400349"/>
    <x v="23"/>
    <n v="1486"/>
    <n v="19"/>
    <n v="7.43"/>
    <x v="94"/>
  </r>
  <r>
    <s v="ABC Advertiser"/>
    <x v="1"/>
    <s v="ABC Advertiser:!320x50:!MOBILE:!:!MD-MD:!119400350"/>
    <n v="119400350"/>
    <x v="23"/>
    <n v="10696"/>
    <n v="126"/>
    <n v="53.48"/>
    <x v="95"/>
  </r>
  <r>
    <s v="ABC Advertiser"/>
    <x v="2"/>
    <s v="ABC Advertiser:!728x90:!MOBILE:!:!MD-MD:!119400351"/>
    <n v="119400351"/>
    <x v="23"/>
    <n v="316"/>
    <n v="3"/>
    <n v="1.58"/>
    <x v="96"/>
  </r>
  <r>
    <s v="ABC Advertiser"/>
    <x v="3"/>
    <s v="ABC Advertiser:!728x90:!MOBILETAB:!jfh92jff:!RM:!119400377"/>
    <n v="119400377"/>
    <x v="23"/>
    <n v="214502"/>
    <n v="1720"/>
    <n v="1072.51"/>
    <x v="97"/>
  </r>
  <r>
    <s v="ABC Advertiser"/>
    <x v="0"/>
    <s v="ABC Advertiser:!300x250:!MOBILE:!:!MD-MD:!119400349"/>
    <n v="119400349"/>
    <x v="24"/>
    <n v="1145"/>
    <n v="4"/>
    <n v="5.7249999999999996"/>
    <x v="98"/>
  </r>
  <r>
    <s v="ABC Advertiser"/>
    <x v="1"/>
    <s v="ABC Advertiser:!320x50:!MOBILE:!:!MD-MD:!119400350"/>
    <n v="119400350"/>
    <x v="24"/>
    <n v="10547"/>
    <n v="80"/>
    <n v="52.734999999999999"/>
    <x v="99"/>
  </r>
  <r>
    <s v="ABC Advertiser"/>
    <x v="2"/>
    <s v="ABC Advertiser:!728x90:!MOBILE:!:!MD-MD:!119400351"/>
    <n v="119400351"/>
    <x v="24"/>
    <n v="295"/>
    <n v="1"/>
    <n v="1.4749999999999999"/>
    <x v="100"/>
  </r>
  <r>
    <s v="ABC Advertiser"/>
    <x v="3"/>
    <s v="ABC Advertiser:!728x90:!MOBILETAB:!jfh92jff:!RM:!119400377"/>
    <n v="119400377"/>
    <x v="24"/>
    <n v="197923"/>
    <n v="1403"/>
    <n v="989.61500000000001"/>
    <x v="101"/>
  </r>
  <r>
    <s v="ABC Advertiser"/>
    <x v="0"/>
    <s v="ABC Advertiser:!300x250:!MOBILE:!:!MD-MD:!119400349"/>
    <n v="119400349"/>
    <x v="25"/>
    <n v="1302"/>
    <n v="4"/>
    <n v="6.51"/>
    <x v="102"/>
  </r>
  <r>
    <s v="ABC Advertiser"/>
    <x v="1"/>
    <s v="ABC Advertiser:!320x50:!MOBILE:!:!MD-MD:!119400350"/>
    <n v="119400350"/>
    <x v="25"/>
    <n v="10369"/>
    <n v="95"/>
    <n v="51.844999999999999"/>
    <x v="103"/>
  </r>
  <r>
    <s v="ABC Advertiser"/>
    <x v="2"/>
    <s v="ABC Advertiser:!728x90:!MOBILE:!:!MD-MD:!119400351"/>
    <n v="119400351"/>
    <x v="25"/>
    <n v="327"/>
    <n v="3"/>
    <n v="1.635"/>
    <x v="104"/>
  </r>
  <r>
    <s v="ABC Advertiser"/>
    <x v="3"/>
    <s v="ABC Advertiser:!728x90:!MOBILETAB:!jfh92jff:!RM:!119400377"/>
    <n v="119400377"/>
    <x v="25"/>
    <n v="209439"/>
    <n v="1554"/>
    <n v="1047.1949999999999"/>
    <x v="105"/>
  </r>
  <r>
    <s v="ABC Advertiser"/>
    <x v="0"/>
    <s v="ABC Advertiser:!300x250:!MOBILE:!:!MD-MD:!119400349"/>
    <n v="119400349"/>
    <x v="26"/>
    <n v="1097"/>
    <n v="8"/>
    <n v="5.4849999999999994"/>
    <x v="106"/>
  </r>
  <r>
    <s v="ABC Advertiser"/>
    <x v="1"/>
    <s v="ABC Advertiser:!320x50:!MOBILE:!:!MD-MD:!119400350"/>
    <n v="119400350"/>
    <x v="26"/>
    <n v="10677"/>
    <n v="89"/>
    <n v="53.384999999999998"/>
    <x v="107"/>
  </r>
  <r>
    <s v="ABC Advertiser"/>
    <x v="2"/>
    <s v="ABC Advertiser:!728x90:!MOBILE:!:!MD-MD:!119400351"/>
    <n v="119400351"/>
    <x v="26"/>
    <n v="220"/>
    <n v="5"/>
    <n v="1.1000000000000001"/>
    <x v="108"/>
  </r>
  <r>
    <s v="ABC Advertiser"/>
    <x v="3"/>
    <s v="ABC Advertiser:!728x90:!MOBILETAB:!jfh92jff:!RM:!119400377"/>
    <n v="119400377"/>
    <x v="26"/>
    <n v="204658"/>
    <n v="1341"/>
    <n v="1023.29"/>
    <x v="109"/>
  </r>
  <r>
    <s v="ABC Advertiser"/>
    <x v="0"/>
    <s v="ABC Advertiser:!300x250:!MOBILE:!:!MD-MD:!119400349"/>
    <n v="119400349"/>
    <x v="27"/>
    <n v="971"/>
    <n v="3"/>
    <n v="4.8549999999999995"/>
    <x v="110"/>
  </r>
  <r>
    <s v="ABC Advertiser"/>
    <x v="1"/>
    <s v="ABC Advertiser:!320x50:!MOBILE:!:!MD-MD:!119400350"/>
    <n v="119400350"/>
    <x v="27"/>
    <n v="11648"/>
    <n v="77"/>
    <n v="58.239999999999995"/>
    <x v="111"/>
  </r>
  <r>
    <s v="ABC Advertiser"/>
    <x v="2"/>
    <s v="ABC Advertiser:!728x90:!MOBILE:!:!MD-MD:!119400351"/>
    <n v="119400351"/>
    <x v="27"/>
    <n v="204"/>
    <n v="3"/>
    <n v="1.02"/>
    <x v="112"/>
  </r>
  <r>
    <s v="ABC Advertiser"/>
    <x v="3"/>
    <s v="ABC Advertiser:!728x90:!MOBILETAB:!jfh92jff:!RM:!119400377"/>
    <n v="119400377"/>
    <x v="27"/>
    <n v="224769"/>
    <n v="973"/>
    <n v="1123.845"/>
    <x v="113"/>
  </r>
  <r>
    <s v="ABC Advertiser"/>
    <x v="0"/>
    <s v="ABC Advertiser:!300x250:!MOBILE:!:!MD-MD:!119400349"/>
    <n v="119400349"/>
    <x v="28"/>
    <n v="925"/>
    <n v="4"/>
    <n v="4.625"/>
    <x v="114"/>
  </r>
  <r>
    <s v="ABC Advertiser"/>
    <x v="1"/>
    <s v="ABC Advertiser:!320x50:!MOBILE:!:!MD-MD:!119400350"/>
    <n v="119400350"/>
    <x v="28"/>
    <n v="11131"/>
    <n v="86"/>
    <n v="55.655000000000001"/>
    <x v="115"/>
  </r>
  <r>
    <s v="ABC Advertiser"/>
    <x v="2"/>
    <s v="ABC Advertiser:!728x90:!MOBILE:!:!MD-MD:!119400351"/>
    <n v="119400351"/>
    <x v="28"/>
    <n v="120"/>
    <n v="0"/>
    <n v="0.6"/>
    <x v="48"/>
  </r>
  <r>
    <s v="ABC Advertiser"/>
    <x v="3"/>
    <s v="ABC Advertiser:!728x90:!MOBILETAB:!jfh92jff:!RM:!119400377"/>
    <n v="119400377"/>
    <x v="28"/>
    <n v="212422"/>
    <n v="1437"/>
    <n v="1062.1099999999999"/>
    <x v="116"/>
  </r>
  <r>
    <s v="ABC Advertiser"/>
    <x v="0"/>
    <s v="ABC Advertiser:!300x250:!MOBILE:!:!MD-MD:!119400349"/>
    <n v="119400349"/>
    <x v="29"/>
    <n v="492"/>
    <n v="1"/>
    <n v="2.46"/>
    <x v="117"/>
  </r>
  <r>
    <s v="ABC Advertiser"/>
    <x v="1"/>
    <s v="ABC Advertiser:!320x50:!MOBILE:!:!MD-MD:!119400350"/>
    <n v="119400350"/>
    <x v="29"/>
    <n v="11501"/>
    <n v="95"/>
    <n v="57.504999999999995"/>
    <x v="118"/>
  </r>
  <r>
    <s v="ABC Advertiser"/>
    <x v="2"/>
    <s v="ABC Advertiser:!728x90:!MOBILE:!:!MD-MD:!119400351"/>
    <n v="119400351"/>
    <x v="29"/>
    <n v="82"/>
    <n v="0"/>
    <n v="0.41000000000000003"/>
    <x v="48"/>
  </r>
  <r>
    <s v="ABC Advertiser"/>
    <x v="3"/>
    <s v="ABC Advertiser:!728x90:!MOBILETAB:!jfh92jff:!RM:!119400377"/>
    <n v="119400377"/>
    <x v="29"/>
    <n v="210797"/>
    <n v="2974"/>
    <n v="1053.9849999999999"/>
    <x v="119"/>
  </r>
  <r>
    <s v="ABC Advertiser"/>
    <x v="0"/>
    <s v="ABC Advertiser:!300x250:!MOBILE:!:!MD-MD:!119400349"/>
    <n v="119400349"/>
    <x v="30"/>
    <n v="536"/>
    <n v="2"/>
    <n v="2.68"/>
    <x v="120"/>
  </r>
  <r>
    <s v="ABC Advertiser"/>
    <x v="1"/>
    <s v="ABC Advertiser:!320x50:!MOBILE:!:!MD-MD:!119400350"/>
    <n v="119400350"/>
    <x v="30"/>
    <n v="11342"/>
    <n v="94"/>
    <n v="56.71"/>
    <x v="121"/>
  </r>
  <r>
    <s v="ABC Advertiser"/>
    <x v="2"/>
    <s v="ABC Advertiser:!728x90:!MOBILE:!:!MD-MD:!119400351"/>
    <n v="119400351"/>
    <x v="30"/>
    <n v="73"/>
    <n v="0"/>
    <n v="0.36499999999999999"/>
    <x v="48"/>
  </r>
  <r>
    <s v="ABC Advertiser"/>
    <x v="3"/>
    <s v="ABC Advertiser:!728x90:!MOBILETAB:!jfh92jff:!RM:!119400377"/>
    <n v="119400377"/>
    <x v="30"/>
    <n v="210251"/>
    <n v="3235"/>
    <n v="1051.2550000000001"/>
    <x v="122"/>
  </r>
  <r>
    <s v="ABC Advertiser"/>
    <x v="0"/>
    <s v="ABC Advertiser:!300x250:!MOBILE:!:!MD-MD:!119400349"/>
    <n v="119400349"/>
    <x v="31"/>
    <n v="891"/>
    <n v="8"/>
    <n v="4.4550000000000001"/>
    <x v="123"/>
  </r>
  <r>
    <s v="ABC Advertiser"/>
    <x v="1"/>
    <s v="ABC Advertiser:!320x50:!MOBILE:!:!MD-MD:!119400350"/>
    <n v="119400350"/>
    <x v="31"/>
    <n v="11031"/>
    <n v="81"/>
    <n v="55.155000000000001"/>
    <x v="124"/>
  </r>
  <r>
    <s v="ABC Advertiser"/>
    <x v="2"/>
    <s v="ABC Advertiser:!728x90:!MOBILE:!:!MD-MD:!119400351"/>
    <n v="119400351"/>
    <x v="31"/>
    <n v="78"/>
    <n v="0"/>
    <n v="0.39"/>
    <x v="48"/>
  </r>
  <r>
    <s v="ABC Advertiser"/>
    <x v="3"/>
    <s v="ABC Advertiser:!728x90:!MOBILETAB:!jfh92jff:!RM:!119400377"/>
    <n v="119400377"/>
    <x v="31"/>
    <n v="208603"/>
    <n v="3104"/>
    <n v="1043.0150000000001"/>
    <x v="125"/>
  </r>
  <r>
    <s v="ABC Advertiser"/>
    <x v="3"/>
    <s v="ABC Advertiser:!728x90:!MOBILETAB:!jfh92jff:!RM:!119400377_1936"/>
    <s v="119400377_1936"/>
    <x v="31"/>
    <n v="61433"/>
    <n v="619"/>
    <n v="307.16500000000002"/>
    <x v="126"/>
  </r>
  <r>
    <s v="ABC Advertiser"/>
    <x v="0"/>
    <s v="ABC Advertiser:!300x250:!MOBILE:!:!MD-MD:!119400349"/>
    <n v="119400349"/>
    <x v="32"/>
    <n v="835"/>
    <n v="4"/>
    <n v="4.1749999999999998"/>
    <x v="127"/>
  </r>
  <r>
    <s v="ABC Advertiser"/>
    <x v="1"/>
    <s v="ABC Advertiser:!320x50:!MOBILE:!:!MD-MD:!119400350"/>
    <n v="119400350"/>
    <x v="32"/>
    <n v="11084"/>
    <n v="119"/>
    <n v="55.42"/>
    <x v="128"/>
  </r>
  <r>
    <s v="ABC Advertiser"/>
    <x v="2"/>
    <s v="ABC Advertiser:!728x90:!MOBILE:!:!MD-MD:!119400351"/>
    <n v="119400351"/>
    <x v="32"/>
    <n v="91"/>
    <n v="0"/>
    <n v="0.45499999999999996"/>
    <x v="48"/>
  </r>
  <r>
    <s v="ABC Advertiser"/>
    <x v="3"/>
    <s v="ABC Advertiser:!728x90:!MOBILETAB:!jfh92jff:!RM:!119400377"/>
    <n v="119400377"/>
    <x v="32"/>
    <n v="209223"/>
    <n v="3234"/>
    <n v="1046.115"/>
    <x v="129"/>
  </r>
  <r>
    <s v="ABC Advertiser"/>
    <x v="3"/>
    <s v="ABC Advertiser:!728x90:!MOBILETAB:!jfh92jff:!RM:!119400377_1936"/>
    <s v="119400377_1936"/>
    <x v="32"/>
    <n v="67886"/>
    <n v="561"/>
    <n v="339.42999999999995"/>
    <x v="130"/>
  </r>
  <r>
    <s v="ABC Advertiser"/>
    <x v="0"/>
    <s v="ABC Advertiser:!300x250:!MOBILE:!:!MD-MD:!119400349"/>
    <n v="119400349"/>
    <x v="33"/>
    <n v="656"/>
    <n v="2"/>
    <n v="3.2800000000000002"/>
    <x v="131"/>
  </r>
  <r>
    <s v="ABC Advertiser"/>
    <x v="1"/>
    <s v="ABC Advertiser:!320x50:!MOBILE:!:!MD-MD:!119400350"/>
    <n v="119400350"/>
    <x v="33"/>
    <n v="11145"/>
    <n v="114"/>
    <n v="55.724999999999994"/>
    <x v="132"/>
  </r>
  <r>
    <s v="ABC Advertiser"/>
    <x v="2"/>
    <s v="ABC Advertiser:!728x90:!MOBILE:!:!MD-MD:!119400351"/>
    <n v="119400351"/>
    <x v="33"/>
    <n v="186"/>
    <n v="0"/>
    <n v="0.92999999999999994"/>
    <x v="48"/>
  </r>
  <r>
    <s v="ABC Advertiser"/>
    <x v="3"/>
    <s v="ABC Advertiser:!728x90:!MOBILETAB:!jfh92jff:!RM:!119400377"/>
    <n v="119400377"/>
    <x v="33"/>
    <n v="87361"/>
    <n v="775"/>
    <n v="436.80500000000001"/>
    <x v="133"/>
  </r>
  <r>
    <s v="ABC Advertiser"/>
    <x v="3"/>
    <s v="ABC Advertiser:!728x90:!MOBILETAB:!jfh92jff:!RM:!119400377_1936"/>
    <s v="119400377_1936"/>
    <x v="33"/>
    <n v="71358"/>
    <n v="1547"/>
    <n v="356.79"/>
    <x v="134"/>
  </r>
  <r>
    <s v="ABC Advertiser"/>
    <x v="0"/>
    <s v="ABC Advertiser:!300x250:!MOBILE:!:!MD-MD:!119400349"/>
    <n v="119400349"/>
    <x v="34"/>
    <n v="587"/>
    <n v="1"/>
    <n v="2.9349999999999996"/>
    <x v="135"/>
  </r>
  <r>
    <s v="ABC Advertiser"/>
    <x v="1"/>
    <s v="ABC Advertiser:!320x50:!MOBILE:!:!MD-MD:!119400350"/>
    <n v="119400350"/>
    <x v="34"/>
    <n v="11254"/>
    <n v="93"/>
    <n v="56.269999999999996"/>
    <x v="136"/>
  </r>
  <r>
    <s v="ABC Advertiser"/>
    <x v="2"/>
    <s v="ABC Advertiser:!728x90:!MOBILE:!:!MD-MD:!119400351"/>
    <n v="119400351"/>
    <x v="34"/>
    <n v="170"/>
    <n v="1"/>
    <n v="0.85000000000000009"/>
    <x v="137"/>
  </r>
  <r>
    <s v="ABC Advertiser"/>
    <x v="3"/>
    <s v="ABC Advertiser:!728x90:!MOBILETAB:!jfh92jff:!RM:!119400377"/>
    <n v="119400377"/>
    <x v="34"/>
    <n v="39858"/>
    <n v="558"/>
    <n v="199.29"/>
    <x v="138"/>
  </r>
  <r>
    <s v="ABC Advertiser"/>
    <x v="3"/>
    <s v="ABC Advertiser:!728x90:!MOBILETAB:!jfh92jff:!RM:!119400377_1936"/>
    <s v="119400377_1936"/>
    <x v="34"/>
    <n v="71531"/>
    <n v="2294"/>
    <n v="357.65500000000003"/>
    <x v="139"/>
  </r>
  <r>
    <s v="ABC Advertiser"/>
    <x v="0"/>
    <s v="ABC Advertiser:!300x250:!MOBILE:!:!MD-MD:!119400349"/>
    <n v="119400349"/>
    <x v="35"/>
    <n v="520"/>
    <n v="4"/>
    <n v="2.6"/>
    <x v="140"/>
  </r>
  <r>
    <s v="ABC Advertiser"/>
    <x v="1"/>
    <s v="ABC Advertiser:!320x50:!MOBILE:!:!MD-MD:!119400350"/>
    <n v="119400350"/>
    <x v="35"/>
    <n v="11302"/>
    <n v="107"/>
    <n v="56.51"/>
    <x v="141"/>
  </r>
  <r>
    <s v="ABC Advertiser"/>
    <x v="2"/>
    <s v="ABC Advertiser:!728x90:!MOBILE:!:!MD-MD:!119400351"/>
    <n v="119400351"/>
    <x v="35"/>
    <n v="200"/>
    <n v="0"/>
    <n v="1"/>
    <x v="48"/>
  </r>
  <r>
    <s v="ABC Advertiser"/>
    <x v="3"/>
    <s v="ABC Advertiser:!728x90:!MOBILETAB:!jfh92jff:!RM:!119400377"/>
    <n v="119400377"/>
    <x v="35"/>
    <n v="39901"/>
    <n v="717"/>
    <n v="199.50500000000002"/>
    <x v="142"/>
  </r>
  <r>
    <s v="ABC Advertiser"/>
    <x v="3"/>
    <s v="ABC Advertiser:!728x90:!MOBILETAB:!jfh92jff:!RM:!119400377_1936"/>
    <s v="119400377_1936"/>
    <x v="35"/>
    <n v="71265"/>
    <n v="787"/>
    <n v="356.32499999999999"/>
    <x v="143"/>
  </r>
  <r>
    <s v="ABC Advertiser"/>
    <x v="0"/>
    <s v="ABC Advertiser:!300x250:!MOBILE:!:!MD-MD:!119400349"/>
    <n v="119400349"/>
    <x v="36"/>
    <n v="320"/>
    <n v="0"/>
    <n v="1.6"/>
    <x v="48"/>
  </r>
  <r>
    <s v="ABC Advertiser"/>
    <x v="1"/>
    <s v="ABC Advertiser:!320x50:!MOBILE:!:!MD-MD:!119400350"/>
    <n v="119400350"/>
    <x v="36"/>
    <n v="11296"/>
    <n v="115"/>
    <n v="56.48"/>
    <x v="144"/>
  </r>
  <r>
    <s v="ABC Advertiser"/>
    <x v="2"/>
    <s v="ABC Advertiser:!728x90:!MOBILE:!:!MD-MD:!119400351"/>
    <n v="119400351"/>
    <x v="36"/>
    <n v="375"/>
    <n v="1"/>
    <n v="1.875"/>
    <x v="145"/>
  </r>
  <r>
    <s v="ABC Advertiser"/>
    <x v="3"/>
    <s v="ABC Advertiser:!728x90:!MOBILETAB:!jfh92jff:!RM:!119400377"/>
    <n v="119400377"/>
    <x v="36"/>
    <n v="39849"/>
    <n v="339"/>
    <n v="199.24499999999998"/>
    <x v="146"/>
  </r>
  <r>
    <s v="ABC Advertiser"/>
    <x v="0"/>
    <s v="ABC Advertiser:!300x250:!MOBILE:!:!MD-MD:!119400349"/>
    <n v="119400349"/>
    <x v="37"/>
    <n v="211"/>
    <n v="0"/>
    <n v="1.0549999999999999"/>
    <x v="48"/>
  </r>
  <r>
    <s v="ABC Advertiser"/>
    <x v="1"/>
    <s v="ABC Advertiser:!320x50:!MOBILE:!:!MD-MD:!119400350"/>
    <n v="119400350"/>
    <x v="37"/>
    <n v="11620"/>
    <n v="148"/>
    <n v="58.099999999999994"/>
    <x v="147"/>
  </r>
  <r>
    <s v="ABC Advertiser"/>
    <x v="2"/>
    <s v="ABC Advertiser:!728x90:!MOBILE:!:!MD-MD:!119400351"/>
    <n v="119400351"/>
    <x v="37"/>
    <n v="182"/>
    <n v="0"/>
    <n v="0.90999999999999992"/>
    <x v="48"/>
  </r>
  <r>
    <s v="ABC Advertiser"/>
    <x v="3"/>
    <s v="ABC Advertiser:!728x90:!MOBILETAB:!jfh92jff:!RM:!119400377"/>
    <n v="119400377"/>
    <x v="37"/>
    <n v="39884"/>
    <n v="497"/>
    <n v="199.42000000000002"/>
    <x v="148"/>
  </r>
  <r>
    <s v="ABC Advertiser"/>
    <x v="0"/>
    <s v="ABC Advertiser:!300x250:!MOBILE:!:!MD-MD:!119400349"/>
    <n v="119400349"/>
    <x v="38"/>
    <n v="161"/>
    <n v="0"/>
    <n v="0.80500000000000005"/>
    <x v="48"/>
  </r>
  <r>
    <s v="ABC Advertiser"/>
    <x v="1"/>
    <s v="ABC Advertiser:!320x50:!MOBILE:!:!MD-MD:!119400350"/>
    <n v="119400350"/>
    <x v="38"/>
    <n v="11668"/>
    <n v="146"/>
    <n v="58.339999999999996"/>
    <x v="149"/>
  </r>
  <r>
    <s v="ABC Advertiser"/>
    <x v="2"/>
    <s v="ABC Advertiser:!728x90:!MOBILE:!:!MD-MD:!119400351"/>
    <n v="119400351"/>
    <x v="38"/>
    <n v="173"/>
    <n v="2"/>
    <n v="0.86499999999999999"/>
    <x v="150"/>
  </r>
  <r>
    <s v="ABC Advertiser"/>
    <x v="3"/>
    <s v="ABC Advertiser:!728x90:!MOBILETAB:!jfh92jff:!RM:!119400377"/>
    <n v="119400377"/>
    <x v="38"/>
    <n v="40020"/>
    <n v="544"/>
    <n v="200.10000000000002"/>
    <x v="151"/>
  </r>
  <r>
    <s v="ABC Advertiser"/>
    <x v="0"/>
    <s v="ABC Advertiser:!300x250:!MOBILE:!:!MD-MD:!119400349"/>
    <n v="119400349"/>
    <x v="39"/>
    <n v="251"/>
    <n v="2"/>
    <n v="1.2549999999999999"/>
    <x v="152"/>
  </r>
  <r>
    <s v="ABC Advertiser"/>
    <x v="1"/>
    <s v="ABC Advertiser:!320x50:!MOBILE:!:!MD-MD:!119400350"/>
    <n v="119400350"/>
    <x v="39"/>
    <n v="11600"/>
    <n v="185"/>
    <n v="58"/>
    <x v="153"/>
  </r>
  <r>
    <s v="ABC Advertiser"/>
    <x v="2"/>
    <s v="ABC Advertiser:!728x90:!MOBILE:!:!MD-MD:!119400351"/>
    <n v="119400351"/>
    <x v="39"/>
    <n v="166"/>
    <n v="2"/>
    <n v="0.83000000000000007"/>
    <x v="154"/>
  </r>
  <r>
    <s v="ABC Advertiser"/>
    <x v="3"/>
    <s v="ABC Advertiser:!728x90:!MOBILETAB:!jfh92jff:!RM:!119400377"/>
    <n v="119400377"/>
    <x v="39"/>
    <n v="39976"/>
    <n v="474"/>
    <n v="199.88"/>
    <x v="155"/>
  </r>
  <r>
    <s v="ABC Advertiser"/>
    <x v="0"/>
    <s v="ABC Advertiser:!300x250:!MOBILE:!:!MD-MD:!119400349"/>
    <n v="119400349"/>
    <x v="40"/>
    <n v="540"/>
    <n v="4"/>
    <n v="2.7"/>
    <x v="156"/>
  </r>
  <r>
    <s v="ABC Advertiser"/>
    <x v="1"/>
    <s v="ABC Advertiser:!320x50:!MOBILE:!:!MD-MD:!119400350"/>
    <n v="119400350"/>
    <x v="40"/>
    <n v="11326"/>
    <n v="131"/>
    <n v="56.63"/>
    <x v="157"/>
  </r>
  <r>
    <s v="ABC Advertiser"/>
    <x v="2"/>
    <s v="ABC Advertiser:!728x90:!MOBILE:!:!MD-MD:!119400351"/>
    <n v="119400351"/>
    <x v="40"/>
    <n v="234"/>
    <n v="2"/>
    <n v="1.1700000000000002"/>
    <x v="158"/>
  </r>
  <r>
    <s v="ABC Advertiser"/>
    <x v="3"/>
    <s v="ABC Advertiser:!728x90:!MOBILETAB:!jfh92jff:!RM:!119400377"/>
    <n v="119400377"/>
    <x v="40"/>
    <n v="40350"/>
    <n v="413"/>
    <n v="201.75"/>
    <x v="159"/>
  </r>
  <r>
    <s v="ABC Advertiser"/>
    <x v="0"/>
    <s v="ABC Advertiser:!300x250:!MOBILE:!:!MD-MD:!119400349"/>
    <n v="119400349"/>
    <x v="41"/>
    <n v="914"/>
    <n v="9"/>
    <n v="4.57"/>
    <x v="160"/>
  </r>
  <r>
    <s v="ABC Advertiser"/>
    <x v="1"/>
    <s v="ABC Advertiser:!320x50:!MOBILE:!:!MD-MD:!119400350"/>
    <n v="119400350"/>
    <x v="41"/>
    <n v="10776"/>
    <n v="66"/>
    <n v="53.879999999999995"/>
    <x v="161"/>
  </r>
  <r>
    <s v="ABC Advertiser"/>
    <x v="2"/>
    <s v="ABC Advertiser:!728x90:!MOBILE:!:!MD-MD:!119400351"/>
    <n v="119400351"/>
    <x v="41"/>
    <n v="301"/>
    <n v="2"/>
    <n v="1.5049999999999999"/>
    <x v="162"/>
  </r>
  <r>
    <s v="ABC Advertiser"/>
    <x v="3"/>
    <s v="ABC Advertiser:!728x90:!MOBILETAB:!jfh92jff:!RM:!119400377"/>
    <n v="119400377"/>
    <x v="41"/>
    <n v="67793"/>
    <n v="947"/>
    <n v="338.96500000000003"/>
    <x v="163"/>
  </r>
  <r>
    <s v="ABC Advertiser"/>
    <x v="0"/>
    <s v="ABC Advertiser:!300x250:!MOBILE:!:!MD-MD:!119400349"/>
    <n v="119400349"/>
    <x v="42"/>
    <n v="1038"/>
    <n v="10"/>
    <n v="5.19"/>
    <x v="164"/>
  </r>
  <r>
    <s v="ABC Advertiser"/>
    <x v="1"/>
    <s v="ABC Advertiser:!320x50:!MOBILE:!:!MD-MD:!119400350"/>
    <n v="119400350"/>
    <x v="42"/>
    <n v="10570"/>
    <n v="104"/>
    <n v="52.85"/>
    <x v="165"/>
  </r>
  <r>
    <s v="ABC Advertiser"/>
    <x v="2"/>
    <s v="ABC Advertiser:!728x90:!MOBILE:!:!MD-MD:!119400351"/>
    <n v="119400351"/>
    <x v="42"/>
    <n v="405"/>
    <n v="3"/>
    <n v="2.0250000000000004"/>
    <x v="166"/>
  </r>
  <r>
    <s v="ABC Advertiser"/>
    <x v="3"/>
    <s v="ABC Advertiser:!728x90:!MOBILETAB:!jfh92jff:!RM:!119400377"/>
    <n v="119400377"/>
    <x v="42"/>
    <n v="68034"/>
    <n v="939"/>
    <n v="340.17"/>
    <x v="167"/>
  </r>
  <r>
    <s v="ABC Advertiser"/>
    <x v="0"/>
    <s v="ABC Advertiser:!300x250:!MOBILE:!:!MD-MD:!119400349"/>
    <n v="119400349"/>
    <x v="43"/>
    <n v="714"/>
    <n v="6"/>
    <n v="3.57"/>
    <x v="168"/>
  </r>
  <r>
    <s v="ABC Advertiser"/>
    <x v="1"/>
    <s v="ABC Advertiser:!320x50:!MOBILE:!:!MD-MD:!119400350"/>
    <n v="119400350"/>
    <x v="43"/>
    <n v="9715"/>
    <n v="99"/>
    <n v="48.575000000000003"/>
    <x v="169"/>
  </r>
  <r>
    <s v="ABC Advertiser"/>
    <x v="2"/>
    <s v="ABC Advertiser:!728x90:!MOBILE:!:!MD-MD:!119400351"/>
    <n v="119400351"/>
    <x v="43"/>
    <n v="1581"/>
    <n v="20"/>
    <n v="7.9049999999999994"/>
    <x v="170"/>
  </r>
  <r>
    <s v="ABC Advertiser"/>
    <x v="3"/>
    <s v="ABC Advertiser:!728x90:!MOBILETAB:!jfh92jff:!RM:!119400377"/>
    <n v="119400377"/>
    <x v="43"/>
    <n v="68050"/>
    <n v="786"/>
    <n v="340.25"/>
    <x v="171"/>
  </r>
  <r>
    <s v="ABC Advertiser"/>
    <x v="0"/>
    <s v="ABC Advertiser:!300x250:!MOBILE:!:!MD-MD:!119400349"/>
    <n v="119400349"/>
    <x v="44"/>
    <n v="332"/>
    <n v="0"/>
    <n v="1.6600000000000001"/>
    <x v="48"/>
  </r>
  <r>
    <s v="ABC Advertiser"/>
    <x v="1"/>
    <s v="ABC Advertiser:!320x50:!MOBILE:!:!MD-MD:!119400350"/>
    <n v="119400350"/>
    <x v="44"/>
    <n v="10234"/>
    <n v="105"/>
    <n v="51.17"/>
    <x v="172"/>
  </r>
  <r>
    <s v="ABC Advertiser"/>
    <x v="2"/>
    <s v="ABC Advertiser:!728x90:!MOBILE:!:!MD-MD:!119400351"/>
    <n v="119400351"/>
    <x v="44"/>
    <n v="1436"/>
    <n v="16"/>
    <n v="7.18"/>
    <x v="173"/>
  </r>
  <r>
    <s v="ABC Advertiser"/>
    <x v="3"/>
    <s v="ABC Advertiser:!728x90:!MOBILETAB:!jfh92jff:!RM:!119400377"/>
    <n v="119400377"/>
    <x v="44"/>
    <n v="67998"/>
    <n v="738"/>
    <n v="339.99"/>
    <x v="174"/>
  </r>
  <r>
    <s v="ABC Advertiser"/>
    <x v="0"/>
    <s v="ABC Advertiser:!300x250:!MOBILE:!:!MD-MD:!119400349"/>
    <n v="119400349"/>
    <x v="45"/>
    <n v="239"/>
    <n v="2"/>
    <n v="1.1949999999999998"/>
    <x v="175"/>
  </r>
  <r>
    <s v="ABC Advertiser"/>
    <x v="1"/>
    <s v="ABC Advertiser:!320x50:!MOBILE:!:!MD-MD:!119400350"/>
    <n v="119400350"/>
    <x v="45"/>
    <n v="10481"/>
    <n v="182"/>
    <n v="52.405000000000001"/>
    <x v="176"/>
  </r>
  <r>
    <s v="ABC Advertiser"/>
    <x v="2"/>
    <s v="ABC Advertiser:!728x90:!MOBILE:!:!MD-MD:!119400351"/>
    <n v="119400351"/>
    <x v="45"/>
    <n v="1287"/>
    <n v="19"/>
    <n v="6.4349999999999996"/>
    <x v="177"/>
  </r>
  <r>
    <s v="ABC Advertiser"/>
    <x v="3"/>
    <s v="ABC Advertiser:!728x90:!MOBILETAB:!jfh92jff:!RM:!119400377"/>
    <n v="119400377"/>
    <x v="45"/>
    <n v="68104"/>
    <n v="817"/>
    <n v="340.52"/>
    <x v="178"/>
  </r>
  <r>
    <s v="ABC Advertiser"/>
    <x v="0"/>
    <s v="ABC Advertiser:!300x250:!MOBILE:!:!MD-MD:!119400349"/>
    <n v="119400349"/>
    <x v="46"/>
    <n v="506"/>
    <n v="3"/>
    <n v="2.5300000000000002"/>
    <x v="179"/>
  </r>
  <r>
    <s v="ABC Advertiser"/>
    <x v="1"/>
    <s v="ABC Advertiser:!320x50:!MOBILE:!:!MD-MD:!119400350"/>
    <n v="119400350"/>
    <x v="46"/>
    <n v="9608"/>
    <n v="96"/>
    <n v="48.040000000000006"/>
    <x v="180"/>
  </r>
  <r>
    <s v="ABC Advertiser"/>
    <x v="2"/>
    <s v="ABC Advertiser:!728x90:!MOBILE:!:!MD-MD:!119400351"/>
    <n v="119400351"/>
    <x v="46"/>
    <n v="1885"/>
    <n v="20"/>
    <n v="9.4250000000000007"/>
    <x v="181"/>
  </r>
  <r>
    <s v="ABC Advertiser"/>
    <x v="3"/>
    <s v="ABC Advertiser:!728x90:!MOBILETAB:!jfh92jff:!RM:!119400377"/>
    <n v="119400377"/>
    <x v="46"/>
    <n v="68000"/>
    <n v="722"/>
    <n v="340"/>
    <x v="182"/>
  </r>
  <r>
    <s v="ABC Advertiser"/>
    <x v="0"/>
    <s v="ABC Advertiser:!300x250:!MOBILE:!:!MD-MD:!119400349"/>
    <n v="119400349"/>
    <x v="47"/>
    <n v="434"/>
    <n v="1"/>
    <n v="2.17"/>
    <x v="183"/>
  </r>
  <r>
    <s v="ABC Advertiser"/>
    <x v="1"/>
    <s v="ABC Advertiser:!320x50:!MOBILE:!:!MD-MD:!119400350"/>
    <n v="119400350"/>
    <x v="47"/>
    <n v="10006"/>
    <n v="108"/>
    <n v="50.03"/>
    <x v="184"/>
  </r>
  <r>
    <s v="ABC Advertiser"/>
    <x v="2"/>
    <s v="ABC Advertiser:!728x90:!MOBILE:!:!MD-MD:!119400351"/>
    <n v="119400351"/>
    <x v="47"/>
    <n v="1536"/>
    <n v="17"/>
    <n v="7.68"/>
    <x v="185"/>
  </r>
  <r>
    <s v="ABC Advertiser"/>
    <x v="3"/>
    <s v="ABC Advertiser:!728x90:!MOBILETAB:!jfh92jff:!RM:!119400377"/>
    <n v="119400377"/>
    <x v="47"/>
    <n v="67990"/>
    <n v="740"/>
    <n v="339.95"/>
    <x v="186"/>
  </r>
  <r>
    <s v="ABC Advertiser"/>
    <x v="0"/>
    <s v="ABC Advertiser:!300x250:!MOBILE:!:!MD-MD:!119400349"/>
    <n v="119400349"/>
    <x v="48"/>
    <n v="462"/>
    <n v="0"/>
    <n v="2.31"/>
    <x v="48"/>
  </r>
  <r>
    <s v="ABC Advertiser"/>
    <x v="1"/>
    <s v="ABC Advertiser:!320x50:!MOBILE:!:!MD-MD:!119400350"/>
    <n v="119400350"/>
    <x v="48"/>
    <n v="10221"/>
    <n v="81"/>
    <n v="51.105000000000004"/>
    <x v="187"/>
  </r>
  <r>
    <s v="ABC Advertiser"/>
    <x v="2"/>
    <s v="ABC Advertiser:!728x90:!MOBILE:!:!MD-MD:!119400351"/>
    <n v="119400351"/>
    <x v="48"/>
    <n v="1363"/>
    <n v="9"/>
    <n v="6.8149999999999995"/>
    <x v="188"/>
  </r>
  <r>
    <s v="ABC Advertiser"/>
    <x v="3"/>
    <s v="ABC Advertiser:!728x90:!MOBILETAB:!jfh92jff:!RM:!119400377"/>
    <n v="119400377"/>
    <x v="48"/>
    <n v="68031"/>
    <n v="959"/>
    <n v="340.15500000000003"/>
    <x v="189"/>
  </r>
  <r>
    <s v="ABC Advertiser"/>
    <x v="0"/>
    <s v="ABC Advertiser:!300x250:!MOBILE:!:!MD-MD:!119400349"/>
    <n v="119400349"/>
    <x v="49"/>
    <n v="448"/>
    <n v="0"/>
    <n v="2.2400000000000002"/>
    <x v="48"/>
  </r>
  <r>
    <s v="ABC Advertiser"/>
    <x v="1"/>
    <s v="ABC Advertiser:!320x50:!MOBILE:!:!MD-MD:!119400350"/>
    <n v="119400350"/>
    <x v="49"/>
    <n v="8240"/>
    <n v="79"/>
    <n v="41.2"/>
    <x v="190"/>
  </r>
  <r>
    <s v="ABC Advertiser"/>
    <x v="2"/>
    <s v="ABC Advertiser:!728x90:!MOBILE:!:!MD-MD:!119400351"/>
    <n v="119400351"/>
    <x v="49"/>
    <n v="1315"/>
    <n v="20"/>
    <n v="6.5749999999999993"/>
    <x v="191"/>
  </r>
  <r>
    <s v="ABC Advertiser"/>
    <x v="3"/>
    <s v="ABC Advertiser:!728x90:!MOBILETAB:!jfh92jff:!RM:!119400377"/>
    <n v="119400377"/>
    <x v="49"/>
    <n v="67981"/>
    <n v="755"/>
    <n v="339.90499999999997"/>
    <x v="192"/>
  </r>
  <r>
    <s v="ABC Advertiser"/>
    <x v="0"/>
    <s v="ABC Advertiser:!300x250:!MOBILE:!:!MD-MD:!119400349"/>
    <n v="119400349"/>
    <x v="50"/>
    <n v="455"/>
    <n v="0"/>
    <n v="2.2749999999999999"/>
    <x v="48"/>
  </r>
  <r>
    <s v="ABC Advertiser"/>
    <x v="1"/>
    <s v="ABC Advertiser:!320x50:!MOBILE:!:!MD-MD:!119400350"/>
    <n v="119400350"/>
    <x v="50"/>
    <n v="9214"/>
    <n v="152"/>
    <n v="46.07"/>
    <x v="193"/>
  </r>
  <r>
    <s v="ABC Advertiser"/>
    <x v="2"/>
    <s v="ABC Advertiser:!728x90:!MOBILE:!:!MD-MD:!119400351"/>
    <n v="119400351"/>
    <x v="50"/>
    <n v="331"/>
    <n v="5"/>
    <n v="1.655"/>
    <x v="194"/>
  </r>
  <r>
    <s v="ABC Advertiser"/>
    <x v="3"/>
    <s v="ABC Advertiser:!728x90:!MOBILETAB:!jfh92jff:!RM:!119400377"/>
    <n v="119400377"/>
    <x v="50"/>
    <n v="68003"/>
    <n v="683"/>
    <n v="340.01499999999999"/>
    <x v="195"/>
  </r>
  <r>
    <s v="ABC Advertiser"/>
    <x v="0"/>
    <s v="ABC Advertiser:!300x250:!MOBILE:!:!MD-MD:!119400349"/>
    <n v="119400349"/>
    <x v="51"/>
    <n v="389"/>
    <n v="0"/>
    <n v="1.9450000000000001"/>
    <x v="48"/>
  </r>
  <r>
    <s v="ABC Advertiser"/>
    <x v="1"/>
    <s v="ABC Advertiser:!320x50:!MOBILE:!:!MD-MD:!119400350"/>
    <n v="119400350"/>
    <x v="51"/>
    <n v="8308"/>
    <n v="123"/>
    <n v="41.54"/>
    <x v="196"/>
  </r>
  <r>
    <s v="ABC Advertiser"/>
    <x v="2"/>
    <s v="ABC Advertiser:!728x90:!MOBILE:!:!MD-MD:!119400351"/>
    <n v="119400351"/>
    <x v="51"/>
    <n v="1306"/>
    <n v="13"/>
    <n v="6.53"/>
    <x v="197"/>
  </r>
  <r>
    <s v="ABC Advertiser"/>
    <x v="3"/>
    <s v="ABC Advertiser:!728x90:!MOBILETAB:!jfh92jff:!RM:!119400377"/>
    <n v="119400377"/>
    <x v="51"/>
    <n v="67991"/>
    <n v="625"/>
    <n v="339.95499999999998"/>
    <x v="198"/>
  </r>
  <r>
    <s v="ABC Advertiser"/>
    <x v="0"/>
    <s v="ABC Advertiser:!300x250:!MOBILE:!:!MD-MD:!119400349"/>
    <n v="119400349"/>
    <x v="52"/>
    <n v="310"/>
    <n v="0"/>
    <n v="1.55"/>
    <x v="48"/>
  </r>
  <r>
    <s v="ABC Advertiser"/>
    <x v="1"/>
    <s v="ABC Advertiser:!320x50:!MOBILE:!:!MD-MD:!119400350"/>
    <n v="119400350"/>
    <x v="52"/>
    <n v="8115"/>
    <n v="124"/>
    <n v="40.575000000000003"/>
    <x v="199"/>
  </r>
  <r>
    <s v="ABC Advertiser"/>
    <x v="2"/>
    <s v="ABC Advertiser:!728x90:!MOBILE:!:!MD-MD:!119400351"/>
    <n v="119400351"/>
    <x v="52"/>
    <n v="1577"/>
    <n v="16"/>
    <n v="7.8849999999999998"/>
    <x v="200"/>
  </r>
  <r>
    <s v="ABC Advertiser"/>
    <x v="3"/>
    <s v="ABC Advertiser:!728x90:!MOBILETAB:!jfh92jff:!RM:!119400377"/>
    <n v="119400377"/>
    <x v="52"/>
    <n v="68019"/>
    <n v="554"/>
    <n v="340.09500000000003"/>
    <x v="201"/>
  </r>
  <r>
    <s v="ABC Advertiser"/>
    <x v="0"/>
    <s v="ABC Advertiser:!300x250:!MOBILE:!:!MD-MD:!119400349"/>
    <n v="119400349"/>
    <x v="53"/>
    <n v="521"/>
    <n v="1"/>
    <n v="2.605"/>
    <x v="202"/>
  </r>
  <r>
    <s v="ABC Advertiser"/>
    <x v="1"/>
    <s v="ABC Advertiser:!320x50:!MOBILE:!:!MD-MD:!119400350"/>
    <n v="119400350"/>
    <x v="53"/>
    <n v="8247"/>
    <n v="151"/>
    <n v="41.234999999999999"/>
    <x v="203"/>
  </r>
  <r>
    <s v="ABC Advertiser"/>
    <x v="2"/>
    <s v="ABC Advertiser:!728x90:!MOBILE:!:!MD-MD:!119400351"/>
    <n v="119400351"/>
    <x v="53"/>
    <n v="1235"/>
    <n v="13"/>
    <n v="6.1750000000000007"/>
    <x v="204"/>
  </r>
  <r>
    <s v="ABC Advertiser"/>
    <x v="3"/>
    <s v="ABC Advertiser:!728x90:!MOBILETAB:!jfh92jff:!RM:!119400377"/>
    <n v="119400377"/>
    <x v="53"/>
    <n v="67998"/>
    <n v="512"/>
    <n v="339.99"/>
    <x v="205"/>
  </r>
  <r>
    <s v="ABC Advertiser"/>
    <x v="0"/>
    <s v="ABC Advertiser:!300x250:!MOBILE:!:!MD-MD:!119400349"/>
    <n v="119400349"/>
    <x v="54"/>
    <n v="904"/>
    <n v="4"/>
    <n v="4.5200000000000005"/>
    <x v="206"/>
  </r>
  <r>
    <s v="ABC Advertiser"/>
    <x v="1"/>
    <s v="ABC Advertiser:!320x50:!MOBILE:!:!MD-MD:!119400350"/>
    <n v="119400350"/>
    <x v="54"/>
    <n v="7904"/>
    <n v="106"/>
    <n v="39.519999999999996"/>
    <x v="207"/>
  </r>
  <r>
    <s v="ABC Advertiser"/>
    <x v="2"/>
    <s v="ABC Advertiser:!728x90:!MOBILE:!:!MD-MD:!119400351"/>
    <n v="119400351"/>
    <x v="54"/>
    <n v="1293"/>
    <n v="13"/>
    <n v="6.4649999999999999"/>
    <x v="208"/>
  </r>
  <r>
    <s v="ABC Advertiser"/>
    <x v="3"/>
    <s v="ABC Advertiser:!728x90:!MOBILETAB:!jfh92jff:!RM:!119400377"/>
    <n v="119400377"/>
    <x v="54"/>
    <n v="69488"/>
    <n v="635"/>
    <n v="347.44"/>
    <x v="209"/>
  </r>
  <r>
    <s v="ABC Advertiser"/>
    <x v="0"/>
    <s v="ABC Advertiser:!300x250:!MOBILE:!:!MD-MD:!119400349"/>
    <n v="119400349"/>
    <x v="55"/>
    <n v="1427"/>
    <n v="15"/>
    <n v="7.1349999999999998"/>
    <x v="210"/>
  </r>
  <r>
    <s v="ABC Advertiser"/>
    <x v="1"/>
    <s v="ABC Advertiser:!320x50:!MOBILE:!:!MD-MD:!119400350"/>
    <n v="119400350"/>
    <x v="55"/>
    <n v="7713"/>
    <n v="90"/>
    <n v="38.564999999999998"/>
    <x v="211"/>
  </r>
  <r>
    <s v="ABC Advertiser"/>
    <x v="2"/>
    <s v="ABC Advertiser:!728x90:!MOBILE:!:!MD-MD:!119400351"/>
    <n v="119400351"/>
    <x v="55"/>
    <n v="960"/>
    <n v="12"/>
    <n v="4.8"/>
    <x v="212"/>
  </r>
  <r>
    <s v="ABC Advertiser"/>
    <x v="3"/>
    <s v="ABC Advertiser:!728x90:!MOBILETAB:!jfh92jff:!RM:!119400377"/>
    <n v="119400377"/>
    <x v="55"/>
    <n v="69477"/>
    <n v="731"/>
    <n v="347.38499999999999"/>
    <x v="213"/>
  </r>
  <r>
    <s v="ABC Advertiser"/>
    <x v="0"/>
    <s v="ABC Advertiser:!300x250:!MOBILE:!:!MD-MD:!119400349"/>
    <n v="119400349"/>
    <x v="56"/>
    <n v="1792"/>
    <n v="7"/>
    <n v="8.9600000000000009"/>
    <x v="214"/>
  </r>
  <r>
    <s v="ABC Advertiser"/>
    <x v="1"/>
    <s v="ABC Advertiser:!320x50:!MOBILE:!:!MD-MD:!119400350"/>
    <n v="119400350"/>
    <x v="56"/>
    <n v="7917"/>
    <n v="89"/>
    <n v="39.585000000000001"/>
    <x v="215"/>
  </r>
  <r>
    <s v="ABC Advertiser"/>
    <x v="2"/>
    <s v="ABC Advertiser:!728x90:!MOBILE:!:!MD-MD:!119400351"/>
    <n v="119400351"/>
    <x v="56"/>
    <n v="392"/>
    <n v="1"/>
    <n v="1.96"/>
    <x v="216"/>
  </r>
  <r>
    <s v="ABC Advertiser"/>
    <x v="3"/>
    <s v="ABC Advertiser:!728x90:!MOBILETAB:!jfh92jff:!RM:!119400377"/>
    <n v="119400377"/>
    <x v="56"/>
    <n v="69474"/>
    <n v="886"/>
    <n v="347.37"/>
    <x v="217"/>
  </r>
  <r>
    <s v="ABC Advertiser"/>
    <x v="0"/>
    <s v="ABC Advertiser:!300x250:!MOBILE:!:!MD-MD:!119400349"/>
    <n v="119400349"/>
    <x v="57"/>
    <n v="953"/>
    <n v="10"/>
    <n v="4.7649999999999997"/>
    <x v="218"/>
  </r>
  <r>
    <s v="ABC Advertiser"/>
    <x v="1"/>
    <s v="ABC Advertiser:!320x50:!MOBILE:!:!MD-MD:!119400350"/>
    <n v="119400350"/>
    <x v="57"/>
    <n v="8974"/>
    <n v="97"/>
    <n v="44.870000000000005"/>
    <x v="219"/>
  </r>
  <r>
    <s v="ABC Advertiser"/>
    <x v="2"/>
    <s v="ABC Advertiser:!728x90:!MOBILE:!:!MD-MD:!119400351"/>
    <n v="119400351"/>
    <x v="57"/>
    <n v="175"/>
    <n v="0"/>
    <n v="0.875"/>
    <x v="48"/>
  </r>
  <r>
    <s v="ABC Advertiser"/>
    <x v="3"/>
    <s v="ABC Advertiser:!728x90:!MOBILETAB:!jfh92jff:!RM:!119400377"/>
    <n v="119400377"/>
    <x v="57"/>
    <n v="69469"/>
    <n v="961"/>
    <n v="347.34499999999997"/>
    <x v="220"/>
  </r>
  <r>
    <s v="ABC Advertiser"/>
    <x v="0"/>
    <s v="ABC Advertiser:!300x250:!MOBILE:!:!MD-MD:!119400349"/>
    <n v="119400349"/>
    <x v="58"/>
    <n v="290"/>
    <n v="1"/>
    <n v="1.45"/>
    <x v="221"/>
  </r>
  <r>
    <s v="ABC Advertiser"/>
    <x v="1"/>
    <s v="ABC Advertiser:!320x50:!MOBILE:!:!MD-MD:!119400350"/>
    <n v="119400350"/>
    <x v="58"/>
    <n v="9651"/>
    <n v="175"/>
    <n v="48.254999999999995"/>
    <x v="222"/>
  </r>
  <r>
    <s v="ABC Advertiser"/>
    <x v="2"/>
    <s v="ABC Advertiser:!728x90:!MOBILE:!:!MD-MD:!119400351"/>
    <n v="119400351"/>
    <x v="58"/>
    <n v="161"/>
    <n v="0"/>
    <n v="0.80500000000000005"/>
    <x v="48"/>
  </r>
  <r>
    <s v="ABC Advertiser"/>
    <x v="3"/>
    <s v="ABC Advertiser:!728x90:!MOBILETAB:!jfh92jff:!RM:!119400377"/>
    <n v="119400377"/>
    <x v="58"/>
    <n v="69496"/>
    <n v="1060"/>
    <n v="347.47999999999996"/>
    <x v="223"/>
  </r>
  <r>
    <s v="ABC Advertiser"/>
    <x v="0"/>
    <s v="ABC Advertiser:!300x250:!MOBILE:!:!MD-MD:!119400349"/>
    <n v="119400349"/>
    <x v="59"/>
    <n v="849"/>
    <n v="5"/>
    <n v="4.2450000000000001"/>
    <x v="224"/>
  </r>
  <r>
    <s v="ABC Advertiser"/>
    <x v="1"/>
    <s v="ABC Advertiser:!320x50:!MOBILE:!:!MD-MD:!119400350"/>
    <n v="119400350"/>
    <x v="59"/>
    <n v="8717"/>
    <n v="117"/>
    <n v="43.585000000000001"/>
    <x v="225"/>
  </r>
  <r>
    <s v="ABC Advertiser"/>
    <x v="2"/>
    <s v="ABC Advertiser:!728x90:!MOBILE:!:!MD-MD:!119400351"/>
    <n v="119400351"/>
    <x v="59"/>
    <n v="535"/>
    <n v="3"/>
    <n v="2.6750000000000003"/>
    <x v="226"/>
  </r>
  <r>
    <s v="ABC Advertiser"/>
    <x v="3"/>
    <s v="ABC Advertiser:!728x90:!MOBILETAB:!jfh92jff:!RM:!119400377"/>
    <n v="119400377"/>
    <x v="59"/>
    <n v="69526"/>
    <n v="1187"/>
    <n v="347.63"/>
    <x v="227"/>
  </r>
  <r>
    <s v="ABC Advertiser"/>
    <x v="0"/>
    <s v="ABC Advertiser:!300x250:!MOBILE:!:!MD-MD:!119400349"/>
    <n v="119400349"/>
    <x v="60"/>
    <n v="1118"/>
    <n v="8"/>
    <n v="5.5900000000000007"/>
    <x v="228"/>
  </r>
  <r>
    <s v="ABC Advertiser"/>
    <x v="1"/>
    <s v="ABC Advertiser:!320x50:!MOBILE:!:!MD-MD:!119400350"/>
    <n v="119400350"/>
    <x v="60"/>
    <n v="8439"/>
    <n v="102"/>
    <n v="42.195"/>
    <x v="229"/>
  </r>
  <r>
    <s v="ABC Advertiser"/>
    <x v="2"/>
    <s v="ABC Advertiser:!728x90:!MOBILE:!:!MD-MD:!119400351"/>
    <n v="119400351"/>
    <x v="60"/>
    <n v="548"/>
    <n v="1"/>
    <n v="2.74"/>
    <x v="230"/>
  </r>
  <r>
    <s v="ABC Advertiser"/>
    <x v="3"/>
    <s v="ABC Advertiser:!728x90:!MOBILETAB:!jfh92jff:!RM:!119400377"/>
    <n v="119400377"/>
    <x v="60"/>
    <n v="69507"/>
    <n v="1073"/>
    <n v="347.53500000000003"/>
    <x v="231"/>
  </r>
  <r>
    <s v="ABC Advertiser"/>
    <x v="0"/>
    <s v="ABC Advertiser:!300x250:!MOBILE:!:!MD-MD:!119400349"/>
    <n v="119400349"/>
    <x v="61"/>
    <n v="1290"/>
    <n v="5"/>
    <n v="6.45"/>
    <x v="232"/>
  </r>
  <r>
    <s v="ABC Advertiser"/>
    <x v="1"/>
    <s v="ABC Advertiser:!320x50:!MOBILE:!:!MD-MD:!119400350"/>
    <n v="119400350"/>
    <x v="61"/>
    <n v="8394"/>
    <n v="70"/>
    <n v="41.97"/>
    <x v="233"/>
  </r>
  <r>
    <s v="ABC Advertiser"/>
    <x v="2"/>
    <s v="ABC Advertiser:!728x90:!MOBILE:!:!MD-MD:!119400351"/>
    <n v="119400351"/>
    <x v="61"/>
    <n v="423"/>
    <n v="1"/>
    <n v="2.1149999999999998"/>
    <x v="234"/>
  </r>
  <r>
    <s v="ABC Advertiser"/>
    <x v="3"/>
    <s v="ABC Advertiser:!728x90:!MOBILETAB:!jfh92jff:!RM:!119400377"/>
    <n v="119400377"/>
    <x v="61"/>
    <n v="69507"/>
    <n v="1096"/>
    <n v="347.53500000000003"/>
    <x v="235"/>
  </r>
  <r>
    <s v="ABC Advertiser"/>
    <x v="0"/>
    <s v="ABC Advertiser:!300x250:!MOBILE:!:!MD-MD:!119400349"/>
    <n v="119400349"/>
    <x v="62"/>
    <n v="688"/>
    <n v="6"/>
    <n v="3.4399999999999995"/>
    <x v="236"/>
  </r>
  <r>
    <s v="ABC Advertiser"/>
    <x v="1"/>
    <s v="ABC Advertiser:!320x50:!MOBILE:!:!MD-MD:!119400350"/>
    <n v="119400350"/>
    <x v="62"/>
    <n v="8705"/>
    <n v="39"/>
    <n v="43.524999999999999"/>
    <x v="237"/>
  </r>
  <r>
    <s v="ABC Advertiser"/>
    <x v="2"/>
    <s v="ABC Advertiser:!728x90:!MOBILE:!:!MD-MD:!119400351"/>
    <n v="119400351"/>
    <x v="62"/>
    <n v="707"/>
    <n v="8"/>
    <n v="3.5349999999999997"/>
    <x v="238"/>
  </r>
  <r>
    <s v="ABC Advertiser"/>
    <x v="3"/>
    <s v="ABC Advertiser:!728x90:!MOBILETAB:!jfh92jff:!RM:!119400377"/>
    <n v="119400377"/>
    <x v="62"/>
    <n v="69490"/>
    <n v="977"/>
    <n v="347.45"/>
    <x v="239"/>
  </r>
  <r>
    <s v="ABC Advertiser"/>
    <x v="0"/>
    <s v="ABC Advertiser:!300x250:!MOBILE:!:!MD-MD:!119400349"/>
    <n v="119400349"/>
    <x v="63"/>
    <n v="984"/>
    <n v="4"/>
    <n v="4.92"/>
    <x v="240"/>
  </r>
  <r>
    <s v="ABC Advertiser"/>
    <x v="1"/>
    <s v="ABC Advertiser:!320x50:!MOBILE:!:!MD-MD:!119400350"/>
    <n v="119400350"/>
    <x v="63"/>
    <n v="8369"/>
    <n v="25"/>
    <n v="41.844999999999999"/>
    <x v="241"/>
  </r>
  <r>
    <s v="ABC Advertiser"/>
    <x v="2"/>
    <s v="ABC Advertiser:!728x90:!MOBILE:!:!MD-MD:!119400351"/>
    <n v="119400351"/>
    <x v="63"/>
    <n v="747"/>
    <n v="2"/>
    <n v="3.7349999999999999"/>
    <x v="242"/>
  </r>
  <r>
    <s v="ABC Advertiser"/>
    <x v="3"/>
    <s v="ABC Advertiser:!728x90:!MOBILETAB:!jfh92jff:!RM:!119400377"/>
    <n v="119400377"/>
    <x v="63"/>
    <n v="41816"/>
    <n v="341"/>
    <n v="209.08"/>
    <x v="243"/>
  </r>
  <r>
    <s v="ABC Advertiser"/>
    <x v="0"/>
    <s v="ABC Advertiser:!300x250:!MOBILE:!:!MD-MD:!119400349"/>
    <n v="119400349"/>
    <x v="64"/>
    <n v="885"/>
    <n v="5"/>
    <n v="4.4249999999999998"/>
    <x v="244"/>
  </r>
  <r>
    <s v="ABC Advertiser"/>
    <x v="1"/>
    <s v="ABC Advertiser:!320x50:!MOBILE:!:!MD-MD:!119400350"/>
    <n v="119400350"/>
    <x v="64"/>
    <n v="8677"/>
    <n v="50"/>
    <n v="43.384999999999998"/>
    <x v="245"/>
  </r>
  <r>
    <s v="ABC Advertiser"/>
    <x v="2"/>
    <s v="ABC Advertiser:!728x90:!MOBILE:!:!MD-MD:!119400351"/>
    <n v="119400351"/>
    <x v="64"/>
    <n v="528"/>
    <n v="0"/>
    <n v="2.64"/>
    <x v="48"/>
  </r>
  <r>
    <s v="ABC Advertiser"/>
    <x v="3"/>
    <s v="ABC Advertiser:!728x90:!MOBILETAB:!jfh92jff:!RM:!119400377"/>
    <n v="119400377"/>
    <x v="64"/>
    <n v="69408"/>
    <n v="779"/>
    <n v="347.04"/>
    <x v="246"/>
  </r>
  <r>
    <s v="ABC Advertiser"/>
    <x v="0"/>
    <s v="ABC Advertiser:!300x250:!MOBILE:!:!MD-MD:!119400349_1933"/>
    <s v="119400349_1933"/>
    <x v="64"/>
    <n v="3"/>
    <n v="0"/>
    <n v="1.4999999999999999E-2"/>
    <x v="48"/>
  </r>
  <r>
    <s v="ABC Advertiser"/>
    <x v="0"/>
    <s v="ABC Advertiser:!300x250:!MOBILE:!:!MD-MD:!119400349"/>
    <n v="119400349"/>
    <x v="65"/>
    <n v="196"/>
    <n v="3"/>
    <n v="0.98"/>
    <x v="247"/>
  </r>
  <r>
    <s v="ABC Advertiser"/>
    <x v="1"/>
    <s v="ABC Advertiser:!320x50:!MOBILE:!:!MD-MD:!119400350"/>
    <n v="119400350"/>
    <x v="65"/>
    <n v="9348"/>
    <n v="29"/>
    <n v="46.74"/>
    <x v="248"/>
  </r>
  <r>
    <s v="ABC Advertiser"/>
    <x v="2"/>
    <s v="ABC Advertiser:!728x90:!MOBILE:!:!MD-MD:!119400351"/>
    <n v="119400351"/>
    <x v="65"/>
    <n v="562"/>
    <n v="5"/>
    <n v="2.8100000000000005"/>
    <x v="249"/>
  </r>
  <r>
    <s v="ABC Advertiser"/>
    <x v="3"/>
    <s v="ABC Advertiser:!728x90:!MOBILETAB:!jfh92jff:!RM:!119400377"/>
    <n v="119400377"/>
    <x v="65"/>
    <n v="69497"/>
    <n v="1132"/>
    <n v="347.48500000000001"/>
    <x v="250"/>
  </r>
  <r>
    <s v="ABC Advertiser"/>
    <x v="0"/>
    <s v="ABC Advertiser:!300x250:!MOBILE:!:!MD-MD:!119400349_1933"/>
    <s v="119400349_1933"/>
    <x v="65"/>
    <n v="139"/>
    <n v="1"/>
    <n v="0.69500000000000006"/>
    <x v="251"/>
  </r>
  <r>
    <s v="ABC Advertiser"/>
    <x v="0"/>
    <s v="ABC Advertiser:!300x250:!MOBILE:!:!MD-MD:!119400349"/>
    <n v="119400349"/>
    <x v="66"/>
    <n v="1707"/>
    <n v="25"/>
    <n v="8.5350000000000001"/>
    <x v="252"/>
  </r>
  <r>
    <s v="ABC Advertiser"/>
    <x v="1"/>
    <s v="ABC Advertiser:!320x50:!MOBILE:!:!MD-MD:!119400350"/>
    <n v="119400350"/>
    <x v="66"/>
    <n v="7591"/>
    <n v="34"/>
    <n v="37.954999999999998"/>
    <x v="253"/>
  </r>
  <r>
    <s v="ABC Advertiser"/>
    <x v="2"/>
    <s v="ABC Advertiser:!728x90:!MOBILE:!:!MD-MD:!119400351"/>
    <n v="119400351"/>
    <x v="66"/>
    <n v="802"/>
    <n v="8"/>
    <n v="4.01"/>
    <x v="254"/>
  </r>
  <r>
    <s v="ABC Advertiser"/>
    <x v="3"/>
    <s v="ABC Advertiser:!728x90:!MOBILETAB:!jfh92jff:!RM:!119400377"/>
    <n v="119400377"/>
    <x v="66"/>
    <n v="69509"/>
    <n v="1295"/>
    <n v="347.54500000000002"/>
    <x v="255"/>
  </r>
  <r>
    <s v="ABC Advertiser"/>
    <x v="0"/>
    <s v="ABC Advertiser:!300x250:!MOBILE:!:!MD-MD:!119400349_1933"/>
    <s v="119400349_1933"/>
    <x v="66"/>
    <n v="74"/>
    <n v="1"/>
    <n v="0.37"/>
    <x v="256"/>
  </r>
  <r>
    <s v="ABC Advertiser"/>
    <x v="0"/>
    <s v="ABC Advertiser:!300x250:!MOBILE:!:!MD-MD:!119400349"/>
    <n v="119400349"/>
    <x v="67"/>
    <n v="1947"/>
    <n v="15"/>
    <n v="9.7349999999999994"/>
    <x v="257"/>
  </r>
  <r>
    <s v="ABC Advertiser"/>
    <x v="1"/>
    <s v="ABC Advertiser:!320x50:!MOBILE:!:!MD-MD:!119400350"/>
    <n v="119400350"/>
    <x v="67"/>
    <n v="7232"/>
    <n v="28"/>
    <n v="36.160000000000004"/>
    <x v="258"/>
  </r>
  <r>
    <s v="ABC Advertiser"/>
    <x v="2"/>
    <s v="ABC Advertiser:!728x90:!MOBILE:!:!MD-MD:!119400351"/>
    <n v="119400351"/>
    <x v="67"/>
    <n v="921"/>
    <n v="6"/>
    <n v="4.6050000000000004"/>
    <x v="259"/>
  </r>
  <r>
    <s v="ABC Advertiser"/>
    <x v="3"/>
    <s v="ABC Advertiser:!728x90:!MOBILETAB:!jfh92jff:!RM:!119400377"/>
    <n v="119400377"/>
    <x v="67"/>
    <n v="69514"/>
    <n v="843"/>
    <n v="347.57"/>
    <x v="260"/>
  </r>
  <r>
    <s v="ABC Advertiser"/>
    <x v="0"/>
    <s v="ABC Advertiser:!300x250:!MOBILE:!:!MD-MD:!119400349_1933"/>
    <s v="119400349_1933"/>
    <x v="67"/>
    <n v="8"/>
    <n v="0"/>
    <n v="0.04"/>
    <x v="48"/>
  </r>
  <r>
    <s v="ABC Advertiser"/>
    <x v="0"/>
    <s v="ABC Advertiser:!300x250:!MOBILE:!:!MD-MD:!119400349"/>
    <n v="119400349"/>
    <x v="68"/>
    <n v="1651"/>
    <n v="18"/>
    <n v="8.2550000000000008"/>
    <x v="261"/>
  </r>
  <r>
    <s v="ABC Advertiser"/>
    <x v="1"/>
    <s v="ABC Advertiser:!320x50:!MOBILE:!:!MD-MD:!119400350"/>
    <n v="119400350"/>
    <x v="68"/>
    <n v="7279"/>
    <n v="32"/>
    <n v="36.394999999999996"/>
    <x v="262"/>
  </r>
  <r>
    <s v="ABC Advertiser"/>
    <x v="2"/>
    <s v="ABC Advertiser:!728x90:!MOBILE:!:!MD-MD:!119400351"/>
    <n v="119400351"/>
    <x v="68"/>
    <n v="1169"/>
    <n v="9"/>
    <n v="5.8450000000000006"/>
    <x v="263"/>
  </r>
  <r>
    <s v="ABC Advertiser"/>
    <x v="3"/>
    <s v="ABC Advertiser:!728x90:!MOBILETAB:!jfh92jff:!RM:!119400377"/>
    <n v="119400377"/>
    <x v="68"/>
    <n v="69491"/>
    <n v="738"/>
    <n v="347.45499999999998"/>
    <x v="264"/>
  </r>
  <r>
    <s v="ABC Advertiser"/>
    <x v="0"/>
    <s v="ABC Advertiser:!300x250:!MOBILE:!:!MD-MD:!119400349_1933"/>
    <s v="119400349_1933"/>
    <x v="68"/>
    <n v="10"/>
    <n v="0"/>
    <n v="0.05"/>
    <x v="48"/>
  </r>
  <r>
    <s v="ABC Advertiser"/>
    <x v="0"/>
    <s v="ABC Advertiser:!300x250:!MOBILE:!:!MD-MD:!119400349"/>
    <n v="119400349"/>
    <x v="69"/>
    <n v="901"/>
    <n v="2"/>
    <n v="4.5049999999999999"/>
    <x v="265"/>
  </r>
  <r>
    <s v="ABC Advertiser"/>
    <x v="1"/>
    <s v="ABC Advertiser:!320x50:!MOBILE:!:!MD-MD:!119400350"/>
    <n v="119400350"/>
    <x v="69"/>
    <n v="8293"/>
    <n v="51"/>
    <n v="41.464999999999996"/>
    <x v="266"/>
  </r>
  <r>
    <s v="ABC Advertiser"/>
    <x v="2"/>
    <s v="ABC Advertiser:!728x90:!MOBILE:!:!MD-MD:!119400351"/>
    <n v="119400351"/>
    <x v="69"/>
    <n v="906"/>
    <n v="17"/>
    <n v="4.53"/>
    <x v="267"/>
  </r>
  <r>
    <s v="ABC Advertiser"/>
    <x v="3"/>
    <s v="ABC Advertiser:!728x90:!MOBILETAB:!jfh92jff:!RM:!119400377"/>
    <n v="119400377"/>
    <x v="69"/>
    <n v="69471"/>
    <n v="773"/>
    <n v="347.35500000000002"/>
    <x v="268"/>
  </r>
  <r>
    <s v="ABC Advertiser"/>
    <x v="0"/>
    <s v="ABC Advertiser:!300x250:!MOBILE:!:!MD-MD:!119400349_1933"/>
    <s v="119400349_1933"/>
    <x v="69"/>
    <n v="3"/>
    <n v="0"/>
    <n v="1.4999999999999999E-2"/>
    <x v="48"/>
  </r>
  <r>
    <s v="ABC Advertiser"/>
    <x v="0"/>
    <s v="ABC Advertiser:!300x250:!MOBILE:!:!MD-MD:!119400349"/>
    <n v="119400349"/>
    <x v="70"/>
    <n v="2264"/>
    <n v="27"/>
    <n v="11.319999999999999"/>
    <x v="269"/>
  </r>
  <r>
    <s v="ABC Advertiser"/>
    <x v="1"/>
    <s v="ABC Advertiser:!320x50:!MOBILE:!:!MD-MD:!119400350"/>
    <n v="119400350"/>
    <x v="70"/>
    <n v="7157"/>
    <n v="68"/>
    <n v="35.784999999999997"/>
    <x v="270"/>
  </r>
  <r>
    <s v="ABC Advertiser"/>
    <x v="2"/>
    <s v="ABC Advertiser:!728x90:!MOBILE:!:!MD-MD:!119400351"/>
    <n v="119400351"/>
    <x v="70"/>
    <n v="647"/>
    <n v="12"/>
    <n v="3.2350000000000003"/>
    <x v="271"/>
  </r>
  <r>
    <s v="ABC Advertiser"/>
    <x v="3"/>
    <s v="ABC Advertiser:!728x90:!MOBILETAB:!jfh92jff:!RM:!119400377"/>
    <n v="119400377"/>
    <x v="70"/>
    <n v="69271"/>
    <n v="819"/>
    <n v="346.35500000000002"/>
    <x v="272"/>
  </r>
  <r>
    <s v="ABC Advertiser"/>
    <x v="0"/>
    <s v="ABC Advertiser:!300x250:!MOBILE:!:!MD-MD:!119400349_1933"/>
    <s v="119400349_1933"/>
    <x v="70"/>
    <n v="8"/>
    <n v="0"/>
    <n v="0.04"/>
    <x v="48"/>
  </r>
  <r>
    <s v="ABC Advertiser"/>
    <x v="0"/>
    <s v="ABC Advertiser:!300x250:!MOBILE:!:!MD-MD:!119400349"/>
    <n v="119400349"/>
    <x v="71"/>
    <n v="64"/>
    <n v="1"/>
    <n v="0.32"/>
    <x v="273"/>
  </r>
  <r>
    <s v="ABC Advertiser"/>
    <x v="1"/>
    <s v="ABC Advertiser:!320x50:!MOBILE:!:!MD-MD:!119400350"/>
    <n v="119400350"/>
    <x v="71"/>
    <n v="9435"/>
    <n v="207"/>
    <n v="47.175000000000004"/>
    <x v="274"/>
  </r>
  <r>
    <s v="ABC Advertiser"/>
    <x v="2"/>
    <s v="ABC Advertiser:!728x90:!MOBILE:!:!MD-MD:!119400351"/>
    <n v="119400351"/>
    <x v="71"/>
    <n v="598"/>
    <n v="11"/>
    <n v="2.9899999999999998"/>
    <x v="275"/>
  </r>
  <r>
    <s v="ABC Advertiser"/>
    <x v="3"/>
    <s v="ABC Advertiser:!728x90:!MOBILETAB:!jfh92jff:!RM:!119400377"/>
    <n v="119400377"/>
    <x v="71"/>
    <n v="69550"/>
    <n v="667"/>
    <n v="347.75"/>
    <x v="276"/>
  </r>
  <r>
    <s v="ABC Advertiser"/>
    <x v="0"/>
    <s v="ABC Advertiser:!300x250:!MOBILE:!:!MD-MD:!119400349_1933"/>
    <s v="119400349_1933"/>
    <x v="71"/>
    <n v="7"/>
    <n v="0"/>
    <n v="3.5000000000000003E-2"/>
    <x v="48"/>
  </r>
  <r>
    <s v="ABC Advertiser"/>
    <x v="0"/>
    <s v="ABC Advertiser:!300x250:!MOBILE:!:!MD-MD:!119400349"/>
    <n v="119400349"/>
    <x v="72"/>
    <n v="51"/>
    <n v="2"/>
    <n v="0.255"/>
    <x v="277"/>
  </r>
  <r>
    <s v="ABC Advertiser"/>
    <x v="1"/>
    <s v="ABC Advertiser:!320x50:!MOBILE:!:!MD-MD:!119400350"/>
    <n v="119400350"/>
    <x v="72"/>
    <n v="9607"/>
    <n v="76"/>
    <n v="48.034999999999997"/>
    <x v="278"/>
  </r>
  <r>
    <s v="ABC Advertiser"/>
    <x v="2"/>
    <s v="ABC Advertiser:!728x90:!MOBILE:!:!MD-MD:!119400351"/>
    <n v="119400351"/>
    <x v="72"/>
    <n v="437"/>
    <n v="5"/>
    <n v="2.1850000000000001"/>
    <x v="279"/>
  </r>
  <r>
    <s v="ABC Advertiser"/>
    <x v="3"/>
    <s v="ABC Advertiser:!728x90:!MOBILETAB:!jfh92jff:!RM:!119400377"/>
    <n v="119400377"/>
    <x v="72"/>
    <n v="69494"/>
    <n v="692"/>
    <n v="347.47"/>
    <x v="280"/>
  </r>
  <r>
    <s v="ABC Advertiser"/>
    <x v="0"/>
    <s v="ABC Advertiser:!300x250:!MOBILE:!:!MD-MD:!119400349_1933"/>
    <s v="119400349_1933"/>
    <x v="72"/>
    <n v="1"/>
    <n v="0"/>
    <n v="5.0000000000000001E-3"/>
    <x v="48"/>
  </r>
  <r>
    <s v="ABC Advertiser"/>
    <x v="0"/>
    <s v="ABC Advertiser:!300x250:!MOBILE:!:!MD-MD:!119400349"/>
    <n v="119400349"/>
    <x v="73"/>
    <n v="227"/>
    <n v="3"/>
    <n v="1.135"/>
    <x v="281"/>
  </r>
  <r>
    <s v="ABC Advertiser"/>
    <x v="1"/>
    <s v="ABC Advertiser:!320x50:!MOBILE:!:!MD-MD:!119400350"/>
    <n v="119400350"/>
    <x v="73"/>
    <n v="9453"/>
    <n v="42"/>
    <n v="47.265000000000001"/>
    <x v="282"/>
  </r>
  <r>
    <s v="ABC Advertiser"/>
    <x v="2"/>
    <s v="ABC Advertiser:!728x90:!MOBILE:!:!MD-MD:!119400351"/>
    <n v="119400351"/>
    <x v="73"/>
    <n v="411"/>
    <n v="0"/>
    <n v="2.0549999999999997"/>
    <x v="48"/>
  </r>
  <r>
    <s v="ABC Advertiser"/>
    <x v="3"/>
    <s v="ABC Advertiser:!728x90:!MOBILETAB:!jfh92jff:!RM:!119400377"/>
    <n v="119400377"/>
    <x v="73"/>
    <n v="69497"/>
    <n v="921"/>
    <n v="347.48500000000001"/>
    <x v="283"/>
  </r>
  <r>
    <s v="ABC Advertiser"/>
    <x v="0"/>
    <s v="ABC Advertiser:!300x250:!MOBILE:!:!MD-MD:!119400349"/>
    <n v="119400349"/>
    <x v="74"/>
    <n v="2330"/>
    <n v="16"/>
    <n v="11.65"/>
    <x v="284"/>
  </r>
  <r>
    <s v="ABC Advertiser"/>
    <x v="1"/>
    <s v="ABC Advertiser:!320x50:!MOBILE:!:!MD-MD:!119400350"/>
    <n v="119400350"/>
    <x v="74"/>
    <n v="8456"/>
    <n v="79"/>
    <n v="42.28"/>
    <x v="285"/>
  </r>
  <r>
    <s v="ABC Advertiser"/>
    <x v="2"/>
    <s v="ABC Advertiser:!728x90:!MOBILE:!:!MD-MD:!119400351"/>
    <n v="119400351"/>
    <x v="74"/>
    <n v="509"/>
    <n v="1"/>
    <n v="2.5449999999999999"/>
    <x v="286"/>
  </r>
  <r>
    <s v="ABC Advertiser"/>
    <x v="3"/>
    <s v="ABC Advertiser:!728x90:!MOBILETAB:!jfh92jff:!RM:!119400377"/>
    <n v="119400377"/>
    <x v="74"/>
    <n v="69461"/>
    <n v="843"/>
    <n v="347.30500000000001"/>
    <x v="287"/>
  </r>
  <r>
    <s v="ABC Advertiser"/>
    <x v="0"/>
    <s v="ABC Advertiser:!300x250:!MOBILE:!:!MD-MD:!119400349"/>
    <n v="119400349"/>
    <x v="75"/>
    <n v="1826"/>
    <n v="13"/>
    <n v="9.1300000000000008"/>
    <x v="288"/>
  </r>
  <r>
    <s v="ABC Advertiser"/>
    <x v="1"/>
    <s v="ABC Advertiser:!320x50:!MOBILE:!:!MD-MD:!119400350"/>
    <n v="119400350"/>
    <x v="75"/>
    <n v="9303"/>
    <n v="61"/>
    <n v="46.515000000000001"/>
    <x v="289"/>
  </r>
  <r>
    <s v="ABC Advertiser"/>
    <x v="2"/>
    <s v="ABC Advertiser:!728x90:!MOBILE:!:!MD-MD:!119400351"/>
    <n v="119400351"/>
    <x v="75"/>
    <n v="168"/>
    <n v="1"/>
    <n v="0.84000000000000008"/>
    <x v="290"/>
  </r>
  <r>
    <s v="ABC Advertiser"/>
    <x v="3"/>
    <s v="ABC Advertiser:!728x90:!MOBILETAB:!jfh92jff:!RM:!119400377"/>
    <n v="119400377"/>
    <x v="75"/>
    <n v="69521"/>
    <n v="452"/>
    <n v="347.60500000000002"/>
    <x v="291"/>
  </r>
  <r>
    <s v="ABC Advertiser"/>
    <x v="0"/>
    <s v="ABC Advertiser:!300x250:!MOBILE:!:!MD-MD:!119400349"/>
    <n v="119400349"/>
    <x v="76"/>
    <n v="1758"/>
    <n v="8"/>
    <n v="8.7899999999999991"/>
    <x v="292"/>
  </r>
  <r>
    <s v="ABC Advertiser"/>
    <x v="1"/>
    <s v="ABC Advertiser:!320x50:!MOBILE:!:!MD-MD:!119400350"/>
    <n v="119400350"/>
    <x v="76"/>
    <n v="9518"/>
    <n v="73"/>
    <n v="47.59"/>
    <x v="293"/>
  </r>
  <r>
    <s v="ABC Advertiser"/>
    <x v="2"/>
    <s v="ABC Advertiser:!728x90:!MOBILE:!:!MD-MD:!119400351"/>
    <n v="119400351"/>
    <x v="76"/>
    <n v="20"/>
    <n v="0"/>
    <n v="0.1"/>
    <x v="48"/>
  </r>
  <r>
    <s v="ABC Advertiser"/>
    <x v="3"/>
    <s v="ABC Advertiser:!728x90:!MOBILETAB:!jfh92jff:!RM:!119400377"/>
    <n v="119400377"/>
    <x v="76"/>
    <n v="69387"/>
    <n v="617"/>
    <n v="346.935"/>
    <x v="294"/>
  </r>
  <r>
    <s v="ABC Advertiser"/>
    <x v="0"/>
    <s v="ABC Advertiser:!300x250:!MOBILE:!:!MD-MD:!119400349"/>
    <n v="119400349"/>
    <x v="77"/>
    <n v="1369"/>
    <n v="7"/>
    <n v="6.8449999999999998"/>
    <x v="295"/>
  </r>
  <r>
    <s v="ABC Advertiser"/>
    <x v="1"/>
    <s v="ABC Advertiser:!320x50:!MOBILE:!:!MD-MD:!119400350"/>
    <n v="119400350"/>
    <x v="77"/>
    <n v="10304"/>
    <n v="101"/>
    <n v="51.52"/>
    <x v="296"/>
  </r>
  <r>
    <s v="ABC Advertiser"/>
    <x v="2"/>
    <s v="ABC Advertiser:!728x90:!MOBILE:!:!MD-MD:!119400351"/>
    <n v="119400351"/>
    <x v="77"/>
    <n v="49"/>
    <n v="0"/>
    <n v="0.245"/>
    <x v="48"/>
  </r>
  <r>
    <s v="ABC Advertiser"/>
    <x v="3"/>
    <s v="ABC Advertiser:!728x90:!MOBILETAB:!jfh92jff:!RM:!119400377"/>
    <n v="119400377"/>
    <x v="77"/>
    <n v="66135"/>
    <n v="1190"/>
    <n v="330.67500000000001"/>
    <x v="297"/>
  </r>
  <r>
    <s v="ABC Advertiser"/>
    <x v="0"/>
    <s v="ABC Advertiser:!300x250:!MOBILE:!:!MD-MD:!119400349"/>
    <n v="119400349"/>
    <x v="78"/>
    <n v="10891"/>
    <n v="86"/>
    <n v="54.454999999999998"/>
    <x v="298"/>
  </r>
  <r>
    <s v="ABC Advertiser"/>
    <x v="1"/>
    <s v="ABC Advertiser:!320x50:!MOBILE:!:!MD-MD:!119400350"/>
    <n v="119400350"/>
    <x v="78"/>
    <n v="76"/>
    <n v="1"/>
    <n v="0.38"/>
    <x v="299"/>
  </r>
  <r>
    <s v="ABC Advertiser"/>
    <x v="2"/>
    <s v="ABC Advertiser:!728x90:!MOBILE:!:!MD-MD:!119400351"/>
    <n v="119400351"/>
    <x v="78"/>
    <n v="17916"/>
    <n v="349"/>
    <n v="89.58"/>
    <x v="300"/>
  </r>
  <r>
    <s v="ABC Advertiser"/>
    <x v="3"/>
    <s v="ABC Advertiser:!728x90:!MOBILETAB:!jfh92jff:!RM:!119400377_1937"/>
    <s v="119400377_1937"/>
    <x v="78"/>
    <n v="6610"/>
    <n v="22"/>
    <n v="33.050000000000004"/>
    <x v="301"/>
  </r>
  <r>
    <s v="ABC Advertiser"/>
    <x v="1"/>
    <s v="ABC Advertiser:!320x50:!MOBILE:!:!MD-MD:!119400350_1934"/>
    <s v="119400350_1934"/>
    <x v="79"/>
    <n v="11936"/>
    <n v="86"/>
    <n v="59.68"/>
    <x v="302"/>
  </r>
  <r>
    <s v="ABC Advertiser"/>
    <x v="2"/>
    <s v="ABC Advertiser:!728x90:!MOBILE:!:!MD-MD:!119400351_1935"/>
    <s v="119400351_1935"/>
    <x v="79"/>
    <n v="185"/>
    <n v="1"/>
    <n v="0.92500000000000004"/>
    <x v="303"/>
  </r>
  <r>
    <s v="ABC Advertiser"/>
    <x v="1"/>
    <s v="ABC Advertiser:!320x50:!MOBILE:!:!MD-MD:!119400350_1934"/>
    <s v="119400350_1934"/>
    <x v="80"/>
    <n v="12827"/>
    <n v="85"/>
    <n v="64.135000000000005"/>
    <x v="304"/>
  </r>
  <r>
    <s v="ABC Advertiser"/>
    <x v="2"/>
    <s v="ABC Advertiser:!728x90:!MOBILE:!:!MD-MD:!119400351_1935"/>
    <s v="119400351_1935"/>
    <x v="80"/>
    <n v="167"/>
    <n v="0"/>
    <n v="0.83500000000000008"/>
    <x v="48"/>
  </r>
  <r>
    <s v="ABC Advertiser"/>
    <x v="1"/>
    <s v="ABC Advertiser:!320x50:!MOBILE:!:!MD-MD:!119400350_1934"/>
    <s v="119400350_1934"/>
    <x v="81"/>
    <n v="13850"/>
    <n v="108"/>
    <n v="69.25"/>
    <x v="305"/>
  </r>
  <r>
    <s v="ABC Advertiser"/>
    <x v="2"/>
    <s v="ABC Advertiser:!728x90:!MOBILE:!:!MD-MD:!119400351_1935"/>
    <s v="119400351_1935"/>
    <x v="81"/>
    <n v="190"/>
    <n v="2"/>
    <n v="0.95"/>
    <x v="306"/>
  </r>
  <r>
    <s v="ABC Advertiser"/>
    <x v="1"/>
    <s v="ABC Advertiser:!320x50:!MOBILE:!:!MD-MD:!119400350_1934"/>
    <s v="119400350_1934"/>
    <x v="82"/>
    <n v="15825"/>
    <n v="86"/>
    <n v="79.125"/>
    <x v="307"/>
  </r>
  <r>
    <s v="ABC Advertiser"/>
    <x v="2"/>
    <s v="ABC Advertiser:!728x90:!MOBILE:!:!MD-MD:!119400351_1935"/>
    <s v="119400351_1935"/>
    <x v="82"/>
    <n v="790"/>
    <n v="0"/>
    <n v="3.95"/>
    <x v="48"/>
  </r>
  <r>
    <s v="ABC Advertiser"/>
    <x v="1"/>
    <s v="ABC Advertiser:!320x50:!MOBILE:!:!MD-MD:!119400350_1934"/>
    <s v="119400350_1934"/>
    <x v="83"/>
    <n v="13406"/>
    <n v="68"/>
    <n v="67.03"/>
    <x v="308"/>
  </r>
  <r>
    <s v="ABC Advertiser"/>
    <x v="2"/>
    <s v="ABC Advertiser:!728x90:!MOBILE:!:!MD-MD:!119400351_1935"/>
    <s v="119400351_1935"/>
    <x v="83"/>
    <n v="450"/>
    <n v="2"/>
    <n v="2.25"/>
    <x v="309"/>
  </r>
  <r>
    <s v="ABC Advertiser"/>
    <x v="1"/>
    <s v="ABC Advertiser:!320x50:!MOBILE:!:!MD-MD:!119400350_1934"/>
    <s v="119400350_1934"/>
    <x v="84"/>
    <n v="13489"/>
    <n v="89"/>
    <n v="67.445000000000007"/>
    <x v="310"/>
  </r>
  <r>
    <s v="ABC Advertiser"/>
    <x v="2"/>
    <s v="ABC Advertiser:!728x90:!MOBILE:!:!MD-MD:!119400351_1935"/>
    <s v="119400351_1935"/>
    <x v="84"/>
    <n v="117"/>
    <n v="0"/>
    <n v="0.58500000000000008"/>
    <x v="48"/>
  </r>
  <r>
    <s v="ABC Advertiser"/>
    <x v="1"/>
    <s v="ABC Advertiser:!320x50:!MOBILE:!:!MD-MD:!119400350_1934"/>
    <s v="119400350_1934"/>
    <x v="85"/>
    <n v="12975"/>
    <n v="64"/>
    <n v="64.875"/>
    <x v="311"/>
  </r>
  <r>
    <s v="ABC Advertiser"/>
    <x v="2"/>
    <s v="ABC Advertiser:!728x90:!MOBILE:!:!MD-MD:!119400351_1935"/>
    <s v="119400351_1935"/>
    <x v="85"/>
    <n v="663"/>
    <n v="0"/>
    <n v="3.3150000000000004"/>
    <x v="48"/>
  </r>
  <r>
    <s v="ABC Advertiser"/>
    <x v="1"/>
    <s v="ABC Advertiser:!320x50:!MOBILE:!:!MD-MD:!119400350_1934"/>
    <s v="119400350_1934"/>
    <x v="86"/>
    <n v="10539"/>
    <n v="54"/>
    <n v="52.695"/>
    <x v="312"/>
  </r>
  <r>
    <s v="ABC Advertiser"/>
    <x v="2"/>
    <s v="ABC Advertiser:!728x90:!MOBILE:!:!MD-MD:!119400351_1935"/>
    <s v="119400351_1935"/>
    <x v="86"/>
    <n v="454"/>
    <n v="1"/>
    <n v="2.27"/>
    <x v="313"/>
  </r>
  <r>
    <s v="ABC Advertiser"/>
    <x v="1"/>
    <s v="ABC Advertiser:!320x50:!MOBILE:!:!MD-MD:!119400350_1934"/>
    <s v="119400350_1934"/>
    <x v="87"/>
    <n v="5843"/>
    <n v="68"/>
    <n v="29.215"/>
    <x v="314"/>
  </r>
  <r>
    <s v="ABC Advertiser"/>
    <x v="2"/>
    <s v="ABC Advertiser:!728x90:!MOBILE:!:!MD-MD:!119400351_1935"/>
    <s v="119400351_1935"/>
    <x v="87"/>
    <n v="1789"/>
    <n v="16"/>
    <n v="8.9450000000000003"/>
    <x v="31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s v="ABC Advertiser"/>
    <n v="189038"/>
    <s v="ABC Advertiser:!300x250:!MOBILE:!:!MD-MD:!119400349"/>
    <n v="119400349"/>
    <x v="0"/>
    <n v="2108"/>
    <n v="7"/>
    <n v="10.540000000000001"/>
    <n v="1.5057142857142858"/>
    <n v="0.33206831119544594"/>
  </r>
  <r>
    <s v="ABC Advertiser"/>
    <n v="189039"/>
    <s v="ABC Advertiser:!320x50:!MOBILE:!:!MD-MD:!119400350"/>
    <n v="119400350"/>
    <x v="0"/>
    <n v="7590"/>
    <n v="43"/>
    <n v="37.950000000000003"/>
    <n v="0.88255813953488382"/>
    <n v="0.56653491436100123"/>
  </r>
  <r>
    <s v="ABC Advertiser"/>
    <n v="189040"/>
    <s v="ABC Advertiser:!728x90:!MOBILE:!:!MD-MD:!119400351"/>
    <n v="119400351"/>
    <x v="0"/>
    <n v="1171"/>
    <n v="13"/>
    <n v="5.8550000000000004"/>
    <n v="0.45038461538461544"/>
    <n v="1.1101622544833476"/>
  </r>
  <r>
    <s v="ABC Advertiser"/>
    <n v="189041"/>
    <s v="ABC Advertiser:!728x90:!MOBILETAB:!jfh92jff:!RM:!119400377"/>
    <n v="119400377"/>
    <x v="0"/>
    <n v="34291"/>
    <n v="61"/>
    <n v="171.45499999999998"/>
    <n v="2.8107377049180324"/>
    <n v="0.17788924207518009"/>
  </r>
  <r>
    <s v="ABC Advertiser"/>
    <n v="189038"/>
    <s v="ABC Advertiser:!300x250:!MOBILE:!:!MD-MD:!119400349"/>
    <n v="119400349"/>
    <x v="1"/>
    <n v="1621"/>
    <n v="22"/>
    <n v="8.1050000000000004"/>
    <n v="0.36840909090909091"/>
    <n v="1.3571869216533003"/>
  </r>
  <r>
    <s v="ABC Advertiser"/>
    <n v="189039"/>
    <s v="ABC Advertiser:!320x50:!MOBILE:!:!MD-MD:!119400350"/>
    <n v="119400350"/>
    <x v="1"/>
    <n v="8415"/>
    <n v="79"/>
    <n v="42.074999999999996"/>
    <n v="0.53259493670886071"/>
    <n v="0.93879976232917417"/>
  </r>
  <r>
    <s v="ABC Advertiser"/>
    <n v="189040"/>
    <s v="ABC Advertiser:!728x90:!MOBILE:!:!MD-MD:!119400351"/>
    <n v="119400351"/>
    <x v="1"/>
    <n v="835"/>
    <n v="8"/>
    <n v="4.1749999999999998"/>
    <n v="0.52187499999999998"/>
    <n v="0.95808383233532934"/>
  </r>
  <r>
    <s v="ABC Advertiser"/>
    <n v="189041"/>
    <s v="ABC Advertiser:!728x90:!MOBILETAB:!jfh92jff:!RM:!119400377"/>
    <n v="119400377"/>
    <x v="1"/>
    <n v="21199"/>
    <n v="29"/>
    <n v="105.995"/>
    <n v="3.6550000000000002"/>
    <n v="0.13679890560875513"/>
  </r>
  <r>
    <s v="ABC Advertiser"/>
    <n v="189038"/>
    <s v="ABC Advertiser:!300x250:!MOBILE:!:!MD-MD:!119400349"/>
    <n v="119400349"/>
    <x v="2"/>
    <n v="927"/>
    <n v="17"/>
    <n v="4.6349999999999998"/>
    <n v="0.27264705882352941"/>
    <n v="1.8338727076591153"/>
  </r>
  <r>
    <s v="ABC Advertiser"/>
    <n v="189039"/>
    <s v="ABC Advertiser:!320x50:!MOBILE:!:!MD-MD:!119400350"/>
    <n v="119400350"/>
    <x v="2"/>
    <n v="9346"/>
    <n v="84"/>
    <n v="46.730000000000004"/>
    <n v="0.55630952380952381"/>
    <n v="0.89878022683500969"/>
  </r>
  <r>
    <s v="ABC Advertiser"/>
    <n v="189040"/>
    <s v="ABC Advertiser:!728x90:!MOBILE:!:!MD-MD:!119400351"/>
    <n v="119400351"/>
    <x v="2"/>
    <n v="608"/>
    <n v="10"/>
    <n v="3.04"/>
    <n v="0.30399999999999999"/>
    <n v="1.6447368421052631"/>
  </r>
  <r>
    <s v="ABC Advertiser"/>
    <n v="189041"/>
    <s v="ABC Advertiser:!728x90:!MOBILETAB:!jfh92jff:!RM:!119400377"/>
    <n v="119400377"/>
    <x v="2"/>
    <n v="4834"/>
    <n v="33"/>
    <n v="24.169999999999998"/>
    <n v="0.73242424242424242"/>
    <n v="0.68266446007447246"/>
  </r>
  <r>
    <s v="ABC Advertiser"/>
    <n v="189038"/>
    <s v="ABC Advertiser:!300x250:!MOBILE:!:!MD-MD:!119400349"/>
    <n v="119400349"/>
    <x v="3"/>
    <n v="2155"/>
    <n v="30"/>
    <n v="10.774999999999999"/>
    <n v="0.35916666666666663"/>
    <n v="1.3921113689095126"/>
  </r>
  <r>
    <s v="ABC Advertiser"/>
    <n v="189039"/>
    <s v="ABC Advertiser:!320x50:!MOBILE:!:!MD-MD:!119400350"/>
    <n v="119400350"/>
    <x v="3"/>
    <n v="8117"/>
    <n v="98"/>
    <n v="40.585000000000008"/>
    <n v="0.4141326530612246"/>
    <n v="1.2073426142663546"/>
  </r>
  <r>
    <s v="ABC Advertiser"/>
    <n v="189040"/>
    <s v="ABC Advertiser:!728x90:!MOBILE:!:!MD-MD:!119400351"/>
    <n v="119400351"/>
    <x v="3"/>
    <n v="588"/>
    <n v="10"/>
    <n v="2.94"/>
    <n v="0.29399999999999998"/>
    <n v="1.7006802721088436"/>
  </r>
  <r>
    <s v="ABC Advertiser"/>
    <n v="189041"/>
    <s v="ABC Advertiser:!728x90:!MOBILETAB:!jfh92jff:!RM:!119400377"/>
    <n v="119400377"/>
    <x v="3"/>
    <n v="3808"/>
    <n v="27"/>
    <n v="19.04"/>
    <n v="0.70518518518518514"/>
    <n v="0.70903361344537819"/>
  </r>
  <r>
    <s v="ABC Advertiser"/>
    <n v="189038"/>
    <s v="ABC Advertiser:!300x250:!MOBILE:!:!MD-MD:!119400349"/>
    <n v="119400349"/>
    <x v="4"/>
    <n v="2169"/>
    <n v="19"/>
    <n v="10.845000000000001"/>
    <n v="0.57078947368421051"/>
    <n v="0.87597971415398801"/>
  </r>
  <r>
    <s v="ABC Advertiser"/>
    <n v="189039"/>
    <s v="ABC Advertiser:!320x50:!MOBILE:!:!MD-MD:!119400350"/>
    <n v="119400350"/>
    <x v="4"/>
    <n v="8142"/>
    <n v="98"/>
    <n v="40.709999999999994"/>
    <n v="0.41540816326530605"/>
    <n v="1.2036354704003931"/>
  </r>
  <r>
    <s v="ABC Advertiser"/>
    <n v="189040"/>
    <s v="ABC Advertiser:!728x90:!MOBILE:!:!MD-MD:!119400351"/>
    <n v="119400351"/>
    <x v="4"/>
    <n v="567"/>
    <n v="8"/>
    <n v="2.835"/>
    <n v="0.354375"/>
    <n v="1.4109347442680775"/>
  </r>
  <r>
    <s v="ABC Advertiser"/>
    <n v="189041"/>
    <s v="ABC Advertiser:!728x90:!MOBILETAB:!jfh92jff:!RM:!119400377"/>
    <n v="119400377"/>
    <x v="4"/>
    <n v="4883"/>
    <n v="31"/>
    <n v="24.414999999999999"/>
    <n v="0.78758064516129034"/>
    <n v="0.63485562154413266"/>
  </r>
  <r>
    <s v="ABC Advertiser"/>
    <n v="189038"/>
    <s v="ABC Advertiser:!300x250:!MOBILE:!:!MD-MD:!119400349"/>
    <n v="119400349"/>
    <x v="5"/>
    <n v="1093"/>
    <n v="32"/>
    <n v="5.4649999999999999"/>
    <n v="0.17078125"/>
    <n v="2.9277218664226901"/>
  </r>
  <r>
    <s v="ABC Advertiser"/>
    <n v="189039"/>
    <s v="ABC Advertiser:!320x50:!MOBILE:!:!MD-MD:!119400350"/>
    <n v="119400350"/>
    <x v="5"/>
    <n v="5490"/>
    <n v="71"/>
    <n v="27.450000000000003"/>
    <n v="0.38661971830985919"/>
    <n v="1.2932604735883424"/>
  </r>
  <r>
    <s v="ABC Advertiser"/>
    <n v="189040"/>
    <s v="ABC Advertiser:!728x90:!MOBILE:!:!MD-MD:!119400351"/>
    <n v="119400351"/>
    <x v="5"/>
    <n v="196"/>
    <n v="2"/>
    <n v="0.98"/>
    <n v="0.49"/>
    <n v="1.0204081632653061"/>
  </r>
  <r>
    <s v="ABC Advertiser"/>
    <n v="189041"/>
    <s v="ABC Advertiser:!728x90:!MOBILETAB:!jfh92jff:!RM:!119400377"/>
    <n v="119400377"/>
    <x v="5"/>
    <n v="1378"/>
    <n v="12"/>
    <n v="6.89"/>
    <n v="0.5741666666666666"/>
    <n v="0.8708272859216255"/>
  </r>
  <r>
    <s v="ABC Advertiser"/>
    <n v="189038"/>
    <s v="ABC Advertiser:!300x250:!MOBILE:!:!MD-MD:!119400349"/>
    <n v="119400349"/>
    <x v="6"/>
    <n v="822"/>
    <n v="10"/>
    <n v="4.1099999999999994"/>
    <n v="0.41099999999999992"/>
    <n v="1.2165450121654502"/>
  </r>
  <r>
    <s v="ABC Advertiser"/>
    <n v="189039"/>
    <s v="ABC Advertiser:!320x50:!MOBILE:!:!MD-MD:!119400350"/>
    <n v="119400350"/>
    <x v="6"/>
    <n v="9610"/>
    <n v="100"/>
    <n v="48.05"/>
    <n v="0.48049999999999998"/>
    <n v="1.0405827263267431"/>
  </r>
  <r>
    <s v="ABC Advertiser"/>
    <n v="189040"/>
    <s v="ABC Advertiser:!728x90:!MOBILE:!:!MD-MD:!119400351"/>
    <n v="119400351"/>
    <x v="6"/>
    <n v="432"/>
    <n v="7"/>
    <n v="2.16"/>
    <n v="0.30857142857142861"/>
    <n v="1.6203703703703702"/>
  </r>
  <r>
    <s v="ABC Advertiser"/>
    <n v="189041"/>
    <s v="ABC Advertiser:!728x90:!MOBILETAB:!jfh92jff:!RM:!119400377"/>
    <n v="119400377"/>
    <x v="6"/>
    <n v="5201"/>
    <n v="39"/>
    <n v="26.004999999999999"/>
    <n v="0.66679487179487174"/>
    <n v="0.74985579696212268"/>
  </r>
  <r>
    <s v="ABC Advertiser"/>
    <n v="189038"/>
    <s v="ABC Advertiser:!300x250:!MOBILE:!:!MD-MD:!119400349"/>
    <n v="119400349"/>
    <x v="7"/>
    <n v="1479"/>
    <n v="28"/>
    <n v="7.3950000000000005"/>
    <n v="0.26410714285714287"/>
    <n v="1.8931710615280595"/>
  </r>
  <r>
    <s v="ABC Advertiser"/>
    <n v="189039"/>
    <s v="ABC Advertiser:!320x50:!MOBILE:!:!MD-MD:!119400350"/>
    <n v="119400350"/>
    <x v="7"/>
    <n v="8650"/>
    <n v="92"/>
    <n v="43.25"/>
    <n v="0.47010869565217389"/>
    <n v="1.0635838150289016"/>
  </r>
  <r>
    <s v="ABC Advertiser"/>
    <n v="189040"/>
    <s v="ABC Advertiser:!728x90:!MOBILE:!:!MD-MD:!119400351"/>
    <n v="119400351"/>
    <x v="7"/>
    <n v="735"/>
    <n v="14"/>
    <n v="3.6749999999999998"/>
    <n v="0.26250000000000001"/>
    <n v="1.9047619047619049"/>
  </r>
  <r>
    <s v="ABC Advertiser"/>
    <n v="189041"/>
    <s v="ABC Advertiser:!728x90:!MOBILETAB:!jfh92jff:!RM:!119400377"/>
    <n v="119400377"/>
    <x v="7"/>
    <n v="1677"/>
    <n v="21"/>
    <n v="8.3849999999999998"/>
    <n v="0.3992857142857143"/>
    <n v="1.2522361359570662"/>
  </r>
  <r>
    <s v="ABC Advertiser"/>
    <n v="189038"/>
    <s v="ABC Advertiser:!300x250:!MOBILE:!:!MD-MD:!119400349"/>
    <n v="119400349"/>
    <x v="8"/>
    <n v="252"/>
    <n v="5"/>
    <n v="1.26"/>
    <n v="0.252"/>
    <n v="1.984126984126984"/>
  </r>
  <r>
    <s v="ABC Advertiser"/>
    <n v="189039"/>
    <s v="ABC Advertiser:!320x50:!MOBILE:!:!MD-MD:!119400350"/>
    <n v="119400350"/>
    <x v="8"/>
    <n v="9710"/>
    <n v="102"/>
    <n v="48.550000000000004"/>
    <n v="0.47598039215686277"/>
    <n v="1.0504634397528321"/>
  </r>
  <r>
    <s v="ABC Advertiser"/>
    <n v="189040"/>
    <s v="ABC Advertiser:!728x90:!MOBILE:!:!MD-MD:!119400351"/>
    <n v="119400351"/>
    <x v="8"/>
    <n v="846"/>
    <n v="10"/>
    <n v="4.2299999999999995"/>
    <n v="0.42299999999999993"/>
    <n v="1.1820330969267139"/>
  </r>
  <r>
    <s v="ABC Advertiser"/>
    <n v="189041"/>
    <s v="ABC Advertiser:!728x90:!MOBILETAB:!jfh92jff:!RM:!119400377"/>
    <n v="119400377"/>
    <x v="8"/>
    <n v="774"/>
    <n v="2"/>
    <n v="3.87"/>
    <n v="1.9350000000000001"/>
    <n v="0.2583979328165375"/>
  </r>
  <r>
    <s v="ABC Advertiser"/>
    <n v="189038"/>
    <s v="ABC Advertiser:!300x250:!MOBILE:!:!MD-MD:!119400349"/>
    <n v="119400349"/>
    <x v="9"/>
    <n v="150"/>
    <n v="2"/>
    <n v="0.75"/>
    <n v="0.375"/>
    <n v="1.3333333333333335"/>
  </r>
  <r>
    <s v="ABC Advertiser"/>
    <n v="189039"/>
    <s v="ABC Advertiser:!320x50:!MOBILE:!:!MD-MD:!119400350"/>
    <n v="119400350"/>
    <x v="9"/>
    <n v="10166"/>
    <n v="127"/>
    <n v="50.83"/>
    <n v="0.40023622047244095"/>
    <n v="1.2492622467047019"/>
  </r>
  <r>
    <s v="ABC Advertiser"/>
    <n v="189040"/>
    <s v="ABC Advertiser:!728x90:!MOBILE:!:!MD-MD:!119400351"/>
    <n v="119400351"/>
    <x v="9"/>
    <n v="568"/>
    <n v="6"/>
    <n v="2.84"/>
    <n v="0.47333333333333333"/>
    <n v="1.056338028169014"/>
  </r>
  <r>
    <s v="ABC Advertiser"/>
    <n v="189041"/>
    <s v="ABC Advertiser:!728x90:!MOBILETAB:!jfh92jff:!RM:!119400377"/>
    <n v="119400377"/>
    <x v="9"/>
    <n v="462"/>
    <n v="3"/>
    <n v="2.31"/>
    <n v="0.77"/>
    <n v="0.64935064935064934"/>
  </r>
  <r>
    <s v="ABC Advertiser"/>
    <n v="189038"/>
    <s v="ABC Advertiser:!300x250:!MOBILE:!:!MD-MD:!119400349"/>
    <n v="119400349"/>
    <x v="10"/>
    <n v="237"/>
    <n v="4"/>
    <n v="1.1850000000000001"/>
    <n v="0.29625000000000001"/>
    <n v="1.6877637130801686"/>
  </r>
  <r>
    <s v="ABC Advertiser"/>
    <n v="189039"/>
    <s v="ABC Advertiser:!320x50:!MOBILE:!:!MD-MD:!119400350"/>
    <n v="119400350"/>
    <x v="10"/>
    <n v="10108"/>
    <n v="122"/>
    <n v="50.540000000000006"/>
    <n v="0.41426229508196727"/>
    <n v="1.2069647803719825"/>
  </r>
  <r>
    <s v="ABC Advertiser"/>
    <n v="189040"/>
    <s v="ABC Advertiser:!728x90:!MOBILE:!:!MD-MD:!119400351"/>
    <n v="119400351"/>
    <x v="10"/>
    <n v="524"/>
    <n v="11"/>
    <n v="2.62"/>
    <n v="0.23818181818181819"/>
    <n v="2.0992366412213741"/>
  </r>
  <r>
    <s v="ABC Advertiser"/>
    <n v="189041"/>
    <s v="ABC Advertiser:!728x90:!MOBILETAB:!jfh92jff:!RM:!119400377"/>
    <n v="119400377"/>
    <x v="10"/>
    <n v="97"/>
    <n v="3"/>
    <n v="0.48499999999999999"/>
    <n v="0.16166666666666665"/>
    <n v="3.0927835051546393"/>
  </r>
  <r>
    <s v="ABC Advertiser"/>
    <n v="189041"/>
    <s v="ABC Advertiser:!728x90:!MOBILETAB:!jfh92jff:!RM:!119400377_1936"/>
    <s v="119400377_1936"/>
    <x v="10"/>
    <n v="64687"/>
    <n v="625"/>
    <n v="323.435"/>
    <n v="0.51749599999999996"/>
    <n v="0.96619104302255476"/>
  </r>
  <r>
    <s v="ABC Advertiser"/>
    <n v="189038"/>
    <s v="ABC Advertiser:!300x250:!MOBILE:!:!MD-MD:!119400349"/>
    <n v="119400349"/>
    <x v="11"/>
    <n v="377"/>
    <n v="3"/>
    <n v="1.885"/>
    <n v="0.6283333333333333"/>
    <n v="0.79575596816976124"/>
  </r>
  <r>
    <s v="ABC Advertiser"/>
    <n v="189039"/>
    <s v="ABC Advertiser:!320x50:!MOBILE:!:!MD-MD:!119400350"/>
    <n v="119400350"/>
    <x v="11"/>
    <n v="9913"/>
    <n v="128"/>
    <n v="49.564999999999998"/>
    <n v="0.38722656249999998"/>
    <n v="1.2912337334812871"/>
  </r>
  <r>
    <s v="ABC Advertiser"/>
    <n v="189040"/>
    <s v="ABC Advertiser:!728x90:!MOBILE:!:!MD-MD:!119400351"/>
    <n v="119400351"/>
    <x v="11"/>
    <n v="575"/>
    <n v="14"/>
    <n v="2.875"/>
    <n v="0.20535714285714285"/>
    <n v="2.4347826086956523"/>
  </r>
  <r>
    <s v="ABC Advertiser"/>
    <n v="189041"/>
    <s v="ABC Advertiser:!728x90:!MOBILETAB:!jfh92jff:!RM:!119400377"/>
    <n v="119400377"/>
    <x v="11"/>
    <n v="99"/>
    <n v="0"/>
    <n v="0.495"/>
    <s v=""/>
    <n v="0"/>
  </r>
  <r>
    <s v="ABC Advertiser"/>
    <n v="189041"/>
    <s v="ABC Advertiser:!728x90:!MOBILETAB:!jfh92jff:!RM:!119400377_1936"/>
    <s v="119400377_1936"/>
    <x v="11"/>
    <n v="75162"/>
    <n v="623"/>
    <n v="375.81000000000006"/>
    <n v="0.60322632423756029"/>
    <n v="0.82887629387190331"/>
  </r>
  <r>
    <s v="ABC Advertiser"/>
    <n v="189038"/>
    <s v="ABC Advertiser:!300x250:!MOBILE:!:!MD-MD:!119400349"/>
    <n v="119400349"/>
    <x v="12"/>
    <n v="406"/>
    <n v="5"/>
    <n v="2.0300000000000002"/>
    <n v="0.40600000000000003"/>
    <n v="1.2315270935960592"/>
  </r>
  <r>
    <s v="ABC Advertiser"/>
    <n v="189039"/>
    <s v="ABC Advertiser:!320x50:!MOBILE:!:!MD-MD:!119400350"/>
    <n v="119400350"/>
    <x v="12"/>
    <n v="9827"/>
    <n v="101"/>
    <n v="49.134999999999998"/>
    <n v="0.48648514851485147"/>
    <n v="1.0277806044571081"/>
  </r>
  <r>
    <s v="ABC Advertiser"/>
    <n v="189040"/>
    <s v="ABC Advertiser:!728x90:!MOBILE:!:!MD-MD:!119400351"/>
    <n v="119400351"/>
    <x v="12"/>
    <n v="631"/>
    <n v="7"/>
    <n v="3.1550000000000002"/>
    <n v="0.45071428571428573"/>
    <n v="1.1093502377179081"/>
  </r>
  <r>
    <s v="ABC Advertiser"/>
    <n v="189041"/>
    <s v="ABC Advertiser:!728x90:!MOBILETAB:!jfh92jff:!RM:!119400377"/>
    <n v="119400377"/>
    <x v="12"/>
    <n v="49492"/>
    <n v="596"/>
    <n v="247.45999999999998"/>
    <n v="0.41520134228187916"/>
    <n v="1.2042350278832943"/>
  </r>
  <r>
    <s v="ABC Advertiser"/>
    <n v="189041"/>
    <s v="ABC Advertiser:!728x90:!MOBILETAB:!jfh92jff:!RM:!119400377_1936"/>
    <s v="119400377_1936"/>
    <x v="12"/>
    <n v="79871"/>
    <n v="651"/>
    <n v="399.35499999999996"/>
    <n v="0.61344854070660515"/>
    <n v="0.81506429116951074"/>
  </r>
  <r>
    <s v="ABC Advertiser"/>
    <n v="189038"/>
    <s v="ABC Advertiser:!300x250:!MOBILE:!:!MD-MD:!119400349"/>
    <n v="119400349"/>
    <x v="13"/>
    <n v="254"/>
    <n v="4"/>
    <n v="1.27"/>
    <n v="0.3175"/>
    <n v="1.5748031496062991"/>
  </r>
  <r>
    <s v="ABC Advertiser"/>
    <n v="189039"/>
    <s v="ABC Advertiser:!320x50:!MOBILE:!:!MD-MD:!119400350"/>
    <n v="119400350"/>
    <x v="13"/>
    <n v="9632"/>
    <n v="109"/>
    <n v="48.16"/>
    <n v="0.44183486238532105"/>
    <n v="1.1316445182724253"/>
  </r>
  <r>
    <s v="ABC Advertiser"/>
    <n v="189040"/>
    <s v="ABC Advertiser:!728x90:!MOBILE:!:!MD-MD:!119400351"/>
    <n v="119400351"/>
    <x v="13"/>
    <n v="938"/>
    <n v="11"/>
    <n v="4.6899999999999995"/>
    <n v="0.42636363636363633"/>
    <n v="1.1727078891257996"/>
  </r>
  <r>
    <s v="ABC Advertiser"/>
    <n v="189041"/>
    <s v="ABC Advertiser:!728x90:!MOBILETAB:!jfh92jff:!RM:!119400377"/>
    <n v="119400377"/>
    <x v="13"/>
    <n v="95596"/>
    <n v="1055"/>
    <n v="477.98"/>
    <n v="0.45306161137440759"/>
    <n v="1.1036026611992134"/>
  </r>
  <r>
    <s v="ABC Advertiser"/>
    <n v="189041"/>
    <s v="ABC Advertiser:!728x90:!MOBILETAB:!jfh92jff:!RM:!119400377_1936"/>
    <s v="119400377_1936"/>
    <x v="13"/>
    <n v="54063"/>
    <n v="657"/>
    <n v="270.315"/>
    <n v="0.41143835616438357"/>
    <n v="1.2152488763109706"/>
  </r>
  <r>
    <s v="ABC Advertiser"/>
    <n v="189038"/>
    <s v="ABC Advertiser:!300x250:!MOBILE:!:!MD-MD:!119400349"/>
    <n v="119400349"/>
    <x v="14"/>
    <n v="300"/>
    <n v="1"/>
    <n v="1.5"/>
    <n v="1.5"/>
    <n v="0.33333333333333337"/>
  </r>
  <r>
    <s v="ABC Advertiser"/>
    <n v="189039"/>
    <s v="ABC Advertiser:!320x50:!MOBILE:!:!MD-MD:!119400350"/>
    <n v="119400350"/>
    <x v="14"/>
    <n v="10956"/>
    <n v="94"/>
    <n v="54.78"/>
    <n v="0.58276595744680848"/>
    <n v="0.85797736400146041"/>
  </r>
  <r>
    <s v="ABC Advertiser"/>
    <n v="189040"/>
    <s v="ABC Advertiser:!728x90:!MOBILE:!:!MD-MD:!119400351"/>
    <n v="119400351"/>
    <x v="14"/>
    <n v="750"/>
    <n v="18"/>
    <n v="3.75"/>
    <n v="0.20833333333333334"/>
    <n v="2.4"/>
  </r>
  <r>
    <s v="ABC Advertiser"/>
    <n v="189041"/>
    <s v="ABC Advertiser:!728x90:!MOBILETAB:!jfh92jff:!RM:!119400377"/>
    <n v="119400377"/>
    <x v="14"/>
    <n v="96000"/>
    <n v="1064"/>
    <n v="480"/>
    <n v="0.45112781954887216"/>
    <n v="1.1083333333333334"/>
  </r>
  <r>
    <s v="ABC Advertiser"/>
    <n v="189038"/>
    <s v="ABC Advertiser:!300x250:!MOBILE:!:!MD-MD:!119400349"/>
    <n v="119400349"/>
    <x v="15"/>
    <n v="181"/>
    <n v="0"/>
    <n v="0.90500000000000003"/>
    <s v=""/>
    <n v="0"/>
  </r>
  <r>
    <s v="ABC Advertiser"/>
    <n v="189039"/>
    <s v="ABC Advertiser:!320x50:!MOBILE:!:!MD-MD:!119400350"/>
    <n v="119400350"/>
    <x v="15"/>
    <n v="11389"/>
    <n v="121"/>
    <n v="56.944999999999993"/>
    <n v="0.47061983471074376"/>
    <n v="1.0624286592325929"/>
  </r>
  <r>
    <s v="ABC Advertiser"/>
    <n v="189040"/>
    <s v="ABC Advertiser:!728x90:!MOBILE:!:!MD-MD:!119400351"/>
    <n v="119400351"/>
    <x v="15"/>
    <n v="464"/>
    <n v="8"/>
    <n v="2.3200000000000003"/>
    <n v="0.29000000000000004"/>
    <n v="1.7241379310344827"/>
  </r>
  <r>
    <s v="ABC Advertiser"/>
    <n v="189041"/>
    <s v="ABC Advertiser:!728x90:!MOBILETAB:!jfh92jff:!RM:!119400377"/>
    <n v="119400377"/>
    <x v="15"/>
    <n v="96012"/>
    <n v="1035"/>
    <n v="480.06"/>
    <n v="0.46382608695652172"/>
    <n v="1.0779902512185977"/>
  </r>
  <r>
    <s v="ABC Advertiser"/>
    <n v="189038"/>
    <s v="ABC Advertiser:!300x250:!MOBILE:!:!MD-MD:!119400349"/>
    <n v="119400349"/>
    <x v="16"/>
    <n v="119"/>
    <n v="2"/>
    <n v="0.59499999999999997"/>
    <n v="0.29749999999999999"/>
    <n v="1.680672268907563"/>
  </r>
  <r>
    <s v="ABC Advertiser"/>
    <n v="189039"/>
    <s v="ABC Advertiser:!320x50:!MOBILE:!:!MD-MD:!119400350"/>
    <n v="119400350"/>
    <x v="16"/>
    <n v="11509"/>
    <n v="167"/>
    <n v="57.545000000000002"/>
    <n v="0.34458083832335329"/>
    <n v="1.4510383178382136"/>
  </r>
  <r>
    <s v="ABC Advertiser"/>
    <n v="189040"/>
    <s v="ABC Advertiser:!728x90:!MOBILE:!:!MD-MD:!119400351"/>
    <n v="119400351"/>
    <x v="16"/>
    <n v="362"/>
    <n v="3"/>
    <n v="1.81"/>
    <n v="0.60333333333333339"/>
    <n v="0.82872928176795579"/>
  </r>
  <r>
    <s v="ABC Advertiser"/>
    <n v="189041"/>
    <s v="ABC Advertiser:!728x90:!MOBILETAB:!jfh92jff:!RM:!119400377"/>
    <n v="119400377"/>
    <x v="16"/>
    <n v="96031"/>
    <n v="1101"/>
    <n v="480.15500000000003"/>
    <n v="0.43610808356039965"/>
    <n v="1.1465047744999011"/>
  </r>
  <r>
    <s v="ABC Advertiser"/>
    <n v="189038"/>
    <s v="ABC Advertiser:!300x250:!MOBILE:!:!MD-MD:!119400349"/>
    <n v="119400349"/>
    <x v="17"/>
    <n v="79"/>
    <n v="0"/>
    <n v="0.39500000000000002"/>
    <s v=""/>
    <n v="0"/>
  </r>
  <r>
    <s v="ABC Advertiser"/>
    <n v="189039"/>
    <s v="ABC Advertiser:!320x50:!MOBILE:!:!MD-MD:!119400350"/>
    <n v="119400350"/>
    <x v="17"/>
    <n v="11545"/>
    <n v="212"/>
    <n v="57.725000000000001"/>
    <n v="0.27228773584905663"/>
    <n v="1.8362927674317888"/>
  </r>
  <r>
    <s v="ABC Advertiser"/>
    <n v="189040"/>
    <s v="ABC Advertiser:!728x90:!MOBILE:!:!MD-MD:!119400351"/>
    <n v="119400351"/>
    <x v="17"/>
    <n v="372"/>
    <n v="8"/>
    <n v="1.8599999999999999"/>
    <n v="0.23249999999999998"/>
    <n v="2.1505376344086025"/>
  </r>
  <r>
    <s v="ABC Advertiser"/>
    <n v="189041"/>
    <s v="ABC Advertiser:!728x90:!MOBILETAB:!jfh92jff:!RM:!119400377"/>
    <n v="119400377"/>
    <x v="17"/>
    <n v="95981"/>
    <n v="1105"/>
    <n v="479.90499999999997"/>
    <n v="0.43430316742081443"/>
    <n v="1.1512695220929143"/>
  </r>
  <r>
    <s v="ABC Advertiser"/>
    <n v="189038"/>
    <s v="ABC Advertiser:!300x250:!MOBILE:!:!MD-MD:!119400349"/>
    <n v="119400349"/>
    <x v="18"/>
    <n v="103"/>
    <n v="2"/>
    <n v="0.51500000000000001"/>
    <n v="0.25750000000000001"/>
    <n v="1.9417475728155338"/>
  </r>
  <r>
    <s v="ABC Advertiser"/>
    <n v="189039"/>
    <s v="ABC Advertiser:!320x50:!MOBILE:!:!MD-MD:!119400350"/>
    <n v="119400350"/>
    <x v="18"/>
    <n v="11371"/>
    <n v="219"/>
    <n v="56.855000000000004"/>
    <n v="0.25961187214611875"/>
    <n v="1.9259519831149416"/>
  </r>
  <r>
    <s v="ABC Advertiser"/>
    <n v="189040"/>
    <s v="ABC Advertiser:!728x90:!MOBILE:!:!MD-MD:!119400351"/>
    <n v="119400351"/>
    <x v="18"/>
    <n v="513"/>
    <n v="10"/>
    <n v="2.5649999999999999"/>
    <n v="0.25650000000000001"/>
    <n v="1.9493177387914229"/>
  </r>
  <r>
    <s v="ABC Advertiser"/>
    <n v="189041"/>
    <s v="ABC Advertiser:!728x90:!MOBILETAB:!jfh92jff:!RM:!119400377"/>
    <n v="119400377"/>
    <x v="18"/>
    <n v="95911"/>
    <n v="1173"/>
    <n v="479.55500000000001"/>
    <n v="0.40882779198635977"/>
    <n v="1.2230088311038358"/>
  </r>
  <r>
    <s v="ABC Advertiser"/>
    <n v="189038"/>
    <s v="ABC Advertiser:!300x250:!MOBILE:!:!MD-MD:!119400349"/>
    <n v="119400349"/>
    <x v="19"/>
    <n v="968"/>
    <n v="7"/>
    <n v="4.84"/>
    <n v="0.69142857142857139"/>
    <n v="0.72314049586776863"/>
  </r>
  <r>
    <s v="ABC Advertiser"/>
    <n v="189039"/>
    <s v="ABC Advertiser:!320x50:!MOBILE:!:!MD-MD:!119400350"/>
    <n v="119400350"/>
    <x v="19"/>
    <n v="10740"/>
    <n v="141"/>
    <n v="53.7"/>
    <n v="0.38085106382978723"/>
    <n v="1.3128491620111733"/>
  </r>
  <r>
    <s v="ABC Advertiser"/>
    <n v="189040"/>
    <s v="ABC Advertiser:!728x90:!MOBILE:!:!MD-MD:!119400351"/>
    <n v="119400351"/>
    <x v="19"/>
    <n v="279"/>
    <n v="6"/>
    <n v="1.395"/>
    <n v="0.23250000000000001"/>
    <n v="2.1505376344086025"/>
  </r>
  <r>
    <s v="ABC Advertiser"/>
    <n v="189041"/>
    <s v="ABC Advertiser:!728x90:!MOBILETAB:!jfh92jff:!RM:!119400377"/>
    <n v="119400377"/>
    <x v="19"/>
    <n v="95999"/>
    <n v="1145"/>
    <n v="479.995"/>
    <n v="0.41920960698689957"/>
    <n v="1.1927207575078906"/>
  </r>
  <r>
    <s v="ABC Advertiser"/>
    <n v="189038"/>
    <s v="ABC Advertiser:!300x250:!MOBILE:!:!MD-MD:!119400349"/>
    <n v="119400349"/>
    <x v="20"/>
    <n v="1390"/>
    <n v="9"/>
    <n v="6.9499999999999993"/>
    <n v="0.77222222222222214"/>
    <n v="0.64748201438848918"/>
  </r>
  <r>
    <s v="ABC Advertiser"/>
    <n v="189039"/>
    <s v="ABC Advertiser:!320x50:!MOBILE:!:!MD-MD:!119400350"/>
    <n v="119400350"/>
    <x v="20"/>
    <n v="10323"/>
    <n v="106"/>
    <n v="51.615000000000002"/>
    <n v="0.48693396226415098"/>
    <n v="1.026833284897801"/>
  </r>
  <r>
    <s v="ABC Advertiser"/>
    <n v="189040"/>
    <s v="ABC Advertiser:!728x90:!MOBILE:!:!MD-MD:!119400351"/>
    <n v="119400351"/>
    <x v="20"/>
    <n v="279"/>
    <n v="5"/>
    <n v="1.395"/>
    <n v="0.27900000000000003"/>
    <n v="1.7921146953405016"/>
  </r>
  <r>
    <s v="ABC Advertiser"/>
    <n v="189041"/>
    <s v="ABC Advertiser:!728x90:!MOBILETAB:!jfh92jff:!RM:!119400377"/>
    <n v="119400377"/>
    <x v="20"/>
    <n v="95916"/>
    <n v="1115"/>
    <n v="479.58"/>
    <n v="0.43011659192825108"/>
    <n v="1.1624754993953041"/>
  </r>
  <r>
    <s v="ABC Advertiser"/>
    <n v="189038"/>
    <s v="ABC Advertiser:!300x250:!MOBILE:!:!MD-MD:!119400349"/>
    <n v="119400349"/>
    <x v="21"/>
    <n v="1115"/>
    <n v="6"/>
    <n v="5.5750000000000002"/>
    <n v="0.9291666666666667"/>
    <n v="0.53811659192825112"/>
  </r>
  <r>
    <s v="ABC Advertiser"/>
    <n v="189039"/>
    <s v="ABC Advertiser:!320x50:!MOBILE:!:!MD-MD:!119400350"/>
    <n v="119400350"/>
    <x v="21"/>
    <n v="10580"/>
    <n v="108"/>
    <n v="52.9"/>
    <n v="0.48981481481481481"/>
    <n v="1.0207939508506616"/>
  </r>
  <r>
    <s v="ABC Advertiser"/>
    <n v="189040"/>
    <s v="ABC Advertiser:!728x90:!MOBILE:!:!MD-MD:!119400351"/>
    <n v="119400351"/>
    <x v="21"/>
    <n v="307"/>
    <n v="1"/>
    <n v="1.5349999999999999"/>
    <n v="1.5349999999999999"/>
    <n v="0.32573289902280134"/>
  </r>
  <r>
    <s v="ABC Advertiser"/>
    <n v="189041"/>
    <s v="ABC Advertiser:!728x90:!MOBILETAB:!jfh92jff:!RM:!119400377"/>
    <n v="119400377"/>
    <x v="21"/>
    <n v="52534"/>
    <n v="614"/>
    <n v="262.67"/>
    <n v="0.42780130293159613"/>
    <n v="1.1687668938211444"/>
  </r>
  <r>
    <s v="ABC Advertiser"/>
    <n v="189038"/>
    <s v="ABC Advertiser:!300x250:!MOBILE:!:!MD-MD:!119400349"/>
    <n v="119400349"/>
    <x v="22"/>
    <n v="1341"/>
    <n v="17"/>
    <n v="6.7050000000000001"/>
    <n v="0.39441176470588235"/>
    <n v="1.267710663683818"/>
  </r>
  <r>
    <s v="ABC Advertiser"/>
    <n v="189039"/>
    <s v="ABC Advertiser:!320x50:!MOBILE:!:!MD-MD:!119400350"/>
    <n v="119400350"/>
    <x v="22"/>
    <n v="10395"/>
    <n v="127"/>
    <n v="51.974999999999994"/>
    <n v="0.40925196850393697"/>
    <n v="1.2217412217412218"/>
  </r>
  <r>
    <s v="ABC Advertiser"/>
    <n v="189040"/>
    <s v="ABC Advertiser:!728x90:!MOBILE:!:!MD-MD:!119400351"/>
    <n v="119400351"/>
    <x v="22"/>
    <n v="254"/>
    <n v="5"/>
    <n v="1.27"/>
    <n v="0.254"/>
    <n v="1.9685039370078741"/>
  </r>
  <r>
    <s v="ABC Advertiser"/>
    <n v="189041"/>
    <s v="ABC Advertiser:!728x90:!MOBILETAB:!jfh92jff:!RM:!119400377"/>
    <n v="119400377"/>
    <x v="22"/>
    <n v="193520"/>
    <n v="1614"/>
    <n v="967.6"/>
    <n v="0.59950433705080541"/>
    <n v="0.8340223232740801"/>
  </r>
  <r>
    <s v="ABC Advertiser"/>
    <n v="189038"/>
    <s v="ABC Advertiser:!300x250:!MOBILE:!:!MD-MD:!119400349"/>
    <n v="119400349"/>
    <x v="23"/>
    <n v="1486"/>
    <n v="19"/>
    <n v="7.43"/>
    <n v="0.39105263157894737"/>
    <n v="1.2786002691790039"/>
  </r>
  <r>
    <s v="ABC Advertiser"/>
    <n v="189039"/>
    <s v="ABC Advertiser:!320x50:!MOBILE:!:!MD-MD:!119400350"/>
    <n v="119400350"/>
    <x v="23"/>
    <n v="10696"/>
    <n v="126"/>
    <n v="53.48"/>
    <n v="0.4244444444444444"/>
    <n v="1.1780104712041886"/>
  </r>
  <r>
    <s v="ABC Advertiser"/>
    <n v="189040"/>
    <s v="ABC Advertiser:!728x90:!MOBILE:!:!MD-MD:!119400351"/>
    <n v="119400351"/>
    <x v="23"/>
    <n v="316"/>
    <n v="3"/>
    <n v="1.58"/>
    <n v="0.52666666666666673"/>
    <n v="0.949367088607595"/>
  </r>
  <r>
    <s v="ABC Advertiser"/>
    <n v="189041"/>
    <s v="ABC Advertiser:!728x90:!MOBILETAB:!jfh92jff:!RM:!119400377"/>
    <n v="119400377"/>
    <x v="23"/>
    <n v="214502"/>
    <n v="1720"/>
    <n v="1072.51"/>
    <n v="0.62355232558139539"/>
    <n v="0.80185732533962395"/>
  </r>
  <r>
    <s v="ABC Advertiser"/>
    <n v="189038"/>
    <s v="ABC Advertiser:!300x250:!MOBILE:!:!MD-MD:!119400349"/>
    <n v="119400349"/>
    <x v="24"/>
    <n v="1145"/>
    <n v="4"/>
    <n v="5.7249999999999996"/>
    <n v="1.4312499999999999"/>
    <n v="0.34934497816593885"/>
  </r>
  <r>
    <s v="ABC Advertiser"/>
    <n v="189039"/>
    <s v="ABC Advertiser:!320x50:!MOBILE:!:!MD-MD:!119400350"/>
    <n v="119400350"/>
    <x v="24"/>
    <n v="10547"/>
    <n v="80"/>
    <n v="52.734999999999999"/>
    <n v="0.65918750000000004"/>
    <n v="0.75850952877595523"/>
  </r>
  <r>
    <s v="ABC Advertiser"/>
    <n v="189040"/>
    <s v="ABC Advertiser:!728x90:!MOBILE:!:!MD-MD:!119400351"/>
    <n v="119400351"/>
    <x v="24"/>
    <n v="295"/>
    <n v="1"/>
    <n v="1.4749999999999999"/>
    <n v="1.4749999999999999"/>
    <n v="0.33898305084745761"/>
  </r>
  <r>
    <s v="ABC Advertiser"/>
    <n v="189041"/>
    <s v="ABC Advertiser:!728x90:!MOBILETAB:!jfh92jff:!RM:!119400377"/>
    <n v="119400377"/>
    <x v="24"/>
    <n v="197923"/>
    <n v="1403"/>
    <n v="989.61500000000001"/>
    <n v="0.70535637918745542"/>
    <n v="0.70886152695745319"/>
  </r>
  <r>
    <s v="ABC Advertiser"/>
    <n v="189038"/>
    <s v="ABC Advertiser:!300x250:!MOBILE:!:!MD-MD:!119400349"/>
    <n v="119400349"/>
    <x v="25"/>
    <n v="1302"/>
    <n v="4"/>
    <n v="6.51"/>
    <n v="1.6274999999999999"/>
    <n v="0.30721966205837176"/>
  </r>
  <r>
    <s v="ABC Advertiser"/>
    <n v="189039"/>
    <s v="ABC Advertiser:!320x50:!MOBILE:!:!MD-MD:!119400350"/>
    <n v="119400350"/>
    <x v="25"/>
    <n v="10369"/>
    <n v="95"/>
    <n v="51.844999999999999"/>
    <n v="0.54573684210526319"/>
    <n v="0.91619249686565718"/>
  </r>
  <r>
    <s v="ABC Advertiser"/>
    <n v="189040"/>
    <s v="ABC Advertiser:!728x90:!MOBILE:!:!MD-MD:!119400351"/>
    <n v="119400351"/>
    <x v="25"/>
    <n v="327"/>
    <n v="3"/>
    <n v="1.635"/>
    <n v="0.54500000000000004"/>
    <n v="0.91743119266055051"/>
  </r>
  <r>
    <s v="ABC Advertiser"/>
    <n v="189041"/>
    <s v="ABC Advertiser:!728x90:!MOBILETAB:!jfh92jff:!RM:!119400377"/>
    <n v="119400377"/>
    <x v="25"/>
    <n v="209439"/>
    <n v="1554"/>
    <n v="1047.1949999999999"/>
    <n v="0.67387065637065635"/>
    <n v="0.74198215232120091"/>
  </r>
  <r>
    <s v="ABC Advertiser"/>
    <n v="189038"/>
    <s v="ABC Advertiser:!300x250:!MOBILE:!:!MD-MD:!119400349"/>
    <n v="119400349"/>
    <x v="26"/>
    <n v="1097"/>
    <n v="8"/>
    <n v="5.4849999999999994"/>
    <n v="0.68562499999999993"/>
    <n v="0.72926162260711025"/>
  </r>
  <r>
    <s v="ABC Advertiser"/>
    <n v="189039"/>
    <s v="ABC Advertiser:!320x50:!MOBILE:!:!MD-MD:!119400350"/>
    <n v="119400350"/>
    <x v="26"/>
    <n v="10677"/>
    <n v="89"/>
    <n v="53.384999999999998"/>
    <n v="0.59983146067415727"/>
    <n v="0.83356748150229465"/>
  </r>
  <r>
    <s v="ABC Advertiser"/>
    <n v="189040"/>
    <s v="ABC Advertiser:!728x90:!MOBILE:!:!MD-MD:!119400351"/>
    <n v="119400351"/>
    <x v="26"/>
    <n v="220"/>
    <n v="5"/>
    <n v="1.1000000000000001"/>
    <n v="0.22000000000000003"/>
    <n v="2.2727272727272729"/>
  </r>
  <r>
    <s v="ABC Advertiser"/>
    <n v="189041"/>
    <s v="ABC Advertiser:!728x90:!MOBILETAB:!jfh92jff:!RM:!119400377"/>
    <n v="119400377"/>
    <x v="26"/>
    <n v="204658"/>
    <n v="1341"/>
    <n v="1023.29"/>
    <n v="0.76307979120059655"/>
    <n v="0.6552394726812536"/>
  </r>
  <r>
    <s v="ABC Advertiser"/>
    <n v="189038"/>
    <s v="ABC Advertiser:!300x250:!MOBILE:!:!MD-MD:!119400349"/>
    <n v="119400349"/>
    <x v="27"/>
    <n v="971"/>
    <n v="3"/>
    <n v="4.8549999999999995"/>
    <n v="1.6183333333333332"/>
    <n v="0.30895983522142123"/>
  </r>
  <r>
    <s v="ABC Advertiser"/>
    <n v="189039"/>
    <s v="ABC Advertiser:!320x50:!MOBILE:!:!MD-MD:!119400350"/>
    <n v="119400350"/>
    <x v="27"/>
    <n v="11648"/>
    <n v="77"/>
    <n v="58.239999999999995"/>
    <n v="0.75636363636363635"/>
    <n v="0.66105769230769229"/>
  </r>
  <r>
    <s v="ABC Advertiser"/>
    <n v="189040"/>
    <s v="ABC Advertiser:!728x90:!MOBILE:!:!MD-MD:!119400351"/>
    <n v="119400351"/>
    <x v="27"/>
    <n v="204"/>
    <n v="3"/>
    <n v="1.02"/>
    <n v="0.34"/>
    <n v="1.4705882352941175"/>
  </r>
  <r>
    <s v="ABC Advertiser"/>
    <n v="189041"/>
    <s v="ABC Advertiser:!728x90:!MOBILETAB:!jfh92jff:!RM:!119400377"/>
    <n v="119400377"/>
    <x v="27"/>
    <n v="224769"/>
    <n v="973"/>
    <n v="1123.845"/>
    <n v="1.1550308324768757"/>
    <n v="0.43288887702485668"/>
  </r>
  <r>
    <s v="ABC Advertiser"/>
    <n v="189038"/>
    <s v="ABC Advertiser:!300x250:!MOBILE:!:!MD-MD:!119400349"/>
    <n v="119400349"/>
    <x v="28"/>
    <n v="925"/>
    <n v="4"/>
    <n v="4.625"/>
    <n v="1.15625"/>
    <n v="0.43243243243243246"/>
  </r>
  <r>
    <s v="ABC Advertiser"/>
    <n v="189039"/>
    <s v="ABC Advertiser:!320x50:!MOBILE:!:!MD-MD:!119400350"/>
    <n v="119400350"/>
    <x v="28"/>
    <n v="11131"/>
    <n v="86"/>
    <n v="55.655000000000001"/>
    <n v="0.64715116279069773"/>
    <n v="0.77261701554217954"/>
  </r>
  <r>
    <s v="ABC Advertiser"/>
    <n v="189040"/>
    <s v="ABC Advertiser:!728x90:!MOBILE:!:!MD-MD:!119400351"/>
    <n v="119400351"/>
    <x v="28"/>
    <n v="120"/>
    <n v="0"/>
    <n v="0.6"/>
    <s v=""/>
    <n v="0"/>
  </r>
  <r>
    <s v="ABC Advertiser"/>
    <n v="189041"/>
    <s v="ABC Advertiser:!728x90:!MOBILETAB:!jfh92jff:!RM:!119400377"/>
    <n v="119400377"/>
    <x v="28"/>
    <n v="212422"/>
    <n v="1437"/>
    <n v="1062.1099999999999"/>
    <n v="0.73911621433542096"/>
    <n v="0.67648360339324554"/>
  </r>
  <r>
    <s v="ABC Advertiser"/>
    <n v="189038"/>
    <s v="ABC Advertiser:!300x250:!MOBILE:!:!MD-MD:!119400349"/>
    <n v="119400349"/>
    <x v="29"/>
    <n v="492"/>
    <n v="1"/>
    <n v="2.46"/>
    <n v="2.46"/>
    <n v="0.20325203252032523"/>
  </r>
  <r>
    <s v="ABC Advertiser"/>
    <n v="189039"/>
    <s v="ABC Advertiser:!320x50:!MOBILE:!:!MD-MD:!119400350"/>
    <n v="119400350"/>
    <x v="29"/>
    <n v="11501"/>
    <n v="95"/>
    <n v="57.504999999999995"/>
    <n v="0.60531578947368414"/>
    <n v="0.82601512911920705"/>
  </r>
  <r>
    <s v="ABC Advertiser"/>
    <n v="189040"/>
    <s v="ABC Advertiser:!728x90:!MOBILE:!:!MD-MD:!119400351"/>
    <n v="119400351"/>
    <x v="29"/>
    <n v="82"/>
    <n v="0"/>
    <n v="0.41000000000000003"/>
    <s v=""/>
    <n v="0"/>
  </r>
  <r>
    <s v="ABC Advertiser"/>
    <n v="189041"/>
    <s v="ABC Advertiser:!728x90:!MOBILETAB:!jfh92jff:!RM:!119400377"/>
    <n v="119400377"/>
    <x v="29"/>
    <n v="210797"/>
    <n v="2974"/>
    <n v="1053.9849999999999"/>
    <n v="0.35439979825151308"/>
    <n v="1.4108360175903831"/>
  </r>
  <r>
    <s v="ABC Advertiser"/>
    <n v="189038"/>
    <s v="ABC Advertiser:!300x250:!MOBILE:!:!MD-MD:!119400349"/>
    <n v="119400349"/>
    <x v="30"/>
    <n v="536"/>
    <n v="2"/>
    <n v="2.68"/>
    <n v="1.34"/>
    <n v="0.37313432835820892"/>
  </r>
  <r>
    <s v="ABC Advertiser"/>
    <n v="189039"/>
    <s v="ABC Advertiser:!320x50:!MOBILE:!:!MD-MD:!119400350"/>
    <n v="119400350"/>
    <x v="30"/>
    <n v="11342"/>
    <n v="94"/>
    <n v="56.71"/>
    <n v="0.60329787234042553"/>
    <n v="0.82877799329924184"/>
  </r>
  <r>
    <s v="ABC Advertiser"/>
    <n v="189040"/>
    <s v="ABC Advertiser:!728x90:!MOBILE:!:!MD-MD:!119400351"/>
    <n v="119400351"/>
    <x v="30"/>
    <n v="73"/>
    <n v="0"/>
    <n v="0.36499999999999999"/>
    <s v=""/>
    <n v="0"/>
  </r>
  <r>
    <s v="ABC Advertiser"/>
    <n v="189041"/>
    <s v="ABC Advertiser:!728x90:!MOBILETAB:!jfh92jff:!RM:!119400377"/>
    <n v="119400377"/>
    <x v="30"/>
    <n v="210251"/>
    <n v="3235"/>
    <n v="1051.2550000000001"/>
    <n v="0.32496290571870173"/>
    <n v="1.538637152736491"/>
  </r>
  <r>
    <s v="ABC Advertiser"/>
    <n v="189038"/>
    <s v="ABC Advertiser:!300x250:!MOBILE:!:!MD-MD:!119400349"/>
    <n v="119400349"/>
    <x v="31"/>
    <n v="891"/>
    <n v="8"/>
    <n v="4.4550000000000001"/>
    <n v="0.55687500000000001"/>
    <n v="0.89786756453423133"/>
  </r>
  <r>
    <s v="ABC Advertiser"/>
    <n v="189039"/>
    <s v="ABC Advertiser:!320x50:!MOBILE:!:!MD-MD:!119400350"/>
    <n v="119400350"/>
    <x v="31"/>
    <n v="11031"/>
    <n v="81"/>
    <n v="55.155000000000001"/>
    <n v="0.68092592592592593"/>
    <n v="0.73429426162632583"/>
  </r>
  <r>
    <s v="ABC Advertiser"/>
    <n v="189040"/>
    <s v="ABC Advertiser:!728x90:!MOBILE:!:!MD-MD:!119400351"/>
    <n v="119400351"/>
    <x v="31"/>
    <n v="78"/>
    <n v="0"/>
    <n v="0.39"/>
    <s v=""/>
    <n v="0"/>
  </r>
  <r>
    <s v="ABC Advertiser"/>
    <n v="189041"/>
    <s v="ABC Advertiser:!728x90:!MOBILETAB:!jfh92jff:!RM:!119400377"/>
    <n v="119400377"/>
    <x v="31"/>
    <n v="208603"/>
    <n v="3104"/>
    <n v="1043.0150000000001"/>
    <n v="0.33602287371134026"/>
    <n v="1.4879939406432312"/>
  </r>
  <r>
    <s v="ABC Advertiser"/>
    <n v="189041"/>
    <s v="ABC Advertiser:!728x90:!MOBILETAB:!jfh92jff:!RM:!119400377_1936"/>
    <s v="119400377_1936"/>
    <x v="31"/>
    <n v="61433"/>
    <n v="619"/>
    <n v="307.16500000000002"/>
    <n v="0.49622778675282719"/>
    <n v="1.0076017775462698"/>
  </r>
  <r>
    <s v="ABC Advertiser"/>
    <n v="189038"/>
    <s v="ABC Advertiser:!300x250:!MOBILE:!:!MD-MD:!119400349"/>
    <n v="119400349"/>
    <x v="32"/>
    <n v="835"/>
    <n v="4"/>
    <n v="4.1749999999999998"/>
    <n v="1.04375"/>
    <n v="0.47904191616766467"/>
  </r>
  <r>
    <s v="ABC Advertiser"/>
    <n v="189039"/>
    <s v="ABC Advertiser:!320x50:!MOBILE:!:!MD-MD:!119400350"/>
    <n v="119400350"/>
    <x v="32"/>
    <n v="11084"/>
    <n v="119"/>
    <n v="55.42"/>
    <n v="0.46571428571428575"/>
    <n v="1.0736196319018405"/>
  </r>
  <r>
    <s v="ABC Advertiser"/>
    <n v="189040"/>
    <s v="ABC Advertiser:!728x90:!MOBILE:!:!MD-MD:!119400351"/>
    <n v="119400351"/>
    <x v="32"/>
    <n v="91"/>
    <n v="0"/>
    <n v="0.45499999999999996"/>
    <s v=""/>
    <n v="0"/>
  </r>
  <r>
    <s v="ABC Advertiser"/>
    <n v="189041"/>
    <s v="ABC Advertiser:!728x90:!MOBILETAB:!jfh92jff:!RM:!119400377"/>
    <n v="119400377"/>
    <x v="32"/>
    <n v="209223"/>
    <n v="3234"/>
    <n v="1046.115"/>
    <n v="0.32347402597402597"/>
    <n v="1.5457191608953127"/>
  </r>
  <r>
    <s v="ABC Advertiser"/>
    <n v="189041"/>
    <s v="ABC Advertiser:!728x90:!MOBILETAB:!jfh92jff:!RM:!119400377_1936"/>
    <s v="119400377_1936"/>
    <x v="32"/>
    <n v="67886"/>
    <n v="561"/>
    <n v="339.42999999999995"/>
    <n v="0.60504456327985734"/>
    <n v="0.82638541083581285"/>
  </r>
  <r>
    <s v="ABC Advertiser"/>
    <n v="189038"/>
    <s v="ABC Advertiser:!300x250:!MOBILE:!:!MD-MD:!119400349"/>
    <n v="119400349"/>
    <x v="33"/>
    <n v="656"/>
    <n v="2"/>
    <n v="3.2800000000000002"/>
    <n v="1.6400000000000001"/>
    <n v="0.3048780487804878"/>
  </r>
  <r>
    <s v="ABC Advertiser"/>
    <n v="189039"/>
    <s v="ABC Advertiser:!320x50:!MOBILE:!:!MD-MD:!119400350"/>
    <n v="119400350"/>
    <x v="33"/>
    <n v="11145"/>
    <n v="114"/>
    <n v="55.724999999999994"/>
    <n v="0.48881578947368415"/>
    <n v="1.0228802153432033"/>
  </r>
  <r>
    <s v="ABC Advertiser"/>
    <n v="189040"/>
    <s v="ABC Advertiser:!728x90:!MOBILE:!:!MD-MD:!119400351"/>
    <n v="119400351"/>
    <x v="33"/>
    <n v="186"/>
    <n v="0"/>
    <n v="0.92999999999999994"/>
    <s v=""/>
    <n v="0"/>
  </r>
  <r>
    <s v="ABC Advertiser"/>
    <n v="189041"/>
    <s v="ABC Advertiser:!728x90:!MOBILETAB:!jfh92jff:!RM:!119400377"/>
    <n v="119400377"/>
    <x v="33"/>
    <n v="87361"/>
    <n v="775"/>
    <n v="436.80500000000001"/>
    <n v="0.56361935483870973"/>
    <n v="0.88712354483121758"/>
  </r>
  <r>
    <s v="ABC Advertiser"/>
    <n v="189041"/>
    <s v="ABC Advertiser:!728x90:!MOBILETAB:!jfh92jff:!RM:!119400377_1936"/>
    <s v="119400377_1936"/>
    <x v="33"/>
    <n v="71358"/>
    <n v="1547"/>
    <n v="356.79"/>
    <n v="0.23063348416289595"/>
    <n v="2.167941926623504"/>
  </r>
  <r>
    <s v="ABC Advertiser"/>
    <n v="189038"/>
    <s v="ABC Advertiser:!300x250:!MOBILE:!:!MD-MD:!119400349"/>
    <n v="119400349"/>
    <x v="34"/>
    <n v="587"/>
    <n v="1"/>
    <n v="2.9349999999999996"/>
    <n v="2.9349999999999996"/>
    <n v="0.17035775127768313"/>
  </r>
  <r>
    <s v="ABC Advertiser"/>
    <n v="189039"/>
    <s v="ABC Advertiser:!320x50:!MOBILE:!:!MD-MD:!119400350"/>
    <n v="119400350"/>
    <x v="34"/>
    <n v="11254"/>
    <n v="93"/>
    <n v="56.269999999999996"/>
    <n v="0.60505376344086015"/>
    <n v="0.82637284521059184"/>
  </r>
  <r>
    <s v="ABC Advertiser"/>
    <n v="189040"/>
    <s v="ABC Advertiser:!728x90:!MOBILE:!:!MD-MD:!119400351"/>
    <n v="119400351"/>
    <x v="34"/>
    <n v="170"/>
    <n v="1"/>
    <n v="0.85000000000000009"/>
    <n v="0.85000000000000009"/>
    <n v="0.58823529411764708"/>
  </r>
  <r>
    <s v="ABC Advertiser"/>
    <n v="189041"/>
    <s v="ABC Advertiser:!728x90:!MOBILETAB:!jfh92jff:!RM:!119400377"/>
    <n v="119400377"/>
    <x v="34"/>
    <n v="39858"/>
    <n v="558"/>
    <n v="199.29"/>
    <n v="0.35715053763440857"/>
    <n v="1.399969893120578"/>
  </r>
  <r>
    <s v="ABC Advertiser"/>
    <n v="189041"/>
    <s v="ABC Advertiser:!728x90:!MOBILETAB:!jfh92jff:!RM:!119400377_1936"/>
    <s v="119400377_1936"/>
    <x v="34"/>
    <n v="71531"/>
    <n v="2294"/>
    <n v="357.65500000000003"/>
    <n v="0.15590889276373149"/>
    <n v="3.2070011603360782"/>
  </r>
  <r>
    <s v="ABC Advertiser"/>
    <n v="189038"/>
    <s v="ABC Advertiser:!300x250:!MOBILE:!:!MD-MD:!119400349"/>
    <n v="119400349"/>
    <x v="35"/>
    <n v="520"/>
    <n v="4"/>
    <n v="2.6"/>
    <n v="0.65"/>
    <n v="0.76923076923076927"/>
  </r>
  <r>
    <s v="ABC Advertiser"/>
    <n v="189039"/>
    <s v="ABC Advertiser:!320x50:!MOBILE:!:!MD-MD:!119400350"/>
    <n v="119400350"/>
    <x v="35"/>
    <n v="11302"/>
    <n v="107"/>
    <n v="56.51"/>
    <n v="0.52813084112149533"/>
    <n v="0.94673509113431253"/>
  </r>
  <r>
    <s v="ABC Advertiser"/>
    <n v="189040"/>
    <s v="ABC Advertiser:!728x90:!MOBILE:!:!MD-MD:!119400351"/>
    <n v="119400351"/>
    <x v="35"/>
    <n v="200"/>
    <n v="0"/>
    <n v="1"/>
    <s v=""/>
    <n v="0"/>
  </r>
  <r>
    <s v="ABC Advertiser"/>
    <n v="189041"/>
    <s v="ABC Advertiser:!728x90:!MOBILETAB:!jfh92jff:!RM:!119400377"/>
    <n v="119400377"/>
    <x v="35"/>
    <n v="39901"/>
    <n v="717"/>
    <n v="199.50500000000002"/>
    <n v="0.27824965132496515"/>
    <n v="1.7969474449261922"/>
  </r>
  <r>
    <s v="ABC Advertiser"/>
    <n v="189041"/>
    <s v="ABC Advertiser:!728x90:!MOBILETAB:!jfh92jff:!RM:!119400377_1936"/>
    <s v="119400377_1936"/>
    <x v="35"/>
    <n v="71265"/>
    <n v="787"/>
    <n v="356.32499999999999"/>
    <n v="0.45276365946632779"/>
    <n v="1.1043289132112537"/>
  </r>
  <r>
    <s v="ABC Advertiser"/>
    <n v="189038"/>
    <s v="ABC Advertiser:!300x250:!MOBILE:!:!MD-MD:!119400349"/>
    <n v="119400349"/>
    <x v="36"/>
    <n v="320"/>
    <n v="0"/>
    <n v="1.6"/>
    <s v=""/>
    <n v="0"/>
  </r>
  <r>
    <s v="ABC Advertiser"/>
    <n v="189039"/>
    <s v="ABC Advertiser:!320x50:!MOBILE:!:!MD-MD:!119400350"/>
    <n v="119400350"/>
    <x v="36"/>
    <n v="11296"/>
    <n v="115"/>
    <n v="56.48"/>
    <n v="0.49113043478260865"/>
    <n v="1.0180594900849858"/>
  </r>
  <r>
    <s v="ABC Advertiser"/>
    <n v="189040"/>
    <s v="ABC Advertiser:!728x90:!MOBILE:!:!MD-MD:!119400351"/>
    <n v="119400351"/>
    <x v="36"/>
    <n v="375"/>
    <n v="1"/>
    <n v="1.875"/>
    <n v="1.875"/>
    <n v="0.26666666666666666"/>
  </r>
  <r>
    <s v="ABC Advertiser"/>
    <n v="189041"/>
    <s v="ABC Advertiser:!728x90:!MOBILETAB:!jfh92jff:!RM:!119400377"/>
    <n v="119400377"/>
    <x v="36"/>
    <n v="39849"/>
    <n v="339"/>
    <n v="199.24499999999998"/>
    <n v="0.58774336283185835"/>
    <n v="0.85071143566965302"/>
  </r>
  <r>
    <s v="ABC Advertiser"/>
    <n v="189038"/>
    <s v="ABC Advertiser:!300x250:!MOBILE:!:!MD-MD:!119400349"/>
    <n v="119400349"/>
    <x v="37"/>
    <n v="211"/>
    <n v="0"/>
    <n v="1.0549999999999999"/>
    <s v=""/>
    <n v="0"/>
  </r>
  <r>
    <s v="ABC Advertiser"/>
    <n v="189039"/>
    <s v="ABC Advertiser:!320x50:!MOBILE:!:!MD-MD:!119400350"/>
    <n v="119400350"/>
    <x v="37"/>
    <n v="11620"/>
    <n v="148"/>
    <n v="58.099999999999994"/>
    <n v="0.39256756756756755"/>
    <n v="1.2736660929432015"/>
  </r>
  <r>
    <s v="ABC Advertiser"/>
    <n v="189040"/>
    <s v="ABC Advertiser:!728x90:!MOBILE:!:!MD-MD:!119400351"/>
    <n v="119400351"/>
    <x v="37"/>
    <n v="182"/>
    <n v="0"/>
    <n v="0.90999999999999992"/>
    <s v=""/>
    <n v="0"/>
  </r>
  <r>
    <s v="ABC Advertiser"/>
    <n v="189041"/>
    <s v="ABC Advertiser:!728x90:!MOBILETAB:!jfh92jff:!RM:!119400377"/>
    <n v="119400377"/>
    <x v="37"/>
    <n v="39884"/>
    <n v="497"/>
    <n v="199.42000000000002"/>
    <n v="0.40124748490945678"/>
    <n v="1.2461137298164677"/>
  </r>
  <r>
    <s v="ABC Advertiser"/>
    <n v="189038"/>
    <s v="ABC Advertiser:!300x250:!MOBILE:!:!MD-MD:!119400349"/>
    <n v="119400349"/>
    <x v="38"/>
    <n v="161"/>
    <n v="0"/>
    <n v="0.80500000000000005"/>
    <s v=""/>
    <n v="0"/>
  </r>
  <r>
    <s v="ABC Advertiser"/>
    <n v="189039"/>
    <s v="ABC Advertiser:!320x50:!MOBILE:!:!MD-MD:!119400350"/>
    <n v="119400350"/>
    <x v="38"/>
    <n v="11668"/>
    <n v="146"/>
    <n v="58.339999999999996"/>
    <n v="0.39958904109589038"/>
    <n v="1.2512855673637298"/>
  </r>
  <r>
    <s v="ABC Advertiser"/>
    <n v="189040"/>
    <s v="ABC Advertiser:!728x90:!MOBILE:!:!MD-MD:!119400351"/>
    <n v="119400351"/>
    <x v="38"/>
    <n v="173"/>
    <n v="2"/>
    <n v="0.86499999999999999"/>
    <n v="0.4325"/>
    <n v="1.1560693641618496"/>
  </r>
  <r>
    <s v="ABC Advertiser"/>
    <n v="189041"/>
    <s v="ABC Advertiser:!728x90:!MOBILETAB:!jfh92jff:!RM:!119400377"/>
    <n v="119400377"/>
    <x v="38"/>
    <n v="40020"/>
    <n v="544"/>
    <n v="200.10000000000002"/>
    <n v="0.3678308823529412"/>
    <n v="1.3593203398300848"/>
  </r>
  <r>
    <s v="ABC Advertiser"/>
    <n v="189038"/>
    <s v="ABC Advertiser:!300x250:!MOBILE:!:!MD-MD:!119400349"/>
    <n v="119400349"/>
    <x v="39"/>
    <n v="251"/>
    <n v="2"/>
    <n v="1.2549999999999999"/>
    <n v="0.62749999999999995"/>
    <n v="0.79681274900398402"/>
  </r>
  <r>
    <s v="ABC Advertiser"/>
    <n v="189039"/>
    <s v="ABC Advertiser:!320x50:!MOBILE:!:!MD-MD:!119400350"/>
    <n v="119400350"/>
    <x v="39"/>
    <n v="11600"/>
    <n v="185"/>
    <n v="58"/>
    <n v="0.31351351351351353"/>
    <n v="1.5948275862068966"/>
  </r>
  <r>
    <s v="ABC Advertiser"/>
    <n v="189040"/>
    <s v="ABC Advertiser:!728x90:!MOBILE:!:!MD-MD:!119400351"/>
    <n v="119400351"/>
    <x v="39"/>
    <n v="166"/>
    <n v="2"/>
    <n v="0.83000000000000007"/>
    <n v="0.41500000000000004"/>
    <n v="1.2048192771084338"/>
  </r>
  <r>
    <s v="ABC Advertiser"/>
    <n v="189041"/>
    <s v="ABC Advertiser:!728x90:!MOBILETAB:!jfh92jff:!RM:!119400377"/>
    <n v="119400377"/>
    <x v="39"/>
    <n v="39976"/>
    <n v="474"/>
    <n v="199.88"/>
    <n v="0.42168776371308014"/>
    <n v="1.1857114268561137"/>
  </r>
  <r>
    <s v="ABC Advertiser"/>
    <n v="189038"/>
    <s v="ABC Advertiser:!300x250:!MOBILE:!:!MD-MD:!119400349"/>
    <n v="119400349"/>
    <x v="40"/>
    <n v="540"/>
    <n v="4"/>
    <n v="2.7"/>
    <n v="0.67500000000000004"/>
    <n v="0.74074074074074081"/>
  </r>
  <r>
    <s v="ABC Advertiser"/>
    <n v="189039"/>
    <s v="ABC Advertiser:!320x50:!MOBILE:!:!MD-MD:!119400350"/>
    <n v="119400350"/>
    <x v="40"/>
    <n v="11326"/>
    <n v="131"/>
    <n v="56.63"/>
    <n v="0.4322900763358779"/>
    <n v="1.1566307610806994"/>
  </r>
  <r>
    <s v="ABC Advertiser"/>
    <n v="189040"/>
    <s v="ABC Advertiser:!728x90:!MOBILE:!:!MD-MD:!119400351"/>
    <n v="119400351"/>
    <x v="40"/>
    <n v="234"/>
    <n v="2"/>
    <n v="1.1700000000000002"/>
    <n v="0.58500000000000008"/>
    <n v="0.85470085470085477"/>
  </r>
  <r>
    <s v="ABC Advertiser"/>
    <n v="189041"/>
    <s v="ABC Advertiser:!728x90:!MOBILETAB:!jfh92jff:!RM:!119400377"/>
    <n v="119400377"/>
    <x v="40"/>
    <n v="40350"/>
    <n v="413"/>
    <n v="201.75"/>
    <n v="0.48849878934624696"/>
    <n v="1.0235439900867411"/>
  </r>
  <r>
    <s v="ABC Advertiser"/>
    <n v="189038"/>
    <s v="ABC Advertiser:!300x250:!MOBILE:!:!MD-MD:!119400349"/>
    <n v="119400349"/>
    <x v="41"/>
    <n v="914"/>
    <n v="9"/>
    <n v="4.57"/>
    <n v="0.50777777777777777"/>
    <n v="0.98468271334792123"/>
  </r>
  <r>
    <s v="ABC Advertiser"/>
    <n v="189039"/>
    <s v="ABC Advertiser:!320x50:!MOBILE:!:!MD-MD:!119400350"/>
    <n v="119400350"/>
    <x v="41"/>
    <n v="10776"/>
    <n v="66"/>
    <n v="53.879999999999995"/>
    <n v="0.81636363636363629"/>
    <n v="0.61247216035634744"/>
  </r>
  <r>
    <s v="ABC Advertiser"/>
    <n v="189040"/>
    <s v="ABC Advertiser:!728x90:!MOBILE:!:!MD-MD:!119400351"/>
    <n v="119400351"/>
    <x v="41"/>
    <n v="301"/>
    <n v="2"/>
    <n v="1.5049999999999999"/>
    <n v="0.75249999999999995"/>
    <n v="0.66445182724252494"/>
  </r>
  <r>
    <s v="ABC Advertiser"/>
    <n v="189041"/>
    <s v="ABC Advertiser:!728x90:!MOBILETAB:!jfh92jff:!RM:!119400377"/>
    <n v="119400377"/>
    <x v="41"/>
    <n v="67793"/>
    <n v="947"/>
    <n v="338.96500000000003"/>
    <n v="0.35793558606124609"/>
    <n v="1.3968993848922455"/>
  </r>
  <r>
    <s v="ABC Advertiser"/>
    <n v="189038"/>
    <s v="ABC Advertiser:!300x250:!MOBILE:!:!MD-MD:!119400349"/>
    <n v="119400349"/>
    <x v="42"/>
    <n v="1038"/>
    <n v="10"/>
    <n v="5.19"/>
    <n v="0.51900000000000002"/>
    <n v="0.96339113680154131"/>
  </r>
  <r>
    <s v="ABC Advertiser"/>
    <n v="189039"/>
    <s v="ABC Advertiser:!320x50:!MOBILE:!:!MD-MD:!119400350"/>
    <n v="119400350"/>
    <x v="42"/>
    <n v="10570"/>
    <n v="104"/>
    <n v="52.85"/>
    <n v="0.50817307692307689"/>
    <n v="0.98391674550614949"/>
  </r>
  <r>
    <s v="ABC Advertiser"/>
    <n v="189040"/>
    <s v="ABC Advertiser:!728x90:!MOBILE:!:!MD-MD:!119400351"/>
    <n v="119400351"/>
    <x v="42"/>
    <n v="405"/>
    <n v="3"/>
    <n v="2.0250000000000004"/>
    <n v="0.67500000000000016"/>
    <n v="0.74074074074074081"/>
  </r>
  <r>
    <s v="ABC Advertiser"/>
    <n v="189041"/>
    <s v="ABC Advertiser:!728x90:!MOBILETAB:!jfh92jff:!RM:!119400377"/>
    <n v="119400377"/>
    <x v="42"/>
    <n v="68034"/>
    <n v="939"/>
    <n v="340.17"/>
    <n v="0.36226837060702877"/>
    <n v="1.38019225681277"/>
  </r>
  <r>
    <s v="ABC Advertiser"/>
    <n v="189038"/>
    <s v="ABC Advertiser:!300x250:!MOBILE:!:!MD-MD:!119400349"/>
    <n v="119400349"/>
    <x v="43"/>
    <n v="714"/>
    <n v="6"/>
    <n v="3.57"/>
    <n v="0.59499999999999997"/>
    <n v="0.84033613445378152"/>
  </r>
  <r>
    <s v="ABC Advertiser"/>
    <n v="189039"/>
    <s v="ABC Advertiser:!320x50:!MOBILE:!:!MD-MD:!119400350"/>
    <n v="119400350"/>
    <x v="43"/>
    <n v="9715"/>
    <n v="99"/>
    <n v="48.575000000000003"/>
    <n v="0.49065656565656568"/>
    <n v="1.0190427174472465"/>
  </r>
  <r>
    <s v="ABC Advertiser"/>
    <n v="189040"/>
    <s v="ABC Advertiser:!728x90:!MOBILE:!:!MD-MD:!119400351"/>
    <n v="119400351"/>
    <x v="43"/>
    <n v="1581"/>
    <n v="20"/>
    <n v="7.9049999999999994"/>
    <n v="0.39524999999999999"/>
    <n v="1.2650221378874129"/>
  </r>
  <r>
    <s v="ABC Advertiser"/>
    <n v="189041"/>
    <s v="ABC Advertiser:!728x90:!MOBILETAB:!jfh92jff:!RM:!119400377"/>
    <n v="119400377"/>
    <x v="43"/>
    <n v="68050"/>
    <n v="786"/>
    <n v="340.25"/>
    <n v="0.43288804071246817"/>
    <n v="1.1550330639235855"/>
  </r>
  <r>
    <s v="ABC Advertiser"/>
    <n v="189038"/>
    <s v="ABC Advertiser:!300x250:!MOBILE:!:!MD-MD:!119400349"/>
    <n v="119400349"/>
    <x v="44"/>
    <n v="332"/>
    <n v="0"/>
    <n v="1.6600000000000001"/>
    <s v=""/>
    <n v="0"/>
  </r>
  <r>
    <s v="ABC Advertiser"/>
    <n v="189039"/>
    <s v="ABC Advertiser:!320x50:!MOBILE:!:!MD-MD:!119400350"/>
    <n v="119400350"/>
    <x v="44"/>
    <n v="10234"/>
    <n v="105"/>
    <n v="51.17"/>
    <n v="0.48733333333333334"/>
    <n v="1.0259917920656634"/>
  </r>
  <r>
    <s v="ABC Advertiser"/>
    <n v="189040"/>
    <s v="ABC Advertiser:!728x90:!MOBILE:!:!MD-MD:!119400351"/>
    <n v="119400351"/>
    <x v="44"/>
    <n v="1436"/>
    <n v="16"/>
    <n v="7.18"/>
    <n v="0.44874999999999998"/>
    <n v="1.1142061281337048"/>
  </r>
  <r>
    <s v="ABC Advertiser"/>
    <n v="189041"/>
    <s v="ABC Advertiser:!728x90:!MOBILETAB:!jfh92jff:!RM:!119400377"/>
    <n v="119400377"/>
    <x v="44"/>
    <n v="67998"/>
    <n v="738"/>
    <n v="339.99"/>
    <n v="0.46069105691056911"/>
    <n v="1.085326039001147"/>
  </r>
  <r>
    <s v="ABC Advertiser"/>
    <n v="189038"/>
    <s v="ABC Advertiser:!300x250:!MOBILE:!:!MD-MD:!119400349"/>
    <n v="119400349"/>
    <x v="45"/>
    <n v="239"/>
    <n v="2"/>
    <n v="1.1949999999999998"/>
    <n v="0.59749999999999992"/>
    <n v="0.83682008368200833"/>
  </r>
  <r>
    <s v="ABC Advertiser"/>
    <n v="189039"/>
    <s v="ABC Advertiser:!320x50:!MOBILE:!:!MD-MD:!119400350"/>
    <n v="119400350"/>
    <x v="45"/>
    <n v="10481"/>
    <n v="182"/>
    <n v="52.405000000000001"/>
    <n v="0.28793956043956043"/>
    <n v="1.7364755271443564"/>
  </r>
  <r>
    <s v="ABC Advertiser"/>
    <n v="189040"/>
    <s v="ABC Advertiser:!728x90:!MOBILE:!:!MD-MD:!119400351"/>
    <n v="119400351"/>
    <x v="45"/>
    <n v="1287"/>
    <n v="19"/>
    <n v="6.4349999999999996"/>
    <n v="0.33868421052631575"/>
    <n v="1.4763014763014763"/>
  </r>
  <r>
    <s v="ABC Advertiser"/>
    <n v="189041"/>
    <s v="ABC Advertiser:!728x90:!MOBILETAB:!jfh92jff:!RM:!119400377"/>
    <n v="119400377"/>
    <x v="45"/>
    <n v="68104"/>
    <n v="817"/>
    <n v="340.52"/>
    <n v="0.41679314565483472"/>
    <n v="1.1996358510513334"/>
  </r>
  <r>
    <s v="ABC Advertiser"/>
    <n v="189038"/>
    <s v="ABC Advertiser:!300x250:!MOBILE:!:!MD-MD:!119400349"/>
    <n v="119400349"/>
    <x v="46"/>
    <n v="506"/>
    <n v="3"/>
    <n v="2.5300000000000002"/>
    <n v="0.84333333333333338"/>
    <n v="0.59288537549407105"/>
  </r>
  <r>
    <s v="ABC Advertiser"/>
    <n v="189039"/>
    <s v="ABC Advertiser:!320x50:!MOBILE:!:!MD-MD:!119400350"/>
    <n v="119400350"/>
    <x v="46"/>
    <n v="9608"/>
    <n v="96"/>
    <n v="48.040000000000006"/>
    <n v="0.50041666666666673"/>
    <n v="0.99916736053288924"/>
  </r>
  <r>
    <s v="ABC Advertiser"/>
    <n v="189040"/>
    <s v="ABC Advertiser:!728x90:!MOBILE:!:!MD-MD:!119400351"/>
    <n v="119400351"/>
    <x v="46"/>
    <n v="1885"/>
    <n v="20"/>
    <n v="9.4250000000000007"/>
    <n v="0.47125000000000006"/>
    <n v="1.0610079575596816"/>
  </r>
  <r>
    <s v="ABC Advertiser"/>
    <n v="189041"/>
    <s v="ABC Advertiser:!728x90:!MOBILETAB:!jfh92jff:!RM:!119400377"/>
    <n v="119400377"/>
    <x v="46"/>
    <n v="68000"/>
    <n v="722"/>
    <n v="340"/>
    <n v="0.47091412742382271"/>
    <n v="1.0617647058823529"/>
  </r>
  <r>
    <s v="ABC Advertiser"/>
    <n v="189038"/>
    <s v="ABC Advertiser:!300x250:!MOBILE:!:!MD-MD:!119400349"/>
    <n v="119400349"/>
    <x v="47"/>
    <n v="434"/>
    <n v="1"/>
    <n v="2.17"/>
    <n v="2.17"/>
    <n v="0.2304147465437788"/>
  </r>
  <r>
    <s v="ABC Advertiser"/>
    <n v="189039"/>
    <s v="ABC Advertiser:!320x50:!MOBILE:!:!MD-MD:!119400350"/>
    <n v="119400350"/>
    <x v="47"/>
    <n v="10006"/>
    <n v="108"/>
    <n v="50.03"/>
    <n v="0.46324074074074073"/>
    <n v="1.0793523885668599"/>
  </r>
  <r>
    <s v="ABC Advertiser"/>
    <n v="189040"/>
    <s v="ABC Advertiser:!728x90:!MOBILE:!:!MD-MD:!119400351"/>
    <n v="119400351"/>
    <x v="47"/>
    <n v="1536"/>
    <n v="17"/>
    <n v="7.68"/>
    <n v="0.4517647058823529"/>
    <n v="1.1067708333333335"/>
  </r>
  <r>
    <s v="ABC Advertiser"/>
    <n v="189041"/>
    <s v="ABC Advertiser:!728x90:!MOBILETAB:!jfh92jff:!RM:!119400377"/>
    <n v="119400377"/>
    <x v="47"/>
    <n v="67990"/>
    <n v="740"/>
    <n v="339.95"/>
    <n v="0.45939189189189189"/>
    <n v="1.088395352257685"/>
  </r>
  <r>
    <s v="ABC Advertiser"/>
    <n v="189038"/>
    <s v="ABC Advertiser:!300x250:!MOBILE:!:!MD-MD:!119400349"/>
    <n v="119400349"/>
    <x v="48"/>
    <n v="462"/>
    <n v="0"/>
    <n v="2.31"/>
    <s v=""/>
    <n v="0"/>
  </r>
  <r>
    <s v="ABC Advertiser"/>
    <n v="189039"/>
    <s v="ABC Advertiser:!320x50:!MOBILE:!:!MD-MD:!119400350"/>
    <n v="119400350"/>
    <x v="48"/>
    <n v="10221"/>
    <n v="81"/>
    <n v="51.105000000000004"/>
    <n v="0.630925925925926"/>
    <n v="0.79248605811564432"/>
  </r>
  <r>
    <s v="ABC Advertiser"/>
    <n v="189040"/>
    <s v="ABC Advertiser:!728x90:!MOBILE:!:!MD-MD:!119400351"/>
    <n v="119400351"/>
    <x v="48"/>
    <n v="1363"/>
    <n v="9"/>
    <n v="6.8149999999999995"/>
    <n v="0.75722222222222213"/>
    <n v="0.66030814380044023"/>
  </r>
  <r>
    <s v="ABC Advertiser"/>
    <n v="189041"/>
    <s v="ABC Advertiser:!728x90:!MOBILETAB:!jfh92jff:!RM:!119400377"/>
    <n v="119400377"/>
    <x v="48"/>
    <n v="68031"/>
    <n v="959"/>
    <n v="340.15500000000003"/>
    <n v="0.35469760166840464"/>
    <n v="1.4096514824124295"/>
  </r>
  <r>
    <s v="ABC Advertiser"/>
    <n v="189038"/>
    <s v="ABC Advertiser:!300x250:!MOBILE:!:!MD-MD:!119400349"/>
    <n v="119400349"/>
    <x v="49"/>
    <n v="448"/>
    <n v="0"/>
    <n v="2.2400000000000002"/>
    <s v=""/>
    <n v="0"/>
  </r>
  <r>
    <s v="ABC Advertiser"/>
    <n v="189039"/>
    <s v="ABC Advertiser:!320x50:!MOBILE:!:!MD-MD:!119400350"/>
    <n v="119400350"/>
    <x v="49"/>
    <n v="8240"/>
    <n v="79"/>
    <n v="41.2"/>
    <n v="0.52151898734177216"/>
    <n v="0.95873786407766992"/>
  </r>
  <r>
    <s v="ABC Advertiser"/>
    <n v="189040"/>
    <s v="ABC Advertiser:!728x90:!MOBILE:!:!MD-MD:!119400351"/>
    <n v="119400351"/>
    <x v="49"/>
    <n v="1315"/>
    <n v="20"/>
    <n v="6.5749999999999993"/>
    <n v="0.32874999999999999"/>
    <n v="1.520912547528517"/>
  </r>
  <r>
    <s v="ABC Advertiser"/>
    <n v="189041"/>
    <s v="ABC Advertiser:!728x90:!MOBILETAB:!jfh92jff:!RM:!119400377"/>
    <n v="119400377"/>
    <x v="49"/>
    <n v="67981"/>
    <n v="755"/>
    <n v="339.90499999999997"/>
    <n v="0.45020529801324499"/>
    <n v="1.1106044335917389"/>
  </r>
  <r>
    <s v="ABC Advertiser"/>
    <n v="189038"/>
    <s v="ABC Advertiser:!300x250:!MOBILE:!:!MD-MD:!119400349"/>
    <n v="119400349"/>
    <x v="50"/>
    <n v="455"/>
    <n v="0"/>
    <n v="2.2749999999999999"/>
    <s v=""/>
    <n v="0"/>
  </r>
  <r>
    <s v="ABC Advertiser"/>
    <n v="189039"/>
    <s v="ABC Advertiser:!320x50:!MOBILE:!:!MD-MD:!119400350"/>
    <n v="119400350"/>
    <x v="50"/>
    <n v="9214"/>
    <n v="152"/>
    <n v="46.07"/>
    <n v="0.30309210526315788"/>
    <n v="1.6496635554590842"/>
  </r>
  <r>
    <s v="ABC Advertiser"/>
    <n v="189040"/>
    <s v="ABC Advertiser:!728x90:!MOBILE:!:!MD-MD:!119400351"/>
    <n v="119400351"/>
    <x v="50"/>
    <n v="331"/>
    <n v="5"/>
    <n v="1.655"/>
    <n v="0.33100000000000002"/>
    <n v="1.5105740181268883"/>
  </r>
  <r>
    <s v="ABC Advertiser"/>
    <n v="189041"/>
    <s v="ABC Advertiser:!728x90:!MOBILETAB:!jfh92jff:!RM:!119400377"/>
    <n v="119400377"/>
    <x v="50"/>
    <n v="68003"/>
    <n v="683"/>
    <n v="340.01499999999999"/>
    <n v="0.49782576866764272"/>
    <n v="1.0043674543770129"/>
  </r>
  <r>
    <s v="ABC Advertiser"/>
    <n v="189038"/>
    <s v="ABC Advertiser:!300x250:!MOBILE:!:!MD-MD:!119400349"/>
    <n v="119400349"/>
    <x v="51"/>
    <n v="389"/>
    <n v="0"/>
    <n v="1.9450000000000001"/>
    <s v=""/>
    <n v="0"/>
  </r>
  <r>
    <s v="ABC Advertiser"/>
    <n v="189039"/>
    <s v="ABC Advertiser:!320x50:!MOBILE:!:!MD-MD:!119400350"/>
    <n v="119400350"/>
    <x v="51"/>
    <n v="8308"/>
    <n v="123"/>
    <n v="41.54"/>
    <n v="0.33772357723577234"/>
    <n v="1.4805007221954742"/>
  </r>
  <r>
    <s v="ABC Advertiser"/>
    <n v="189040"/>
    <s v="ABC Advertiser:!728x90:!MOBILE:!:!MD-MD:!119400351"/>
    <n v="119400351"/>
    <x v="51"/>
    <n v="1306"/>
    <n v="13"/>
    <n v="6.53"/>
    <n v="0.50230769230769234"/>
    <n v="0.99540581929555894"/>
  </r>
  <r>
    <s v="ABC Advertiser"/>
    <n v="189041"/>
    <s v="ABC Advertiser:!728x90:!MOBILETAB:!jfh92jff:!RM:!119400377"/>
    <n v="119400377"/>
    <x v="51"/>
    <n v="67991"/>
    <n v="625"/>
    <n v="339.95499999999998"/>
    <n v="0.54392799999999997"/>
    <n v="0.91923931108529067"/>
  </r>
  <r>
    <s v="ABC Advertiser"/>
    <n v="189038"/>
    <s v="ABC Advertiser:!300x250:!MOBILE:!:!MD-MD:!119400349"/>
    <n v="119400349"/>
    <x v="52"/>
    <n v="310"/>
    <n v="0"/>
    <n v="1.55"/>
    <s v=""/>
    <n v="0"/>
  </r>
  <r>
    <s v="ABC Advertiser"/>
    <n v="189039"/>
    <s v="ABC Advertiser:!320x50:!MOBILE:!:!MD-MD:!119400350"/>
    <n v="119400350"/>
    <x v="52"/>
    <n v="8115"/>
    <n v="124"/>
    <n v="40.575000000000003"/>
    <n v="0.32721774193548392"/>
    <n v="1.528034504004929"/>
  </r>
  <r>
    <s v="ABC Advertiser"/>
    <n v="189040"/>
    <s v="ABC Advertiser:!728x90:!MOBILE:!:!MD-MD:!119400351"/>
    <n v="119400351"/>
    <x v="52"/>
    <n v="1577"/>
    <n v="16"/>
    <n v="7.8849999999999998"/>
    <n v="0.49281249999999999"/>
    <n v="1.014584654407102"/>
  </r>
  <r>
    <s v="ABC Advertiser"/>
    <n v="189041"/>
    <s v="ABC Advertiser:!728x90:!MOBILETAB:!jfh92jff:!RM:!119400377"/>
    <n v="119400377"/>
    <x v="52"/>
    <n v="68019"/>
    <n v="554"/>
    <n v="340.09500000000003"/>
    <n v="0.6138898916967509"/>
    <n v="0.81447830753171913"/>
  </r>
  <r>
    <s v="ABC Advertiser"/>
    <n v="189038"/>
    <s v="ABC Advertiser:!300x250:!MOBILE:!:!MD-MD:!119400349"/>
    <n v="119400349"/>
    <x v="53"/>
    <n v="521"/>
    <n v="1"/>
    <n v="2.605"/>
    <n v="2.605"/>
    <n v="0.19193857965451055"/>
  </r>
  <r>
    <s v="ABC Advertiser"/>
    <n v="189039"/>
    <s v="ABC Advertiser:!320x50:!MOBILE:!:!MD-MD:!119400350"/>
    <n v="119400350"/>
    <x v="53"/>
    <n v="8247"/>
    <n v="151"/>
    <n v="41.234999999999999"/>
    <n v="0.27307947019867551"/>
    <n v="1.830968837152904"/>
  </r>
  <r>
    <s v="ABC Advertiser"/>
    <n v="189040"/>
    <s v="ABC Advertiser:!728x90:!MOBILE:!:!MD-MD:!119400351"/>
    <n v="119400351"/>
    <x v="53"/>
    <n v="1235"/>
    <n v="13"/>
    <n v="6.1750000000000007"/>
    <n v="0.47500000000000003"/>
    <n v="1.0526315789473684"/>
  </r>
  <r>
    <s v="ABC Advertiser"/>
    <n v="189041"/>
    <s v="ABC Advertiser:!728x90:!MOBILETAB:!jfh92jff:!RM:!119400377"/>
    <n v="119400377"/>
    <x v="53"/>
    <n v="67998"/>
    <n v="512"/>
    <n v="339.99"/>
    <n v="0.66404296875000002"/>
    <n v="0.75296332245066033"/>
  </r>
  <r>
    <s v="ABC Advertiser"/>
    <n v="189038"/>
    <s v="ABC Advertiser:!300x250:!MOBILE:!:!MD-MD:!119400349"/>
    <n v="119400349"/>
    <x v="54"/>
    <n v="904"/>
    <n v="4"/>
    <n v="4.5200000000000005"/>
    <n v="1.1300000000000001"/>
    <n v="0.44247787610619471"/>
  </r>
  <r>
    <s v="ABC Advertiser"/>
    <n v="189039"/>
    <s v="ABC Advertiser:!320x50:!MOBILE:!:!MD-MD:!119400350"/>
    <n v="119400350"/>
    <x v="54"/>
    <n v="7904"/>
    <n v="106"/>
    <n v="39.519999999999996"/>
    <n v="0.37283018867924522"/>
    <n v="1.3410931174089069"/>
  </r>
  <r>
    <s v="ABC Advertiser"/>
    <n v="189040"/>
    <s v="ABC Advertiser:!728x90:!MOBILE:!:!MD-MD:!119400351"/>
    <n v="119400351"/>
    <x v="54"/>
    <n v="1293"/>
    <n v="13"/>
    <n v="6.4649999999999999"/>
    <n v="0.49730769230769228"/>
    <n v="1.0054137664346481"/>
  </r>
  <r>
    <s v="ABC Advertiser"/>
    <n v="189041"/>
    <s v="ABC Advertiser:!728x90:!MOBILETAB:!jfh92jff:!RM:!119400377"/>
    <n v="119400377"/>
    <x v="54"/>
    <n v="69488"/>
    <n v="635"/>
    <n v="347.44"/>
    <n v="0.54714960629921261"/>
    <n v="0.91382684780105905"/>
  </r>
  <r>
    <s v="ABC Advertiser"/>
    <n v="189038"/>
    <s v="ABC Advertiser:!300x250:!MOBILE:!:!MD-MD:!119400349"/>
    <n v="119400349"/>
    <x v="55"/>
    <n v="1427"/>
    <n v="15"/>
    <n v="7.1349999999999998"/>
    <n v="0.47566666666666663"/>
    <n v="1.051156271899089"/>
  </r>
  <r>
    <s v="ABC Advertiser"/>
    <n v="189039"/>
    <s v="ABC Advertiser:!320x50:!MOBILE:!:!MD-MD:!119400350"/>
    <n v="119400350"/>
    <x v="55"/>
    <n v="7713"/>
    <n v="90"/>
    <n v="38.564999999999998"/>
    <n v="0.42849999999999999"/>
    <n v="1.1668611435239207"/>
  </r>
  <r>
    <s v="ABC Advertiser"/>
    <n v="189040"/>
    <s v="ABC Advertiser:!728x90:!MOBILE:!:!MD-MD:!119400351"/>
    <n v="119400351"/>
    <x v="55"/>
    <n v="960"/>
    <n v="12"/>
    <n v="4.8"/>
    <n v="0.39999999999999997"/>
    <n v="1.25"/>
  </r>
  <r>
    <s v="ABC Advertiser"/>
    <n v="189041"/>
    <s v="ABC Advertiser:!728x90:!MOBILETAB:!jfh92jff:!RM:!119400377"/>
    <n v="119400377"/>
    <x v="55"/>
    <n v="69477"/>
    <n v="731"/>
    <n v="347.38499999999999"/>
    <n v="0.47521887824897402"/>
    <n v="1.0521467536019113"/>
  </r>
  <r>
    <s v="ABC Advertiser"/>
    <n v="189038"/>
    <s v="ABC Advertiser:!300x250:!MOBILE:!:!MD-MD:!119400349"/>
    <n v="119400349"/>
    <x v="56"/>
    <n v="1792"/>
    <n v="7"/>
    <n v="8.9600000000000009"/>
    <n v="1.28"/>
    <n v="0.390625"/>
  </r>
  <r>
    <s v="ABC Advertiser"/>
    <n v="189039"/>
    <s v="ABC Advertiser:!320x50:!MOBILE:!:!MD-MD:!119400350"/>
    <n v="119400350"/>
    <x v="56"/>
    <n v="7917"/>
    <n v="89"/>
    <n v="39.585000000000001"/>
    <n v="0.44477528089887641"/>
    <n v="1.1241631931287104"/>
  </r>
  <r>
    <s v="ABC Advertiser"/>
    <n v="189040"/>
    <s v="ABC Advertiser:!728x90:!MOBILE:!:!MD-MD:!119400351"/>
    <n v="119400351"/>
    <x v="56"/>
    <n v="392"/>
    <n v="1"/>
    <n v="1.96"/>
    <n v="1.96"/>
    <n v="0.25510204081632654"/>
  </r>
  <r>
    <s v="ABC Advertiser"/>
    <n v="189041"/>
    <s v="ABC Advertiser:!728x90:!MOBILETAB:!jfh92jff:!RM:!119400377"/>
    <n v="119400377"/>
    <x v="56"/>
    <n v="69474"/>
    <n v="886"/>
    <n v="347.37"/>
    <n v="0.39206546275395032"/>
    <n v="1.2752972334974235"/>
  </r>
  <r>
    <s v="ABC Advertiser"/>
    <n v="189038"/>
    <s v="ABC Advertiser:!300x250:!MOBILE:!:!MD-MD:!119400349"/>
    <n v="119400349"/>
    <x v="57"/>
    <n v="953"/>
    <n v="10"/>
    <n v="4.7649999999999997"/>
    <n v="0.47649999999999998"/>
    <n v="1.0493179433368309"/>
  </r>
  <r>
    <s v="ABC Advertiser"/>
    <n v="189039"/>
    <s v="ABC Advertiser:!320x50:!MOBILE:!:!MD-MD:!119400350"/>
    <n v="119400350"/>
    <x v="57"/>
    <n v="8974"/>
    <n v="97"/>
    <n v="44.870000000000005"/>
    <n v="0.46257731958762893"/>
    <n v="1.0809003788722977"/>
  </r>
  <r>
    <s v="ABC Advertiser"/>
    <n v="189040"/>
    <s v="ABC Advertiser:!728x90:!MOBILE:!:!MD-MD:!119400351"/>
    <n v="119400351"/>
    <x v="57"/>
    <n v="175"/>
    <n v="0"/>
    <n v="0.875"/>
    <s v=""/>
    <n v="0"/>
  </r>
  <r>
    <s v="ABC Advertiser"/>
    <n v="189041"/>
    <s v="ABC Advertiser:!728x90:!MOBILETAB:!jfh92jff:!RM:!119400377"/>
    <n v="119400377"/>
    <x v="57"/>
    <n v="69469"/>
    <n v="961"/>
    <n v="347.34499999999997"/>
    <n v="0.3614412070759625"/>
    <n v="1.3833508471404512"/>
  </r>
  <r>
    <s v="ABC Advertiser"/>
    <n v="189038"/>
    <s v="ABC Advertiser:!300x250:!MOBILE:!:!MD-MD:!119400349"/>
    <n v="119400349"/>
    <x v="58"/>
    <n v="290"/>
    <n v="1"/>
    <n v="1.45"/>
    <n v="1.45"/>
    <n v="0.34482758620689657"/>
  </r>
  <r>
    <s v="ABC Advertiser"/>
    <n v="189039"/>
    <s v="ABC Advertiser:!320x50:!MOBILE:!:!MD-MD:!119400350"/>
    <n v="119400350"/>
    <x v="58"/>
    <n v="9651"/>
    <n v="175"/>
    <n v="48.254999999999995"/>
    <n v="0.27574285714285712"/>
    <n v="1.8132835975546575"/>
  </r>
  <r>
    <s v="ABC Advertiser"/>
    <n v="189040"/>
    <s v="ABC Advertiser:!728x90:!MOBILE:!:!MD-MD:!119400351"/>
    <n v="119400351"/>
    <x v="58"/>
    <n v="161"/>
    <n v="0"/>
    <n v="0.80500000000000005"/>
    <s v=""/>
    <n v="0"/>
  </r>
  <r>
    <s v="ABC Advertiser"/>
    <n v="189041"/>
    <s v="ABC Advertiser:!728x90:!MOBILETAB:!jfh92jff:!RM:!119400377"/>
    <n v="119400377"/>
    <x v="58"/>
    <n v="69496"/>
    <n v="1060"/>
    <n v="347.47999999999996"/>
    <n v="0.32781132075471692"/>
    <n v="1.5252676413030966"/>
  </r>
  <r>
    <s v="ABC Advertiser"/>
    <n v="189038"/>
    <s v="ABC Advertiser:!300x250:!MOBILE:!:!MD-MD:!119400349"/>
    <n v="119400349"/>
    <x v="59"/>
    <n v="849"/>
    <n v="5"/>
    <n v="4.2450000000000001"/>
    <n v="0.84899999999999998"/>
    <n v="0.58892815076560656"/>
  </r>
  <r>
    <s v="ABC Advertiser"/>
    <n v="189039"/>
    <s v="ABC Advertiser:!320x50:!MOBILE:!:!MD-MD:!119400350"/>
    <n v="119400350"/>
    <x v="59"/>
    <n v="8717"/>
    <n v="117"/>
    <n v="43.585000000000001"/>
    <n v="0.37252136752136755"/>
    <n v="1.3422048870024093"/>
  </r>
  <r>
    <s v="ABC Advertiser"/>
    <n v="189040"/>
    <s v="ABC Advertiser:!728x90:!MOBILE:!:!MD-MD:!119400351"/>
    <n v="119400351"/>
    <x v="59"/>
    <n v="535"/>
    <n v="3"/>
    <n v="2.6750000000000003"/>
    <n v="0.89166666666666672"/>
    <n v="0.56074766355140182"/>
  </r>
  <r>
    <s v="ABC Advertiser"/>
    <n v="189041"/>
    <s v="ABC Advertiser:!728x90:!MOBILETAB:!jfh92jff:!RM:!119400377"/>
    <n v="119400377"/>
    <x v="59"/>
    <n v="69526"/>
    <n v="1187"/>
    <n v="347.63"/>
    <n v="0.2928643639427127"/>
    <n v="1.7072749762678709"/>
  </r>
  <r>
    <s v="ABC Advertiser"/>
    <n v="189038"/>
    <s v="ABC Advertiser:!300x250:!MOBILE:!:!MD-MD:!119400349"/>
    <n v="119400349"/>
    <x v="60"/>
    <n v="1118"/>
    <n v="8"/>
    <n v="5.5900000000000007"/>
    <n v="0.69875000000000009"/>
    <n v="0.7155635062611807"/>
  </r>
  <r>
    <s v="ABC Advertiser"/>
    <n v="189039"/>
    <s v="ABC Advertiser:!320x50:!MOBILE:!:!MD-MD:!119400350"/>
    <n v="119400350"/>
    <x v="60"/>
    <n v="8439"/>
    <n v="102"/>
    <n v="42.195"/>
    <n v="0.41367647058823531"/>
    <n v="1.2086740135087097"/>
  </r>
  <r>
    <s v="ABC Advertiser"/>
    <n v="189040"/>
    <s v="ABC Advertiser:!728x90:!MOBILE:!:!MD-MD:!119400351"/>
    <n v="119400351"/>
    <x v="60"/>
    <n v="548"/>
    <n v="1"/>
    <n v="2.74"/>
    <n v="2.74"/>
    <n v="0.18248175182481752"/>
  </r>
  <r>
    <s v="ABC Advertiser"/>
    <n v="189041"/>
    <s v="ABC Advertiser:!728x90:!MOBILETAB:!jfh92jff:!RM:!119400377"/>
    <n v="119400377"/>
    <x v="60"/>
    <n v="69507"/>
    <n v="1073"/>
    <n v="347.53500000000003"/>
    <n v="0.3238909599254427"/>
    <n v="1.5437294085487794"/>
  </r>
  <r>
    <s v="ABC Advertiser"/>
    <n v="189038"/>
    <s v="ABC Advertiser:!300x250:!MOBILE:!:!MD-MD:!119400349"/>
    <n v="119400349"/>
    <x v="61"/>
    <n v="1290"/>
    <n v="5"/>
    <n v="6.45"/>
    <n v="1.29"/>
    <n v="0.38759689922480622"/>
  </r>
  <r>
    <s v="ABC Advertiser"/>
    <n v="189039"/>
    <s v="ABC Advertiser:!320x50:!MOBILE:!:!MD-MD:!119400350"/>
    <n v="119400350"/>
    <x v="61"/>
    <n v="8394"/>
    <n v="70"/>
    <n v="41.97"/>
    <n v="0.59957142857142853"/>
    <n v="0.83392899690254951"/>
  </r>
  <r>
    <s v="ABC Advertiser"/>
    <n v="189040"/>
    <s v="ABC Advertiser:!728x90:!MOBILE:!:!MD-MD:!119400351"/>
    <n v="119400351"/>
    <x v="61"/>
    <n v="423"/>
    <n v="1"/>
    <n v="2.1149999999999998"/>
    <n v="2.1149999999999998"/>
    <n v="0.2364066193853428"/>
  </r>
  <r>
    <s v="ABC Advertiser"/>
    <n v="189041"/>
    <s v="ABC Advertiser:!728x90:!MOBILETAB:!jfh92jff:!RM:!119400377"/>
    <n v="119400377"/>
    <x v="61"/>
    <n v="69507"/>
    <n v="1096"/>
    <n v="347.53500000000003"/>
    <n v="0.31709397810218981"/>
    <n v="1.5768196009035063"/>
  </r>
  <r>
    <s v="ABC Advertiser"/>
    <n v="189038"/>
    <s v="ABC Advertiser:!300x250:!MOBILE:!:!MD-MD:!119400349"/>
    <n v="119400349"/>
    <x v="62"/>
    <n v="688"/>
    <n v="6"/>
    <n v="3.4399999999999995"/>
    <n v="0.57333333333333325"/>
    <n v="0.87209302325581395"/>
  </r>
  <r>
    <s v="ABC Advertiser"/>
    <n v="189039"/>
    <s v="ABC Advertiser:!320x50:!MOBILE:!:!MD-MD:!119400350"/>
    <n v="119400350"/>
    <x v="62"/>
    <n v="8705"/>
    <n v="39"/>
    <n v="43.524999999999999"/>
    <n v="1.1160256410256411"/>
    <n v="0.44801838024124069"/>
  </r>
  <r>
    <s v="ABC Advertiser"/>
    <n v="189040"/>
    <s v="ABC Advertiser:!728x90:!MOBILE:!:!MD-MD:!119400351"/>
    <n v="119400351"/>
    <x v="62"/>
    <n v="707"/>
    <n v="8"/>
    <n v="3.5349999999999997"/>
    <n v="0.44187499999999996"/>
    <n v="1.1315417256011315"/>
  </r>
  <r>
    <s v="ABC Advertiser"/>
    <n v="189041"/>
    <s v="ABC Advertiser:!728x90:!MOBILETAB:!jfh92jff:!RM:!119400377"/>
    <n v="119400377"/>
    <x v="62"/>
    <n v="69490"/>
    <n v="977"/>
    <n v="347.45"/>
    <n v="0.35562947799385874"/>
    <n v="1.4059576917542091"/>
  </r>
  <r>
    <s v="ABC Advertiser"/>
    <n v="189038"/>
    <s v="ABC Advertiser:!300x250:!MOBILE:!:!MD-MD:!119400349"/>
    <n v="119400349"/>
    <x v="63"/>
    <n v="984"/>
    <n v="4"/>
    <n v="4.92"/>
    <n v="1.23"/>
    <n v="0.40650406504065045"/>
  </r>
  <r>
    <s v="ABC Advertiser"/>
    <n v="189039"/>
    <s v="ABC Advertiser:!320x50:!MOBILE:!:!MD-MD:!119400350"/>
    <n v="119400350"/>
    <x v="63"/>
    <n v="8369"/>
    <n v="25"/>
    <n v="41.844999999999999"/>
    <n v="1.6738"/>
    <n v="0.29872147209941452"/>
  </r>
  <r>
    <s v="ABC Advertiser"/>
    <n v="189040"/>
    <s v="ABC Advertiser:!728x90:!MOBILE:!:!MD-MD:!119400351"/>
    <n v="119400351"/>
    <x v="63"/>
    <n v="747"/>
    <n v="2"/>
    <n v="3.7349999999999999"/>
    <n v="1.8674999999999999"/>
    <n v="0.2677376171352075"/>
  </r>
  <r>
    <s v="ABC Advertiser"/>
    <n v="189041"/>
    <s v="ABC Advertiser:!728x90:!MOBILETAB:!jfh92jff:!RM:!119400377"/>
    <n v="119400377"/>
    <x v="63"/>
    <n v="41816"/>
    <n v="341"/>
    <n v="209.08"/>
    <n v="0.61313782991202348"/>
    <n v="0.81547732925196104"/>
  </r>
  <r>
    <s v="ABC Advertiser"/>
    <n v="189038"/>
    <s v="ABC Advertiser:!300x250:!MOBILE:!:!MD-MD:!119400349"/>
    <n v="119400349"/>
    <x v="64"/>
    <n v="885"/>
    <n v="5"/>
    <n v="4.4249999999999998"/>
    <n v="0.88500000000000001"/>
    <n v="0.56497175141242939"/>
  </r>
  <r>
    <s v="ABC Advertiser"/>
    <n v="189039"/>
    <s v="ABC Advertiser:!320x50:!MOBILE:!:!MD-MD:!119400350"/>
    <n v="119400350"/>
    <x v="64"/>
    <n v="8677"/>
    <n v="50"/>
    <n v="43.384999999999998"/>
    <n v="0.86769999999999992"/>
    <n v="0.57623602627636283"/>
  </r>
  <r>
    <s v="ABC Advertiser"/>
    <n v="189040"/>
    <s v="ABC Advertiser:!728x90:!MOBILE:!:!MD-MD:!119400351"/>
    <n v="119400351"/>
    <x v="64"/>
    <n v="528"/>
    <n v="0"/>
    <n v="2.64"/>
    <s v=""/>
    <n v="0"/>
  </r>
  <r>
    <s v="ABC Advertiser"/>
    <n v="189041"/>
    <s v="ABC Advertiser:!728x90:!MOBILETAB:!jfh92jff:!RM:!119400377"/>
    <n v="119400377"/>
    <x v="64"/>
    <n v="69408"/>
    <n v="779"/>
    <n v="347.04"/>
    <n v="0.44549422336328631"/>
    <n v="1.1223490087597972"/>
  </r>
  <r>
    <s v="ABC Advertiser"/>
    <n v="189038"/>
    <s v="ABC Advertiser:!300x250:!MOBILE:!:!MD-MD:!119400349_1933"/>
    <s v="119400349_1933"/>
    <x v="64"/>
    <n v="3"/>
    <n v="0"/>
    <n v="1.4999999999999999E-2"/>
    <s v=""/>
    <n v="0"/>
  </r>
  <r>
    <s v="ABC Advertiser"/>
    <n v="189038"/>
    <s v="ABC Advertiser:!300x250:!MOBILE:!:!MD-MD:!119400349"/>
    <n v="119400349"/>
    <x v="65"/>
    <n v="196"/>
    <n v="3"/>
    <n v="0.98"/>
    <n v="0.32666666666666666"/>
    <n v="1.5306122448979591"/>
  </r>
  <r>
    <s v="ABC Advertiser"/>
    <n v="189039"/>
    <s v="ABC Advertiser:!320x50:!MOBILE:!:!MD-MD:!119400350"/>
    <n v="119400350"/>
    <x v="65"/>
    <n v="9348"/>
    <n v="29"/>
    <n v="46.74"/>
    <n v="1.6117241379310345"/>
    <n v="0.31022678647839108"/>
  </r>
  <r>
    <s v="ABC Advertiser"/>
    <n v="189040"/>
    <s v="ABC Advertiser:!728x90:!MOBILE:!:!MD-MD:!119400351"/>
    <n v="119400351"/>
    <x v="65"/>
    <n v="562"/>
    <n v="5"/>
    <n v="2.8100000000000005"/>
    <n v="0.56200000000000006"/>
    <n v="0.88967971530249124"/>
  </r>
  <r>
    <s v="ABC Advertiser"/>
    <n v="189041"/>
    <s v="ABC Advertiser:!728x90:!MOBILETAB:!jfh92jff:!RM:!119400377"/>
    <n v="119400377"/>
    <x v="65"/>
    <n v="69497"/>
    <n v="1132"/>
    <n v="347.48500000000001"/>
    <n v="0.30696554770318024"/>
    <n v="1.6288472883721601"/>
  </r>
  <r>
    <s v="ABC Advertiser"/>
    <n v="189038"/>
    <s v="ABC Advertiser:!300x250:!MOBILE:!:!MD-MD:!119400349_1933"/>
    <s v="119400349_1933"/>
    <x v="65"/>
    <n v="139"/>
    <n v="1"/>
    <n v="0.69500000000000006"/>
    <n v="0.69500000000000006"/>
    <n v="0.71942446043165476"/>
  </r>
  <r>
    <s v="ABC Advertiser"/>
    <n v="189038"/>
    <s v="ABC Advertiser:!300x250:!MOBILE:!:!MD-MD:!119400349"/>
    <n v="119400349"/>
    <x v="66"/>
    <n v="1707"/>
    <n v="25"/>
    <n v="8.5350000000000001"/>
    <n v="0.34139999999999998"/>
    <n v="1.4645577035735209"/>
  </r>
  <r>
    <s v="ABC Advertiser"/>
    <n v="189039"/>
    <s v="ABC Advertiser:!320x50:!MOBILE:!:!MD-MD:!119400350"/>
    <n v="119400350"/>
    <x v="66"/>
    <n v="7591"/>
    <n v="34"/>
    <n v="37.954999999999998"/>
    <n v="1.1163235294117646"/>
    <n v="0.44789882755895138"/>
  </r>
  <r>
    <s v="ABC Advertiser"/>
    <n v="189040"/>
    <s v="ABC Advertiser:!728x90:!MOBILE:!:!MD-MD:!119400351"/>
    <n v="119400351"/>
    <x v="66"/>
    <n v="802"/>
    <n v="8"/>
    <n v="4.01"/>
    <n v="0.50124999999999997"/>
    <n v="0.99750623441396502"/>
  </r>
  <r>
    <s v="ABC Advertiser"/>
    <n v="189041"/>
    <s v="ABC Advertiser:!728x90:!MOBILETAB:!jfh92jff:!RM:!119400377"/>
    <n v="119400377"/>
    <x v="66"/>
    <n v="69509"/>
    <n v="1295"/>
    <n v="347.54500000000002"/>
    <n v="0.2683745173745174"/>
    <n v="1.8630680919017681"/>
  </r>
  <r>
    <s v="ABC Advertiser"/>
    <n v="189038"/>
    <s v="ABC Advertiser:!300x250:!MOBILE:!:!MD-MD:!119400349_1933"/>
    <s v="119400349_1933"/>
    <x v="66"/>
    <n v="74"/>
    <n v="1"/>
    <n v="0.37"/>
    <n v="0.37"/>
    <n v="1.3513513513513513"/>
  </r>
  <r>
    <s v="ABC Advertiser"/>
    <n v="189038"/>
    <s v="ABC Advertiser:!300x250:!MOBILE:!:!MD-MD:!119400349"/>
    <n v="119400349"/>
    <x v="67"/>
    <n v="1947"/>
    <n v="15"/>
    <n v="9.7349999999999994"/>
    <n v="0.64899999999999991"/>
    <n v="0.77041602465331283"/>
  </r>
  <r>
    <s v="ABC Advertiser"/>
    <n v="189039"/>
    <s v="ABC Advertiser:!320x50:!MOBILE:!:!MD-MD:!119400350"/>
    <n v="119400350"/>
    <x v="67"/>
    <n v="7232"/>
    <n v="28"/>
    <n v="36.160000000000004"/>
    <n v="1.2914285714285716"/>
    <n v="0.38716814159292035"/>
  </r>
  <r>
    <s v="ABC Advertiser"/>
    <n v="189040"/>
    <s v="ABC Advertiser:!728x90:!MOBILE:!:!MD-MD:!119400351"/>
    <n v="119400351"/>
    <x v="67"/>
    <n v="921"/>
    <n v="6"/>
    <n v="4.6050000000000004"/>
    <n v="0.76750000000000007"/>
    <n v="0.65146579804560267"/>
  </r>
  <r>
    <s v="ABC Advertiser"/>
    <n v="189041"/>
    <s v="ABC Advertiser:!728x90:!MOBILETAB:!jfh92jff:!RM:!119400377"/>
    <n v="119400377"/>
    <x v="67"/>
    <n v="69514"/>
    <n v="843"/>
    <n v="347.57"/>
    <n v="0.41230130486358246"/>
    <n v="1.212705354317116"/>
  </r>
  <r>
    <s v="ABC Advertiser"/>
    <n v="189038"/>
    <s v="ABC Advertiser:!300x250:!MOBILE:!:!MD-MD:!119400349_1933"/>
    <s v="119400349_1933"/>
    <x v="67"/>
    <n v="8"/>
    <n v="0"/>
    <n v="0.04"/>
    <s v=""/>
    <n v="0"/>
  </r>
  <r>
    <s v="ABC Advertiser"/>
    <n v="189038"/>
    <s v="ABC Advertiser:!300x250:!MOBILE:!:!MD-MD:!119400349"/>
    <n v="119400349"/>
    <x v="68"/>
    <n v="1651"/>
    <n v="18"/>
    <n v="8.2550000000000008"/>
    <n v="0.45861111111111114"/>
    <n v="1.0902483343428226"/>
  </r>
  <r>
    <s v="ABC Advertiser"/>
    <n v="189039"/>
    <s v="ABC Advertiser:!320x50:!MOBILE:!:!MD-MD:!119400350"/>
    <n v="119400350"/>
    <x v="68"/>
    <n v="7279"/>
    <n v="32"/>
    <n v="36.394999999999996"/>
    <n v="1.1373437499999999"/>
    <n v="0.43962082703668082"/>
  </r>
  <r>
    <s v="ABC Advertiser"/>
    <n v="189040"/>
    <s v="ABC Advertiser:!728x90:!MOBILE:!:!MD-MD:!119400351"/>
    <n v="119400351"/>
    <x v="68"/>
    <n v="1169"/>
    <n v="9"/>
    <n v="5.8450000000000006"/>
    <n v="0.64944444444444449"/>
    <n v="0.7698887938408896"/>
  </r>
  <r>
    <s v="ABC Advertiser"/>
    <n v="189041"/>
    <s v="ABC Advertiser:!728x90:!MOBILETAB:!jfh92jff:!RM:!119400377"/>
    <n v="119400377"/>
    <x v="68"/>
    <n v="69491"/>
    <n v="738"/>
    <n v="347.45499999999998"/>
    <n v="0.4708062330623306"/>
    <n v="1.0620080298168109"/>
  </r>
  <r>
    <s v="ABC Advertiser"/>
    <n v="189038"/>
    <s v="ABC Advertiser:!300x250:!MOBILE:!:!MD-MD:!119400349_1933"/>
    <s v="119400349_1933"/>
    <x v="68"/>
    <n v="10"/>
    <n v="0"/>
    <n v="0.05"/>
    <s v=""/>
    <n v="0"/>
  </r>
  <r>
    <s v="ABC Advertiser"/>
    <n v="189038"/>
    <s v="ABC Advertiser:!300x250:!MOBILE:!:!MD-MD:!119400349"/>
    <n v="119400349"/>
    <x v="69"/>
    <n v="901"/>
    <n v="2"/>
    <n v="4.5049999999999999"/>
    <n v="2.2524999999999999"/>
    <n v="0.22197558268590456"/>
  </r>
  <r>
    <s v="ABC Advertiser"/>
    <n v="189039"/>
    <s v="ABC Advertiser:!320x50:!MOBILE:!:!MD-MD:!119400350"/>
    <n v="119400350"/>
    <x v="69"/>
    <n v="8293"/>
    <n v="51"/>
    <n v="41.464999999999996"/>
    <n v="0.81303921568627446"/>
    <n v="0.61497648619317491"/>
  </r>
  <r>
    <s v="ABC Advertiser"/>
    <n v="189040"/>
    <s v="ABC Advertiser:!728x90:!MOBILE:!:!MD-MD:!119400351"/>
    <n v="119400351"/>
    <x v="69"/>
    <n v="906"/>
    <n v="17"/>
    <n v="4.53"/>
    <n v="0.26647058823529413"/>
    <n v="1.8763796909492272"/>
  </r>
  <r>
    <s v="ABC Advertiser"/>
    <n v="189041"/>
    <s v="ABC Advertiser:!728x90:!MOBILETAB:!jfh92jff:!RM:!119400377"/>
    <n v="119400377"/>
    <x v="69"/>
    <n v="69471"/>
    <n v="773"/>
    <n v="347.35500000000002"/>
    <n v="0.44935963777490301"/>
    <n v="1.1126945056210507"/>
  </r>
  <r>
    <s v="ABC Advertiser"/>
    <n v="189038"/>
    <s v="ABC Advertiser:!300x250:!MOBILE:!:!MD-MD:!119400349_1933"/>
    <s v="119400349_1933"/>
    <x v="69"/>
    <n v="3"/>
    <n v="0"/>
    <n v="1.4999999999999999E-2"/>
    <s v=""/>
    <n v="0"/>
  </r>
  <r>
    <s v="ABC Advertiser"/>
    <n v="189038"/>
    <s v="ABC Advertiser:!300x250:!MOBILE:!:!MD-MD:!119400349"/>
    <n v="119400349"/>
    <x v="70"/>
    <n v="2264"/>
    <n v="27"/>
    <n v="11.319999999999999"/>
    <n v="0.41925925925925922"/>
    <n v="1.1925795053003534"/>
  </r>
  <r>
    <s v="ABC Advertiser"/>
    <n v="189039"/>
    <s v="ABC Advertiser:!320x50:!MOBILE:!:!MD-MD:!119400350"/>
    <n v="119400350"/>
    <x v="70"/>
    <n v="7157"/>
    <n v="68"/>
    <n v="35.784999999999997"/>
    <n v="0.52625"/>
    <n v="0.95011876484560576"/>
  </r>
  <r>
    <s v="ABC Advertiser"/>
    <n v="189040"/>
    <s v="ABC Advertiser:!728x90:!MOBILE:!:!MD-MD:!119400351"/>
    <n v="119400351"/>
    <x v="70"/>
    <n v="647"/>
    <n v="12"/>
    <n v="3.2350000000000003"/>
    <n v="0.26958333333333334"/>
    <n v="1.8547140649149922"/>
  </r>
  <r>
    <s v="ABC Advertiser"/>
    <n v="189041"/>
    <s v="ABC Advertiser:!728x90:!MOBILETAB:!jfh92jff:!RM:!119400377"/>
    <n v="119400377"/>
    <x v="70"/>
    <n v="69271"/>
    <n v="819"/>
    <n v="346.35500000000002"/>
    <n v="0.42289987789987793"/>
    <n v="1.1823129448109597"/>
  </r>
  <r>
    <s v="ABC Advertiser"/>
    <n v="189038"/>
    <s v="ABC Advertiser:!300x250:!MOBILE:!:!MD-MD:!119400349_1933"/>
    <s v="119400349_1933"/>
    <x v="70"/>
    <n v="8"/>
    <n v="0"/>
    <n v="0.04"/>
    <s v=""/>
    <n v="0"/>
  </r>
  <r>
    <s v="ABC Advertiser"/>
    <n v="189038"/>
    <s v="ABC Advertiser:!300x250:!MOBILE:!:!MD-MD:!119400349"/>
    <n v="119400349"/>
    <x v="71"/>
    <n v="64"/>
    <n v="1"/>
    <n v="0.32"/>
    <n v="0.32"/>
    <n v="1.5625"/>
  </r>
  <r>
    <s v="ABC Advertiser"/>
    <n v="189039"/>
    <s v="ABC Advertiser:!320x50:!MOBILE:!:!MD-MD:!119400350"/>
    <n v="119400350"/>
    <x v="71"/>
    <n v="9435"/>
    <n v="207"/>
    <n v="47.175000000000004"/>
    <n v="0.22789855072463769"/>
    <n v="2.1939586645469"/>
  </r>
  <r>
    <s v="ABC Advertiser"/>
    <n v="189040"/>
    <s v="ABC Advertiser:!728x90:!MOBILE:!:!MD-MD:!119400351"/>
    <n v="119400351"/>
    <x v="71"/>
    <n v="598"/>
    <n v="11"/>
    <n v="2.9899999999999998"/>
    <n v="0.27181818181818179"/>
    <n v="1.8394648829431439"/>
  </r>
  <r>
    <s v="ABC Advertiser"/>
    <n v="189041"/>
    <s v="ABC Advertiser:!728x90:!MOBILETAB:!jfh92jff:!RM:!119400377"/>
    <n v="119400377"/>
    <x v="71"/>
    <n v="69550"/>
    <n v="667"/>
    <n v="347.75"/>
    <n v="0.52136431784107951"/>
    <n v="0.95902228612508988"/>
  </r>
  <r>
    <s v="ABC Advertiser"/>
    <n v="189038"/>
    <s v="ABC Advertiser:!300x250:!MOBILE:!:!MD-MD:!119400349_1933"/>
    <s v="119400349_1933"/>
    <x v="71"/>
    <n v="7"/>
    <n v="0"/>
    <n v="3.5000000000000003E-2"/>
    <s v=""/>
    <n v="0"/>
  </r>
  <r>
    <s v="ABC Advertiser"/>
    <n v="189038"/>
    <s v="ABC Advertiser:!300x250:!MOBILE:!:!MD-MD:!119400349"/>
    <n v="119400349"/>
    <x v="72"/>
    <n v="51"/>
    <n v="2"/>
    <n v="0.255"/>
    <n v="0.1275"/>
    <n v="3.9215686274509802"/>
  </r>
  <r>
    <s v="ABC Advertiser"/>
    <n v="189039"/>
    <s v="ABC Advertiser:!320x50:!MOBILE:!:!MD-MD:!119400350"/>
    <n v="119400350"/>
    <x v="72"/>
    <n v="9607"/>
    <n v="76"/>
    <n v="48.034999999999997"/>
    <n v="0.63203947368421043"/>
    <n v="0.79108983033204949"/>
  </r>
  <r>
    <s v="ABC Advertiser"/>
    <n v="189040"/>
    <s v="ABC Advertiser:!728x90:!MOBILE:!:!MD-MD:!119400351"/>
    <n v="119400351"/>
    <x v="72"/>
    <n v="437"/>
    <n v="5"/>
    <n v="2.1850000000000001"/>
    <n v="0.437"/>
    <n v="1.1441647597254003"/>
  </r>
  <r>
    <s v="ABC Advertiser"/>
    <n v="189041"/>
    <s v="ABC Advertiser:!728x90:!MOBILETAB:!jfh92jff:!RM:!119400377"/>
    <n v="119400377"/>
    <x v="72"/>
    <n v="69494"/>
    <n v="692"/>
    <n v="347.47"/>
    <n v="0.50212427745664745"/>
    <n v="0.99576941894264259"/>
  </r>
  <r>
    <s v="ABC Advertiser"/>
    <n v="189038"/>
    <s v="ABC Advertiser:!300x250:!MOBILE:!:!MD-MD:!119400349_1933"/>
    <s v="119400349_1933"/>
    <x v="72"/>
    <n v="1"/>
    <n v="0"/>
    <n v="5.0000000000000001E-3"/>
    <s v=""/>
    <n v="0"/>
  </r>
  <r>
    <s v="ABC Advertiser"/>
    <n v="189038"/>
    <s v="ABC Advertiser:!300x250:!MOBILE:!:!MD-MD:!119400349"/>
    <n v="119400349"/>
    <x v="73"/>
    <n v="227"/>
    <n v="3"/>
    <n v="1.135"/>
    <n v="0.37833333333333335"/>
    <n v="1.3215859030837005"/>
  </r>
  <r>
    <s v="ABC Advertiser"/>
    <n v="189039"/>
    <s v="ABC Advertiser:!320x50:!MOBILE:!:!MD-MD:!119400350"/>
    <n v="119400350"/>
    <x v="73"/>
    <n v="9453"/>
    <n v="42"/>
    <n v="47.265000000000001"/>
    <n v="1.1253571428571429"/>
    <n v="0.44430339574738181"/>
  </r>
  <r>
    <s v="ABC Advertiser"/>
    <n v="189040"/>
    <s v="ABC Advertiser:!728x90:!MOBILE:!:!MD-MD:!119400351"/>
    <n v="119400351"/>
    <x v="73"/>
    <n v="411"/>
    <n v="0"/>
    <n v="2.0549999999999997"/>
    <s v=""/>
    <n v="0"/>
  </r>
  <r>
    <s v="ABC Advertiser"/>
    <n v="189041"/>
    <s v="ABC Advertiser:!728x90:!MOBILETAB:!jfh92jff:!RM:!119400377"/>
    <n v="119400377"/>
    <x v="73"/>
    <n v="69497"/>
    <n v="921"/>
    <n v="347.48500000000001"/>
    <n v="0.37729098805646039"/>
    <n v="1.3252370605925436"/>
  </r>
  <r>
    <s v="ABC Advertiser"/>
    <n v="189038"/>
    <s v="ABC Advertiser:!300x250:!MOBILE:!:!MD-MD:!119400349"/>
    <n v="119400349"/>
    <x v="74"/>
    <n v="2330"/>
    <n v="16"/>
    <n v="11.65"/>
    <n v="0.72812500000000002"/>
    <n v="0.68669527896995708"/>
  </r>
  <r>
    <s v="ABC Advertiser"/>
    <n v="189039"/>
    <s v="ABC Advertiser:!320x50:!MOBILE:!:!MD-MD:!119400350"/>
    <n v="119400350"/>
    <x v="74"/>
    <n v="8456"/>
    <n v="79"/>
    <n v="42.28"/>
    <n v="0.53518987341772151"/>
    <n v="0.93424787133396403"/>
  </r>
  <r>
    <s v="ABC Advertiser"/>
    <n v="189040"/>
    <s v="ABC Advertiser:!728x90:!MOBILE:!:!MD-MD:!119400351"/>
    <n v="119400351"/>
    <x v="74"/>
    <n v="509"/>
    <n v="1"/>
    <n v="2.5449999999999999"/>
    <n v="2.5449999999999999"/>
    <n v="0.19646365422396855"/>
  </r>
  <r>
    <s v="ABC Advertiser"/>
    <n v="189041"/>
    <s v="ABC Advertiser:!728x90:!MOBILETAB:!jfh92jff:!RM:!119400377"/>
    <n v="119400377"/>
    <x v="74"/>
    <n v="69461"/>
    <n v="843"/>
    <n v="347.30500000000001"/>
    <n v="0.41198695136417557"/>
    <n v="1.2136306704481652"/>
  </r>
  <r>
    <s v="ABC Advertiser"/>
    <n v="189038"/>
    <s v="ABC Advertiser:!300x250:!MOBILE:!:!MD-MD:!119400349"/>
    <n v="119400349"/>
    <x v="75"/>
    <n v="1826"/>
    <n v="13"/>
    <n v="9.1300000000000008"/>
    <n v="0.70230769230769241"/>
    <n v="0.71193866374589265"/>
  </r>
  <r>
    <s v="ABC Advertiser"/>
    <n v="189039"/>
    <s v="ABC Advertiser:!320x50:!MOBILE:!:!MD-MD:!119400350"/>
    <n v="119400350"/>
    <x v="75"/>
    <n v="9303"/>
    <n v="61"/>
    <n v="46.515000000000001"/>
    <n v="0.76254098360655742"/>
    <n v="0.655702461571536"/>
  </r>
  <r>
    <s v="ABC Advertiser"/>
    <n v="189040"/>
    <s v="ABC Advertiser:!728x90:!MOBILE:!:!MD-MD:!119400351"/>
    <n v="119400351"/>
    <x v="75"/>
    <n v="168"/>
    <n v="1"/>
    <n v="0.84000000000000008"/>
    <n v="0.84000000000000008"/>
    <n v="0.59523809523809523"/>
  </r>
  <r>
    <s v="ABC Advertiser"/>
    <n v="189041"/>
    <s v="ABC Advertiser:!728x90:!MOBILETAB:!jfh92jff:!RM:!119400377"/>
    <n v="119400377"/>
    <x v="75"/>
    <n v="69521"/>
    <n v="452"/>
    <n v="347.60500000000002"/>
    <n v="0.76903761061946907"/>
    <n v="0.65016326002215163"/>
  </r>
  <r>
    <s v="ABC Advertiser"/>
    <n v="189038"/>
    <s v="ABC Advertiser:!300x250:!MOBILE:!:!MD-MD:!119400349"/>
    <n v="119400349"/>
    <x v="76"/>
    <n v="1758"/>
    <n v="8"/>
    <n v="8.7899999999999991"/>
    <n v="1.0987499999999999"/>
    <n v="0.45506257110352671"/>
  </r>
  <r>
    <s v="ABC Advertiser"/>
    <n v="189039"/>
    <s v="ABC Advertiser:!320x50:!MOBILE:!:!MD-MD:!119400350"/>
    <n v="119400350"/>
    <x v="76"/>
    <n v="9518"/>
    <n v="73"/>
    <n v="47.59"/>
    <n v="0.65191780821917811"/>
    <n v="0.76696785038873716"/>
  </r>
  <r>
    <s v="ABC Advertiser"/>
    <n v="189040"/>
    <s v="ABC Advertiser:!728x90:!MOBILE:!:!MD-MD:!119400351"/>
    <n v="119400351"/>
    <x v="76"/>
    <n v="20"/>
    <n v="0"/>
    <n v="0.1"/>
    <s v=""/>
    <n v="0"/>
  </r>
  <r>
    <s v="ABC Advertiser"/>
    <n v="189041"/>
    <s v="ABC Advertiser:!728x90:!MOBILETAB:!jfh92jff:!RM:!119400377"/>
    <n v="119400377"/>
    <x v="76"/>
    <n v="69387"/>
    <n v="617"/>
    <n v="346.935"/>
    <n v="0.56229335494327393"/>
    <n v="0.88921555911049621"/>
  </r>
  <r>
    <s v="ABC Advertiser"/>
    <n v="189038"/>
    <s v="ABC Advertiser:!300x250:!MOBILE:!:!MD-MD:!119400349"/>
    <n v="119400349"/>
    <x v="77"/>
    <n v="1369"/>
    <n v="7"/>
    <n v="6.8449999999999998"/>
    <n v="0.97785714285714287"/>
    <n v="0.51132213294375461"/>
  </r>
  <r>
    <s v="ABC Advertiser"/>
    <n v="189039"/>
    <s v="ABC Advertiser:!320x50:!MOBILE:!:!MD-MD:!119400350"/>
    <n v="119400350"/>
    <x v="77"/>
    <n v="10304"/>
    <n v="101"/>
    <n v="51.52"/>
    <n v="0.51009900990099011"/>
    <n v="0.98020186335403725"/>
  </r>
  <r>
    <s v="ABC Advertiser"/>
    <n v="189040"/>
    <s v="ABC Advertiser:!728x90:!MOBILE:!:!MD-MD:!119400351"/>
    <n v="119400351"/>
    <x v="77"/>
    <n v="49"/>
    <n v="0"/>
    <n v="0.245"/>
    <s v=""/>
    <n v="0"/>
  </r>
  <r>
    <s v="ABC Advertiser"/>
    <n v="189041"/>
    <s v="ABC Advertiser:!728x90:!MOBILETAB:!jfh92jff:!RM:!119400377"/>
    <n v="119400377"/>
    <x v="77"/>
    <n v="66135"/>
    <n v="1190"/>
    <n v="330.67500000000001"/>
    <n v="0.27787815126050419"/>
    <n v="1.7993498147728131"/>
  </r>
  <r>
    <s v="ABC Advertiser"/>
    <n v="189038"/>
    <s v="ABC Advertiser:!300x250:!MOBILE:!:!MD-MD:!119400349"/>
    <n v="119400349"/>
    <x v="78"/>
    <n v="10891"/>
    <n v="86"/>
    <n v="54.454999999999998"/>
    <n v="0.63319767441860464"/>
    <n v="0.78964282435038113"/>
  </r>
  <r>
    <s v="ABC Advertiser"/>
    <n v="189039"/>
    <s v="ABC Advertiser:!320x50:!MOBILE:!:!MD-MD:!119400350"/>
    <n v="119400350"/>
    <x v="78"/>
    <n v="76"/>
    <n v="1"/>
    <n v="0.38"/>
    <n v="0.38"/>
    <n v="1.3157894736842104"/>
  </r>
  <r>
    <s v="ABC Advertiser"/>
    <n v="189040"/>
    <s v="ABC Advertiser:!728x90:!MOBILE:!:!MD-MD:!119400351"/>
    <n v="119400351"/>
    <x v="78"/>
    <n v="17916"/>
    <n v="349"/>
    <n v="89.58"/>
    <n v="0.25667621776504296"/>
    <n v="1.947979459700826"/>
  </r>
  <r>
    <s v="ABC Advertiser"/>
    <n v="189041"/>
    <s v="ABC Advertiser:!728x90:!MOBILETAB:!jfh92jff:!RM:!119400377_1937"/>
    <s v="119400377_1937"/>
    <x v="78"/>
    <n v="6610"/>
    <n v="22"/>
    <n v="33.050000000000004"/>
    <n v="1.5022727272727274"/>
    <n v="0.3328290468986384"/>
  </r>
  <r>
    <s v="ABC Advertiser"/>
    <n v="189039"/>
    <s v="ABC Advertiser:!320x50:!MOBILE:!:!MD-MD:!119400350_1934"/>
    <s v="119400350_1934"/>
    <x v="79"/>
    <n v="11936"/>
    <n v="86"/>
    <n v="59.68"/>
    <n v="0.69395348837209303"/>
    <n v="0.72050938337801607"/>
  </r>
  <r>
    <s v="ABC Advertiser"/>
    <n v="189040"/>
    <s v="ABC Advertiser:!728x90:!MOBILE:!:!MD-MD:!119400351_1935"/>
    <s v="119400351_1935"/>
    <x v="79"/>
    <n v="185"/>
    <n v="1"/>
    <n v="0.92500000000000004"/>
    <n v="0.92500000000000004"/>
    <n v="0.54054054054054057"/>
  </r>
  <r>
    <s v="ABC Advertiser"/>
    <n v="189039"/>
    <s v="ABC Advertiser:!320x50:!MOBILE:!:!MD-MD:!119400350_1934"/>
    <s v="119400350_1934"/>
    <x v="80"/>
    <n v="12827"/>
    <n v="85"/>
    <n v="64.135000000000005"/>
    <n v="0.75452941176470589"/>
    <n v="0.66266469166601694"/>
  </r>
  <r>
    <s v="ABC Advertiser"/>
    <n v="189040"/>
    <s v="ABC Advertiser:!728x90:!MOBILE:!:!MD-MD:!119400351_1935"/>
    <s v="119400351_1935"/>
    <x v="80"/>
    <n v="167"/>
    <n v="0"/>
    <n v="0.83500000000000008"/>
    <s v=""/>
    <n v="0"/>
  </r>
  <r>
    <s v="ABC Advertiser"/>
    <n v="189039"/>
    <s v="ABC Advertiser:!320x50:!MOBILE:!:!MD-MD:!119400350_1934"/>
    <s v="119400350_1934"/>
    <x v="81"/>
    <n v="13850"/>
    <n v="108"/>
    <n v="69.25"/>
    <n v="0.64120370370370372"/>
    <n v="0.77978339350180503"/>
  </r>
  <r>
    <s v="ABC Advertiser"/>
    <n v="189040"/>
    <s v="ABC Advertiser:!728x90:!MOBILE:!:!MD-MD:!119400351_1935"/>
    <s v="119400351_1935"/>
    <x v="81"/>
    <n v="190"/>
    <n v="2"/>
    <n v="0.95"/>
    <n v="0.47499999999999998"/>
    <n v="1.0526315789473684"/>
  </r>
  <r>
    <s v="ABC Advertiser"/>
    <n v="189039"/>
    <s v="ABC Advertiser:!320x50:!MOBILE:!:!MD-MD:!119400350_1934"/>
    <s v="119400350_1934"/>
    <x v="82"/>
    <n v="15825"/>
    <n v="86"/>
    <n v="79.125"/>
    <n v="0.92005813953488369"/>
    <n v="0.5434439178515007"/>
  </r>
  <r>
    <s v="ABC Advertiser"/>
    <n v="189040"/>
    <s v="ABC Advertiser:!728x90:!MOBILE:!:!MD-MD:!119400351_1935"/>
    <s v="119400351_1935"/>
    <x v="82"/>
    <n v="790"/>
    <n v="0"/>
    <n v="3.95"/>
    <s v=""/>
    <n v="0"/>
  </r>
  <r>
    <s v="ABC Advertiser"/>
    <n v="189039"/>
    <s v="ABC Advertiser:!320x50:!MOBILE:!:!MD-MD:!119400350_1934"/>
    <s v="119400350_1934"/>
    <x v="83"/>
    <n v="13406"/>
    <n v="68"/>
    <n v="67.03"/>
    <n v="0.98573529411764704"/>
    <n v="0.50723556616440402"/>
  </r>
  <r>
    <s v="ABC Advertiser"/>
    <n v="189040"/>
    <s v="ABC Advertiser:!728x90:!MOBILE:!:!MD-MD:!119400351_1935"/>
    <s v="119400351_1935"/>
    <x v="83"/>
    <n v="450"/>
    <n v="2"/>
    <n v="2.25"/>
    <n v="1.125"/>
    <n v="0.44444444444444442"/>
  </r>
  <r>
    <s v="ABC Advertiser"/>
    <n v="189039"/>
    <s v="ABC Advertiser:!320x50:!MOBILE:!:!MD-MD:!119400350_1934"/>
    <s v="119400350_1934"/>
    <x v="84"/>
    <n v="13489"/>
    <n v="89"/>
    <n v="67.445000000000007"/>
    <n v="0.75780898876404501"/>
    <n v="0.65979687152494626"/>
  </r>
  <r>
    <s v="ABC Advertiser"/>
    <n v="189040"/>
    <s v="ABC Advertiser:!728x90:!MOBILE:!:!MD-MD:!119400351_1935"/>
    <s v="119400351_1935"/>
    <x v="84"/>
    <n v="117"/>
    <n v="0"/>
    <n v="0.58500000000000008"/>
    <s v=""/>
    <n v="0"/>
  </r>
  <r>
    <s v="ABC Advertiser"/>
    <n v="189039"/>
    <s v="ABC Advertiser:!320x50:!MOBILE:!:!MD-MD:!119400350_1934"/>
    <s v="119400350_1934"/>
    <x v="85"/>
    <n v="12975"/>
    <n v="64"/>
    <n v="64.875"/>
    <n v="1.013671875"/>
    <n v="0.49325626204238926"/>
  </r>
  <r>
    <s v="ABC Advertiser"/>
    <n v="189040"/>
    <s v="ABC Advertiser:!728x90:!MOBILE:!:!MD-MD:!119400351_1935"/>
    <s v="119400351_1935"/>
    <x v="85"/>
    <n v="663"/>
    <n v="0"/>
    <n v="3.3150000000000004"/>
    <s v=""/>
    <n v="0"/>
  </r>
  <r>
    <s v="ABC Advertiser"/>
    <n v="189039"/>
    <s v="ABC Advertiser:!320x50:!MOBILE:!:!MD-MD:!119400350_1934"/>
    <s v="119400350_1934"/>
    <x v="86"/>
    <n v="10539"/>
    <n v="54"/>
    <n v="52.695"/>
    <n v="0.97583333333333333"/>
    <n v="0.51238257899231432"/>
  </r>
  <r>
    <s v="ABC Advertiser"/>
    <n v="189040"/>
    <s v="ABC Advertiser:!728x90:!MOBILE:!:!MD-MD:!119400351_1935"/>
    <s v="119400351_1935"/>
    <x v="86"/>
    <n v="454"/>
    <n v="1"/>
    <n v="2.27"/>
    <n v="2.27"/>
    <n v="0.22026431718061676"/>
  </r>
  <r>
    <s v="ABC Advertiser"/>
    <n v="189039"/>
    <s v="ABC Advertiser:!320x50:!MOBILE:!:!MD-MD:!119400350_1934"/>
    <s v="119400350_1934"/>
    <x v="87"/>
    <n v="5843"/>
    <n v="68"/>
    <n v="29.215"/>
    <n v="0.42963235294117647"/>
    <n v="1.1637857265103544"/>
  </r>
  <r>
    <s v="ABC Advertiser"/>
    <n v="189040"/>
    <s v="ABC Advertiser:!728x90:!MOBILE:!:!MD-MD:!119400351_1935"/>
    <s v="119400351_1935"/>
    <x v="87"/>
    <n v="1789"/>
    <n v="16"/>
    <n v="8.9450000000000003"/>
    <n v="0.55906250000000002"/>
    <n v="0.894354387926215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s v="ABC Advertiser"/>
    <n v="189038"/>
    <s v="ABC Advertiser:!300x250:!MOBILE:!:!MD-MD:!119400349"/>
    <n v="119400349"/>
    <x v="0"/>
    <n v="2108"/>
    <n v="7"/>
    <n v="10.540000000000001"/>
    <n v="1.5057142857142858"/>
    <n v="0.33206831119544594"/>
    <x v="0"/>
    <x v="0"/>
  </r>
  <r>
    <s v="ABC Advertiser"/>
    <n v="189039"/>
    <s v="ABC Advertiser:!320x50:!MOBILE:!:!MD-MD:!119400350"/>
    <n v="119400350"/>
    <x v="0"/>
    <n v="7590"/>
    <n v="43"/>
    <n v="37.950000000000003"/>
    <n v="0.88255813953488382"/>
    <n v="0.56653491436100123"/>
    <x v="0"/>
    <x v="0"/>
  </r>
  <r>
    <s v="ABC Advertiser"/>
    <n v="189040"/>
    <s v="ABC Advertiser:!728x90:!MOBILE:!:!MD-MD:!119400351"/>
    <n v="119400351"/>
    <x v="0"/>
    <n v="1171"/>
    <n v="13"/>
    <n v="5.8550000000000004"/>
    <n v="0.45038461538461544"/>
    <n v="1.1101622544833476"/>
    <x v="1"/>
    <x v="1"/>
  </r>
  <r>
    <s v="ABC Advertiser"/>
    <n v="189041"/>
    <s v="ABC Advertiser:!728x90:!MOBILETAB:!jfh92jff:!RM:!119400377"/>
    <n v="119400377"/>
    <x v="0"/>
    <n v="34291"/>
    <n v="61"/>
    <n v="171.45499999999998"/>
    <n v="2.8107377049180324"/>
    <n v="0.17788924207518009"/>
    <x v="1"/>
    <x v="1"/>
  </r>
  <r>
    <s v="ABC Advertiser"/>
    <n v="189038"/>
    <s v="ABC Advertiser:!300x250:!MOBILE:!:!MD-MD:!119400349"/>
    <n v="119400349"/>
    <x v="1"/>
    <n v="1621"/>
    <n v="22"/>
    <n v="8.1050000000000004"/>
    <n v="0.36840909090909091"/>
    <n v="1.3571869216533003"/>
    <x v="0"/>
    <x v="0"/>
  </r>
  <r>
    <s v="ABC Advertiser"/>
    <n v="189039"/>
    <s v="ABC Advertiser:!320x50:!MOBILE:!:!MD-MD:!119400350"/>
    <n v="119400350"/>
    <x v="1"/>
    <n v="8415"/>
    <n v="79"/>
    <n v="42.074999999999996"/>
    <n v="0.53259493670886071"/>
    <n v="0.93879976232917417"/>
    <x v="0"/>
    <x v="0"/>
  </r>
  <r>
    <s v="ABC Advertiser"/>
    <n v="189040"/>
    <s v="ABC Advertiser:!728x90:!MOBILE:!:!MD-MD:!119400351"/>
    <n v="119400351"/>
    <x v="1"/>
    <n v="835"/>
    <n v="8"/>
    <n v="4.1749999999999998"/>
    <n v="0.52187499999999998"/>
    <n v="0.95808383233532934"/>
    <x v="1"/>
    <x v="1"/>
  </r>
  <r>
    <s v="ABC Advertiser"/>
    <n v="189041"/>
    <s v="ABC Advertiser:!728x90:!MOBILETAB:!jfh92jff:!RM:!119400377"/>
    <n v="119400377"/>
    <x v="1"/>
    <n v="21199"/>
    <n v="29"/>
    <n v="105.995"/>
    <n v="3.6550000000000002"/>
    <n v="0.13679890560875513"/>
    <x v="1"/>
    <x v="1"/>
  </r>
  <r>
    <s v="ABC Advertiser"/>
    <n v="189038"/>
    <s v="ABC Advertiser:!300x250:!MOBILE:!:!MD-MD:!119400349"/>
    <n v="119400349"/>
    <x v="2"/>
    <n v="927"/>
    <n v="17"/>
    <n v="4.6349999999999998"/>
    <n v="0.27264705882352941"/>
    <n v="1.8338727076591153"/>
    <x v="0"/>
    <x v="0"/>
  </r>
  <r>
    <s v="ABC Advertiser"/>
    <n v="189039"/>
    <s v="ABC Advertiser:!320x50:!MOBILE:!:!MD-MD:!119400350"/>
    <n v="119400350"/>
    <x v="2"/>
    <n v="9346"/>
    <n v="84"/>
    <n v="46.730000000000004"/>
    <n v="0.55630952380952381"/>
    <n v="0.89878022683500969"/>
    <x v="0"/>
    <x v="0"/>
  </r>
  <r>
    <s v="ABC Advertiser"/>
    <n v="189040"/>
    <s v="ABC Advertiser:!728x90:!MOBILE:!:!MD-MD:!119400351"/>
    <n v="119400351"/>
    <x v="2"/>
    <n v="608"/>
    <n v="10"/>
    <n v="3.04"/>
    <n v="0.30399999999999999"/>
    <n v="1.6447368421052631"/>
    <x v="1"/>
    <x v="1"/>
  </r>
  <r>
    <s v="ABC Advertiser"/>
    <n v="189041"/>
    <s v="ABC Advertiser:!728x90:!MOBILETAB:!jfh92jff:!RM:!119400377"/>
    <n v="119400377"/>
    <x v="2"/>
    <n v="4834"/>
    <n v="33"/>
    <n v="24.169999999999998"/>
    <n v="0.73242424242424242"/>
    <n v="0.68266446007447246"/>
    <x v="1"/>
    <x v="1"/>
  </r>
  <r>
    <s v="ABC Advertiser"/>
    <n v="189038"/>
    <s v="ABC Advertiser:!300x250:!MOBILE:!:!MD-MD:!119400349"/>
    <n v="119400349"/>
    <x v="3"/>
    <n v="2155"/>
    <n v="30"/>
    <n v="10.774999999999999"/>
    <n v="0.35916666666666663"/>
    <n v="1.3921113689095126"/>
    <x v="0"/>
    <x v="0"/>
  </r>
  <r>
    <s v="ABC Advertiser"/>
    <n v="189039"/>
    <s v="ABC Advertiser:!320x50:!MOBILE:!:!MD-MD:!119400350"/>
    <n v="119400350"/>
    <x v="3"/>
    <n v="8117"/>
    <n v="98"/>
    <n v="40.585000000000008"/>
    <n v="0.4141326530612246"/>
    <n v="1.2073426142663546"/>
    <x v="0"/>
    <x v="0"/>
  </r>
  <r>
    <s v="ABC Advertiser"/>
    <n v="189040"/>
    <s v="ABC Advertiser:!728x90:!MOBILE:!:!MD-MD:!119400351"/>
    <n v="119400351"/>
    <x v="3"/>
    <n v="588"/>
    <n v="10"/>
    <n v="2.94"/>
    <n v="0.29399999999999998"/>
    <n v="1.7006802721088436"/>
    <x v="1"/>
    <x v="1"/>
  </r>
  <r>
    <s v="ABC Advertiser"/>
    <n v="189041"/>
    <s v="ABC Advertiser:!728x90:!MOBILETAB:!jfh92jff:!RM:!119400377"/>
    <n v="119400377"/>
    <x v="3"/>
    <n v="3808"/>
    <n v="27"/>
    <n v="19.04"/>
    <n v="0.70518518518518514"/>
    <n v="0.70903361344537819"/>
    <x v="1"/>
    <x v="1"/>
  </r>
  <r>
    <s v="ABC Advertiser"/>
    <n v="189038"/>
    <s v="ABC Advertiser:!300x250:!MOBILE:!:!MD-MD:!119400349"/>
    <n v="119400349"/>
    <x v="4"/>
    <n v="2169"/>
    <n v="19"/>
    <n v="10.845000000000001"/>
    <n v="0.57078947368421051"/>
    <n v="0.87597971415398801"/>
    <x v="0"/>
    <x v="0"/>
  </r>
  <r>
    <s v="ABC Advertiser"/>
    <n v="189039"/>
    <s v="ABC Advertiser:!320x50:!MOBILE:!:!MD-MD:!119400350"/>
    <n v="119400350"/>
    <x v="4"/>
    <n v="8142"/>
    <n v="98"/>
    <n v="40.709999999999994"/>
    <n v="0.41540816326530605"/>
    <n v="1.2036354704003931"/>
    <x v="0"/>
    <x v="0"/>
  </r>
  <r>
    <s v="ABC Advertiser"/>
    <n v="189040"/>
    <s v="ABC Advertiser:!728x90:!MOBILE:!:!MD-MD:!119400351"/>
    <n v="119400351"/>
    <x v="4"/>
    <n v="567"/>
    <n v="8"/>
    <n v="2.835"/>
    <n v="0.354375"/>
    <n v="1.4109347442680775"/>
    <x v="1"/>
    <x v="1"/>
  </r>
  <r>
    <s v="ABC Advertiser"/>
    <n v="189041"/>
    <s v="ABC Advertiser:!728x90:!MOBILETAB:!jfh92jff:!RM:!119400377"/>
    <n v="119400377"/>
    <x v="4"/>
    <n v="4883"/>
    <n v="31"/>
    <n v="24.414999999999999"/>
    <n v="0.78758064516129034"/>
    <n v="0.63485562154413266"/>
    <x v="1"/>
    <x v="1"/>
  </r>
  <r>
    <s v="ABC Advertiser"/>
    <n v="189038"/>
    <s v="ABC Advertiser:!300x250:!MOBILE:!:!MD-MD:!119400349"/>
    <n v="119400349"/>
    <x v="5"/>
    <n v="1093"/>
    <n v="32"/>
    <n v="5.4649999999999999"/>
    <n v="0.17078125"/>
    <n v="2.9277218664226901"/>
    <x v="0"/>
    <x v="0"/>
  </r>
  <r>
    <s v="ABC Advertiser"/>
    <n v="189039"/>
    <s v="ABC Advertiser:!320x50:!MOBILE:!:!MD-MD:!119400350"/>
    <n v="119400350"/>
    <x v="5"/>
    <n v="5490"/>
    <n v="71"/>
    <n v="27.450000000000003"/>
    <n v="0.38661971830985919"/>
    <n v="1.2932604735883424"/>
    <x v="0"/>
    <x v="0"/>
  </r>
  <r>
    <s v="ABC Advertiser"/>
    <n v="189040"/>
    <s v="ABC Advertiser:!728x90:!MOBILE:!:!MD-MD:!119400351"/>
    <n v="119400351"/>
    <x v="5"/>
    <n v="196"/>
    <n v="2"/>
    <n v="0.98"/>
    <n v="0.49"/>
    <n v="1.0204081632653061"/>
    <x v="1"/>
    <x v="1"/>
  </r>
  <r>
    <s v="ABC Advertiser"/>
    <n v="189041"/>
    <s v="ABC Advertiser:!728x90:!MOBILETAB:!jfh92jff:!RM:!119400377"/>
    <n v="119400377"/>
    <x v="5"/>
    <n v="1378"/>
    <n v="12"/>
    <n v="6.89"/>
    <n v="0.5741666666666666"/>
    <n v="0.8708272859216255"/>
    <x v="1"/>
    <x v="1"/>
  </r>
  <r>
    <s v="ABC Advertiser"/>
    <n v="189038"/>
    <s v="ABC Advertiser:!300x250:!MOBILE:!:!MD-MD:!119400349"/>
    <n v="119400349"/>
    <x v="6"/>
    <n v="822"/>
    <n v="10"/>
    <n v="4.1099999999999994"/>
    <n v="0.41099999999999992"/>
    <n v="1.2165450121654502"/>
    <x v="0"/>
    <x v="0"/>
  </r>
  <r>
    <s v="ABC Advertiser"/>
    <n v="189039"/>
    <s v="ABC Advertiser:!320x50:!MOBILE:!:!MD-MD:!119400350"/>
    <n v="119400350"/>
    <x v="6"/>
    <n v="9610"/>
    <n v="100"/>
    <n v="48.05"/>
    <n v="0.48049999999999998"/>
    <n v="1.0405827263267431"/>
    <x v="0"/>
    <x v="0"/>
  </r>
  <r>
    <s v="ABC Advertiser"/>
    <n v="189040"/>
    <s v="ABC Advertiser:!728x90:!MOBILE:!:!MD-MD:!119400351"/>
    <n v="119400351"/>
    <x v="6"/>
    <n v="432"/>
    <n v="7"/>
    <n v="2.16"/>
    <n v="0.30857142857142861"/>
    <n v="1.6203703703703702"/>
    <x v="1"/>
    <x v="1"/>
  </r>
  <r>
    <s v="ABC Advertiser"/>
    <n v="189041"/>
    <s v="ABC Advertiser:!728x90:!MOBILETAB:!jfh92jff:!RM:!119400377"/>
    <n v="119400377"/>
    <x v="6"/>
    <n v="5201"/>
    <n v="39"/>
    <n v="26.004999999999999"/>
    <n v="0.66679487179487174"/>
    <n v="0.74985579696212268"/>
    <x v="1"/>
    <x v="1"/>
  </r>
  <r>
    <s v="ABC Advertiser"/>
    <n v="189038"/>
    <s v="ABC Advertiser:!300x250:!MOBILE:!:!MD-MD:!119400349"/>
    <n v="119400349"/>
    <x v="7"/>
    <n v="1479"/>
    <n v="28"/>
    <n v="7.3950000000000005"/>
    <n v="0.26410714285714287"/>
    <n v="1.8931710615280595"/>
    <x v="0"/>
    <x v="0"/>
  </r>
  <r>
    <s v="ABC Advertiser"/>
    <n v="189039"/>
    <s v="ABC Advertiser:!320x50:!MOBILE:!:!MD-MD:!119400350"/>
    <n v="119400350"/>
    <x v="7"/>
    <n v="8650"/>
    <n v="92"/>
    <n v="43.25"/>
    <n v="0.47010869565217389"/>
    <n v="1.0635838150289016"/>
    <x v="0"/>
    <x v="0"/>
  </r>
  <r>
    <s v="ABC Advertiser"/>
    <n v="189040"/>
    <s v="ABC Advertiser:!728x90:!MOBILE:!:!MD-MD:!119400351"/>
    <n v="119400351"/>
    <x v="7"/>
    <n v="735"/>
    <n v="14"/>
    <n v="3.6749999999999998"/>
    <n v="0.26250000000000001"/>
    <n v="1.9047619047619049"/>
    <x v="1"/>
    <x v="1"/>
  </r>
  <r>
    <s v="ABC Advertiser"/>
    <n v="189041"/>
    <s v="ABC Advertiser:!728x90:!MOBILETAB:!jfh92jff:!RM:!119400377"/>
    <n v="119400377"/>
    <x v="7"/>
    <n v="1677"/>
    <n v="21"/>
    <n v="8.3849999999999998"/>
    <n v="0.3992857142857143"/>
    <n v="1.2522361359570662"/>
    <x v="1"/>
    <x v="1"/>
  </r>
  <r>
    <s v="ABC Advertiser"/>
    <n v="189038"/>
    <s v="ABC Advertiser:!300x250:!MOBILE:!:!MD-MD:!119400349"/>
    <n v="119400349"/>
    <x v="8"/>
    <n v="252"/>
    <n v="5"/>
    <n v="1.26"/>
    <n v="0.252"/>
    <n v="1.984126984126984"/>
    <x v="0"/>
    <x v="0"/>
  </r>
  <r>
    <s v="ABC Advertiser"/>
    <n v="189039"/>
    <s v="ABC Advertiser:!320x50:!MOBILE:!:!MD-MD:!119400350"/>
    <n v="119400350"/>
    <x v="8"/>
    <n v="9710"/>
    <n v="102"/>
    <n v="48.550000000000004"/>
    <n v="0.47598039215686277"/>
    <n v="1.0504634397528321"/>
    <x v="0"/>
    <x v="0"/>
  </r>
  <r>
    <s v="ABC Advertiser"/>
    <n v="189040"/>
    <s v="ABC Advertiser:!728x90:!MOBILE:!:!MD-MD:!119400351"/>
    <n v="119400351"/>
    <x v="8"/>
    <n v="846"/>
    <n v="10"/>
    <n v="4.2299999999999995"/>
    <n v="0.42299999999999993"/>
    <n v="1.1820330969267139"/>
    <x v="1"/>
    <x v="1"/>
  </r>
  <r>
    <s v="ABC Advertiser"/>
    <n v="189041"/>
    <s v="ABC Advertiser:!728x90:!MOBILETAB:!jfh92jff:!RM:!119400377"/>
    <n v="119400377"/>
    <x v="8"/>
    <n v="774"/>
    <n v="2"/>
    <n v="3.87"/>
    <n v="1.9350000000000001"/>
    <n v="0.2583979328165375"/>
    <x v="1"/>
    <x v="1"/>
  </r>
  <r>
    <s v="ABC Advertiser"/>
    <n v="189038"/>
    <s v="ABC Advertiser:!300x250:!MOBILE:!:!MD-MD:!119400349"/>
    <n v="119400349"/>
    <x v="9"/>
    <n v="150"/>
    <n v="2"/>
    <n v="0.75"/>
    <n v="0.375"/>
    <n v="1.3333333333333335"/>
    <x v="0"/>
    <x v="0"/>
  </r>
  <r>
    <s v="ABC Advertiser"/>
    <n v="189039"/>
    <s v="ABC Advertiser:!320x50:!MOBILE:!:!MD-MD:!119400350"/>
    <n v="119400350"/>
    <x v="9"/>
    <n v="10166"/>
    <n v="127"/>
    <n v="50.83"/>
    <n v="0.40023622047244095"/>
    <n v="1.2492622467047019"/>
    <x v="0"/>
    <x v="0"/>
  </r>
  <r>
    <s v="ABC Advertiser"/>
    <n v="189040"/>
    <s v="ABC Advertiser:!728x90:!MOBILE:!:!MD-MD:!119400351"/>
    <n v="119400351"/>
    <x v="9"/>
    <n v="568"/>
    <n v="6"/>
    <n v="2.84"/>
    <n v="0.47333333333333333"/>
    <n v="1.056338028169014"/>
    <x v="1"/>
    <x v="1"/>
  </r>
  <r>
    <s v="ABC Advertiser"/>
    <n v="189041"/>
    <s v="ABC Advertiser:!728x90:!MOBILETAB:!jfh92jff:!RM:!119400377"/>
    <n v="119400377"/>
    <x v="9"/>
    <n v="462"/>
    <n v="3"/>
    <n v="2.31"/>
    <n v="0.77"/>
    <n v="0.64935064935064934"/>
    <x v="1"/>
    <x v="1"/>
  </r>
  <r>
    <s v="ABC Advertiser"/>
    <n v="189038"/>
    <s v="ABC Advertiser:!300x250:!MOBILE:!:!MD-MD:!119400349"/>
    <n v="119400349"/>
    <x v="10"/>
    <n v="237"/>
    <n v="4"/>
    <n v="1.1850000000000001"/>
    <n v="0.29625000000000001"/>
    <n v="1.6877637130801686"/>
    <x v="0"/>
    <x v="0"/>
  </r>
  <r>
    <s v="ABC Advertiser"/>
    <n v="189039"/>
    <s v="ABC Advertiser:!320x50:!MOBILE:!:!MD-MD:!119400350"/>
    <n v="119400350"/>
    <x v="10"/>
    <n v="10108"/>
    <n v="122"/>
    <n v="50.540000000000006"/>
    <n v="0.41426229508196727"/>
    <n v="1.2069647803719825"/>
    <x v="0"/>
    <x v="0"/>
  </r>
  <r>
    <s v="ABC Advertiser"/>
    <n v="189040"/>
    <s v="ABC Advertiser:!728x90:!MOBILE:!:!MD-MD:!119400351"/>
    <n v="119400351"/>
    <x v="10"/>
    <n v="524"/>
    <n v="11"/>
    <n v="2.62"/>
    <n v="0.23818181818181819"/>
    <n v="2.0992366412213741"/>
    <x v="1"/>
    <x v="1"/>
  </r>
  <r>
    <s v="ABC Advertiser"/>
    <n v="189041"/>
    <s v="ABC Advertiser:!728x90:!MOBILETAB:!jfh92jff:!RM:!119400377"/>
    <n v="119400377"/>
    <x v="10"/>
    <n v="97"/>
    <n v="3"/>
    <n v="0.48499999999999999"/>
    <n v="0.16166666666666665"/>
    <n v="3.0927835051546393"/>
    <x v="1"/>
    <x v="1"/>
  </r>
  <r>
    <s v="ABC Advertiser"/>
    <n v="189041"/>
    <s v="ABC Advertiser:!728x90:!MOBILETAB:!jfh92jff:!RM:!119400377_1936"/>
    <s v="119400377_1936"/>
    <x v="10"/>
    <n v="64687"/>
    <n v="625"/>
    <n v="323.435"/>
    <n v="0.51749599999999996"/>
    <n v="0.96619104302255476"/>
    <x v="1"/>
    <x v="1"/>
  </r>
  <r>
    <s v="ABC Advertiser"/>
    <n v="189038"/>
    <s v="ABC Advertiser:!300x250:!MOBILE:!:!MD-MD:!119400349"/>
    <n v="119400349"/>
    <x v="11"/>
    <n v="377"/>
    <n v="3"/>
    <n v="1.885"/>
    <n v="0.6283333333333333"/>
    <n v="0.79575596816976124"/>
    <x v="0"/>
    <x v="0"/>
  </r>
  <r>
    <s v="ABC Advertiser"/>
    <n v="189039"/>
    <s v="ABC Advertiser:!320x50:!MOBILE:!:!MD-MD:!119400350"/>
    <n v="119400350"/>
    <x v="11"/>
    <n v="9913"/>
    <n v="128"/>
    <n v="49.564999999999998"/>
    <n v="0.38722656249999998"/>
    <n v="1.2912337334812871"/>
    <x v="0"/>
    <x v="0"/>
  </r>
  <r>
    <s v="ABC Advertiser"/>
    <n v="189040"/>
    <s v="ABC Advertiser:!728x90:!MOBILE:!:!MD-MD:!119400351"/>
    <n v="119400351"/>
    <x v="11"/>
    <n v="575"/>
    <n v="14"/>
    <n v="2.875"/>
    <n v="0.20535714285714285"/>
    <n v="2.4347826086956523"/>
    <x v="1"/>
    <x v="1"/>
  </r>
  <r>
    <s v="ABC Advertiser"/>
    <n v="189041"/>
    <s v="ABC Advertiser:!728x90:!MOBILETAB:!jfh92jff:!RM:!119400377"/>
    <n v="119400377"/>
    <x v="11"/>
    <n v="99"/>
    <n v="0"/>
    <n v="0.495"/>
    <s v=""/>
    <n v="0"/>
    <x v="1"/>
    <x v="1"/>
  </r>
  <r>
    <s v="ABC Advertiser"/>
    <n v="189041"/>
    <s v="ABC Advertiser:!728x90:!MOBILETAB:!jfh92jff:!RM:!119400377_1936"/>
    <s v="119400377_1936"/>
    <x v="11"/>
    <n v="75162"/>
    <n v="623"/>
    <n v="375.81000000000006"/>
    <n v="0.60322632423756029"/>
    <n v="0.82887629387190331"/>
    <x v="1"/>
    <x v="1"/>
  </r>
  <r>
    <s v="ABC Advertiser"/>
    <n v="189038"/>
    <s v="ABC Advertiser:!300x250:!MOBILE:!:!MD-MD:!119400349"/>
    <n v="119400349"/>
    <x v="12"/>
    <n v="406"/>
    <n v="5"/>
    <n v="2.0300000000000002"/>
    <n v="0.40600000000000003"/>
    <n v="1.2315270935960592"/>
    <x v="0"/>
    <x v="0"/>
  </r>
  <r>
    <s v="ABC Advertiser"/>
    <n v="189039"/>
    <s v="ABC Advertiser:!320x50:!MOBILE:!:!MD-MD:!119400350"/>
    <n v="119400350"/>
    <x v="12"/>
    <n v="9827"/>
    <n v="101"/>
    <n v="49.134999999999998"/>
    <n v="0.48648514851485147"/>
    <n v="1.0277806044571081"/>
    <x v="0"/>
    <x v="0"/>
  </r>
  <r>
    <s v="ABC Advertiser"/>
    <n v="189040"/>
    <s v="ABC Advertiser:!728x90:!MOBILE:!:!MD-MD:!119400351"/>
    <n v="119400351"/>
    <x v="12"/>
    <n v="631"/>
    <n v="7"/>
    <n v="3.1550000000000002"/>
    <n v="0.45071428571428573"/>
    <n v="1.1093502377179081"/>
    <x v="1"/>
    <x v="1"/>
  </r>
  <r>
    <s v="ABC Advertiser"/>
    <n v="189041"/>
    <s v="ABC Advertiser:!728x90:!MOBILETAB:!jfh92jff:!RM:!119400377"/>
    <n v="119400377"/>
    <x v="12"/>
    <n v="49492"/>
    <n v="596"/>
    <n v="247.45999999999998"/>
    <n v="0.41520134228187916"/>
    <n v="1.2042350278832943"/>
    <x v="1"/>
    <x v="1"/>
  </r>
  <r>
    <s v="ABC Advertiser"/>
    <n v="189041"/>
    <s v="ABC Advertiser:!728x90:!MOBILETAB:!jfh92jff:!RM:!119400377_1936"/>
    <s v="119400377_1936"/>
    <x v="12"/>
    <n v="79871"/>
    <n v="651"/>
    <n v="399.35499999999996"/>
    <n v="0.61344854070660515"/>
    <n v="0.81506429116951074"/>
    <x v="1"/>
    <x v="1"/>
  </r>
  <r>
    <s v="ABC Advertiser"/>
    <n v="189038"/>
    <s v="ABC Advertiser:!300x250:!MOBILE:!:!MD-MD:!119400349"/>
    <n v="119400349"/>
    <x v="13"/>
    <n v="254"/>
    <n v="4"/>
    <n v="1.27"/>
    <n v="0.3175"/>
    <n v="1.5748031496062991"/>
    <x v="0"/>
    <x v="0"/>
  </r>
  <r>
    <s v="ABC Advertiser"/>
    <n v="189039"/>
    <s v="ABC Advertiser:!320x50:!MOBILE:!:!MD-MD:!119400350"/>
    <n v="119400350"/>
    <x v="13"/>
    <n v="9632"/>
    <n v="109"/>
    <n v="48.16"/>
    <n v="0.44183486238532105"/>
    <n v="1.1316445182724253"/>
    <x v="0"/>
    <x v="0"/>
  </r>
  <r>
    <s v="ABC Advertiser"/>
    <n v="189040"/>
    <s v="ABC Advertiser:!728x90:!MOBILE:!:!MD-MD:!119400351"/>
    <n v="119400351"/>
    <x v="13"/>
    <n v="938"/>
    <n v="11"/>
    <n v="4.6899999999999995"/>
    <n v="0.42636363636363633"/>
    <n v="1.1727078891257996"/>
    <x v="1"/>
    <x v="1"/>
  </r>
  <r>
    <s v="ABC Advertiser"/>
    <n v="189041"/>
    <s v="ABC Advertiser:!728x90:!MOBILETAB:!jfh92jff:!RM:!119400377"/>
    <n v="119400377"/>
    <x v="13"/>
    <n v="95596"/>
    <n v="1055"/>
    <n v="477.98"/>
    <n v="0.45306161137440759"/>
    <n v="1.1036026611992134"/>
    <x v="1"/>
    <x v="1"/>
  </r>
  <r>
    <s v="ABC Advertiser"/>
    <n v="189041"/>
    <s v="ABC Advertiser:!728x90:!MOBILETAB:!jfh92jff:!RM:!119400377_1936"/>
    <s v="119400377_1936"/>
    <x v="13"/>
    <n v="54063"/>
    <n v="657"/>
    <n v="270.315"/>
    <n v="0.41143835616438357"/>
    <n v="1.2152488763109706"/>
    <x v="1"/>
    <x v="1"/>
  </r>
  <r>
    <s v="ABC Advertiser"/>
    <n v="189038"/>
    <s v="ABC Advertiser:!300x250:!MOBILE:!:!MD-MD:!119400349"/>
    <n v="119400349"/>
    <x v="14"/>
    <n v="300"/>
    <n v="1"/>
    <n v="1.5"/>
    <n v="1.5"/>
    <n v="0.33333333333333337"/>
    <x v="0"/>
    <x v="0"/>
  </r>
  <r>
    <s v="ABC Advertiser"/>
    <n v="189039"/>
    <s v="ABC Advertiser:!320x50:!MOBILE:!:!MD-MD:!119400350"/>
    <n v="119400350"/>
    <x v="14"/>
    <n v="10956"/>
    <n v="94"/>
    <n v="54.78"/>
    <n v="0.58276595744680848"/>
    <n v="0.85797736400146041"/>
    <x v="0"/>
    <x v="0"/>
  </r>
  <r>
    <s v="ABC Advertiser"/>
    <n v="189040"/>
    <s v="ABC Advertiser:!728x90:!MOBILE:!:!MD-MD:!119400351"/>
    <n v="119400351"/>
    <x v="14"/>
    <n v="750"/>
    <n v="18"/>
    <n v="3.75"/>
    <n v="0.20833333333333334"/>
    <n v="2.4"/>
    <x v="1"/>
    <x v="1"/>
  </r>
  <r>
    <s v="ABC Advertiser"/>
    <n v="189041"/>
    <s v="ABC Advertiser:!728x90:!MOBILETAB:!jfh92jff:!RM:!119400377"/>
    <n v="119400377"/>
    <x v="14"/>
    <n v="96000"/>
    <n v="1064"/>
    <n v="480"/>
    <n v="0.45112781954887216"/>
    <n v="1.1083333333333334"/>
    <x v="1"/>
    <x v="1"/>
  </r>
  <r>
    <s v="ABC Advertiser"/>
    <n v="189038"/>
    <s v="ABC Advertiser:!300x250:!MOBILE:!:!MD-MD:!119400349"/>
    <n v="119400349"/>
    <x v="15"/>
    <n v="181"/>
    <n v="0"/>
    <n v="0.90500000000000003"/>
    <s v=""/>
    <n v="0"/>
    <x v="0"/>
    <x v="0"/>
  </r>
  <r>
    <s v="ABC Advertiser"/>
    <n v="189039"/>
    <s v="ABC Advertiser:!320x50:!MOBILE:!:!MD-MD:!119400350"/>
    <n v="119400350"/>
    <x v="15"/>
    <n v="11389"/>
    <n v="121"/>
    <n v="56.944999999999993"/>
    <n v="0.47061983471074376"/>
    <n v="1.0624286592325929"/>
    <x v="0"/>
    <x v="0"/>
  </r>
  <r>
    <s v="ABC Advertiser"/>
    <n v="189040"/>
    <s v="ABC Advertiser:!728x90:!MOBILE:!:!MD-MD:!119400351"/>
    <n v="119400351"/>
    <x v="15"/>
    <n v="464"/>
    <n v="8"/>
    <n v="2.3200000000000003"/>
    <n v="0.29000000000000004"/>
    <n v="1.7241379310344827"/>
    <x v="1"/>
    <x v="1"/>
  </r>
  <r>
    <s v="ABC Advertiser"/>
    <n v="189041"/>
    <s v="ABC Advertiser:!728x90:!MOBILETAB:!jfh92jff:!RM:!119400377"/>
    <n v="119400377"/>
    <x v="15"/>
    <n v="96012"/>
    <n v="1035"/>
    <n v="480.06"/>
    <n v="0.46382608695652172"/>
    <n v="1.0779902512185977"/>
    <x v="1"/>
    <x v="1"/>
  </r>
  <r>
    <s v="ABC Advertiser"/>
    <n v="189038"/>
    <s v="ABC Advertiser:!300x250:!MOBILE:!:!MD-MD:!119400349"/>
    <n v="119400349"/>
    <x v="16"/>
    <n v="119"/>
    <n v="2"/>
    <n v="0.59499999999999997"/>
    <n v="0.29749999999999999"/>
    <n v="1.680672268907563"/>
    <x v="0"/>
    <x v="0"/>
  </r>
  <r>
    <s v="ABC Advertiser"/>
    <n v="189039"/>
    <s v="ABC Advertiser:!320x50:!MOBILE:!:!MD-MD:!119400350"/>
    <n v="119400350"/>
    <x v="16"/>
    <n v="11509"/>
    <n v="167"/>
    <n v="57.545000000000002"/>
    <n v="0.34458083832335329"/>
    <n v="1.4510383178382136"/>
    <x v="0"/>
    <x v="0"/>
  </r>
  <r>
    <s v="ABC Advertiser"/>
    <n v="189040"/>
    <s v="ABC Advertiser:!728x90:!MOBILE:!:!MD-MD:!119400351"/>
    <n v="119400351"/>
    <x v="16"/>
    <n v="362"/>
    <n v="3"/>
    <n v="1.81"/>
    <n v="0.60333333333333339"/>
    <n v="0.82872928176795579"/>
    <x v="1"/>
    <x v="1"/>
  </r>
  <r>
    <s v="ABC Advertiser"/>
    <n v="189041"/>
    <s v="ABC Advertiser:!728x90:!MOBILETAB:!jfh92jff:!RM:!119400377"/>
    <n v="119400377"/>
    <x v="16"/>
    <n v="96031"/>
    <n v="1101"/>
    <n v="480.15500000000003"/>
    <n v="0.43610808356039965"/>
    <n v="1.1465047744999011"/>
    <x v="1"/>
    <x v="1"/>
  </r>
  <r>
    <s v="ABC Advertiser"/>
    <n v="189038"/>
    <s v="ABC Advertiser:!300x250:!MOBILE:!:!MD-MD:!119400349"/>
    <n v="119400349"/>
    <x v="17"/>
    <n v="79"/>
    <n v="0"/>
    <n v="0.39500000000000002"/>
    <s v=""/>
    <n v="0"/>
    <x v="0"/>
    <x v="0"/>
  </r>
  <r>
    <s v="ABC Advertiser"/>
    <n v="189039"/>
    <s v="ABC Advertiser:!320x50:!MOBILE:!:!MD-MD:!119400350"/>
    <n v="119400350"/>
    <x v="17"/>
    <n v="11545"/>
    <n v="212"/>
    <n v="57.725000000000001"/>
    <n v="0.27228773584905663"/>
    <n v="1.8362927674317888"/>
    <x v="0"/>
    <x v="0"/>
  </r>
  <r>
    <s v="ABC Advertiser"/>
    <n v="189040"/>
    <s v="ABC Advertiser:!728x90:!MOBILE:!:!MD-MD:!119400351"/>
    <n v="119400351"/>
    <x v="17"/>
    <n v="372"/>
    <n v="8"/>
    <n v="1.8599999999999999"/>
    <n v="0.23249999999999998"/>
    <n v="2.1505376344086025"/>
    <x v="1"/>
    <x v="1"/>
  </r>
  <r>
    <s v="ABC Advertiser"/>
    <n v="189041"/>
    <s v="ABC Advertiser:!728x90:!MOBILETAB:!jfh92jff:!RM:!119400377"/>
    <n v="119400377"/>
    <x v="17"/>
    <n v="95981"/>
    <n v="1105"/>
    <n v="479.90499999999997"/>
    <n v="0.43430316742081443"/>
    <n v="1.1512695220929143"/>
    <x v="1"/>
    <x v="1"/>
  </r>
  <r>
    <s v="ABC Advertiser"/>
    <n v="189038"/>
    <s v="ABC Advertiser:!300x250:!MOBILE:!:!MD-MD:!119400349"/>
    <n v="119400349"/>
    <x v="18"/>
    <n v="103"/>
    <n v="2"/>
    <n v="0.51500000000000001"/>
    <n v="0.25750000000000001"/>
    <n v="1.9417475728155338"/>
    <x v="0"/>
    <x v="0"/>
  </r>
  <r>
    <s v="ABC Advertiser"/>
    <n v="189039"/>
    <s v="ABC Advertiser:!320x50:!MOBILE:!:!MD-MD:!119400350"/>
    <n v="119400350"/>
    <x v="18"/>
    <n v="11371"/>
    <n v="219"/>
    <n v="56.855000000000004"/>
    <n v="0.25961187214611875"/>
    <n v="1.9259519831149416"/>
    <x v="0"/>
    <x v="0"/>
  </r>
  <r>
    <s v="ABC Advertiser"/>
    <n v="189040"/>
    <s v="ABC Advertiser:!728x90:!MOBILE:!:!MD-MD:!119400351"/>
    <n v="119400351"/>
    <x v="18"/>
    <n v="513"/>
    <n v="10"/>
    <n v="2.5649999999999999"/>
    <n v="0.25650000000000001"/>
    <n v="1.9493177387914229"/>
    <x v="1"/>
    <x v="1"/>
  </r>
  <r>
    <s v="ABC Advertiser"/>
    <n v="189041"/>
    <s v="ABC Advertiser:!728x90:!MOBILETAB:!jfh92jff:!RM:!119400377"/>
    <n v="119400377"/>
    <x v="18"/>
    <n v="95911"/>
    <n v="1173"/>
    <n v="479.55500000000001"/>
    <n v="0.40882779198635977"/>
    <n v="1.2230088311038358"/>
    <x v="1"/>
    <x v="1"/>
  </r>
  <r>
    <s v="ABC Advertiser"/>
    <n v="189038"/>
    <s v="ABC Advertiser:!300x250:!MOBILE:!:!MD-MD:!119400349"/>
    <n v="119400349"/>
    <x v="19"/>
    <n v="968"/>
    <n v="7"/>
    <n v="4.84"/>
    <n v="0.69142857142857139"/>
    <n v="0.72314049586776863"/>
    <x v="0"/>
    <x v="0"/>
  </r>
  <r>
    <s v="ABC Advertiser"/>
    <n v="189039"/>
    <s v="ABC Advertiser:!320x50:!MOBILE:!:!MD-MD:!119400350"/>
    <n v="119400350"/>
    <x v="19"/>
    <n v="10740"/>
    <n v="141"/>
    <n v="53.7"/>
    <n v="0.38085106382978723"/>
    <n v="1.3128491620111733"/>
    <x v="0"/>
    <x v="0"/>
  </r>
  <r>
    <s v="ABC Advertiser"/>
    <n v="189040"/>
    <s v="ABC Advertiser:!728x90:!MOBILE:!:!MD-MD:!119400351"/>
    <n v="119400351"/>
    <x v="19"/>
    <n v="279"/>
    <n v="6"/>
    <n v="1.395"/>
    <n v="0.23250000000000001"/>
    <n v="2.1505376344086025"/>
    <x v="1"/>
    <x v="1"/>
  </r>
  <r>
    <s v="ABC Advertiser"/>
    <n v="189041"/>
    <s v="ABC Advertiser:!728x90:!MOBILETAB:!jfh92jff:!RM:!119400377"/>
    <n v="119400377"/>
    <x v="19"/>
    <n v="95999"/>
    <n v="1145"/>
    <n v="479.995"/>
    <n v="0.41920960698689957"/>
    <n v="1.1927207575078906"/>
    <x v="1"/>
    <x v="1"/>
  </r>
  <r>
    <s v="ABC Advertiser"/>
    <n v="189038"/>
    <s v="ABC Advertiser:!300x250:!MOBILE:!:!MD-MD:!119400349"/>
    <n v="119400349"/>
    <x v="20"/>
    <n v="1390"/>
    <n v="9"/>
    <n v="6.9499999999999993"/>
    <n v="0.77222222222222214"/>
    <n v="0.64748201438848918"/>
    <x v="0"/>
    <x v="0"/>
  </r>
  <r>
    <s v="ABC Advertiser"/>
    <n v="189039"/>
    <s v="ABC Advertiser:!320x50:!MOBILE:!:!MD-MD:!119400350"/>
    <n v="119400350"/>
    <x v="20"/>
    <n v="10323"/>
    <n v="106"/>
    <n v="51.615000000000002"/>
    <n v="0.48693396226415098"/>
    <n v="1.026833284897801"/>
    <x v="0"/>
    <x v="0"/>
  </r>
  <r>
    <s v="ABC Advertiser"/>
    <n v="189040"/>
    <s v="ABC Advertiser:!728x90:!MOBILE:!:!MD-MD:!119400351"/>
    <n v="119400351"/>
    <x v="20"/>
    <n v="279"/>
    <n v="5"/>
    <n v="1.395"/>
    <n v="0.27900000000000003"/>
    <n v="1.7921146953405016"/>
    <x v="1"/>
    <x v="1"/>
  </r>
  <r>
    <s v="ABC Advertiser"/>
    <n v="189041"/>
    <s v="ABC Advertiser:!728x90:!MOBILETAB:!jfh92jff:!RM:!119400377"/>
    <n v="119400377"/>
    <x v="20"/>
    <n v="95916"/>
    <n v="1115"/>
    <n v="479.58"/>
    <n v="0.43011659192825108"/>
    <n v="1.1624754993953041"/>
    <x v="1"/>
    <x v="1"/>
  </r>
  <r>
    <s v="ABC Advertiser"/>
    <n v="189038"/>
    <s v="ABC Advertiser:!300x250:!MOBILE:!:!MD-MD:!119400349"/>
    <n v="119400349"/>
    <x v="21"/>
    <n v="1115"/>
    <n v="6"/>
    <n v="5.5750000000000002"/>
    <n v="0.9291666666666667"/>
    <n v="0.53811659192825112"/>
    <x v="0"/>
    <x v="0"/>
  </r>
  <r>
    <s v="ABC Advertiser"/>
    <n v="189039"/>
    <s v="ABC Advertiser:!320x50:!MOBILE:!:!MD-MD:!119400350"/>
    <n v="119400350"/>
    <x v="21"/>
    <n v="10580"/>
    <n v="108"/>
    <n v="52.9"/>
    <n v="0.48981481481481481"/>
    <n v="1.0207939508506616"/>
    <x v="0"/>
    <x v="0"/>
  </r>
  <r>
    <s v="ABC Advertiser"/>
    <n v="189040"/>
    <s v="ABC Advertiser:!728x90:!MOBILE:!:!MD-MD:!119400351"/>
    <n v="119400351"/>
    <x v="21"/>
    <n v="307"/>
    <n v="1"/>
    <n v="1.5349999999999999"/>
    <n v="1.5349999999999999"/>
    <n v="0.32573289902280134"/>
    <x v="1"/>
    <x v="1"/>
  </r>
  <r>
    <s v="ABC Advertiser"/>
    <n v="189041"/>
    <s v="ABC Advertiser:!728x90:!MOBILETAB:!jfh92jff:!RM:!119400377"/>
    <n v="119400377"/>
    <x v="21"/>
    <n v="52534"/>
    <n v="614"/>
    <n v="262.67"/>
    <n v="0.42780130293159613"/>
    <n v="1.1687668938211444"/>
    <x v="1"/>
    <x v="1"/>
  </r>
  <r>
    <s v="ABC Advertiser"/>
    <n v="189038"/>
    <s v="ABC Advertiser:!300x250:!MOBILE:!:!MD-MD:!119400349"/>
    <n v="119400349"/>
    <x v="22"/>
    <n v="1341"/>
    <n v="17"/>
    <n v="6.7050000000000001"/>
    <n v="0.39441176470588235"/>
    <n v="1.267710663683818"/>
    <x v="0"/>
    <x v="0"/>
  </r>
  <r>
    <s v="ABC Advertiser"/>
    <n v="189039"/>
    <s v="ABC Advertiser:!320x50:!MOBILE:!:!MD-MD:!119400350"/>
    <n v="119400350"/>
    <x v="22"/>
    <n v="10395"/>
    <n v="127"/>
    <n v="51.974999999999994"/>
    <n v="0.40925196850393697"/>
    <n v="1.2217412217412218"/>
    <x v="0"/>
    <x v="0"/>
  </r>
  <r>
    <s v="ABC Advertiser"/>
    <n v="189040"/>
    <s v="ABC Advertiser:!728x90:!MOBILE:!:!MD-MD:!119400351"/>
    <n v="119400351"/>
    <x v="22"/>
    <n v="254"/>
    <n v="5"/>
    <n v="1.27"/>
    <n v="0.254"/>
    <n v="1.9685039370078741"/>
    <x v="1"/>
    <x v="1"/>
  </r>
  <r>
    <s v="ABC Advertiser"/>
    <n v="189041"/>
    <s v="ABC Advertiser:!728x90:!MOBILETAB:!jfh92jff:!RM:!119400377"/>
    <n v="119400377"/>
    <x v="22"/>
    <n v="193520"/>
    <n v="1614"/>
    <n v="967.6"/>
    <n v="0.59950433705080541"/>
    <n v="0.8340223232740801"/>
    <x v="1"/>
    <x v="1"/>
  </r>
  <r>
    <s v="ABC Advertiser"/>
    <n v="189038"/>
    <s v="ABC Advertiser:!300x250:!MOBILE:!:!MD-MD:!119400349"/>
    <n v="119400349"/>
    <x v="23"/>
    <n v="1486"/>
    <n v="19"/>
    <n v="7.43"/>
    <n v="0.39105263157894737"/>
    <n v="1.2786002691790039"/>
    <x v="0"/>
    <x v="0"/>
  </r>
  <r>
    <s v="ABC Advertiser"/>
    <n v="189039"/>
    <s v="ABC Advertiser:!320x50:!MOBILE:!:!MD-MD:!119400350"/>
    <n v="119400350"/>
    <x v="23"/>
    <n v="10696"/>
    <n v="126"/>
    <n v="53.48"/>
    <n v="0.4244444444444444"/>
    <n v="1.1780104712041886"/>
    <x v="0"/>
    <x v="0"/>
  </r>
  <r>
    <s v="ABC Advertiser"/>
    <n v="189040"/>
    <s v="ABC Advertiser:!728x90:!MOBILE:!:!MD-MD:!119400351"/>
    <n v="119400351"/>
    <x v="23"/>
    <n v="316"/>
    <n v="3"/>
    <n v="1.58"/>
    <n v="0.52666666666666673"/>
    <n v="0.949367088607595"/>
    <x v="1"/>
    <x v="1"/>
  </r>
  <r>
    <s v="ABC Advertiser"/>
    <n v="189041"/>
    <s v="ABC Advertiser:!728x90:!MOBILETAB:!jfh92jff:!RM:!119400377"/>
    <n v="119400377"/>
    <x v="23"/>
    <n v="214502"/>
    <n v="1720"/>
    <n v="1072.51"/>
    <n v="0.62355232558139539"/>
    <n v="0.80185732533962395"/>
    <x v="1"/>
    <x v="1"/>
  </r>
  <r>
    <s v="ABC Advertiser"/>
    <n v="189038"/>
    <s v="ABC Advertiser:!300x250:!MOBILE:!:!MD-MD:!119400349"/>
    <n v="119400349"/>
    <x v="24"/>
    <n v="1145"/>
    <n v="4"/>
    <n v="5.7249999999999996"/>
    <n v="1.4312499999999999"/>
    <n v="0.34934497816593885"/>
    <x v="0"/>
    <x v="0"/>
  </r>
  <r>
    <s v="ABC Advertiser"/>
    <n v="189039"/>
    <s v="ABC Advertiser:!320x50:!MOBILE:!:!MD-MD:!119400350"/>
    <n v="119400350"/>
    <x v="24"/>
    <n v="10547"/>
    <n v="80"/>
    <n v="52.734999999999999"/>
    <n v="0.65918750000000004"/>
    <n v="0.75850952877595523"/>
    <x v="0"/>
    <x v="0"/>
  </r>
  <r>
    <s v="ABC Advertiser"/>
    <n v="189040"/>
    <s v="ABC Advertiser:!728x90:!MOBILE:!:!MD-MD:!119400351"/>
    <n v="119400351"/>
    <x v="24"/>
    <n v="295"/>
    <n v="1"/>
    <n v="1.4749999999999999"/>
    <n v="1.4749999999999999"/>
    <n v="0.33898305084745761"/>
    <x v="1"/>
    <x v="1"/>
  </r>
  <r>
    <s v="ABC Advertiser"/>
    <n v="189041"/>
    <s v="ABC Advertiser:!728x90:!MOBILETAB:!jfh92jff:!RM:!119400377"/>
    <n v="119400377"/>
    <x v="24"/>
    <n v="197923"/>
    <n v="1403"/>
    <n v="989.61500000000001"/>
    <n v="0.70535637918745542"/>
    <n v="0.70886152695745319"/>
    <x v="1"/>
    <x v="1"/>
  </r>
  <r>
    <s v="ABC Advertiser"/>
    <n v="189038"/>
    <s v="ABC Advertiser:!300x250:!MOBILE:!:!MD-MD:!119400349"/>
    <n v="119400349"/>
    <x v="25"/>
    <n v="1302"/>
    <n v="4"/>
    <n v="6.51"/>
    <n v="1.6274999999999999"/>
    <n v="0.30721966205837176"/>
    <x v="0"/>
    <x v="0"/>
  </r>
  <r>
    <s v="ABC Advertiser"/>
    <n v="189039"/>
    <s v="ABC Advertiser:!320x50:!MOBILE:!:!MD-MD:!119400350"/>
    <n v="119400350"/>
    <x v="25"/>
    <n v="10369"/>
    <n v="95"/>
    <n v="51.844999999999999"/>
    <n v="0.54573684210526319"/>
    <n v="0.91619249686565718"/>
    <x v="0"/>
    <x v="0"/>
  </r>
  <r>
    <s v="ABC Advertiser"/>
    <n v="189040"/>
    <s v="ABC Advertiser:!728x90:!MOBILE:!:!MD-MD:!119400351"/>
    <n v="119400351"/>
    <x v="25"/>
    <n v="327"/>
    <n v="3"/>
    <n v="1.635"/>
    <n v="0.54500000000000004"/>
    <n v="0.91743119266055051"/>
    <x v="1"/>
    <x v="1"/>
  </r>
  <r>
    <s v="ABC Advertiser"/>
    <n v="189041"/>
    <s v="ABC Advertiser:!728x90:!MOBILETAB:!jfh92jff:!RM:!119400377"/>
    <n v="119400377"/>
    <x v="25"/>
    <n v="209439"/>
    <n v="1554"/>
    <n v="1047.1949999999999"/>
    <n v="0.67387065637065635"/>
    <n v="0.74198215232120091"/>
    <x v="1"/>
    <x v="1"/>
  </r>
  <r>
    <s v="ABC Advertiser"/>
    <n v="189038"/>
    <s v="ABC Advertiser:!300x250:!MOBILE:!:!MD-MD:!119400349"/>
    <n v="119400349"/>
    <x v="26"/>
    <n v="1097"/>
    <n v="8"/>
    <n v="5.4849999999999994"/>
    <n v="0.68562499999999993"/>
    <n v="0.72926162260711025"/>
    <x v="0"/>
    <x v="0"/>
  </r>
  <r>
    <s v="ABC Advertiser"/>
    <n v="189039"/>
    <s v="ABC Advertiser:!320x50:!MOBILE:!:!MD-MD:!119400350"/>
    <n v="119400350"/>
    <x v="26"/>
    <n v="10677"/>
    <n v="89"/>
    <n v="53.384999999999998"/>
    <n v="0.59983146067415727"/>
    <n v="0.83356748150229465"/>
    <x v="0"/>
    <x v="0"/>
  </r>
  <r>
    <s v="ABC Advertiser"/>
    <n v="189040"/>
    <s v="ABC Advertiser:!728x90:!MOBILE:!:!MD-MD:!119400351"/>
    <n v="119400351"/>
    <x v="26"/>
    <n v="220"/>
    <n v="5"/>
    <n v="1.1000000000000001"/>
    <n v="0.22000000000000003"/>
    <n v="2.2727272727272729"/>
    <x v="1"/>
    <x v="1"/>
  </r>
  <r>
    <s v="ABC Advertiser"/>
    <n v="189041"/>
    <s v="ABC Advertiser:!728x90:!MOBILETAB:!jfh92jff:!RM:!119400377"/>
    <n v="119400377"/>
    <x v="26"/>
    <n v="204658"/>
    <n v="1341"/>
    <n v="1023.29"/>
    <n v="0.76307979120059655"/>
    <n v="0.6552394726812536"/>
    <x v="1"/>
    <x v="1"/>
  </r>
  <r>
    <s v="ABC Advertiser"/>
    <n v="189038"/>
    <s v="ABC Advertiser:!300x250:!MOBILE:!:!MD-MD:!119400349"/>
    <n v="119400349"/>
    <x v="27"/>
    <n v="971"/>
    <n v="3"/>
    <n v="4.8549999999999995"/>
    <n v="1.6183333333333332"/>
    <n v="0.30895983522142123"/>
    <x v="0"/>
    <x v="0"/>
  </r>
  <r>
    <s v="ABC Advertiser"/>
    <n v="189039"/>
    <s v="ABC Advertiser:!320x50:!MOBILE:!:!MD-MD:!119400350"/>
    <n v="119400350"/>
    <x v="27"/>
    <n v="11648"/>
    <n v="77"/>
    <n v="58.239999999999995"/>
    <n v="0.75636363636363635"/>
    <n v="0.66105769230769229"/>
    <x v="0"/>
    <x v="0"/>
  </r>
  <r>
    <s v="ABC Advertiser"/>
    <n v="189040"/>
    <s v="ABC Advertiser:!728x90:!MOBILE:!:!MD-MD:!119400351"/>
    <n v="119400351"/>
    <x v="27"/>
    <n v="204"/>
    <n v="3"/>
    <n v="1.02"/>
    <n v="0.34"/>
    <n v="1.4705882352941175"/>
    <x v="1"/>
    <x v="1"/>
  </r>
  <r>
    <s v="ABC Advertiser"/>
    <n v="189041"/>
    <s v="ABC Advertiser:!728x90:!MOBILETAB:!jfh92jff:!RM:!119400377"/>
    <n v="119400377"/>
    <x v="27"/>
    <n v="224769"/>
    <n v="973"/>
    <n v="1123.845"/>
    <n v="1.1550308324768757"/>
    <n v="0.43288887702485668"/>
    <x v="1"/>
    <x v="1"/>
  </r>
  <r>
    <s v="ABC Advertiser"/>
    <n v="189038"/>
    <s v="ABC Advertiser:!300x250:!MOBILE:!:!MD-MD:!119400349"/>
    <n v="119400349"/>
    <x v="28"/>
    <n v="925"/>
    <n v="4"/>
    <n v="4.625"/>
    <n v="1.15625"/>
    <n v="0.43243243243243246"/>
    <x v="0"/>
    <x v="0"/>
  </r>
  <r>
    <s v="ABC Advertiser"/>
    <n v="189039"/>
    <s v="ABC Advertiser:!320x50:!MOBILE:!:!MD-MD:!119400350"/>
    <n v="119400350"/>
    <x v="28"/>
    <n v="11131"/>
    <n v="86"/>
    <n v="55.655000000000001"/>
    <n v="0.64715116279069773"/>
    <n v="0.77261701554217954"/>
    <x v="0"/>
    <x v="0"/>
  </r>
  <r>
    <s v="ABC Advertiser"/>
    <n v="189040"/>
    <s v="ABC Advertiser:!728x90:!MOBILE:!:!MD-MD:!119400351"/>
    <n v="119400351"/>
    <x v="28"/>
    <n v="120"/>
    <n v="0"/>
    <n v="0.6"/>
    <s v=""/>
    <n v="0"/>
    <x v="1"/>
    <x v="1"/>
  </r>
  <r>
    <s v="ABC Advertiser"/>
    <n v="189041"/>
    <s v="ABC Advertiser:!728x90:!MOBILETAB:!jfh92jff:!RM:!119400377"/>
    <n v="119400377"/>
    <x v="28"/>
    <n v="212422"/>
    <n v="1437"/>
    <n v="1062.1099999999999"/>
    <n v="0.73911621433542096"/>
    <n v="0.67648360339324554"/>
    <x v="1"/>
    <x v="1"/>
  </r>
  <r>
    <s v="ABC Advertiser"/>
    <n v="189038"/>
    <s v="ABC Advertiser:!300x250:!MOBILE:!:!MD-MD:!119400349"/>
    <n v="119400349"/>
    <x v="29"/>
    <n v="492"/>
    <n v="1"/>
    <n v="2.46"/>
    <n v="2.46"/>
    <n v="0.20325203252032523"/>
    <x v="0"/>
    <x v="0"/>
  </r>
  <r>
    <s v="ABC Advertiser"/>
    <n v="189039"/>
    <s v="ABC Advertiser:!320x50:!MOBILE:!:!MD-MD:!119400350"/>
    <n v="119400350"/>
    <x v="29"/>
    <n v="11501"/>
    <n v="95"/>
    <n v="57.504999999999995"/>
    <n v="0.60531578947368414"/>
    <n v="0.82601512911920705"/>
    <x v="0"/>
    <x v="0"/>
  </r>
  <r>
    <s v="ABC Advertiser"/>
    <n v="189040"/>
    <s v="ABC Advertiser:!728x90:!MOBILE:!:!MD-MD:!119400351"/>
    <n v="119400351"/>
    <x v="29"/>
    <n v="82"/>
    <n v="0"/>
    <n v="0.41000000000000003"/>
    <s v=""/>
    <n v="0"/>
    <x v="1"/>
    <x v="1"/>
  </r>
  <r>
    <s v="ABC Advertiser"/>
    <n v="189041"/>
    <s v="ABC Advertiser:!728x90:!MOBILETAB:!jfh92jff:!RM:!119400377"/>
    <n v="119400377"/>
    <x v="29"/>
    <n v="210797"/>
    <n v="2974"/>
    <n v="1053.9849999999999"/>
    <n v="0.35439979825151308"/>
    <n v="1.4108360175903831"/>
    <x v="1"/>
    <x v="1"/>
  </r>
  <r>
    <s v="ABC Advertiser"/>
    <n v="189038"/>
    <s v="ABC Advertiser:!300x250:!MOBILE:!:!MD-MD:!119400349"/>
    <n v="119400349"/>
    <x v="30"/>
    <n v="536"/>
    <n v="2"/>
    <n v="2.68"/>
    <n v="1.34"/>
    <n v="0.37313432835820892"/>
    <x v="0"/>
    <x v="0"/>
  </r>
  <r>
    <s v="ABC Advertiser"/>
    <n v="189039"/>
    <s v="ABC Advertiser:!320x50:!MOBILE:!:!MD-MD:!119400350"/>
    <n v="119400350"/>
    <x v="30"/>
    <n v="11342"/>
    <n v="94"/>
    <n v="56.71"/>
    <n v="0.60329787234042553"/>
    <n v="0.82877799329924184"/>
    <x v="0"/>
    <x v="0"/>
  </r>
  <r>
    <s v="ABC Advertiser"/>
    <n v="189040"/>
    <s v="ABC Advertiser:!728x90:!MOBILE:!:!MD-MD:!119400351"/>
    <n v="119400351"/>
    <x v="30"/>
    <n v="73"/>
    <n v="0"/>
    <n v="0.36499999999999999"/>
    <s v=""/>
    <n v="0"/>
    <x v="1"/>
    <x v="1"/>
  </r>
  <r>
    <s v="ABC Advertiser"/>
    <n v="189041"/>
    <s v="ABC Advertiser:!728x90:!MOBILETAB:!jfh92jff:!RM:!119400377"/>
    <n v="119400377"/>
    <x v="30"/>
    <n v="210251"/>
    <n v="3235"/>
    <n v="1051.2550000000001"/>
    <n v="0.32496290571870173"/>
    <n v="1.538637152736491"/>
    <x v="1"/>
    <x v="1"/>
  </r>
  <r>
    <s v="ABC Advertiser"/>
    <n v="189038"/>
    <s v="ABC Advertiser:!300x250:!MOBILE:!:!MD-MD:!119400349"/>
    <n v="119400349"/>
    <x v="31"/>
    <n v="891"/>
    <n v="8"/>
    <n v="4.4550000000000001"/>
    <n v="0.55687500000000001"/>
    <n v="0.89786756453423133"/>
    <x v="0"/>
    <x v="0"/>
  </r>
  <r>
    <s v="ABC Advertiser"/>
    <n v="189039"/>
    <s v="ABC Advertiser:!320x50:!MOBILE:!:!MD-MD:!119400350"/>
    <n v="119400350"/>
    <x v="31"/>
    <n v="11031"/>
    <n v="81"/>
    <n v="55.155000000000001"/>
    <n v="0.68092592592592593"/>
    <n v="0.73429426162632583"/>
    <x v="0"/>
    <x v="0"/>
  </r>
  <r>
    <s v="ABC Advertiser"/>
    <n v="189040"/>
    <s v="ABC Advertiser:!728x90:!MOBILE:!:!MD-MD:!119400351"/>
    <n v="119400351"/>
    <x v="31"/>
    <n v="78"/>
    <n v="0"/>
    <n v="0.39"/>
    <s v=""/>
    <n v="0"/>
    <x v="1"/>
    <x v="1"/>
  </r>
  <r>
    <s v="ABC Advertiser"/>
    <n v="189041"/>
    <s v="ABC Advertiser:!728x90:!MOBILETAB:!jfh92jff:!RM:!119400377"/>
    <n v="119400377"/>
    <x v="31"/>
    <n v="208603"/>
    <n v="3104"/>
    <n v="1043.0150000000001"/>
    <n v="0.33602287371134026"/>
    <n v="1.4879939406432312"/>
    <x v="1"/>
    <x v="1"/>
  </r>
  <r>
    <s v="ABC Advertiser"/>
    <n v="189041"/>
    <s v="ABC Advertiser:!728x90:!MOBILETAB:!jfh92jff:!RM:!119400377_1936"/>
    <s v="119400377_1936"/>
    <x v="31"/>
    <n v="61433"/>
    <n v="619"/>
    <n v="307.16500000000002"/>
    <n v="0.49622778675282719"/>
    <n v="1.0076017775462698"/>
    <x v="1"/>
    <x v="1"/>
  </r>
  <r>
    <s v="ABC Advertiser"/>
    <n v="189038"/>
    <s v="ABC Advertiser:!300x250:!MOBILE:!:!MD-MD:!119400349"/>
    <n v="119400349"/>
    <x v="32"/>
    <n v="835"/>
    <n v="4"/>
    <n v="4.1749999999999998"/>
    <n v="1.04375"/>
    <n v="0.47904191616766467"/>
    <x v="0"/>
    <x v="0"/>
  </r>
  <r>
    <s v="ABC Advertiser"/>
    <n v="189039"/>
    <s v="ABC Advertiser:!320x50:!MOBILE:!:!MD-MD:!119400350"/>
    <n v="119400350"/>
    <x v="32"/>
    <n v="11084"/>
    <n v="119"/>
    <n v="55.42"/>
    <n v="0.46571428571428575"/>
    <n v="1.0736196319018405"/>
    <x v="0"/>
    <x v="0"/>
  </r>
  <r>
    <s v="ABC Advertiser"/>
    <n v="189040"/>
    <s v="ABC Advertiser:!728x90:!MOBILE:!:!MD-MD:!119400351"/>
    <n v="119400351"/>
    <x v="32"/>
    <n v="91"/>
    <n v="0"/>
    <n v="0.45499999999999996"/>
    <s v=""/>
    <n v="0"/>
    <x v="1"/>
    <x v="1"/>
  </r>
  <r>
    <s v="ABC Advertiser"/>
    <n v="189041"/>
    <s v="ABC Advertiser:!728x90:!MOBILETAB:!jfh92jff:!RM:!119400377"/>
    <n v="119400377"/>
    <x v="32"/>
    <n v="209223"/>
    <n v="3234"/>
    <n v="1046.115"/>
    <n v="0.32347402597402597"/>
    <n v="1.5457191608953127"/>
    <x v="1"/>
    <x v="1"/>
  </r>
  <r>
    <s v="ABC Advertiser"/>
    <n v="189041"/>
    <s v="ABC Advertiser:!728x90:!MOBILETAB:!jfh92jff:!RM:!119400377_1936"/>
    <s v="119400377_1936"/>
    <x v="32"/>
    <n v="67886"/>
    <n v="561"/>
    <n v="339.42999999999995"/>
    <n v="0.60504456327985734"/>
    <n v="0.82638541083581285"/>
    <x v="1"/>
    <x v="1"/>
  </r>
  <r>
    <s v="ABC Advertiser"/>
    <n v="189038"/>
    <s v="ABC Advertiser:!300x250:!MOBILE:!:!MD-MD:!119400349"/>
    <n v="119400349"/>
    <x v="33"/>
    <n v="656"/>
    <n v="2"/>
    <n v="3.2800000000000002"/>
    <n v="1.6400000000000001"/>
    <n v="0.3048780487804878"/>
    <x v="0"/>
    <x v="0"/>
  </r>
  <r>
    <s v="ABC Advertiser"/>
    <n v="189039"/>
    <s v="ABC Advertiser:!320x50:!MOBILE:!:!MD-MD:!119400350"/>
    <n v="119400350"/>
    <x v="33"/>
    <n v="11145"/>
    <n v="114"/>
    <n v="55.724999999999994"/>
    <n v="0.48881578947368415"/>
    <n v="1.0228802153432033"/>
    <x v="0"/>
    <x v="0"/>
  </r>
  <r>
    <s v="ABC Advertiser"/>
    <n v="189040"/>
    <s v="ABC Advertiser:!728x90:!MOBILE:!:!MD-MD:!119400351"/>
    <n v="119400351"/>
    <x v="33"/>
    <n v="186"/>
    <n v="0"/>
    <n v="0.92999999999999994"/>
    <s v=""/>
    <n v="0"/>
    <x v="1"/>
    <x v="1"/>
  </r>
  <r>
    <s v="ABC Advertiser"/>
    <n v="189041"/>
    <s v="ABC Advertiser:!728x90:!MOBILETAB:!jfh92jff:!RM:!119400377"/>
    <n v="119400377"/>
    <x v="33"/>
    <n v="87361"/>
    <n v="775"/>
    <n v="436.80500000000001"/>
    <n v="0.56361935483870973"/>
    <n v="0.88712354483121758"/>
    <x v="1"/>
    <x v="1"/>
  </r>
  <r>
    <s v="ABC Advertiser"/>
    <n v="189041"/>
    <s v="ABC Advertiser:!728x90:!MOBILETAB:!jfh92jff:!RM:!119400377_1936"/>
    <s v="119400377_1936"/>
    <x v="33"/>
    <n v="71358"/>
    <n v="1547"/>
    <n v="356.79"/>
    <n v="0.23063348416289595"/>
    <n v="2.167941926623504"/>
    <x v="1"/>
    <x v="1"/>
  </r>
  <r>
    <s v="ABC Advertiser"/>
    <n v="189038"/>
    <s v="ABC Advertiser:!300x250:!MOBILE:!:!MD-MD:!119400349"/>
    <n v="119400349"/>
    <x v="34"/>
    <n v="587"/>
    <n v="1"/>
    <n v="2.9349999999999996"/>
    <n v="2.9349999999999996"/>
    <n v="0.17035775127768313"/>
    <x v="0"/>
    <x v="0"/>
  </r>
  <r>
    <s v="ABC Advertiser"/>
    <n v="189039"/>
    <s v="ABC Advertiser:!320x50:!MOBILE:!:!MD-MD:!119400350"/>
    <n v="119400350"/>
    <x v="34"/>
    <n v="11254"/>
    <n v="93"/>
    <n v="56.269999999999996"/>
    <n v="0.60505376344086015"/>
    <n v="0.82637284521059184"/>
    <x v="0"/>
    <x v="0"/>
  </r>
  <r>
    <s v="ABC Advertiser"/>
    <n v="189040"/>
    <s v="ABC Advertiser:!728x90:!MOBILE:!:!MD-MD:!119400351"/>
    <n v="119400351"/>
    <x v="34"/>
    <n v="170"/>
    <n v="1"/>
    <n v="0.85000000000000009"/>
    <n v="0.85000000000000009"/>
    <n v="0.58823529411764708"/>
    <x v="1"/>
    <x v="1"/>
  </r>
  <r>
    <s v="ABC Advertiser"/>
    <n v="189041"/>
    <s v="ABC Advertiser:!728x90:!MOBILETAB:!jfh92jff:!RM:!119400377"/>
    <n v="119400377"/>
    <x v="34"/>
    <n v="39858"/>
    <n v="558"/>
    <n v="199.29"/>
    <n v="0.35715053763440857"/>
    <n v="1.399969893120578"/>
    <x v="1"/>
    <x v="1"/>
  </r>
  <r>
    <s v="ABC Advertiser"/>
    <n v="189041"/>
    <s v="ABC Advertiser:!728x90:!MOBILETAB:!jfh92jff:!RM:!119400377_1936"/>
    <s v="119400377_1936"/>
    <x v="34"/>
    <n v="71531"/>
    <n v="2294"/>
    <n v="357.65500000000003"/>
    <n v="0.15590889276373149"/>
    <n v="3.2070011603360782"/>
    <x v="1"/>
    <x v="1"/>
  </r>
  <r>
    <s v="ABC Advertiser"/>
    <n v="189038"/>
    <s v="ABC Advertiser:!300x250:!MOBILE:!:!MD-MD:!119400349"/>
    <n v="119400349"/>
    <x v="35"/>
    <n v="520"/>
    <n v="4"/>
    <n v="2.6"/>
    <n v="0.65"/>
    <n v="0.76923076923076927"/>
    <x v="0"/>
    <x v="0"/>
  </r>
  <r>
    <s v="ABC Advertiser"/>
    <n v="189039"/>
    <s v="ABC Advertiser:!320x50:!MOBILE:!:!MD-MD:!119400350"/>
    <n v="119400350"/>
    <x v="35"/>
    <n v="11302"/>
    <n v="107"/>
    <n v="56.51"/>
    <n v="0.52813084112149533"/>
    <n v="0.94673509113431253"/>
    <x v="0"/>
    <x v="0"/>
  </r>
  <r>
    <s v="ABC Advertiser"/>
    <n v="189040"/>
    <s v="ABC Advertiser:!728x90:!MOBILE:!:!MD-MD:!119400351"/>
    <n v="119400351"/>
    <x v="35"/>
    <n v="200"/>
    <n v="0"/>
    <n v="1"/>
    <s v=""/>
    <n v="0"/>
    <x v="1"/>
    <x v="1"/>
  </r>
  <r>
    <s v="ABC Advertiser"/>
    <n v="189041"/>
    <s v="ABC Advertiser:!728x90:!MOBILETAB:!jfh92jff:!RM:!119400377"/>
    <n v="119400377"/>
    <x v="35"/>
    <n v="39901"/>
    <n v="717"/>
    <n v="199.50500000000002"/>
    <n v="0.27824965132496515"/>
    <n v="1.7969474449261922"/>
    <x v="1"/>
    <x v="1"/>
  </r>
  <r>
    <s v="ABC Advertiser"/>
    <n v="189041"/>
    <s v="ABC Advertiser:!728x90:!MOBILETAB:!jfh92jff:!RM:!119400377_1936"/>
    <s v="119400377_1936"/>
    <x v="35"/>
    <n v="71265"/>
    <n v="787"/>
    <n v="356.32499999999999"/>
    <n v="0.45276365946632779"/>
    <n v="1.1043289132112537"/>
    <x v="1"/>
    <x v="1"/>
  </r>
  <r>
    <s v="ABC Advertiser"/>
    <n v="189038"/>
    <s v="ABC Advertiser:!300x250:!MOBILE:!:!MD-MD:!119400349"/>
    <n v="119400349"/>
    <x v="36"/>
    <n v="320"/>
    <n v="0"/>
    <n v="1.6"/>
    <s v=""/>
    <n v="0"/>
    <x v="0"/>
    <x v="0"/>
  </r>
  <r>
    <s v="ABC Advertiser"/>
    <n v="189039"/>
    <s v="ABC Advertiser:!320x50:!MOBILE:!:!MD-MD:!119400350"/>
    <n v="119400350"/>
    <x v="36"/>
    <n v="11296"/>
    <n v="115"/>
    <n v="56.48"/>
    <n v="0.49113043478260865"/>
    <n v="1.0180594900849858"/>
    <x v="0"/>
    <x v="0"/>
  </r>
  <r>
    <s v="ABC Advertiser"/>
    <n v="189040"/>
    <s v="ABC Advertiser:!728x90:!MOBILE:!:!MD-MD:!119400351"/>
    <n v="119400351"/>
    <x v="36"/>
    <n v="375"/>
    <n v="1"/>
    <n v="1.875"/>
    <n v="1.875"/>
    <n v="0.26666666666666666"/>
    <x v="1"/>
    <x v="1"/>
  </r>
  <r>
    <s v="ABC Advertiser"/>
    <n v="189041"/>
    <s v="ABC Advertiser:!728x90:!MOBILETAB:!jfh92jff:!RM:!119400377"/>
    <n v="119400377"/>
    <x v="36"/>
    <n v="39849"/>
    <n v="339"/>
    <n v="199.24499999999998"/>
    <n v="0.58774336283185835"/>
    <n v="0.85071143566965302"/>
    <x v="1"/>
    <x v="1"/>
  </r>
  <r>
    <s v="ABC Advertiser"/>
    <n v="189038"/>
    <s v="ABC Advertiser:!300x250:!MOBILE:!:!MD-MD:!119400349"/>
    <n v="119400349"/>
    <x v="37"/>
    <n v="211"/>
    <n v="0"/>
    <n v="1.0549999999999999"/>
    <s v=""/>
    <n v="0"/>
    <x v="0"/>
    <x v="0"/>
  </r>
  <r>
    <s v="ABC Advertiser"/>
    <n v="189039"/>
    <s v="ABC Advertiser:!320x50:!MOBILE:!:!MD-MD:!119400350"/>
    <n v="119400350"/>
    <x v="37"/>
    <n v="11620"/>
    <n v="148"/>
    <n v="58.099999999999994"/>
    <n v="0.39256756756756755"/>
    <n v="1.2736660929432015"/>
    <x v="0"/>
    <x v="0"/>
  </r>
  <r>
    <s v="ABC Advertiser"/>
    <n v="189040"/>
    <s v="ABC Advertiser:!728x90:!MOBILE:!:!MD-MD:!119400351"/>
    <n v="119400351"/>
    <x v="37"/>
    <n v="182"/>
    <n v="0"/>
    <n v="0.90999999999999992"/>
    <s v=""/>
    <n v="0"/>
    <x v="1"/>
    <x v="1"/>
  </r>
  <r>
    <s v="ABC Advertiser"/>
    <n v="189041"/>
    <s v="ABC Advertiser:!728x90:!MOBILETAB:!jfh92jff:!RM:!119400377"/>
    <n v="119400377"/>
    <x v="37"/>
    <n v="39884"/>
    <n v="497"/>
    <n v="199.42000000000002"/>
    <n v="0.40124748490945678"/>
    <n v="1.2461137298164677"/>
    <x v="1"/>
    <x v="1"/>
  </r>
  <r>
    <s v="ABC Advertiser"/>
    <n v="189038"/>
    <s v="ABC Advertiser:!300x250:!MOBILE:!:!MD-MD:!119400349"/>
    <n v="119400349"/>
    <x v="38"/>
    <n v="161"/>
    <n v="0"/>
    <n v="0.80500000000000005"/>
    <s v=""/>
    <n v="0"/>
    <x v="0"/>
    <x v="0"/>
  </r>
  <r>
    <s v="ABC Advertiser"/>
    <n v="189039"/>
    <s v="ABC Advertiser:!320x50:!MOBILE:!:!MD-MD:!119400350"/>
    <n v="119400350"/>
    <x v="38"/>
    <n v="11668"/>
    <n v="146"/>
    <n v="58.339999999999996"/>
    <n v="0.39958904109589038"/>
    <n v="1.2512855673637298"/>
    <x v="0"/>
    <x v="0"/>
  </r>
  <r>
    <s v="ABC Advertiser"/>
    <n v="189040"/>
    <s v="ABC Advertiser:!728x90:!MOBILE:!:!MD-MD:!119400351"/>
    <n v="119400351"/>
    <x v="38"/>
    <n v="173"/>
    <n v="2"/>
    <n v="0.86499999999999999"/>
    <n v="0.4325"/>
    <n v="1.1560693641618496"/>
    <x v="1"/>
    <x v="1"/>
  </r>
  <r>
    <s v="ABC Advertiser"/>
    <n v="189041"/>
    <s v="ABC Advertiser:!728x90:!MOBILETAB:!jfh92jff:!RM:!119400377"/>
    <n v="119400377"/>
    <x v="38"/>
    <n v="40020"/>
    <n v="544"/>
    <n v="200.10000000000002"/>
    <n v="0.3678308823529412"/>
    <n v="1.3593203398300848"/>
    <x v="1"/>
    <x v="1"/>
  </r>
  <r>
    <s v="ABC Advertiser"/>
    <n v="189038"/>
    <s v="ABC Advertiser:!300x250:!MOBILE:!:!MD-MD:!119400349"/>
    <n v="119400349"/>
    <x v="39"/>
    <n v="251"/>
    <n v="2"/>
    <n v="1.2549999999999999"/>
    <n v="0.62749999999999995"/>
    <n v="0.79681274900398402"/>
    <x v="0"/>
    <x v="0"/>
  </r>
  <r>
    <s v="ABC Advertiser"/>
    <n v="189039"/>
    <s v="ABC Advertiser:!320x50:!MOBILE:!:!MD-MD:!119400350"/>
    <n v="119400350"/>
    <x v="39"/>
    <n v="11600"/>
    <n v="185"/>
    <n v="58"/>
    <n v="0.31351351351351353"/>
    <n v="1.5948275862068966"/>
    <x v="0"/>
    <x v="0"/>
  </r>
  <r>
    <s v="ABC Advertiser"/>
    <n v="189040"/>
    <s v="ABC Advertiser:!728x90:!MOBILE:!:!MD-MD:!119400351"/>
    <n v="119400351"/>
    <x v="39"/>
    <n v="166"/>
    <n v="2"/>
    <n v="0.83000000000000007"/>
    <n v="0.41500000000000004"/>
    <n v="1.2048192771084338"/>
    <x v="1"/>
    <x v="1"/>
  </r>
  <r>
    <s v="ABC Advertiser"/>
    <n v="189041"/>
    <s v="ABC Advertiser:!728x90:!MOBILETAB:!jfh92jff:!RM:!119400377"/>
    <n v="119400377"/>
    <x v="39"/>
    <n v="39976"/>
    <n v="474"/>
    <n v="199.88"/>
    <n v="0.42168776371308014"/>
    <n v="1.1857114268561137"/>
    <x v="1"/>
    <x v="1"/>
  </r>
  <r>
    <s v="ABC Advertiser"/>
    <n v="189038"/>
    <s v="ABC Advertiser:!300x250:!MOBILE:!:!MD-MD:!119400349"/>
    <n v="119400349"/>
    <x v="40"/>
    <n v="540"/>
    <n v="4"/>
    <n v="2.7"/>
    <n v="0.67500000000000004"/>
    <n v="0.74074074074074081"/>
    <x v="0"/>
    <x v="0"/>
  </r>
  <r>
    <s v="ABC Advertiser"/>
    <n v="189039"/>
    <s v="ABC Advertiser:!320x50:!MOBILE:!:!MD-MD:!119400350"/>
    <n v="119400350"/>
    <x v="40"/>
    <n v="11326"/>
    <n v="131"/>
    <n v="56.63"/>
    <n v="0.4322900763358779"/>
    <n v="1.1566307610806994"/>
    <x v="0"/>
    <x v="0"/>
  </r>
  <r>
    <s v="ABC Advertiser"/>
    <n v="189040"/>
    <s v="ABC Advertiser:!728x90:!MOBILE:!:!MD-MD:!119400351"/>
    <n v="119400351"/>
    <x v="40"/>
    <n v="234"/>
    <n v="2"/>
    <n v="1.1700000000000002"/>
    <n v="0.58500000000000008"/>
    <n v="0.85470085470085477"/>
    <x v="1"/>
    <x v="1"/>
  </r>
  <r>
    <s v="ABC Advertiser"/>
    <n v="189041"/>
    <s v="ABC Advertiser:!728x90:!MOBILETAB:!jfh92jff:!RM:!119400377"/>
    <n v="119400377"/>
    <x v="40"/>
    <n v="40350"/>
    <n v="413"/>
    <n v="201.75"/>
    <n v="0.48849878934624696"/>
    <n v="1.0235439900867411"/>
    <x v="1"/>
    <x v="1"/>
  </r>
  <r>
    <s v="ABC Advertiser"/>
    <n v="189038"/>
    <s v="ABC Advertiser:!300x250:!MOBILE:!:!MD-MD:!119400349"/>
    <n v="119400349"/>
    <x v="41"/>
    <n v="914"/>
    <n v="9"/>
    <n v="4.57"/>
    <n v="0.50777777777777777"/>
    <n v="0.98468271334792123"/>
    <x v="0"/>
    <x v="0"/>
  </r>
  <r>
    <s v="ABC Advertiser"/>
    <n v="189039"/>
    <s v="ABC Advertiser:!320x50:!MOBILE:!:!MD-MD:!119400350"/>
    <n v="119400350"/>
    <x v="41"/>
    <n v="10776"/>
    <n v="66"/>
    <n v="53.879999999999995"/>
    <n v="0.81636363636363629"/>
    <n v="0.61247216035634744"/>
    <x v="0"/>
    <x v="0"/>
  </r>
  <r>
    <s v="ABC Advertiser"/>
    <n v="189040"/>
    <s v="ABC Advertiser:!728x90:!MOBILE:!:!MD-MD:!119400351"/>
    <n v="119400351"/>
    <x v="41"/>
    <n v="301"/>
    <n v="2"/>
    <n v="1.5049999999999999"/>
    <n v="0.75249999999999995"/>
    <n v="0.66445182724252494"/>
    <x v="1"/>
    <x v="1"/>
  </r>
  <r>
    <s v="ABC Advertiser"/>
    <n v="189041"/>
    <s v="ABC Advertiser:!728x90:!MOBILETAB:!jfh92jff:!RM:!119400377"/>
    <n v="119400377"/>
    <x v="41"/>
    <n v="67793"/>
    <n v="947"/>
    <n v="338.96500000000003"/>
    <n v="0.35793558606124609"/>
    <n v="1.3968993848922455"/>
    <x v="1"/>
    <x v="1"/>
  </r>
  <r>
    <s v="ABC Advertiser"/>
    <n v="189038"/>
    <s v="ABC Advertiser:!300x250:!MOBILE:!:!MD-MD:!119400349"/>
    <n v="119400349"/>
    <x v="42"/>
    <n v="1038"/>
    <n v="10"/>
    <n v="5.19"/>
    <n v="0.51900000000000002"/>
    <n v="0.96339113680154131"/>
    <x v="0"/>
    <x v="0"/>
  </r>
  <r>
    <s v="ABC Advertiser"/>
    <n v="189039"/>
    <s v="ABC Advertiser:!320x50:!MOBILE:!:!MD-MD:!119400350"/>
    <n v="119400350"/>
    <x v="42"/>
    <n v="10570"/>
    <n v="104"/>
    <n v="52.85"/>
    <n v="0.50817307692307689"/>
    <n v="0.98391674550614949"/>
    <x v="0"/>
    <x v="0"/>
  </r>
  <r>
    <s v="ABC Advertiser"/>
    <n v="189040"/>
    <s v="ABC Advertiser:!728x90:!MOBILE:!:!MD-MD:!119400351"/>
    <n v="119400351"/>
    <x v="42"/>
    <n v="405"/>
    <n v="3"/>
    <n v="2.0250000000000004"/>
    <n v="0.67500000000000016"/>
    <n v="0.74074074074074081"/>
    <x v="1"/>
    <x v="1"/>
  </r>
  <r>
    <s v="ABC Advertiser"/>
    <n v="189041"/>
    <s v="ABC Advertiser:!728x90:!MOBILETAB:!jfh92jff:!RM:!119400377"/>
    <n v="119400377"/>
    <x v="42"/>
    <n v="68034"/>
    <n v="939"/>
    <n v="340.17"/>
    <n v="0.36226837060702877"/>
    <n v="1.38019225681277"/>
    <x v="1"/>
    <x v="1"/>
  </r>
  <r>
    <s v="ABC Advertiser"/>
    <n v="189038"/>
    <s v="ABC Advertiser:!300x250:!MOBILE:!:!MD-MD:!119400349"/>
    <n v="119400349"/>
    <x v="43"/>
    <n v="714"/>
    <n v="6"/>
    <n v="3.57"/>
    <n v="0.59499999999999997"/>
    <n v="0.84033613445378152"/>
    <x v="0"/>
    <x v="0"/>
  </r>
  <r>
    <s v="ABC Advertiser"/>
    <n v="189039"/>
    <s v="ABC Advertiser:!320x50:!MOBILE:!:!MD-MD:!119400350"/>
    <n v="119400350"/>
    <x v="43"/>
    <n v="9715"/>
    <n v="99"/>
    <n v="48.575000000000003"/>
    <n v="0.49065656565656568"/>
    <n v="1.0190427174472465"/>
    <x v="0"/>
    <x v="0"/>
  </r>
  <r>
    <s v="ABC Advertiser"/>
    <n v="189040"/>
    <s v="ABC Advertiser:!728x90:!MOBILE:!:!MD-MD:!119400351"/>
    <n v="119400351"/>
    <x v="43"/>
    <n v="1581"/>
    <n v="20"/>
    <n v="7.9049999999999994"/>
    <n v="0.39524999999999999"/>
    <n v="1.2650221378874129"/>
    <x v="1"/>
    <x v="1"/>
  </r>
  <r>
    <s v="ABC Advertiser"/>
    <n v="189041"/>
    <s v="ABC Advertiser:!728x90:!MOBILETAB:!jfh92jff:!RM:!119400377"/>
    <n v="119400377"/>
    <x v="43"/>
    <n v="68050"/>
    <n v="786"/>
    <n v="340.25"/>
    <n v="0.43288804071246817"/>
    <n v="1.1550330639235855"/>
    <x v="1"/>
    <x v="1"/>
  </r>
  <r>
    <s v="ABC Advertiser"/>
    <n v="189038"/>
    <s v="ABC Advertiser:!300x250:!MOBILE:!:!MD-MD:!119400349"/>
    <n v="119400349"/>
    <x v="44"/>
    <n v="332"/>
    <n v="0"/>
    <n v="1.6600000000000001"/>
    <s v=""/>
    <n v="0"/>
    <x v="0"/>
    <x v="0"/>
  </r>
  <r>
    <s v="ABC Advertiser"/>
    <n v="189039"/>
    <s v="ABC Advertiser:!320x50:!MOBILE:!:!MD-MD:!119400350"/>
    <n v="119400350"/>
    <x v="44"/>
    <n v="10234"/>
    <n v="105"/>
    <n v="51.17"/>
    <n v="0.48733333333333334"/>
    <n v="1.0259917920656634"/>
    <x v="0"/>
    <x v="0"/>
  </r>
  <r>
    <s v="ABC Advertiser"/>
    <n v="189040"/>
    <s v="ABC Advertiser:!728x90:!MOBILE:!:!MD-MD:!119400351"/>
    <n v="119400351"/>
    <x v="44"/>
    <n v="1436"/>
    <n v="16"/>
    <n v="7.18"/>
    <n v="0.44874999999999998"/>
    <n v="1.1142061281337048"/>
    <x v="1"/>
    <x v="1"/>
  </r>
  <r>
    <s v="ABC Advertiser"/>
    <n v="189041"/>
    <s v="ABC Advertiser:!728x90:!MOBILETAB:!jfh92jff:!RM:!119400377"/>
    <n v="119400377"/>
    <x v="44"/>
    <n v="67998"/>
    <n v="738"/>
    <n v="339.99"/>
    <n v="0.46069105691056911"/>
    <n v="1.085326039001147"/>
    <x v="1"/>
    <x v="1"/>
  </r>
  <r>
    <s v="ABC Advertiser"/>
    <n v="189038"/>
    <s v="ABC Advertiser:!300x250:!MOBILE:!:!MD-MD:!119400349"/>
    <n v="119400349"/>
    <x v="45"/>
    <n v="239"/>
    <n v="2"/>
    <n v="1.1949999999999998"/>
    <n v="0.59749999999999992"/>
    <n v="0.83682008368200833"/>
    <x v="0"/>
    <x v="0"/>
  </r>
  <r>
    <s v="ABC Advertiser"/>
    <n v="189039"/>
    <s v="ABC Advertiser:!320x50:!MOBILE:!:!MD-MD:!119400350"/>
    <n v="119400350"/>
    <x v="45"/>
    <n v="10481"/>
    <n v="182"/>
    <n v="52.405000000000001"/>
    <n v="0.28793956043956043"/>
    <n v="1.7364755271443564"/>
    <x v="0"/>
    <x v="0"/>
  </r>
  <r>
    <s v="ABC Advertiser"/>
    <n v="189040"/>
    <s v="ABC Advertiser:!728x90:!MOBILE:!:!MD-MD:!119400351"/>
    <n v="119400351"/>
    <x v="45"/>
    <n v="1287"/>
    <n v="19"/>
    <n v="6.4349999999999996"/>
    <n v="0.33868421052631575"/>
    <n v="1.4763014763014763"/>
    <x v="1"/>
    <x v="1"/>
  </r>
  <r>
    <s v="ABC Advertiser"/>
    <n v="189041"/>
    <s v="ABC Advertiser:!728x90:!MOBILETAB:!jfh92jff:!RM:!119400377"/>
    <n v="119400377"/>
    <x v="45"/>
    <n v="68104"/>
    <n v="817"/>
    <n v="340.52"/>
    <n v="0.41679314565483472"/>
    <n v="1.1996358510513334"/>
    <x v="1"/>
    <x v="1"/>
  </r>
  <r>
    <s v="ABC Advertiser"/>
    <n v="189038"/>
    <s v="ABC Advertiser:!300x250:!MOBILE:!:!MD-MD:!119400349"/>
    <n v="119400349"/>
    <x v="46"/>
    <n v="506"/>
    <n v="3"/>
    <n v="2.5300000000000002"/>
    <n v="0.84333333333333338"/>
    <n v="0.59288537549407105"/>
    <x v="0"/>
    <x v="0"/>
  </r>
  <r>
    <s v="ABC Advertiser"/>
    <n v="189039"/>
    <s v="ABC Advertiser:!320x50:!MOBILE:!:!MD-MD:!119400350"/>
    <n v="119400350"/>
    <x v="46"/>
    <n v="9608"/>
    <n v="96"/>
    <n v="48.040000000000006"/>
    <n v="0.50041666666666673"/>
    <n v="0.99916736053288924"/>
    <x v="0"/>
    <x v="0"/>
  </r>
  <r>
    <s v="ABC Advertiser"/>
    <n v="189040"/>
    <s v="ABC Advertiser:!728x90:!MOBILE:!:!MD-MD:!119400351"/>
    <n v="119400351"/>
    <x v="46"/>
    <n v="1885"/>
    <n v="20"/>
    <n v="9.4250000000000007"/>
    <n v="0.47125000000000006"/>
    <n v="1.0610079575596816"/>
    <x v="1"/>
    <x v="1"/>
  </r>
  <r>
    <s v="ABC Advertiser"/>
    <n v="189041"/>
    <s v="ABC Advertiser:!728x90:!MOBILETAB:!jfh92jff:!RM:!119400377"/>
    <n v="119400377"/>
    <x v="46"/>
    <n v="68000"/>
    <n v="722"/>
    <n v="340"/>
    <n v="0.47091412742382271"/>
    <n v="1.0617647058823529"/>
    <x v="1"/>
    <x v="1"/>
  </r>
  <r>
    <s v="ABC Advertiser"/>
    <n v="189038"/>
    <s v="ABC Advertiser:!300x250:!MOBILE:!:!MD-MD:!119400349"/>
    <n v="119400349"/>
    <x v="47"/>
    <n v="434"/>
    <n v="1"/>
    <n v="2.17"/>
    <n v="2.17"/>
    <n v="0.2304147465437788"/>
    <x v="0"/>
    <x v="0"/>
  </r>
  <r>
    <s v="ABC Advertiser"/>
    <n v="189039"/>
    <s v="ABC Advertiser:!320x50:!MOBILE:!:!MD-MD:!119400350"/>
    <n v="119400350"/>
    <x v="47"/>
    <n v="10006"/>
    <n v="108"/>
    <n v="50.03"/>
    <n v="0.46324074074074073"/>
    <n v="1.0793523885668599"/>
    <x v="0"/>
    <x v="0"/>
  </r>
  <r>
    <s v="ABC Advertiser"/>
    <n v="189040"/>
    <s v="ABC Advertiser:!728x90:!MOBILE:!:!MD-MD:!119400351"/>
    <n v="119400351"/>
    <x v="47"/>
    <n v="1536"/>
    <n v="17"/>
    <n v="7.68"/>
    <n v="0.4517647058823529"/>
    <n v="1.1067708333333335"/>
    <x v="1"/>
    <x v="1"/>
  </r>
  <r>
    <s v="ABC Advertiser"/>
    <n v="189041"/>
    <s v="ABC Advertiser:!728x90:!MOBILETAB:!jfh92jff:!RM:!119400377"/>
    <n v="119400377"/>
    <x v="47"/>
    <n v="67990"/>
    <n v="740"/>
    <n v="339.95"/>
    <n v="0.45939189189189189"/>
    <n v="1.088395352257685"/>
    <x v="1"/>
    <x v="1"/>
  </r>
  <r>
    <s v="ABC Advertiser"/>
    <n v="189038"/>
    <s v="ABC Advertiser:!300x250:!MOBILE:!:!MD-MD:!119400349"/>
    <n v="119400349"/>
    <x v="48"/>
    <n v="462"/>
    <n v="0"/>
    <n v="2.31"/>
    <s v=""/>
    <n v="0"/>
    <x v="0"/>
    <x v="0"/>
  </r>
  <r>
    <s v="ABC Advertiser"/>
    <n v="189039"/>
    <s v="ABC Advertiser:!320x50:!MOBILE:!:!MD-MD:!119400350"/>
    <n v="119400350"/>
    <x v="48"/>
    <n v="10221"/>
    <n v="81"/>
    <n v="51.105000000000004"/>
    <n v="0.630925925925926"/>
    <n v="0.79248605811564432"/>
    <x v="0"/>
    <x v="0"/>
  </r>
  <r>
    <s v="ABC Advertiser"/>
    <n v="189040"/>
    <s v="ABC Advertiser:!728x90:!MOBILE:!:!MD-MD:!119400351"/>
    <n v="119400351"/>
    <x v="48"/>
    <n v="1363"/>
    <n v="9"/>
    <n v="6.8149999999999995"/>
    <n v="0.75722222222222213"/>
    <n v="0.66030814380044023"/>
    <x v="1"/>
    <x v="1"/>
  </r>
  <r>
    <s v="ABC Advertiser"/>
    <n v="189041"/>
    <s v="ABC Advertiser:!728x90:!MOBILETAB:!jfh92jff:!RM:!119400377"/>
    <n v="119400377"/>
    <x v="48"/>
    <n v="68031"/>
    <n v="959"/>
    <n v="340.15500000000003"/>
    <n v="0.35469760166840464"/>
    <n v="1.4096514824124295"/>
    <x v="1"/>
    <x v="1"/>
  </r>
  <r>
    <s v="ABC Advertiser"/>
    <n v="189038"/>
    <s v="ABC Advertiser:!300x250:!MOBILE:!:!MD-MD:!119400349"/>
    <n v="119400349"/>
    <x v="49"/>
    <n v="448"/>
    <n v="0"/>
    <n v="2.2400000000000002"/>
    <s v=""/>
    <n v="0"/>
    <x v="0"/>
    <x v="0"/>
  </r>
  <r>
    <s v="ABC Advertiser"/>
    <n v="189039"/>
    <s v="ABC Advertiser:!320x50:!MOBILE:!:!MD-MD:!119400350"/>
    <n v="119400350"/>
    <x v="49"/>
    <n v="8240"/>
    <n v="79"/>
    <n v="41.2"/>
    <n v="0.52151898734177216"/>
    <n v="0.95873786407766992"/>
    <x v="0"/>
    <x v="0"/>
  </r>
  <r>
    <s v="ABC Advertiser"/>
    <n v="189040"/>
    <s v="ABC Advertiser:!728x90:!MOBILE:!:!MD-MD:!119400351"/>
    <n v="119400351"/>
    <x v="49"/>
    <n v="1315"/>
    <n v="20"/>
    <n v="6.5749999999999993"/>
    <n v="0.32874999999999999"/>
    <n v="1.520912547528517"/>
    <x v="1"/>
    <x v="1"/>
  </r>
  <r>
    <s v="ABC Advertiser"/>
    <n v="189041"/>
    <s v="ABC Advertiser:!728x90:!MOBILETAB:!jfh92jff:!RM:!119400377"/>
    <n v="119400377"/>
    <x v="49"/>
    <n v="67981"/>
    <n v="755"/>
    <n v="339.90499999999997"/>
    <n v="0.45020529801324499"/>
    <n v="1.1106044335917389"/>
    <x v="1"/>
    <x v="1"/>
  </r>
  <r>
    <s v="ABC Advertiser"/>
    <n v="189038"/>
    <s v="ABC Advertiser:!300x250:!MOBILE:!:!MD-MD:!119400349"/>
    <n v="119400349"/>
    <x v="50"/>
    <n v="455"/>
    <n v="0"/>
    <n v="2.2749999999999999"/>
    <s v=""/>
    <n v="0"/>
    <x v="0"/>
    <x v="0"/>
  </r>
  <r>
    <s v="ABC Advertiser"/>
    <n v="189039"/>
    <s v="ABC Advertiser:!320x50:!MOBILE:!:!MD-MD:!119400350"/>
    <n v="119400350"/>
    <x v="50"/>
    <n v="9214"/>
    <n v="152"/>
    <n v="46.07"/>
    <n v="0.30309210526315788"/>
    <n v="1.6496635554590842"/>
    <x v="0"/>
    <x v="0"/>
  </r>
  <r>
    <s v="ABC Advertiser"/>
    <n v="189040"/>
    <s v="ABC Advertiser:!728x90:!MOBILE:!:!MD-MD:!119400351"/>
    <n v="119400351"/>
    <x v="50"/>
    <n v="331"/>
    <n v="5"/>
    <n v="1.655"/>
    <n v="0.33100000000000002"/>
    <n v="1.5105740181268883"/>
    <x v="1"/>
    <x v="1"/>
  </r>
  <r>
    <s v="ABC Advertiser"/>
    <n v="189041"/>
    <s v="ABC Advertiser:!728x90:!MOBILETAB:!jfh92jff:!RM:!119400377"/>
    <n v="119400377"/>
    <x v="50"/>
    <n v="68003"/>
    <n v="683"/>
    <n v="340.01499999999999"/>
    <n v="0.49782576866764272"/>
    <n v="1.0043674543770129"/>
    <x v="1"/>
    <x v="1"/>
  </r>
  <r>
    <s v="ABC Advertiser"/>
    <n v="189038"/>
    <s v="ABC Advertiser:!300x250:!MOBILE:!:!MD-MD:!119400349"/>
    <n v="119400349"/>
    <x v="51"/>
    <n v="389"/>
    <n v="0"/>
    <n v="1.9450000000000001"/>
    <s v=""/>
    <n v="0"/>
    <x v="0"/>
    <x v="0"/>
  </r>
  <r>
    <s v="ABC Advertiser"/>
    <n v="189039"/>
    <s v="ABC Advertiser:!320x50:!MOBILE:!:!MD-MD:!119400350"/>
    <n v="119400350"/>
    <x v="51"/>
    <n v="8308"/>
    <n v="123"/>
    <n v="41.54"/>
    <n v="0.33772357723577234"/>
    <n v="1.4805007221954742"/>
    <x v="0"/>
    <x v="0"/>
  </r>
  <r>
    <s v="ABC Advertiser"/>
    <n v="189040"/>
    <s v="ABC Advertiser:!728x90:!MOBILE:!:!MD-MD:!119400351"/>
    <n v="119400351"/>
    <x v="51"/>
    <n v="1306"/>
    <n v="13"/>
    <n v="6.53"/>
    <n v="0.50230769230769234"/>
    <n v="0.99540581929555894"/>
    <x v="1"/>
    <x v="1"/>
  </r>
  <r>
    <s v="ABC Advertiser"/>
    <n v="189041"/>
    <s v="ABC Advertiser:!728x90:!MOBILETAB:!jfh92jff:!RM:!119400377"/>
    <n v="119400377"/>
    <x v="51"/>
    <n v="67991"/>
    <n v="625"/>
    <n v="339.95499999999998"/>
    <n v="0.54392799999999997"/>
    <n v="0.91923931108529067"/>
    <x v="1"/>
    <x v="1"/>
  </r>
  <r>
    <s v="ABC Advertiser"/>
    <n v="189038"/>
    <s v="ABC Advertiser:!300x250:!MOBILE:!:!MD-MD:!119400349"/>
    <n v="119400349"/>
    <x v="52"/>
    <n v="310"/>
    <n v="0"/>
    <n v="1.55"/>
    <s v=""/>
    <n v="0"/>
    <x v="0"/>
    <x v="0"/>
  </r>
  <r>
    <s v="ABC Advertiser"/>
    <n v="189039"/>
    <s v="ABC Advertiser:!320x50:!MOBILE:!:!MD-MD:!119400350"/>
    <n v="119400350"/>
    <x v="52"/>
    <n v="8115"/>
    <n v="124"/>
    <n v="40.575000000000003"/>
    <n v="0.32721774193548392"/>
    <n v="1.528034504004929"/>
    <x v="0"/>
    <x v="0"/>
  </r>
  <r>
    <s v="ABC Advertiser"/>
    <n v="189040"/>
    <s v="ABC Advertiser:!728x90:!MOBILE:!:!MD-MD:!119400351"/>
    <n v="119400351"/>
    <x v="52"/>
    <n v="1577"/>
    <n v="16"/>
    <n v="7.8849999999999998"/>
    <n v="0.49281249999999999"/>
    <n v="1.014584654407102"/>
    <x v="1"/>
    <x v="1"/>
  </r>
  <r>
    <s v="ABC Advertiser"/>
    <n v="189041"/>
    <s v="ABC Advertiser:!728x90:!MOBILETAB:!jfh92jff:!RM:!119400377"/>
    <n v="119400377"/>
    <x v="52"/>
    <n v="68019"/>
    <n v="554"/>
    <n v="340.09500000000003"/>
    <n v="0.6138898916967509"/>
    <n v="0.81447830753171913"/>
    <x v="1"/>
    <x v="1"/>
  </r>
  <r>
    <s v="ABC Advertiser"/>
    <n v="189038"/>
    <s v="ABC Advertiser:!300x250:!MOBILE:!:!MD-MD:!119400349"/>
    <n v="119400349"/>
    <x v="53"/>
    <n v="521"/>
    <n v="1"/>
    <n v="2.605"/>
    <n v="2.605"/>
    <n v="0.19193857965451055"/>
    <x v="0"/>
    <x v="0"/>
  </r>
  <r>
    <s v="ABC Advertiser"/>
    <n v="189039"/>
    <s v="ABC Advertiser:!320x50:!MOBILE:!:!MD-MD:!119400350"/>
    <n v="119400350"/>
    <x v="53"/>
    <n v="8247"/>
    <n v="151"/>
    <n v="41.234999999999999"/>
    <n v="0.27307947019867551"/>
    <n v="1.830968837152904"/>
    <x v="0"/>
    <x v="0"/>
  </r>
  <r>
    <s v="ABC Advertiser"/>
    <n v="189040"/>
    <s v="ABC Advertiser:!728x90:!MOBILE:!:!MD-MD:!119400351"/>
    <n v="119400351"/>
    <x v="53"/>
    <n v="1235"/>
    <n v="13"/>
    <n v="6.1750000000000007"/>
    <n v="0.47500000000000003"/>
    <n v="1.0526315789473684"/>
    <x v="1"/>
    <x v="1"/>
  </r>
  <r>
    <s v="ABC Advertiser"/>
    <n v="189041"/>
    <s v="ABC Advertiser:!728x90:!MOBILETAB:!jfh92jff:!RM:!119400377"/>
    <n v="119400377"/>
    <x v="53"/>
    <n v="67998"/>
    <n v="512"/>
    <n v="339.99"/>
    <n v="0.66404296875000002"/>
    <n v="0.75296332245066033"/>
    <x v="1"/>
    <x v="1"/>
  </r>
  <r>
    <s v="ABC Advertiser"/>
    <n v="189038"/>
    <s v="ABC Advertiser:!300x250:!MOBILE:!:!MD-MD:!119400349"/>
    <n v="119400349"/>
    <x v="54"/>
    <n v="904"/>
    <n v="4"/>
    <n v="4.5200000000000005"/>
    <n v="1.1300000000000001"/>
    <n v="0.44247787610619471"/>
    <x v="0"/>
    <x v="0"/>
  </r>
  <r>
    <s v="ABC Advertiser"/>
    <n v="189039"/>
    <s v="ABC Advertiser:!320x50:!MOBILE:!:!MD-MD:!119400350"/>
    <n v="119400350"/>
    <x v="54"/>
    <n v="7904"/>
    <n v="106"/>
    <n v="39.519999999999996"/>
    <n v="0.37283018867924522"/>
    <n v="1.3410931174089069"/>
    <x v="0"/>
    <x v="0"/>
  </r>
  <r>
    <s v="ABC Advertiser"/>
    <n v="189040"/>
    <s v="ABC Advertiser:!728x90:!MOBILE:!:!MD-MD:!119400351"/>
    <n v="119400351"/>
    <x v="54"/>
    <n v="1293"/>
    <n v="13"/>
    <n v="6.4649999999999999"/>
    <n v="0.49730769230769228"/>
    <n v="1.0054137664346481"/>
    <x v="1"/>
    <x v="1"/>
  </r>
  <r>
    <s v="ABC Advertiser"/>
    <n v="189041"/>
    <s v="ABC Advertiser:!728x90:!MOBILETAB:!jfh92jff:!RM:!119400377"/>
    <n v="119400377"/>
    <x v="54"/>
    <n v="69488"/>
    <n v="635"/>
    <n v="347.44"/>
    <n v="0.54714960629921261"/>
    <n v="0.91382684780105905"/>
    <x v="1"/>
    <x v="1"/>
  </r>
  <r>
    <s v="ABC Advertiser"/>
    <n v="189038"/>
    <s v="ABC Advertiser:!300x250:!MOBILE:!:!MD-MD:!119400349"/>
    <n v="119400349"/>
    <x v="55"/>
    <n v="1427"/>
    <n v="15"/>
    <n v="7.1349999999999998"/>
    <n v="0.47566666666666663"/>
    <n v="1.051156271899089"/>
    <x v="0"/>
    <x v="0"/>
  </r>
  <r>
    <s v="ABC Advertiser"/>
    <n v="189039"/>
    <s v="ABC Advertiser:!320x50:!MOBILE:!:!MD-MD:!119400350"/>
    <n v="119400350"/>
    <x v="55"/>
    <n v="7713"/>
    <n v="90"/>
    <n v="38.564999999999998"/>
    <n v="0.42849999999999999"/>
    <n v="1.1668611435239207"/>
    <x v="0"/>
    <x v="0"/>
  </r>
  <r>
    <s v="ABC Advertiser"/>
    <n v="189040"/>
    <s v="ABC Advertiser:!728x90:!MOBILE:!:!MD-MD:!119400351"/>
    <n v="119400351"/>
    <x v="55"/>
    <n v="960"/>
    <n v="12"/>
    <n v="4.8"/>
    <n v="0.39999999999999997"/>
    <n v="1.25"/>
    <x v="1"/>
    <x v="1"/>
  </r>
  <r>
    <s v="ABC Advertiser"/>
    <n v="189041"/>
    <s v="ABC Advertiser:!728x90:!MOBILETAB:!jfh92jff:!RM:!119400377"/>
    <n v="119400377"/>
    <x v="55"/>
    <n v="69477"/>
    <n v="731"/>
    <n v="347.38499999999999"/>
    <n v="0.47521887824897402"/>
    <n v="1.0521467536019113"/>
    <x v="1"/>
    <x v="1"/>
  </r>
  <r>
    <s v="ABC Advertiser"/>
    <n v="189038"/>
    <s v="ABC Advertiser:!300x250:!MOBILE:!:!MD-MD:!119400349"/>
    <n v="119400349"/>
    <x v="56"/>
    <n v="1792"/>
    <n v="7"/>
    <n v="8.9600000000000009"/>
    <n v="1.28"/>
    <n v="0.390625"/>
    <x v="0"/>
    <x v="0"/>
  </r>
  <r>
    <s v="ABC Advertiser"/>
    <n v="189039"/>
    <s v="ABC Advertiser:!320x50:!MOBILE:!:!MD-MD:!119400350"/>
    <n v="119400350"/>
    <x v="56"/>
    <n v="7917"/>
    <n v="89"/>
    <n v="39.585000000000001"/>
    <n v="0.44477528089887641"/>
    <n v="1.1241631931287104"/>
    <x v="0"/>
    <x v="0"/>
  </r>
  <r>
    <s v="ABC Advertiser"/>
    <n v="189040"/>
    <s v="ABC Advertiser:!728x90:!MOBILE:!:!MD-MD:!119400351"/>
    <n v="119400351"/>
    <x v="56"/>
    <n v="392"/>
    <n v="1"/>
    <n v="1.96"/>
    <n v="1.96"/>
    <n v="0.25510204081632654"/>
    <x v="1"/>
    <x v="1"/>
  </r>
  <r>
    <s v="ABC Advertiser"/>
    <n v="189041"/>
    <s v="ABC Advertiser:!728x90:!MOBILETAB:!jfh92jff:!RM:!119400377"/>
    <n v="119400377"/>
    <x v="56"/>
    <n v="69474"/>
    <n v="886"/>
    <n v="347.37"/>
    <n v="0.39206546275395032"/>
    <n v="1.2752972334974235"/>
    <x v="1"/>
    <x v="1"/>
  </r>
  <r>
    <s v="ABC Advertiser"/>
    <n v="189038"/>
    <s v="ABC Advertiser:!300x250:!MOBILE:!:!MD-MD:!119400349"/>
    <n v="119400349"/>
    <x v="57"/>
    <n v="953"/>
    <n v="10"/>
    <n v="4.7649999999999997"/>
    <n v="0.47649999999999998"/>
    <n v="1.0493179433368309"/>
    <x v="0"/>
    <x v="0"/>
  </r>
  <r>
    <s v="ABC Advertiser"/>
    <n v="189039"/>
    <s v="ABC Advertiser:!320x50:!MOBILE:!:!MD-MD:!119400350"/>
    <n v="119400350"/>
    <x v="57"/>
    <n v="8974"/>
    <n v="97"/>
    <n v="44.870000000000005"/>
    <n v="0.46257731958762893"/>
    <n v="1.0809003788722977"/>
    <x v="0"/>
    <x v="0"/>
  </r>
  <r>
    <s v="ABC Advertiser"/>
    <n v="189040"/>
    <s v="ABC Advertiser:!728x90:!MOBILE:!:!MD-MD:!119400351"/>
    <n v="119400351"/>
    <x v="57"/>
    <n v="175"/>
    <n v="0"/>
    <n v="0.875"/>
    <s v=""/>
    <n v="0"/>
    <x v="1"/>
    <x v="1"/>
  </r>
  <r>
    <s v="ABC Advertiser"/>
    <n v="189041"/>
    <s v="ABC Advertiser:!728x90:!MOBILETAB:!jfh92jff:!RM:!119400377"/>
    <n v="119400377"/>
    <x v="57"/>
    <n v="69469"/>
    <n v="961"/>
    <n v="347.34499999999997"/>
    <n v="0.3614412070759625"/>
    <n v="1.3833508471404512"/>
    <x v="1"/>
    <x v="1"/>
  </r>
  <r>
    <s v="ABC Advertiser"/>
    <n v="189038"/>
    <s v="ABC Advertiser:!300x250:!MOBILE:!:!MD-MD:!119400349"/>
    <n v="119400349"/>
    <x v="58"/>
    <n v="290"/>
    <n v="1"/>
    <n v="1.45"/>
    <n v="1.45"/>
    <n v="0.34482758620689657"/>
    <x v="0"/>
    <x v="0"/>
  </r>
  <r>
    <s v="ABC Advertiser"/>
    <n v="189039"/>
    <s v="ABC Advertiser:!320x50:!MOBILE:!:!MD-MD:!119400350"/>
    <n v="119400350"/>
    <x v="58"/>
    <n v="9651"/>
    <n v="175"/>
    <n v="48.254999999999995"/>
    <n v="0.27574285714285712"/>
    <n v="1.8132835975546575"/>
    <x v="0"/>
    <x v="0"/>
  </r>
  <r>
    <s v="ABC Advertiser"/>
    <n v="189040"/>
    <s v="ABC Advertiser:!728x90:!MOBILE:!:!MD-MD:!119400351"/>
    <n v="119400351"/>
    <x v="58"/>
    <n v="161"/>
    <n v="0"/>
    <n v="0.80500000000000005"/>
    <s v=""/>
    <n v="0"/>
    <x v="1"/>
    <x v="1"/>
  </r>
  <r>
    <s v="ABC Advertiser"/>
    <n v="189041"/>
    <s v="ABC Advertiser:!728x90:!MOBILETAB:!jfh92jff:!RM:!119400377"/>
    <n v="119400377"/>
    <x v="58"/>
    <n v="69496"/>
    <n v="1060"/>
    <n v="347.47999999999996"/>
    <n v="0.32781132075471692"/>
    <n v="1.5252676413030966"/>
    <x v="1"/>
    <x v="1"/>
  </r>
  <r>
    <s v="ABC Advertiser"/>
    <n v="189038"/>
    <s v="ABC Advertiser:!300x250:!MOBILE:!:!MD-MD:!119400349"/>
    <n v="119400349"/>
    <x v="59"/>
    <n v="849"/>
    <n v="5"/>
    <n v="4.2450000000000001"/>
    <n v="0.84899999999999998"/>
    <n v="0.58892815076560656"/>
    <x v="0"/>
    <x v="0"/>
  </r>
  <r>
    <s v="ABC Advertiser"/>
    <n v="189039"/>
    <s v="ABC Advertiser:!320x50:!MOBILE:!:!MD-MD:!119400350"/>
    <n v="119400350"/>
    <x v="59"/>
    <n v="8717"/>
    <n v="117"/>
    <n v="43.585000000000001"/>
    <n v="0.37252136752136755"/>
    <n v="1.3422048870024093"/>
    <x v="0"/>
    <x v="0"/>
  </r>
  <r>
    <s v="ABC Advertiser"/>
    <n v="189040"/>
    <s v="ABC Advertiser:!728x90:!MOBILE:!:!MD-MD:!119400351"/>
    <n v="119400351"/>
    <x v="59"/>
    <n v="535"/>
    <n v="3"/>
    <n v="2.6750000000000003"/>
    <n v="0.89166666666666672"/>
    <n v="0.56074766355140182"/>
    <x v="1"/>
    <x v="1"/>
  </r>
  <r>
    <s v="ABC Advertiser"/>
    <n v="189041"/>
    <s v="ABC Advertiser:!728x90:!MOBILETAB:!jfh92jff:!RM:!119400377"/>
    <n v="119400377"/>
    <x v="59"/>
    <n v="69526"/>
    <n v="1187"/>
    <n v="347.63"/>
    <n v="0.2928643639427127"/>
    <n v="1.7072749762678709"/>
    <x v="1"/>
    <x v="1"/>
  </r>
  <r>
    <s v="ABC Advertiser"/>
    <n v="189038"/>
    <s v="ABC Advertiser:!300x250:!MOBILE:!:!MD-MD:!119400349"/>
    <n v="119400349"/>
    <x v="60"/>
    <n v="1118"/>
    <n v="8"/>
    <n v="5.5900000000000007"/>
    <n v="0.69875000000000009"/>
    <n v="0.7155635062611807"/>
    <x v="0"/>
    <x v="0"/>
  </r>
  <r>
    <s v="ABC Advertiser"/>
    <n v="189039"/>
    <s v="ABC Advertiser:!320x50:!MOBILE:!:!MD-MD:!119400350"/>
    <n v="119400350"/>
    <x v="60"/>
    <n v="8439"/>
    <n v="102"/>
    <n v="42.195"/>
    <n v="0.41367647058823531"/>
    <n v="1.2086740135087097"/>
    <x v="0"/>
    <x v="0"/>
  </r>
  <r>
    <s v="ABC Advertiser"/>
    <n v="189040"/>
    <s v="ABC Advertiser:!728x90:!MOBILE:!:!MD-MD:!119400351"/>
    <n v="119400351"/>
    <x v="60"/>
    <n v="548"/>
    <n v="1"/>
    <n v="2.74"/>
    <n v="2.74"/>
    <n v="0.18248175182481752"/>
    <x v="1"/>
    <x v="1"/>
  </r>
  <r>
    <s v="ABC Advertiser"/>
    <n v="189041"/>
    <s v="ABC Advertiser:!728x90:!MOBILETAB:!jfh92jff:!RM:!119400377"/>
    <n v="119400377"/>
    <x v="60"/>
    <n v="69507"/>
    <n v="1073"/>
    <n v="347.53500000000003"/>
    <n v="0.3238909599254427"/>
    <n v="1.5437294085487794"/>
    <x v="1"/>
    <x v="1"/>
  </r>
  <r>
    <s v="ABC Advertiser"/>
    <n v="189038"/>
    <s v="ABC Advertiser:!300x250:!MOBILE:!:!MD-MD:!119400349"/>
    <n v="119400349"/>
    <x v="61"/>
    <n v="1290"/>
    <n v="5"/>
    <n v="6.45"/>
    <n v="1.29"/>
    <n v="0.38759689922480622"/>
    <x v="0"/>
    <x v="0"/>
  </r>
  <r>
    <s v="ABC Advertiser"/>
    <n v="189039"/>
    <s v="ABC Advertiser:!320x50:!MOBILE:!:!MD-MD:!119400350"/>
    <n v="119400350"/>
    <x v="61"/>
    <n v="8394"/>
    <n v="70"/>
    <n v="41.97"/>
    <n v="0.59957142857142853"/>
    <n v="0.83392899690254951"/>
    <x v="0"/>
    <x v="0"/>
  </r>
  <r>
    <s v="ABC Advertiser"/>
    <n v="189040"/>
    <s v="ABC Advertiser:!728x90:!MOBILE:!:!MD-MD:!119400351"/>
    <n v="119400351"/>
    <x v="61"/>
    <n v="423"/>
    <n v="1"/>
    <n v="2.1149999999999998"/>
    <n v="2.1149999999999998"/>
    <n v="0.2364066193853428"/>
    <x v="1"/>
    <x v="1"/>
  </r>
  <r>
    <s v="ABC Advertiser"/>
    <n v="189041"/>
    <s v="ABC Advertiser:!728x90:!MOBILETAB:!jfh92jff:!RM:!119400377"/>
    <n v="119400377"/>
    <x v="61"/>
    <n v="69507"/>
    <n v="1096"/>
    <n v="347.53500000000003"/>
    <n v="0.31709397810218981"/>
    <n v="1.5768196009035063"/>
    <x v="1"/>
    <x v="1"/>
  </r>
  <r>
    <s v="ABC Advertiser"/>
    <n v="189038"/>
    <s v="ABC Advertiser:!300x250:!MOBILE:!:!MD-MD:!119400349"/>
    <n v="119400349"/>
    <x v="62"/>
    <n v="688"/>
    <n v="6"/>
    <n v="3.4399999999999995"/>
    <n v="0.57333333333333325"/>
    <n v="0.87209302325581395"/>
    <x v="0"/>
    <x v="0"/>
  </r>
  <r>
    <s v="ABC Advertiser"/>
    <n v="189039"/>
    <s v="ABC Advertiser:!320x50:!MOBILE:!:!MD-MD:!119400350"/>
    <n v="119400350"/>
    <x v="62"/>
    <n v="8705"/>
    <n v="39"/>
    <n v="43.524999999999999"/>
    <n v="1.1160256410256411"/>
    <n v="0.44801838024124069"/>
    <x v="0"/>
    <x v="0"/>
  </r>
  <r>
    <s v="ABC Advertiser"/>
    <n v="189040"/>
    <s v="ABC Advertiser:!728x90:!MOBILE:!:!MD-MD:!119400351"/>
    <n v="119400351"/>
    <x v="62"/>
    <n v="707"/>
    <n v="8"/>
    <n v="3.5349999999999997"/>
    <n v="0.44187499999999996"/>
    <n v="1.1315417256011315"/>
    <x v="1"/>
    <x v="1"/>
  </r>
  <r>
    <s v="ABC Advertiser"/>
    <n v="189041"/>
    <s v="ABC Advertiser:!728x90:!MOBILETAB:!jfh92jff:!RM:!119400377"/>
    <n v="119400377"/>
    <x v="62"/>
    <n v="69490"/>
    <n v="977"/>
    <n v="347.45"/>
    <n v="0.35562947799385874"/>
    <n v="1.4059576917542091"/>
    <x v="1"/>
    <x v="1"/>
  </r>
  <r>
    <s v="ABC Advertiser"/>
    <n v="189038"/>
    <s v="ABC Advertiser:!300x250:!MOBILE:!:!MD-MD:!119400349"/>
    <n v="119400349"/>
    <x v="63"/>
    <n v="984"/>
    <n v="4"/>
    <n v="4.92"/>
    <n v="1.23"/>
    <n v="0.40650406504065045"/>
    <x v="0"/>
    <x v="0"/>
  </r>
  <r>
    <s v="ABC Advertiser"/>
    <n v="189039"/>
    <s v="ABC Advertiser:!320x50:!MOBILE:!:!MD-MD:!119400350"/>
    <n v="119400350"/>
    <x v="63"/>
    <n v="8369"/>
    <n v="25"/>
    <n v="41.844999999999999"/>
    <n v="1.6738"/>
    <n v="0.29872147209941452"/>
    <x v="0"/>
    <x v="0"/>
  </r>
  <r>
    <s v="ABC Advertiser"/>
    <n v="189040"/>
    <s v="ABC Advertiser:!728x90:!MOBILE:!:!MD-MD:!119400351"/>
    <n v="119400351"/>
    <x v="63"/>
    <n v="747"/>
    <n v="2"/>
    <n v="3.7349999999999999"/>
    <n v="1.8674999999999999"/>
    <n v="0.2677376171352075"/>
    <x v="1"/>
    <x v="1"/>
  </r>
  <r>
    <s v="ABC Advertiser"/>
    <n v="189041"/>
    <s v="ABC Advertiser:!728x90:!MOBILETAB:!jfh92jff:!RM:!119400377"/>
    <n v="119400377"/>
    <x v="63"/>
    <n v="41816"/>
    <n v="341"/>
    <n v="209.08"/>
    <n v="0.61313782991202348"/>
    <n v="0.81547732925196104"/>
    <x v="1"/>
    <x v="1"/>
  </r>
  <r>
    <s v="ABC Advertiser"/>
    <n v="189038"/>
    <s v="ABC Advertiser:!300x250:!MOBILE:!:!MD-MD:!119400349"/>
    <n v="119400349"/>
    <x v="64"/>
    <n v="885"/>
    <n v="5"/>
    <n v="4.4249999999999998"/>
    <n v="0.88500000000000001"/>
    <n v="0.56497175141242939"/>
    <x v="0"/>
    <x v="0"/>
  </r>
  <r>
    <s v="ABC Advertiser"/>
    <n v="189039"/>
    <s v="ABC Advertiser:!320x50:!MOBILE:!:!MD-MD:!119400350"/>
    <n v="119400350"/>
    <x v="64"/>
    <n v="8677"/>
    <n v="50"/>
    <n v="43.384999999999998"/>
    <n v="0.86769999999999992"/>
    <n v="0.57623602627636283"/>
    <x v="0"/>
    <x v="0"/>
  </r>
  <r>
    <s v="ABC Advertiser"/>
    <n v="189040"/>
    <s v="ABC Advertiser:!728x90:!MOBILE:!:!MD-MD:!119400351"/>
    <n v="119400351"/>
    <x v="64"/>
    <n v="528"/>
    <n v="0"/>
    <n v="2.64"/>
    <s v=""/>
    <n v="0"/>
    <x v="1"/>
    <x v="1"/>
  </r>
  <r>
    <s v="ABC Advertiser"/>
    <n v="189041"/>
    <s v="ABC Advertiser:!728x90:!MOBILETAB:!jfh92jff:!RM:!119400377"/>
    <n v="119400377"/>
    <x v="64"/>
    <n v="69408"/>
    <n v="779"/>
    <n v="347.04"/>
    <n v="0.44549422336328631"/>
    <n v="1.1223490087597972"/>
    <x v="1"/>
    <x v="1"/>
  </r>
  <r>
    <s v="ABC Advertiser"/>
    <n v="189038"/>
    <s v="ABC Advertiser:!300x250:!MOBILE:!:!MD-MD:!119400349_1933"/>
    <s v="119400349_1933"/>
    <x v="64"/>
    <n v="3"/>
    <n v="0"/>
    <n v="1.4999999999999999E-2"/>
    <s v=""/>
    <n v="0"/>
    <x v="0"/>
    <x v="1"/>
  </r>
  <r>
    <s v="ABC Advertiser"/>
    <n v="189038"/>
    <s v="ABC Advertiser:!300x250:!MOBILE:!:!MD-MD:!119400349"/>
    <n v="119400349"/>
    <x v="65"/>
    <n v="196"/>
    <n v="3"/>
    <n v="0.98"/>
    <n v="0.32666666666666666"/>
    <n v="1.5306122448979591"/>
    <x v="0"/>
    <x v="0"/>
  </r>
  <r>
    <s v="ABC Advertiser"/>
    <n v="189039"/>
    <s v="ABC Advertiser:!320x50:!MOBILE:!:!MD-MD:!119400350"/>
    <n v="119400350"/>
    <x v="65"/>
    <n v="9348"/>
    <n v="29"/>
    <n v="46.74"/>
    <n v="1.6117241379310345"/>
    <n v="0.31022678647839108"/>
    <x v="0"/>
    <x v="0"/>
  </r>
  <r>
    <s v="ABC Advertiser"/>
    <n v="189040"/>
    <s v="ABC Advertiser:!728x90:!MOBILE:!:!MD-MD:!119400351"/>
    <n v="119400351"/>
    <x v="65"/>
    <n v="562"/>
    <n v="5"/>
    <n v="2.8100000000000005"/>
    <n v="0.56200000000000006"/>
    <n v="0.88967971530249124"/>
    <x v="1"/>
    <x v="1"/>
  </r>
  <r>
    <s v="ABC Advertiser"/>
    <n v="189041"/>
    <s v="ABC Advertiser:!728x90:!MOBILETAB:!jfh92jff:!RM:!119400377"/>
    <n v="119400377"/>
    <x v="65"/>
    <n v="69497"/>
    <n v="1132"/>
    <n v="347.48500000000001"/>
    <n v="0.30696554770318024"/>
    <n v="1.6288472883721601"/>
    <x v="1"/>
    <x v="1"/>
  </r>
  <r>
    <s v="ABC Advertiser"/>
    <n v="189038"/>
    <s v="ABC Advertiser:!300x250:!MOBILE:!:!MD-MD:!119400349_1933"/>
    <s v="119400349_1933"/>
    <x v="65"/>
    <n v="139"/>
    <n v="1"/>
    <n v="0.69500000000000006"/>
    <n v="0.69500000000000006"/>
    <n v="0.71942446043165476"/>
    <x v="0"/>
    <x v="1"/>
  </r>
  <r>
    <s v="ABC Advertiser"/>
    <n v="189038"/>
    <s v="ABC Advertiser:!300x250:!MOBILE:!:!MD-MD:!119400349"/>
    <n v="119400349"/>
    <x v="66"/>
    <n v="1707"/>
    <n v="25"/>
    <n v="8.5350000000000001"/>
    <n v="0.34139999999999998"/>
    <n v="1.4645577035735209"/>
    <x v="0"/>
    <x v="0"/>
  </r>
  <r>
    <s v="ABC Advertiser"/>
    <n v="189039"/>
    <s v="ABC Advertiser:!320x50:!MOBILE:!:!MD-MD:!119400350"/>
    <n v="119400350"/>
    <x v="66"/>
    <n v="7591"/>
    <n v="34"/>
    <n v="37.954999999999998"/>
    <n v="1.1163235294117646"/>
    <n v="0.44789882755895138"/>
    <x v="0"/>
    <x v="0"/>
  </r>
  <r>
    <s v="ABC Advertiser"/>
    <n v="189040"/>
    <s v="ABC Advertiser:!728x90:!MOBILE:!:!MD-MD:!119400351"/>
    <n v="119400351"/>
    <x v="66"/>
    <n v="802"/>
    <n v="8"/>
    <n v="4.01"/>
    <n v="0.50124999999999997"/>
    <n v="0.99750623441396502"/>
    <x v="1"/>
    <x v="1"/>
  </r>
  <r>
    <s v="ABC Advertiser"/>
    <n v="189041"/>
    <s v="ABC Advertiser:!728x90:!MOBILETAB:!jfh92jff:!RM:!119400377"/>
    <n v="119400377"/>
    <x v="66"/>
    <n v="69509"/>
    <n v="1295"/>
    <n v="347.54500000000002"/>
    <n v="0.2683745173745174"/>
    <n v="1.8630680919017681"/>
    <x v="1"/>
    <x v="1"/>
  </r>
  <r>
    <s v="ABC Advertiser"/>
    <n v="189038"/>
    <s v="ABC Advertiser:!300x250:!MOBILE:!:!MD-MD:!119400349_1933"/>
    <s v="119400349_1933"/>
    <x v="66"/>
    <n v="74"/>
    <n v="1"/>
    <n v="0.37"/>
    <n v="0.37"/>
    <n v="1.3513513513513513"/>
    <x v="0"/>
    <x v="1"/>
  </r>
  <r>
    <s v="ABC Advertiser"/>
    <n v="189038"/>
    <s v="ABC Advertiser:!300x250:!MOBILE:!:!MD-MD:!119400349"/>
    <n v="119400349"/>
    <x v="67"/>
    <n v="1947"/>
    <n v="15"/>
    <n v="9.7349999999999994"/>
    <n v="0.64899999999999991"/>
    <n v="0.77041602465331283"/>
    <x v="0"/>
    <x v="0"/>
  </r>
  <r>
    <s v="ABC Advertiser"/>
    <n v="189039"/>
    <s v="ABC Advertiser:!320x50:!MOBILE:!:!MD-MD:!119400350"/>
    <n v="119400350"/>
    <x v="67"/>
    <n v="7232"/>
    <n v="28"/>
    <n v="36.160000000000004"/>
    <n v="1.2914285714285716"/>
    <n v="0.38716814159292035"/>
    <x v="0"/>
    <x v="0"/>
  </r>
  <r>
    <s v="ABC Advertiser"/>
    <n v="189040"/>
    <s v="ABC Advertiser:!728x90:!MOBILE:!:!MD-MD:!119400351"/>
    <n v="119400351"/>
    <x v="67"/>
    <n v="921"/>
    <n v="6"/>
    <n v="4.6050000000000004"/>
    <n v="0.76750000000000007"/>
    <n v="0.65146579804560267"/>
    <x v="1"/>
    <x v="1"/>
  </r>
  <r>
    <s v="ABC Advertiser"/>
    <n v="189041"/>
    <s v="ABC Advertiser:!728x90:!MOBILETAB:!jfh92jff:!RM:!119400377"/>
    <n v="119400377"/>
    <x v="67"/>
    <n v="69514"/>
    <n v="843"/>
    <n v="347.57"/>
    <n v="0.41230130486358246"/>
    <n v="1.212705354317116"/>
    <x v="1"/>
    <x v="1"/>
  </r>
  <r>
    <s v="ABC Advertiser"/>
    <n v="189038"/>
    <s v="ABC Advertiser:!300x250:!MOBILE:!:!MD-MD:!119400349_1933"/>
    <s v="119400349_1933"/>
    <x v="67"/>
    <n v="8"/>
    <n v="0"/>
    <n v="0.04"/>
    <s v=""/>
    <n v="0"/>
    <x v="0"/>
    <x v="1"/>
  </r>
  <r>
    <s v="ABC Advertiser"/>
    <n v="189038"/>
    <s v="ABC Advertiser:!300x250:!MOBILE:!:!MD-MD:!119400349"/>
    <n v="119400349"/>
    <x v="68"/>
    <n v="1651"/>
    <n v="18"/>
    <n v="8.2550000000000008"/>
    <n v="0.45861111111111114"/>
    <n v="1.0902483343428226"/>
    <x v="0"/>
    <x v="0"/>
  </r>
  <r>
    <s v="ABC Advertiser"/>
    <n v="189039"/>
    <s v="ABC Advertiser:!320x50:!MOBILE:!:!MD-MD:!119400350"/>
    <n v="119400350"/>
    <x v="68"/>
    <n v="7279"/>
    <n v="32"/>
    <n v="36.394999999999996"/>
    <n v="1.1373437499999999"/>
    <n v="0.43962082703668082"/>
    <x v="0"/>
    <x v="0"/>
  </r>
  <r>
    <s v="ABC Advertiser"/>
    <n v="189040"/>
    <s v="ABC Advertiser:!728x90:!MOBILE:!:!MD-MD:!119400351"/>
    <n v="119400351"/>
    <x v="68"/>
    <n v="1169"/>
    <n v="9"/>
    <n v="5.8450000000000006"/>
    <n v="0.64944444444444449"/>
    <n v="0.7698887938408896"/>
    <x v="1"/>
    <x v="1"/>
  </r>
  <r>
    <s v="ABC Advertiser"/>
    <n v="189041"/>
    <s v="ABC Advertiser:!728x90:!MOBILETAB:!jfh92jff:!RM:!119400377"/>
    <n v="119400377"/>
    <x v="68"/>
    <n v="69491"/>
    <n v="738"/>
    <n v="347.45499999999998"/>
    <n v="0.4708062330623306"/>
    <n v="1.0620080298168109"/>
    <x v="1"/>
    <x v="1"/>
  </r>
  <r>
    <s v="ABC Advertiser"/>
    <n v="189038"/>
    <s v="ABC Advertiser:!300x250:!MOBILE:!:!MD-MD:!119400349_1933"/>
    <s v="119400349_1933"/>
    <x v="68"/>
    <n v="10"/>
    <n v="0"/>
    <n v="0.05"/>
    <s v=""/>
    <n v="0"/>
    <x v="0"/>
    <x v="1"/>
  </r>
  <r>
    <s v="ABC Advertiser"/>
    <n v="189038"/>
    <s v="ABC Advertiser:!300x250:!MOBILE:!:!MD-MD:!119400349"/>
    <n v="119400349"/>
    <x v="69"/>
    <n v="901"/>
    <n v="2"/>
    <n v="4.5049999999999999"/>
    <n v="2.2524999999999999"/>
    <n v="0.22197558268590456"/>
    <x v="0"/>
    <x v="0"/>
  </r>
  <r>
    <s v="ABC Advertiser"/>
    <n v="189039"/>
    <s v="ABC Advertiser:!320x50:!MOBILE:!:!MD-MD:!119400350"/>
    <n v="119400350"/>
    <x v="69"/>
    <n v="8293"/>
    <n v="51"/>
    <n v="41.464999999999996"/>
    <n v="0.81303921568627446"/>
    <n v="0.61497648619317491"/>
    <x v="0"/>
    <x v="0"/>
  </r>
  <r>
    <s v="ABC Advertiser"/>
    <n v="189040"/>
    <s v="ABC Advertiser:!728x90:!MOBILE:!:!MD-MD:!119400351"/>
    <n v="119400351"/>
    <x v="69"/>
    <n v="906"/>
    <n v="17"/>
    <n v="4.53"/>
    <n v="0.26647058823529413"/>
    <n v="1.8763796909492272"/>
    <x v="1"/>
    <x v="1"/>
  </r>
  <r>
    <s v="ABC Advertiser"/>
    <n v="189041"/>
    <s v="ABC Advertiser:!728x90:!MOBILETAB:!jfh92jff:!RM:!119400377"/>
    <n v="119400377"/>
    <x v="69"/>
    <n v="69471"/>
    <n v="773"/>
    <n v="347.35500000000002"/>
    <n v="0.44935963777490301"/>
    <n v="1.1126945056210507"/>
    <x v="1"/>
    <x v="1"/>
  </r>
  <r>
    <s v="ABC Advertiser"/>
    <n v="189038"/>
    <s v="ABC Advertiser:!300x250:!MOBILE:!:!MD-MD:!119400349_1933"/>
    <s v="119400349_1933"/>
    <x v="69"/>
    <n v="3"/>
    <n v="0"/>
    <n v="1.4999999999999999E-2"/>
    <s v=""/>
    <n v="0"/>
    <x v="0"/>
    <x v="1"/>
  </r>
  <r>
    <s v="ABC Advertiser"/>
    <n v="189038"/>
    <s v="ABC Advertiser:!300x250:!MOBILE:!:!MD-MD:!119400349"/>
    <n v="119400349"/>
    <x v="70"/>
    <n v="2264"/>
    <n v="27"/>
    <n v="11.319999999999999"/>
    <n v="0.41925925925925922"/>
    <n v="1.1925795053003534"/>
    <x v="0"/>
    <x v="0"/>
  </r>
  <r>
    <s v="ABC Advertiser"/>
    <n v="189039"/>
    <s v="ABC Advertiser:!320x50:!MOBILE:!:!MD-MD:!119400350"/>
    <n v="119400350"/>
    <x v="70"/>
    <n v="7157"/>
    <n v="68"/>
    <n v="35.784999999999997"/>
    <n v="0.52625"/>
    <n v="0.95011876484560576"/>
    <x v="0"/>
    <x v="0"/>
  </r>
  <r>
    <s v="ABC Advertiser"/>
    <n v="189040"/>
    <s v="ABC Advertiser:!728x90:!MOBILE:!:!MD-MD:!119400351"/>
    <n v="119400351"/>
    <x v="70"/>
    <n v="647"/>
    <n v="12"/>
    <n v="3.2350000000000003"/>
    <n v="0.26958333333333334"/>
    <n v="1.8547140649149922"/>
    <x v="1"/>
    <x v="1"/>
  </r>
  <r>
    <s v="ABC Advertiser"/>
    <n v="189041"/>
    <s v="ABC Advertiser:!728x90:!MOBILETAB:!jfh92jff:!RM:!119400377"/>
    <n v="119400377"/>
    <x v="70"/>
    <n v="69271"/>
    <n v="819"/>
    <n v="346.35500000000002"/>
    <n v="0.42289987789987793"/>
    <n v="1.1823129448109597"/>
    <x v="1"/>
    <x v="1"/>
  </r>
  <r>
    <s v="ABC Advertiser"/>
    <n v="189038"/>
    <s v="ABC Advertiser:!300x250:!MOBILE:!:!MD-MD:!119400349_1933"/>
    <s v="119400349_1933"/>
    <x v="70"/>
    <n v="8"/>
    <n v="0"/>
    <n v="0.04"/>
    <s v=""/>
    <n v="0"/>
    <x v="0"/>
    <x v="1"/>
  </r>
  <r>
    <s v="ABC Advertiser"/>
    <n v="189038"/>
    <s v="ABC Advertiser:!300x250:!MOBILE:!:!MD-MD:!119400349"/>
    <n v="119400349"/>
    <x v="71"/>
    <n v="64"/>
    <n v="1"/>
    <n v="0.32"/>
    <n v="0.32"/>
    <n v="1.5625"/>
    <x v="0"/>
    <x v="0"/>
  </r>
  <r>
    <s v="ABC Advertiser"/>
    <n v="189039"/>
    <s v="ABC Advertiser:!320x50:!MOBILE:!:!MD-MD:!119400350"/>
    <n v="119400350"/>
    <x v="71"/>
    <n v="9435"/>
    <n v="207"/>
    <n v="47.175000000000004"/>
    <n v="0.22789855072463769"/>
    <n v="2.1939586645469"/>
    <x v="0"/>
    <x v="0"/>
  </r>
  <r>
    <s v="ABC Advertiser"/>
    <n v="189040"/>
    <s v="ABC Advertiser:!728x90:!MOBILE:!:!MD-MD:!119400351"/>
    <n v="119400351"/>
    <x v="71"/>
    <n v="598"/>
    <n v="11"/>
    <n v="2.9899999999999998"/>
    <n v="0.27181818181818179"/>
    <n v="1.8394648829431439"/>
    <x v="1"/>
    <x v="1"/>
  </r>
  <r>
    <s v="ABC Advertiser"/>
    <n v="189041"/>
    <s v="ABC Advertiser:!728x90:!MOBILETAB:!jfh92jff:!RM:!119400377"/>
    <n v="119400377"/>
    <x v="71"/>
    <n v="69550"/>
    <n v="667"/>
    <n v="347.75"/>
    <n v="0.52136431784107951"/>
    <n v="0.95902228612508988"/>
    <x v="1"/>
    <x v="1"/>
  </r>
  <r>
    <s v="ABC Advertiser"/>
    <n v="189038"/>
    <s v="ABC Advertiser:!300x250:!MOBILE:!:!MD-MD:!119400349_1933"/>
    <s v="119400349_1933"/>
    <x v="71"/>
    <n v="7"/>
    <n v="0"/>
    <n v="3.5000000000000003E-2"/>
    <s v=""/>
    <n v="0"/>
    <x v="0"/>
    <x v="1"/>
  </r>
  <r>
    <s v="ABC Advertiser"/>
    <n v="189038"/>
    <s v="ABC Advertiser:!300x250:!MOBILE:!:!MD-MD:!119400349"/>
    <n v="119400349"/>
    <x v="72"/>
    <n v="51"/>
    <n v="2"/>
    <n v="0.255"/>
    <n v="0.1275"/>
    <n v="3.9215686274509802"/>
    <x v="0"/>
    <x v="0"/>
  </r>
  <r>
    <s v="ABC Advertiser"/>
    <n v="189039"/>
    <s v="ABC Advertiser:!320x50:!MOBILE:!:!MD-MD:!119400350"/>
    <n v="119400350"/>
    <x v="72"/>
    <n v="9607"/>
    <n v="76"/>
    <n v="48.034999999999997"/>
    <n v="0.63203947368421043"/>
    <n v="0.79108983033204949"/>
    <x v="0"/>
    <x v="0"/>
  </r>
  <r>
    <s v="ABC Advertiser"/>
    <n v="189040"/>
    <s v="ABC Advertiser:!728x90:!MOBILE:!:!MD-MD:!119400351"/>
    <n v="119400351"/>
    <x v="72"/>
    <n v="437"/>
    <n v="5"/>
    <n v="2.1850000000000001"/>
    <n v="0.437"/>
    <n v="1.1441647597254003"/>
    <x v="1"/>
    <x v="1"/>
  </r>
  <r>
    <s v="ABC Advertiser"/>
    <n v="189041"/>
    <s v="ABC Advertiser:!728x90:!MOBILETAB:!jfh92jff:!RM:!119400377"/>
    <n v="119400377"/>
    <x v="72"/>
    <n v="69494"/>
    <n v="692"/>
    <n v="347.47"/>
    <n v="0.50212427745664745"/>
    <n v="0.99576941894264259"/>
    <x v="1"/>
    <x v="1"/>
  </r>
  <r>
    <s v="ABC Advertiser"/>
    <n v="189038"/>
    <s v="ABC Advertiser:!300x250:!MOBILE:!:!MD-MD:!119400349_1933"/>
    <s v="119400349_1933"/>
    <x v="72"/>
    <n v="1"/>
    <n v="0"/>
    <n v="5.0000000000000001E-3"/>
    <s v=""/>
    <n v="0"/>
    <x v="0"/>
    <x v="1"/>
  </r>
  <r>
    <s v="ABC Advertiser"/>
    <n v="189038"/>
    <s v="ABC Advertiser:!300x250:!MOBILE:!:!MD-MD:!119400349"/>
    <n v="119400349"/>
    <x v="73"/>
    <n v="227"/>
    <n v="3"/>
    <n v="1.135"/>
    <n v="0.37833333333333335"/>
    <n v="1.3215859030837005"/>
    <x v="0"/>
    <x v="0"/>
  </r>
  <r>
    <s v="ABC Advertiser"/>
    <n v="189039"/>
    <s v="ABC Advertiser:!320x50:!MOBILE:!:!MD-MD:!119400350"/>
    <n v="119400350"/>
    <x v="73"/>
    <n v="9453"/>
    <n v="42"/>
    <n v="47.265000000000001"/>
    <n v="1.1253571428571429"/>
    <n v="0.44430339574738181"/>
    <x v="0"/>
    <x v="0"/>
  </r>
  <r>
    <s v="ABC Advertiser"/>
    <n v="189040"/>
    <s v="ABC Advertiser:!728x90:!MOBILE:!:!MD-MD:!119400351"/>
    <n v="119400351"/>
    <x v="73"/>
    <n v="411"/>
    <n v="0"/>
    <n v="2.0549999999999997"/>
    <s v=""/>
    <n v="0"/>
    <x v="1"/>
    <x v="1"/>
  </r>
  <r>
    <s v="ABC Advertiser"/>
    <n v="189041"/>
    <s v="ABC Advertiser:!728x90:!MOBILETAB:!jfh92jff:!RM:!119400377"/>
    <n v="119400377"/>
    <x v="73"/>
    <n v="69497"/>
    <n v="921"/>
    <n v="347.48500000000001"/>
    <n v="0.37729098805646039"/>
    <n v="1.3252370605925436"/>
    <x v="1"/>
    <x v="1"/>
  </r>
  <r>
    <s v="ABC Advertiser"/>
    <n v="189038"/>
    <s v="ABC Advertiser:!300x250:!MOBILE:!:!MD-MD:!119400349"/>
    <n v="119400349"/>
    <x v="74"/>
    <n v="2330"/>
    <n v="16"/>
    <n v="11.65"/>
    <n v="0.72812500000000002"/>
    <n v="0.68669527896995708"/>
    <x v="0"/>
    <x v="0"/>
  </r>
  <r>
    <s v="ABC Advertiser"/>
    <n v="189039"/>
    <s v="ABC Advertiser:!320x50:!MOBILE:!:!MD-MD:!119400350"/>
    <n v="119400350"/>
    <x v="74"/>
    <n v="8456"/>
    <n v="79"/>
    <n v="42.28"/>
    <n v="0.53518987341772151"/>
    <n v="0.93424787133396403"/>
    <x v="0"/>
    <x v="0"/>
  </r>
  <r>
    <s v="ABC Advertiser"/>
    <n v="189040"/>
    <s v="ABC Advertiser:!728x90:!MOBILE:!:!MD-MD:!119400351"/>
    <n v="119400351"/>
    <x v="74"/>
    <n v="509"/>
    <n v="1"/>
    <n v="2.5449999999999999"/>
    <n v="2.5449999999999999"/>
    <n v="0.19646365422396855"/>
    <x v="1"/>
    <x v="1"/>
  </r>
  <r>
    <s v="ABC Advertiser"/>
    <n v="189041"/>
    <s v="ABC Advertiser:!728x90:!MOBILETAB:!jfh92jff:!RM:!119400377"/>
    <n v="119400377"/>
    <x v="74"/>
    <n v="69461"/>
    <n v="843"/>
    <n v="347.30500000000001"/>
    <n v="0.41198695136417557"/>
    <n v="1.2136306704481652"/>
    <x v="1"/>
    <x v="1"/>
  </r>
  <r>
    <s v="ABC Advertiser"/>
    <n v="189038"/>
    <s v="ABC Advertiser:!300x250:!MOBILE:!:!MD-MD:!119400349"/>
    <n v="119400349"/>
    <x v="75"/>
    <n v="1826"/>
    <n v="13"/>
    <n v="9.1300000000000008"/>
    <n v="0.70230769230769241"/>
    <n v="0.71193866374589265"/>
    <x v="0"/>
    <x v="0"/>
  </r>
  <r>
    <s v="ABC Advertiser"/>
    <n v="189039"/>
    <s v="ABC Advertiser:!320x50:!MOBILE:!:!MD-MD:!119400350"/>
    <n v="119400350"/>
    <x v="75"/>
    <n v="9303"/>
    <n v="61"/>
    <n v="46.515000000000001"/>
    <n v="0.76254098360655742"/>
    <n v="0.655702461571536"/>
    <x v="0"/>
    <x v="0"/>
  </r>
  <r>
    <s v="ABC Advertiser"/>
    <n v="189040"/>
    <s v="ABC Advertiser:!728x90:!MOBILE:!:!MD-MD:!119400351"/>
    <n v="119400351"/>
    <x v="75"/>
    <n v="168"/>
    <n v="1"/>
    <n v="0.84000000000000008"/>
    <n v="0.84000000000000008"/>
    <n v="0.59523809523809523"/>
    <x v="1"/>
    <x v="1"/>
  </r>
  <r>
    <s v="ABC Advertiser"/>
    <n v="189041"/>
    <s v="ABC Advertiser:!728x90:!MOBILETAB:!jfh92jff:!RM:!119400377"/>
    <n v="119400377"/>
    <x v="75"/>
    <n v="69521"/>
    <n v="452"/>
    <n v="347.60500000000002"/>
    <n v="0.76903761061946907"/>
    <n v="0.65016326002215163"/>
    <x v="1"/>
    <x v="1"/>
  </r>
  <r>
    <s v="ABC Advertiser"/>
    <n v="189038"/>
    <s v="ABC Advertiser:!300x250:!MOBILE:!:!MD-MD:!119400349"/>
    <n v="119400349"/>
    <x v="76"/>
    <n v="1758"/>
    <n v="8"/>
    <n v="8.7899999999999991"/>
    <n v="1.0987499999999999"/>
    <n v="0.45506257110352671"/>
    <x v="0"/>
    <x v="0"/>
  </r>
  <r>
    <s v="ABC Advertiser"/>
    <n v="189039"/>
    <s v="ABC Advertiser:!320x50:!MOBILE:!:!MD-MD:!119400350"/>
    <n v="119400350"/>
    <x v="76"/>
    <n v="9518"/>
    <n v="73"/>
    <n v="47.59"/>
    <n v="0.65191780821917811"/>
    <n v="0.76696785038873716"/>
    <x v="0"/>
    <x v="0"/>
  </r>
  <r>
    <s v="ABC Advertiser"/>
    <n v="189040"/>
    <s v="ABC Advertiser:!728x90:!MOBILE:!:!MD-MD:!119400351"/>
    <n v="119400351"/>
    <x v="76"/>
    <n v="20"/>
    <n v="0"/>
    <n v="0.1"/>
    <s v=""/>
    <n v="0"/>
    <x v="1"/>
    <x v="1"/>
  </r>
  <r>
    <s v="ABC Advertiser"/>
    <n v="189041"/>
    <s v="ABC Advertiser:!728x90:!MOBILETAB:!jfh92jff:!RM:!119400377"/>
    <n v="119400377"/>
    <x v="76"/>
    <n v="69387"/>
    <n v="617"/>
    <n v="346.935"/>
    <n v="0.56229335494327393"/>
    <n v="0.88921555911049621"/>
    <x v="1"/>
    <x v="1"/>
  </r>
  <r>
    <s v="ABC Advertiser"/>
    <n v="189038"/>
    <s v="ABC Advertiser:!300x250:!MOBILE:!:!MD-MD:!119400349"/>
    <n v="119400349"/>
    <x v="77"/>
    <n v="1369"/>
    <n v="7"/>
    <n v="6.8449999999999998"/>
    <n v="0.97785714285714287"/>
    <n v="0.51132213294375461"/>
    <x v="0"/>
    <x v="0"/>
  </r>
  <r>
    <s v="ABC Advertiser"/>
    <n v="189039"/>
    <s v="ABC Advertiser:!320x50:!MOBILE:!:!MD-MD:!119400350"/>
    <n v="119400350"/>
    <x v="77"/>
    <n v="10304"/>
    <n v="101"/>
    <n v="51.52"/>
    <n v="0.51009900990099011"/>
    <n v="0.98020186335403725"/>
    <x v="0"/>
    <x v="0"/>
  </r>
  <r>
    <s v="ABC Advertiser"/>
    <n v="189040"/>
    <s v="ABC Advertiser:!728x90:!MOBILE:!:!MD-MD:!119400351"/>
    <n v="119400351"/>
    <x v="77"/>
    <n v="49"/>
    <n v="0"/>
    <n v="0.245"/>
    <s v=""/>
    <n v="0"/>
    <x v="1"/>
    <x v="1"/>
  </r>
  <r>
    <s v="ABC Advertiser"/>
    <n v="189041"/>
    <s v="ABC Advertiser:!728x90:!MOBILETAB:!jfh92jff:!RM:!119400377"/>
    <n v="119400377"/>
    <x v="77"/>
    <n v="66135"/>
    <n v="1190"/>
    <n v="330.67500000000001"/>
    <n v="0.27787815126050419"/>
    <n v="1.7993498147728131"/>
    <x v="1"/>
    <x v="1"/>
  </r>
  <r>
    <s v="ABC Advertiser"/>
    <n v="189038"/>
    <s v="ABC Advertiser:!300x250:!MOBILE:!:!MD-MD:!119400349"/>
    <n v="119400349"/>
    <x v="78"/>
    <n v="10891"/>
    <n v="86"/>
    <n v="54.454999999999998"/>
    <n v="0.63319767441860464"/>
    <n v="0.78964282435038113"/>
    <x v="0"/>
    <x v="0"/>
  </r>
  <r>
    <s v="ABC Advertiser"/>
    <n v="189039"/>
    <s v="ABC Advertiser:!320x50:!MOBILE:!:!MD-MD:!119400350"/>
    <n v="119400350"/>
    <x v="78"/>
    <n v="76"/>
    <n v="1"/>
    <n v="0.38"/>
    <n v="0.38"/>
    <n v="1.3157894736842104"/>
    <x v="0"/>
    <x v="0"/>
  </r>
  <r>
    <s v="ABC Advertiser"/>
    <n v="189040"/>
    <s v="ABC Advertiser:!728x90:!MOBILE:!:!MD-MD:!119400351"/>
    <n v="119400351"/>
    <x v="78"/>
    <n v="17916"/>
    <n v="349"/>
    <n v="89.58"/>
    <n v="0.25667621776504296"/>
    <n v="1.947979459700826"/>
    <x v="1"/>
    <x v="1"/>
  </r>
  <r>
    <s v="ABC Advertiser"/>
    <n v="189041"/>
    <s v="ABC Advertiser:!728x90:!MOBILETAB:!jfh92jff:!RM:!119400377_1937"/>
    <s v="119400377_1937"/>
    <x v="78"/>
    <n v="6610"/>
    <n v="22"/>
    <n v="33.050000000000004"/>
    <n v="1.5022727272727274"/>
    <n v="0.3328290468986384"/>
    <x v="1"/>
    <x v="0"/>
  </r>
  <r>
    <s v="ABC Advertiser"/>
    <n v="189039"/>
    <s v="ABC Advertiser:!320x50:!MOBILE:!:!MD-MD:!119400350_1934"/>
    <s v="119400350_1934"/>
    <x v="79"/>
    <n v="11936"/>
    <n v="86"/>
    <n v="59.68"/>
    <n v="0.69395348837209303"/>
    <n v="0.72050938337801607"/>
    <x v="0"/>
    <x v="1"/>
  </r>
  <r>
    <s v="ABC Advertiser"/>
    <n v="189040"/>
    <s v="ABC Advertiser:!728x90:!MOBILE:!:!MD-MD:!119400351_1935"/>
    <s v="119400351_1935"/>
    <x v="79"/>
    <n v="185"/>
    <n v="1"/>
    <n v="0.92500000000000004"/>
    <n v="0.92500000000000004"/>
    <n v="0.54054054054054057"/>
    <x v="1"/>
    <x v="2"/>
  </r>
  <r>
    <s v="ABC Advertiser"/>
    <n v="189039"/>
    <s v="ABC Advertiser:!320x50:!MOBILE:!:!MD-MD:!119400350_1934"/>
    <s v="119400350_1934"/>
    <x v="80"/>
    <n v="12827"/>
    <n v="85"/>
    <n v="64.135000000000005"/>
    <n v="0.75452941176470589"/>
    <n v="0.66266469166601694"/>
    <x v="0"/>
    <x v="1"/>
  </r>
  <r>
    <s v="ABC Advertiser"/>
    <n v="189040"/>
    <s v="ABC Advertiser:!728x90:!MOBILE:!:!MD-MD:!119400351_1935"/>
    <s v="119400351_1935"/>
    <x v="80"/>
    <n v="167"/>
    <n v="0"/>
    <n v="0.83500000000000008"/>
    <s v=""/>
    <n v="0"/>
    <x v="1"/>
    <x v="2"/>
  </r>
  <r>
    <s v="ABC Advertiser"/>
    <n v="189039"/>
    <s v="ABC Advertiser:!320x50:!MOBILE:!:!MD-MD:!119400350_1934"/>
    <s v="119400350_1934"/>
    <x v="81"/>
    <n v="13850"/>
    <n v="108"/>
    <n v="69.25"/>
    <n v="0.64120370370370372"/>
    <n v="0.77978339350180503"/>
    <x v="0"/>
    <x v="1"/>
  </r>
  <r>
    <s v="ABC Advertiser"/>
    <n v="189040"/>
    <s v="ABC Advertiser:!728x90:!MOBILE:!:!MD-MD:!119400351_1935"/>
    <s v="119400351_1935"/>
    <x v="81"/>
    <n v="190"/>
    <n v="2"/>
    <n v="0.95"/>
    <n v="0.47499999999999998"/>
    <n v="1.0526315789473684"/>
    <x v="1"/>
    <x v="2"/>
  </r>
  <r>
    <s v="ABC Advertiser"/>
    <n v="189039"/>
    <s v="ABC Advertiser:!320x50:!MOBILE:!:!MD-MD:!119400350_1934"/>
    <s v="119400350_1934"/>
    <x v="82"/>
    <n v="15825"/>
    <n v="86"/>
    <n v="79.125"/>
    <n v="0.92005813953488369"/>
    <n v="0.5434439178515007"/>
    <x v="0"/>
    <x v="1"/>
  </r>
  <r>
    <s v="ABC Advertiser"/>
    <n v="189040"/>
    <s v="ABC Advertiser:!728x90:!MOBILE:!:!MD-MD:!119400351_1935"/>
    <s v="119400351_1935"/>
    <x v="82"/>
    <n v="790"/>
    <n v="0"/>
    <n v="3.95"/>
    <s v=""/>
    <n v="0"/>
    <x v="1"/>
    <x v="2"/>
  </r>
  <r>
    <s v="ABC Advertiser"/>
    <n v="189039"/>
    <s v="ABC Advertiser:!320x50:!MOBILE:!:!MD-MD:!119400350_1934"/>
    <s v="119400350_1934"/>
    <x v="83"/>
    <n v="13406"/>
    <n v="68"/>
    <n v="67.03"/>
    <n v="0.98573529411764704"/>
    <n v="0.50723556616440402"/>
    <x v="0"/>
    <x v="1"/>
  </r>
  <r>
    <s v="ABC Advertiser"/>
    <n v="189040"/>
    <s v="ABC Advertiser:!728x90:!MOBILE:!:!MD-MD:!119400351_1935"/>
    <s v="119400351_1935"/>
    <x v="83"/>
    <n v="450"/>
    <n v="2"/>
    <n v="2.25"/>
    <n v="1.125"/>
    <n v="0.44444444444444442"/>
    <x v="1"/>
    <x v="2"/>
  </r>
  <r>
    <s v="ABC Advertiser"/>
    <n v="189039"/>
    <s v="ABC Advertiser:!320x50:!MOBILE:!:!MD-MD:!119400350_1934"/>
    <s v="119400350_1934"/>
    <x v="84"/>
    <n v="13489"/>
    <n v="89"/>
    <n v="67.445000000000007"/>
    <n v="0.75780898876404501"/>
    <n v="0.65979687152494626"/>
    <x v="0"/>
    <x v="1"/>
  </r>
  <r>
    <s v="ABC Advertiser"/>
    <n v="189040"/>
    <s v="ABC Advertiser:!728x90:!MOBILE:!:!MD-MD:!119400351_1935"/>
    <s v="119400351_1935"/>
    <x v="84"/>
    <n v="117"/>
    <n v="0"/>
    <n v="0.58500000000000008"/>
    <s v=""/>
    <n v="0"/>
    <x v="1"/>
    <x v="2"/>
  </r>
  <r>
    <s v="ABC Advertiser"/>
    <n v="189039"/>
    <s v="ABC Advertiser:!320x50:!MOBILE:!:!MD-MD:!119400350_1934"/>
    <s v="119400350_1934"/>
    <x v="85"/>
    <n v="12975"/>
    <n v="64"/>
    <n v="64.875"/>
    <n v="1.013671875"/>
    <n v="0.49325626204238926"/>
    <x v="0"/>
    <x v="1"/>
  </r>
  <r>
    <s v="ABC Advertiser"/>
    <n v="189040"/>
    <s v="ABC Advertiser:!728x90:!MOBILE:!:!MD-MD:!119400351_1935"/>
    <s v="119400351_1935"/>
    <x v="85"/>
    <n v="663"/>
    <n v="0"/>
    <n v="3.3150000000000004"/>
    <s v=""/>
    <n v="0"/>
    <x v="1"/>
    <x v="2"/>
  </r>
  <r>
    <s v="ABC Advertiser"/>
    <n v="189039"/>
    <s v="ABC Advertiser:!320x50:!MOBILE:!:!MD-MD:!119400350_1934"/>
    <s v="119400350_1934"/>
    <x v="86"/>
    <n v="10539"/>
    <n v="54"/>
    <n v="52.695"/>
    <n v="0.97583333333333333"/>
    <n v="0.51238257899231432"/>
    <x v="0"/>
    <x v="1"/>
  </r>
  <r>
    <s v="ABC Advertiser"/>
    <n v="189040"/>
    <s v="ABC Advertiser:!728x90:!MOBILE:!:!MD-MD:!119400351_1935"/>
    <s v="119400351_1935"/>
    <x v="86"/>
    <n v="454"/>
    <n v="1"/>
    <n v="2.27"/>
    <n v="2.27"/>
    <n v="0.22026431718061676"/>
    <x v="1"/>
    <x v="2"/>
  </r>
  <r>
    <s v="ABC Advertiser"/>
    <n v="189039"/>
    <s v="ABC Advertiser:!320x50:!MOBILE:!:!MD-MD:!119400350_1934"/>
    <s v="119400350_1934"/>
    <x v="87"/>
    <n v="5843"/>
    <n v="68"/>
    <n v="29.215"/>
    <n v="0.42963235294117647"/>
    <n v="1.1637857265103544"/>
    <x v="0"/>
    <x v="1"/>
  </r>
  <r>
    <s v="ABC Advertiser"/>
    <n v="189040"/>
    <s v="ABC Advertiser:!728x90:!MOBILE:!:!MD-MD:!119400351_1935"/>
    <s v="119400351_1935"/>
    <x v="87"/>
    <n v="1789"/>
    <n v="16"/>
    <n v="8.9450000000000003"/>
    <n v="0.55906250000000002"/>
    <n v="0.8943543879262158"/>
    <x v="1"/>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n v="1"/>
    <n v="0"/>
    <x v="0"/>
    <x v="0"/>
    <x v="0"/>
  </r>
  <r>
    <x v="0"/>
    <x v="1"/>
    <n v="1"/>
    <n v="0"/>
    <x v="1"/>
    <x v="0"/>
    <x v="0"/>
  </r>
  <r>
    <x v="0"/>
    <x v="2"/>
    <n v="1"/>
    <n v="0"/>
    <x v="1"/>
    <x v="0"/>
    <x v="0"/>
  </r>
  <r>
    <x v="0"/>
    <x v="3"/>
    <n v="1"/>
    <n v="0"/>
    <x v="1"/>
    <x v="0"/>
    <x v="0"/>
  </r>
  <r>
    <x v="0"/>
    <x v="4"/>
    <n v="1"/>
    <n v="0"/>
    <x v="1"/>
    <x v="0"/>
    <x v="0"/>
  </r>
  <r>
    <x v="0"/>
    <x v="5"/>
    <n v="1"/>
    <n v="0"/>
    <x v="1"/>
    <x v="0"/>
    <x v="0"/>
  </r>
  <r>
    <x v="0"/>
    <x v="6"/>
    <n v="1"/>
    <n v="0"/>
    <x v="1"/>
    <x v="0"/>
    <x v="0"/>
  </r>
  <r>
    <x v="0"/>
    <x v="7"/>
    <n v="3"/>
    <n v="0"/>
    <x v="1"/>
    <x v="0"/>
    <x v="0"/>
  </r>
  <r>
    <x v="0"/>
    <x v="7"/>
    <n v="1"/>
    <n v="0"/>
    <x v="1"/>
    <x v="0"/>
    <x v="0"/>
  </r>
  <r>
    <x v="0"/>
    <x v="8"/>
    <n v="1"/>
    <n v="0"/>
    <x v="1"/>
    <x v="0"/>
    <x v="0"/>
  </r>
  <r>
    <x v="0"/>
    <x v="9"/>
    <n v="1"/>
    <n v="0"/>
    <x v="1"/>
    <x v="0"/>
    <x v="0"/>
  </r>
  <r>
    <x v="0"/>
    <x v="10"/>
    <n v="1"/>
    <n v="0"/>
    <x v="1"/>
    <x v="0"/>
    <x v="0"/>
  </r>
  <r>
    <x v="0"/>
    <x v="11"/>
    <n v="1"/>
    <n v="0"/>
    <x v="1"/>
    <x v="0"/>
    <x v="0"/>
  </r>
  <r>
    <x v="0"/>
    <x v="12"/>
    <n v="1"/>
    <n v="0"/>
    <x v="1"/>
    <x v="0"/>
    <x v="0"/>
  </r>
  <r>
    <x v="0"/>
    <x v="13"/>
    <n v="1"/>
    <n v="0"/>
    <x v="1"/>
    <x v="0"/>
    <x v="0"/>
  </r>
  <r>
    <x v="0"/>
    <x v="14"/>
    <n v="1"/>
    <n v="0"/>
    <x v="1"/>
    <x v="0"/>
    <x v="0"/>
  </r>
  <r>
    <x v="0"/>
    <x v="15"/>
    <n v="1"/>
    <n v="0"/>
    <x v="1"/>
    <x v="0"/>
    <x v="0"/>
  </r>
  <r>
    <x v="0"/>
    <x v="16"/>
    <n v="1"/>
    <n v="0"/>
    <x v="1"/>
    <x v="0"/>
    <x v="0"/>
  </r>
  <r>
    <x v="0"/>
    <x v="17"/>
    <n v="1"/>
    <n v="307.16500000000002"/>
    <x v="2"/>
    <x v="0"/>
    <x v="0"/>
  </r>
  <r>
    <x v="0"/>
    <x v="18"/>
    <n v="1"/>
    <n v="339.42999999999995"/>
    <x v="3"/>
    <x v="0"/>
    <x v="0"/>
  </r>
  <r>
    <x v="0"/>
    <x v="19"/>
    <n v="1"/>
    <n v="356.79"/>
    <x v="4"/>
    <x v="0"/>
    <x v="0"/>
  </r>
  <r>
    <x v="1"/>
    <x v="20"/>
    <n v="1"/>
    <n v="7.8849999999999998"/>
    <x v="5"/>
    <x v="0"/>
    <x v="1"/>
  </r>
  <r>
    <x v="2"/>
    <x v="21"/>
    <n v="2"/>
    <n v="43.524999999999999"/>
    <x v="6"/>
    <x v="1"/>
    <x v="0"/>
  </r>
  <r>
    <x v="2"/>
    <x v="22"/>
    <n v="3"/>
    <n v="41.844999999999999"/>
    <x v="7"/>
    <x v="1"/>
    <x v="0"/>
  </r>
  <r>
    <x v="2"/>
    <x v="23"/>
    <n v="1"/>
    <n v="43.384999999999998"/>
    <x v="8"/>
    <x v="1"/>
    <x v="0"/>
  </r>
  <r>
    <x v="3"/>
    <x v="23"/>
    <n v="1"/>
    <n v="4.4249999999999998"/>
    <x v="9"/>
    <x v="2"/>
    <x v="0"/>
  </r>
  <r>
    <x v="2"/>
    <x v="24"/>
    <n v="2"/>
    <n v="46.74"/>
    <x v="10"/>
    <x v="1"/>
    <x v="0"/>
  </r>
  <r>
    <x v="3"/>
    <x v="24"/>
    <n v="1"/>
    <n v="0.98"/>
    <x v="11"/>
    <x v="2"/>
    <x v="0"/>
  </r>
  <r>
    <x v="2"/>
    <x v="25"/>
    <n v="1"/>
    <n v="37.954999999999998"/>
    <x v="12"/>
    <x v="1"/>
    <x v="0"/>
  </r>
  <r>
    <x v="3"/>
    <x v="25"/>
    <n v="1"/>
    <n v="8.5350000000000001"/>
    <x v="13"/>
    <x v="2"/>
    <x v="0"/>
  </r>
  <r>
    <x v="4"/>
    <x v="25"/>
    <n v="5"/>
    <n v="0.37"/>
    <x v="14"/>
    <x v="2"/>
    <x v="0"/>
  </r>
  <r>
    <x v="3"/>
    <x v="26"/>
    <n v="2"/>
    <n v="9.7349999999999994"/>
    <x v="15"/>
    <x v="2"/>
    <x v="0"/>
  </r>
  <r>
    <x v="4"/>
    <x v="26"/>
    <n v="1"/>
    <n v="0.04"/>
    <x v="16"/>
    <x v="2"/>
    <x v="0"/>
  </r>
  <r>
    <x v="4"/>
    <x v="27"/>
    <n v="1"/>
    <n v="0.05"/>
    <x v="17"/>
    <x v="2"/>
    <x v="0"/>
  </r>
  <r>
    <x v="4"/>
    <x v="28"/>
    <n v="2"/>
    <n v="1.4999999999999999E-2"/>
    <x v="18"/>
    <x v="2"/>
    <x v="0"/>
  </r>
  <r>
    <x v="4"/>
    <x v="29"/>
    <n v="2"/>
    <n v="0.04"/>
    <x v="16"/>
    <x v="2"/>
    <x v="0"/>
  </r>
  <r>
    <x v="4"/>
    <x v="30"/>
    <n v="2"/>
    <n v="3.5000000000000003E-2"/>
    <x v="19"/>
    <x v="2"/>
    <x v="0"/>
  </r>
  <r>
    <x v="4"/>
    <x v="31"/>
    <n v="2"/>
    <n v="5.0000000000000001E-3"/>
    <x v="20"/>
    <x v="2"/>
    <x v="0"/>
  </r>
  <r>
    <x v="4"/>
    <x v="32"/>
    <n v="2"/>
    <n v="0"/>
    <x v="1"/>
    <x v="2"/>
    <x v="0"/>
  </r>
  <r>
    <x v="4"/>
    <x v="33"/>
    <n v="3"/>
    <n v="0"/>
    <x v="1"/>
    <x v="2"/>
    <x v="0"/>
  </r>
  <r>
    <x v="4"/>
    <x v="34"/>
    <n v="3"/>
    <n v="0"/>
    <x v="1"/>
    <x v="2"/>
    <x v="0"/>
  </r>
  <r>
    <x v="4"/>
    <x v="35"/>
    <n v="4"/>
    <n v="0"/>
    <x v="1"/>
    <x v="2"/>
    <x v="0"/>
  </r>
  <r>
    <x v="4"/>
    <x v="36"/>
    <n v="5"/>
    <n v="0"/>
    <x v="1"/>
    <x v="2"/>
    <x v="0"/>
  </r>
  <r>
    <x v="4"/>
    <x v="37"/>
    <n v="5"/>
    <n v="0"/>
    <x v="1"/>
    <x v="2"/>
    <x v="0"/>
  </r>
  <r>
    <x v="4"/>
    <x v="38"/>
    <n v="5"/>
    <n v="0"/>
    <x v="1"/>
    <x v="2"/>
    <x v="0"/>
  </r>
  <r>
    <x v="5"/>
    <x v="39"/>
    <n v="3"/>
    <n v="0.83500000000000008"/>
    <x v="21"/>
    <x v="0"/>
    <x v="0"/>
  </r>
  <r>
    <x v="6"/>
    <x v="39"/>
    <n v="1"/>
    <n v="64.135000000000005"/>
    <x v="22"/>
    <x v="1"/>
    <x v="0"/>
  </r>
  <r>
    <x v="4"/>
    <x v="39"/>
    <n v="7"/>
    <n v="0"/>
    <x v="1"/>
    <x v="2"/>
    <x v="0"/>
  </r>
  <r>
    <x v="5"/>
    <x v="40"/>
    <n v="5"/>
    <n v="0.95"/>
    <x v="23"/>
    <x v="0"/>
    <x v="0"/>
  </r>
  <r>
    <x v="7"/>
    <x v="40"/>
    <n v="3"/>
    <n v="0"/>
    <x v="1"/>
    <x v="3"/>
    <x v="1"/>
  </r>
  <r>
    <x v="4"/>
    <x v="40"/>
    <n v="7"/>
    <n v="0"/>
    <x v="1"/>
    <x v="2"/>
    <x v="0"/>
  </r>
  <r>
    <x v="5"/>
    <x v="41"/>
    <n v="1"/>
    <n v="2.25"/>
    <x v="24"/>
    <x v="0"/>
    <x v="0"/>
  </r>
  <r>
    <x v="5"/>
    <x v="42"/>
    <n v="1"/>
    <n v="0.58500000000000008"/>
    <x v="25"/>
    <x v="0"/>
    <x v="0"/>
  </r>
  <r>
    <x v="1"/>
    <x v="42"/>
    <n v="8"/>
    <n v="0"/>
    <x v="1"/>
    <x v="0"/>
    <x v="1"/>
  </r>
  <r>
    <x v="5"/>
    <x v="43"/>
    <n v="10"/>
    <n v="3.3150000000000004"/>
    <x v="26"/>
    <x v="0"/>
    <x v="0"/>
  </r>
  <r>
    <x v="5"/>
    <x v="44"/>
    <n v="3"/>
    <n v="2.27"/>
    <x v="27"/>
    <x v="0"/>
    <x v="0"/>
  </r>
  <r>
    <x v="5"/>
    <x v="45"/>
    <n v="1"/>
    <n v="8.9450000000000003"/>
    <x v="28"/>
    <x v="0"/>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119400377_1936"/>
    <d v="2015-07-15T00:00:00"/>
    <n v="1"/>
    <n v="0"/>
    <x v="0"/>
    <n v="189040"/>
    <s v="Mobile"/>
    <x v="0"/>
  </r>
  <r>
    <s v="119400377_1936"/>
    <d v="2015-07-16T00:00:00"/>
    <n v="1"/>
    <n v="0"/>
    <x v="1"/>
    <n v="189040"/>
    <s v="Mobile"/>
    <x v="1"/>
  </r>
  <r>
    <s v="119400377_1936"/>
    <d v="2015-07-17T00:00:00"/>
    <n v="1"/>
    <n v="0"/>
    <x v="1"/>
    <n v="189040"/>
    <s v="Mobile"/>
    <x v="2"/>
  </r>
  <r>
    <s v="119400377_1936"/>
    <d v="2015-07-18T00:00:00"/>
    <n v="1"/>
    <n v="0"/>
    <x v="1"/>
    <n v="189040"/>
    <s v="Mobile"/>
    <x v="3"/>
  </r>
  <r>
    <s v="119400377_1936"/>
    <d v="2015-07-19T00:00:00"/>
    <n v="1"/>
    <n v="0"/>
    <x v="1"/>
    <n v="189040"/>
    <s v="Mobile"/>
    <x v="4"/>
  </r>
  <r>
    <s v="119400377_1936"/>
    <d v="2015-07-20T00:00:00"/>
    <n v="1"/>
    <n v="0"/>
    <x v="1"/>
    <n v="189040"/>
    <s v="Mobile"/>
    <x v="5"/>
  </r>
  <r>
    <s v="119400377_1936"/>
    <d v="2015-07-21T00:00:00"/>
    <n v="1"/>
    <n v="0"/>
    <x v="1"/>
    <n v="189040"/>
    <s v="Mobile"/>
    <x v="6"/>
  </r>
  <r>
    <s v="119400377_1936"/>
    <d v="2015-07-22T00:00:00"/>
    <n v="3"/>
    <n v="0"/>
    <x v="1"/>
    <n v="189040"/>
    <s v="Mobile"/>
    <x v="0"/>
  </r>
  <r>
    <s v="119400377_1936"/>
    <d v="2015-07-22T00:00:00"/>
    <n v="1"/>
    <n v="0"/>
    <x v="1"/>
    <n v="189040"/>
    <s v="Mobile"/>
    <x v="0"/>
  </r>
  <r>
    <s v="119400377_1936"/>
    <d v="2015-07-23T00:00:00"/>
    <n v="1"/>
    <n v="0"/>
    <x v="1"/>
    <n v="189040"/>
    <s v="Mobile"/>
    <x v="1"/>
  </r>
  <r>
    <s v="119400377_1936"/>
    <d v="2015-07-24T00:00:00"/>
    <n v="1"/>
    <n v="0"/>
    <x v="1"/>
    <n v="189040"/>
    <s v="Mobile"/>
    <x v="2"/>
  </r>
  <r>
    <s v="119400377_1936"/>
    <d v="2015-07-25T00:00:00"/>
    <n v="1"/>
    <n v="0"/>
    <x v="1"/>
    <n v="189040"/>
    <s v="Mobile"/>
    <x v="3"/>
  </r>
  <r>
    <s v="119400377_1936"/>
    <d v="2015-07-26T00:00:00"/>
    <n v="1"/>
    <n v="0"/>
    <x v="1"/>
    <n v="189040"/>
    <s v="Mobile"/>
    <x v="4"/>
  </r>
  <r>
    <s v="119400377_1936"/>
    <d v="2015-07-27T00:00:00"/>
    <n v="1"/>
    <n v="0"/>
    <x v="1"/>
    <n v="189040"/>
    <s v="Mobile"/>
    <x v="5"/>
  </r>
  <r>
    <s v="119400377_1936"/>
    <d v="2015-07-28T00:00:00"/>
    <n v="1"/>
    <n v="0"/>
    <x v="1"/>
    <n v="189040"/>
    <s v="Mobile"/>
    <x v="6"/>
  </r>
  <r>
    <s v="119400377_1936"/>
    <d v="2015-07-29T00:00:00"/>
    <n v="1"/>
    <n v="0"/>
    <x v="1"/>
    <n v="189040"/>
    <s v="Mobile"/>
    <x v="0"/>
  </r>
  <r>
    <s v="119400377_1936"/>
    <d v="2015-07-30T00:00:00"/>
    <n v="1"/>
    <n v="0"/>
    <x v="1"/>
    <n v="189040"/>
    <s v="Mobile"/>
    <x v="1"/>
  </r>
  <r>
    <s v="119400377_1936"/>
    <d v="2015-07-31T00:00:00"/>
    <n v="1"/>
    <n v="0"/>
    <x v="1"/>
    <n v="189040"/>
    <s v="Mobile"/>
    <x v="2"/>
  </r>
  <r>
    <s v="119400377_1936"/>
    <d v="2015-08-01T00:00:00"/>
    <n v="1"/>
    <n v="307.16500000000002"/>
    <x v="2"/>
    <n v="189040"/>
    <s v="Mobile"/>
    <x v="3"/>
  </r>
  <r>
    <s v="119400377_1936"/>
    <d v="2015-08-02T00:00:00"/>
    <n v="1"/>
    <n v="339.42999999999995"/>
    <x v="3"/>
    <n v="189040"/>
    <s v="Mobile"/>
    <x v="4"/>
  </r>
  <r>
    <s v="119400377_1936"/>
    <d v="2015-08-03T00:00:00"/>
    <n v="1"/>
    <n v="356.79"/>
    <x v="4"/>
    <n v="189040"/>
    <s v="Mobile"/>
    <x v="5"/>
  </r>
  <r>
    <n v="119400351"/>
    <d v="2015-08-22T00:00:00"/>
    <n v="1"/>
    <n v="7.8849999999999998"/>
    <x v="5"/>
    <n v="189040"/>
    <s v="Tablet"/>
    <x v="3"/>
  </r>
  <r>
    <n v="119400350"/>
    <d v="2015-09-01T00:00:00"/>
    <n v="2"/>
    <n v="43.524999999999999"/>
    <x v="6"/>
    <n v="189039"/>
    <s v="Mobile"/>
    <x v="6"/>
  </r>
  <r>
    <n v="119400350"/>
    <d v="2015-09-02T00:00:00"/>
    <n v="3"/>
    <n v="41.844999999999999"/>
    <x v="7"/>
    <n v="189039"/>
    <s v="Mobile"/>
    <x v="0"/>
  </r>
  <r>
    <n v="119400350"/>
    <d v="2015-09-03T00:00:00"/>
    <n v="1"/>
    <n v="43.384999999999998"/>
    <x v="8"/>
    <n v="189039"/>
    <s v="Mobile"/>
    <x v="1"/>
  </r>
  <r>
    <n v="119400349"/>
    <d v="2015-09-03T00:00:00"/>
    <n v="1"/>
    <n v="4.4249999999999998"/>
    <x v="9"/>
    <n v="189038"/>
    <s v="Mobile"/>
    <x v="1"/>
  </r>
  <r>
    <n v="119400350"/>
    <d v="2015-09-04T00:00:00"/>
    <n v="2"/>
    <n v="46.74"/>
    <x v="10"/>
    <n v="189039"/>
    <s v="Mobile"/>
    <x v="2"/>
  </r>
  <r>
    <n v="119400349"/>
    <d v="2015-09-04T00:00:00"/>
    <n v="1"/>
    <n v="0.98"/>
    <x v="11"/>
    <n v="189038"/>
    <s v="Mobile"/>
    <x v="2"/>
  </r>
  <r>
    <n v="119400350"/>
    <d v="2015-09-05T00:00:00"/>
    <n v="1"/>
    <n v="37.954999999999998"/>
    <x v="12"/>
    <n v="189039"/>
    <s v="Mobile"/>
    <x v="3"/>
  </r>
  <r>
    <n v="119400349"/>
    <d v="2015-09-05T00:00:00"/>
    <n v="1"/>
    <n v="8.5350000000000001"/>
    <x v="13"/>
    <n v="189038"/>
    <s v="Mobile"/>
    <x v="3"/>
  </r>
  <r>
    <s v="119400349_1933"/>
    <d v="2015-09-05T00:00:00"/>
    <n v="5"/>
    <n v="0.37"/>
    <x v="14"/>
    <n v="189038"/>
    <s v="Mobile"/>
    <x v="3"/>
  </r>
  <r>
    <n v="119400349"/>
    <d v="2015-09-06T00:00:00"/>
    <n v="2"/>
    <n v="9.7349999999999994"/>
    <x v="15"/>
    <n v="189038"/>
    <s v="Mobile"/>
    <x v="4"/>
  </r>
  <r>
    <s v="119400349_1933"/>
    <d v="2015-09-06T00:00:00"/>
    <n v="1"/>
    <n v="0.04"/>
    <x v="16"/>
    <n v="189038"/>
    <s v="Mobile"/>
    <x v="4"/>
  </r>
  <r>
    <s v="119400349_1933"/>
    <d v="2015-09-07T00:00:00"/>
    <n v="1"/>
    <n v="0.05"/>
    <x v="17"/>
    <n v="189038"/>
    <s v="Mobile"/>
    <x v="5"/>
  </r>
  <r>
    <s v="119400349_1933"/>
    <d v="2015-09-08T00:00:00"/>
    <n v="2"/>
    <n v="1.4999999999999999E-2"/>
    <x v="18"/>
    <n v="189038"/>
    <s v="Mobile"/>
    <x v="6"/>
  </r>
  <r>
    <s v="119400349_1933"/>
    <d v="2015-09-09T00:00:00"/>
    <n v="2"/>
    <n v="0.04"/>
    <x v="16"/>
    <n v="189038"/>
    <s v="Mobile"/>
    <x v="0"/>
  </r>
  <r>
    <s v="119400349_1933"/>
    <d v="2015-09-10T00:00:00"/>
    <n v="2"/>
    <n v="3.5000000000000003E-2"/>
    <x v="19"/>
    <n v="189038"/>
    <s v="Mobile"/>
    <x v="1"/>
  </r>
  <r>
    <s v="119400349_1933"/>
    <d v="2015-09-11T00:00:00"/>
    <n v="2"/>
    <n v="5.0000000000000001E-3"/>
    <x v="20"/>
    <n v="189038"/>
    <s v="Mobile"/>
    <x v="2"/>
  </r>
  <r>
    <s v="119400349_1933"/>
    <d v="2015-09-12T00:00:00"/>
    <n v="2"/>
    <n v="0"/>
    <x v="1"/>
    <n v="189038"/>
    <s v="Mobile"/>
    <x v="3"/>
  </r>
  <r>
    <s v="119400349_1933"/>
    <d v="2015-09-13T00:00:00"/>
    <n v="3"/>
    <n v="0"/>
    <x v="1"/>
    <n v="189038"/>
    <s v="Mobile"/>
    <x v="4"/>
  </r>
  <r>
    <s v="119400349_1933"/>
    <d v="2015-09-14T00:00:00"/>
    <n v="3"/>
    <n v="0"/>
    <x v="1"/>
    <n v="189038"/>
    <s v="Mobile"/>
    <x v="5"/>
  </r>
  <r>
    <s v="119400349_1933"/>
    <d v="2015-09-15T00:00:00"/>
    <n v="4"/>
    <n v="0"/>
    <x v="1"/>
    <n v="189038"/>
    <s v="Mobile"/>
    <x v="6"/>
  </r>
  <r>
    <s v="119400349_1933"/>
    <d v="2015-09-16T00:00:00"/>
    <n v="5"/>
    <n v="0"/>
    <x v="1"/>
    <n v="189038"/>
    <s v="Mobile"/>
    <x v="0"/>
  </r>
  <r>
    <s v="119400349_1933"/>
    <d v="2015-09-17T00:00:00"/>
    <n v="5"/>
    <n v="0"/>
    <x v="1"/>
    <n v="189038"/>
    <s v="Mobile"/>
    <x v="1"/>
  </r>
  <r>
    <s v="119400349_1933"/>
    <d v="2015-09-18T00:00:00"/>
    <n v="5"/>
    <n v="0"/>
    <x v="1"/>
    <n v="189038"/>
    <s v="Mobile"/>
    <x v="2"/>
  </r>
  <r>
    <s v="119400351_1935"/>
    <d v="2015-09-19T00:00:00"/>
    <n v="3"/>
    <n v="0.83500000000000008"/>
    <x v="21"/>
    <n v="189040"/>
    <s v="Mobile"/>
    <x v="3"/>
  </r>
  <r>
    <s v="119400350_1934"/>
    <d v="2015-09-19T00:00:00"/>
    <n v="1"/>
    <n v="64.135000000000005"/>
    <x v="22"/>
    <n v="189039"/>
    <s v="Mobile"/>
    <x v="3"/>
  </r>
  <r>
    <s v="119400349_1933"/>
    <d v="2015-09-19T00:00:00"/>
    <n v="7"/>
    <n v="0"/>
    <x v="1"/>
    <n v="189038"/>
    <s v="Mobile"/>
    <x v="3"/>
  </r>
  <r>
    <s v="119400351_1935"/>
    <d v="2015-09-20T00:00:00"/>
    <n v="5"/>
    <n v="0.95"/>
    <x v="23"/>
    <n v="189040"/>
    <s v="Mobile"/>
    <x v="4"/>
  </r>
  <r>
    <s v="119400377_1937"/>
    <d v="2015-09-20T00:00:00"/>
    <n v="3"/>
    <n v="0"/>
    <x v="1"/>
    <n v="189041"/>
    <s v="Tablet"/>
    <x v="4"/>
  </r>
  <r>
    <s v="119400349_1933"/>
    <d v="2015-09-20T00:00:00"/>
    <n v="7"/>
    <n v="0"/>
    <x v="1"/>
    <n v="189038"/>
    <s v="Mobile"/>
    <x v="4"/>
  </r>
  <r>
    <s v="119400351_1935"/>
    <d v="2015-09-22T00:00:00"/>
    <n v="1"/>
    <n v="2.25"/>
    <x v="24"/>
    <n v="189040"/>
    <s v="Mobile"/>
    <x v="6"/>
  </r>
  <r>
    <s v="119400351_1935"/>
    <d v="2015-09-23T00:00:00"/>
    <n v="1"/>
    <n v="0.58500000000000008"/>
    <x v="25"/>
    <n v="189040"/>
    <s v="Mobile"/>
    <x v="0"/>
  </r>
  <r>
    <n v="119400351"/>
    <d v="2015-09-23T00:00:00"/>
    <n v="8"/>
    <n v="0"/>
    <x v="1"/>
    <n v="189040"/>
    <s v="Tablet"/>
    <x v="0"/>
  </r>
  <r>
    <s v="119400351_1935"/>
    <d v="2015-09-24T00:00:00"/>
    <n v="10"/>
    <n v="3.3150000000000004"/>
    <x v="26"/>
    <n v="189040"/>
    <s v="Mobile"/>
    <x v="1"/>
  </r>
  <r>
    <s v="119400351_1935"/>
    <d v="2015-09-25T00:00:00"/>
    <n v="3"/>
    <n v="2.27"/>
    <x v="27"/>
    <n v="189040"/>
    <s v="Mobile"/>
    <x v="2"/>
  </r>
  <r>
    <s v="119400351_1935"/>
    <d v="2015-09-26T00:00:00"/>
    <n v="1"/>
    <n v="8.9450000000000003"/>
    <x v="28"/>
    <n v="189040"/>
    <s v="Mobile"/>
    <x v="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s v="ABC Advertiser"/>
    <n v="189038"/>
    <s v="ABC Advertiser:!300x250:!MOBILE:!:!MD-MD:!119400349"/>
    <n v="119400349"/>
    <d v="2015-07-01T00:00:00"/>
    <n v="2108"/>
    <n v="7"/>
    <n v="10.540000000000001"/>
    <n v="1.5057142857142858"/>
    <n v="0.33206831119544594"/>
    <s v="Mobile"/>
    <s v="red"/>
    <x v="0"/>
  </r>
  <r>
    <s v="ABC Advertiser"/>
    <n v="189039"/>
    <s v="ABC Advertiser:!320x50:!MOBILE:!:!MD-MD:!119400350"/>
    <n v="119400350"/>
    <d v="2015-07-01T00:00:00"/>
    <n v="7590"/>
    <n v="43"/>
    <n v="37.950000000000003"/>
    <n v="0.88255813953488382"/>
    <n v="0.56653491436100123"/>
    <s v="Mobile"/>
    <s v="red"/>
    <x v="0"/>
  </r>
  <r>
    <s v="ABC Advertiser"/>
    <n v="189040"/>
    <s v="ABC Advertiser:!728x90:!MOBILE:!:!MD-MD:!119400351"/>
    <n v="119400351"/>
    <d v="2015-07-01T00:00:00"/>
    <n v="1171"/>
    <n v="13"/>
    <n v="5.8550000000000004"/>
    <n v="0.45038461538461544"/>
    <n v="1.1101622544833476"/>
    <s v="Tablet"/>
    <s v="Blue"/>
    <x v="0"/>
  </r>
  <r>
    <s v="ABC Advertiser"/>
    <n v="189041"/>
    <s v="ABC Advertiser:!728x90:!MOBILETAB:!jfh92jff:!RM:!119400377"/>
    <n v="119400377"/>
    <d v="2015-07-01T00:00:00"/>
    <n v="34291"/>
    <n v="61"/>
    <n v="171.45499999999998"/>
    <n v="2.8107377049180324"/>
    <n v="0.17788924207518009"/>
    <s v="Tablet"/>
    <s v="Blue"/>
    <x v="0"/>
  </r>
  <r>
    <s v="ABC Advertiser"/>
    <n v="189038"/>
    <s v="ABC Advertiser:!300x250:!MOBILE:!:!MD-MD:!119400349"/>
    <n v="119400349"/>
    <d v="2015-07-02T00:00:00"/>
    <n v="1621"/>
    <n v="22"/>
    <n v="8.1050000000000004"/>
    <n v="0.36840909090909091"/>
    <n v="1.3571869216533003"/>
    <s v="Mobile"/>
    <s v="red"/>
    <x v="1"/>
  </r>
  <r>
    <s v="ABC Advertiser"/>
    <n v="189039"/>
    <s v="ABC Advertiser:!320x50:!MOBILE:!:!MD-MD:!119400350"/>
    <n v="119400350"/>
    <d v="2015-07-02T00:00:00"/>
    <n v="8415"/>
    <n v="79"/>
    <n v="42.074999999999996"/>
    <n v="0.53259493670886071"/>
    <n v="0.93879976232917417"/>
    <s v="Mobile"/>
    <s v="red"/>
    <x v="1"/>
  </r>
  <r>
    <s v="ABC Advertiser"/>
    <n v="189040"/>
    <s v="ABC Advertiser:!728x90:!MOBILE:!:!MD-MD:!119400351"/>
    <n v="119400351"/>
    <d v="2015-07-02T00:00:00"/>
    <n v="835"/>
    <n v="8"/>
    <n v="4.1749999999999998"/>
    <n v="0.52187499999999998"/>
    <n v="0.95808383233532934"/>
    <s v="Tablet"/>
    <s v="Blue"/>
    <x v="1"/>
  </r>
  <r>
    <s v="ABC Advertiser"/>
    <n v="189041"/>
    <s v="ABC Advertiser:!728x90:!MOBILETAB:!jfh92jff:!RM:!119400377"/>
    <n v="119400377"/>
    <d v="2015-07-02T00:00:00"/>
    <n v="21199"/>
    <n v="29"/>
    <n v="105.995"/>
    <n v="3.6550000000000002"/>
    <n v="0.13679890560875513"/>
    <s v="Tablet"/>
    <s v="Blue"/>
    <x v="1"/>
  </r>
  <r>
    <s v="ABC Advertiser"/>
    <n v="189038"/>
    <s v="ABC Advertiser:!300x250:!MOBILE:!:!MD-MD:!119400349"/>
    <n v="119400349"/>
    <d v="2015-07-03T00:00:00"/>
    <n v="927"/>
    <n v="17"/>
    <n v="4.6349999999999998"/>
    <n v="0.27264705882352941"/>
    <n v="1.8338727076591153"/>
    <s v="Mobile"/>
    <s v="red"/>
    <x v="2"/>
  </r>
  <r>
    <s v="ABC Advertiser"/>
    <n v="189039"/>
    <s v="ABC Advertiser:!320x50:!MOBILE:!:!MD-MD:!119400350"/>
    <n v="119400350"/>
    <d v="2015-07-03T00:00:00"/>
    <n v="9346"/>
    <n v="84"/>
    <n v="46.730000000000004"/>
    <n v="0.55630952380952381"/>
    <n v="0.89878022683500969"/>
    <s v="Mobile"/>
    <s v="red"/>
    <x v="2"/>
  </r>
  <r>
    <s v="ABC Advertiser"/>
    <n v="189040"/>
    <s v="ABC Advertiser:!728x90:!MOBILE:!:!MD-MD:!119400351"/>
    <n v="119400351"/>
    <d v="2015-07-03T00:00:00"/>
    <n v="608"/>
    <n v="10"/>
    <n v="3.04"/>
    <n v="0.30399999999999999"/>
    <n v="1.6447368421052631"/>
    <s v="Tablet"/>
    <s v="Blue"/>
    <x v="2"/>
  </r>
  <r>
    <s v="ABC Advertiser"/>
    <n v="189041"/>
    <s v="ABC Advertiser:!728x90:!MOBILETAB:!jfh92jff:!RM:!119400377"/>
    <n v="119400377"/>
    <d v="2015-07-03T00:00:00"/>
    <n v="4834"/>
    <n v="33"/>
    <n v="24.169999999999998"/>
    <n v="0.73242424242424242"/>
    <n v="0.68266446007447246"/>
    <s v="Tablet"/>
    <s v="Blue"/>
    <x v="2"/>
  </r>
  <r>
    <s v="ABC Advertiser"/>
    <n v="189038"/>
    <s v="ABC Advertiser:!300x250:!MOBILE:!:!MD-MD:!119400349"/>
    <n v="119400349"/>
    <d v="2015-07-04T00:00:00"/>
    <n v="2155"/>
    <n v="30"/>
    <n v="10.774999999999999"/>
    <n v="0.35916666666666663"/>
    <n v="1.3921113689095126"/>
    <s v="Mobile"/>
    <s v="red"/>
    <x v="3"/>
  </r>
  <r>
    <s v="ABC Advertiser"/>
    <n v="189039"/>
    <s v="ABC Advertiser:!320x50:!MOBILE:!:!MD-MD:!119400350"/>
    <n v="119400350"/>
    <d v="2015-07-04T00:00:00"/>
    <n v="8117"/>
    <n v="98"/>
    <n v="40.585000000000008"/>
    <n v="0.4141326530612246"/>
    <n v="1.2073426142663546"/>
    <s v="Mobile"/>
    <s v="red"/>
    <x v="3"/>
  </r>
  <r>
    <s v="ABC Advertiser"/>
    <n v="189040"/>
    <s v="ABC Advertiser:!728x90:!MOBILE:!:!MD-MD:!119400351"/>
    <n v="119400351"/>
    <d v="2015-07-04T00:00:00"/>
    <n v="588"/>
    <n v="10"/>
    <n v="2.94"/>
    <n v="0.29399999999999998"/>
    <n v="1.7006802721088436"/>
    <s v="Tablet"/>
    <s v="Blue"/>
    <x v="3"/>
  </r>
  <r>
    <s v="ABC Advertiser"/>
    <n v="189041"/>
    <s v="ABC Advertiser:!728x90:!MOBILETAB:!jfh92jff:!RM:!119400377"/>
    <n v="119400377"/>
    <d v="2015-07-04T00:00:00"/>
    <n v="3808"/>
    <n v="27"/>
    <n v="19.04"/>
    <n v="0.70518518518518514"/>
    <n v="0.70903361344537819"/>
    <s v="Tablet"/>
    <s v="Blue"/>
    <x v="3"/>
  </r>
  <r>
    <s v="ABC Advertiser"/>
    <n v="189038"/>
    <s v="ABC Advertiser:!300x250:!MOBILE:!:!MD-MD:!119400349"/>
    <n v="119400349"/>
    <d v="2015-07-05T00:00:00"/>
    <n v="2169"/>
    <n v="19"/>
    <n v="10.845000000000001"/>
    <n v="0.57078947368421051"/>
    <n v="0.87597971415398801"/>
    <s v="Mobile"/>
    <s v="red"/>
    <x v="4"/>
  </r>
  <r>
    <s v="ABC Advertiser"/>
    <n v="189039"/>
    <s v="ABC Advertiser:!320x50:!MOBILE:!:!MD-MD:!119400350"/>
    <n v="119400350"/>
    <d v="2015-07-05T00:00:00"/>
    <n v="8142"/>
    <n v="98"/>
    <n v="40.709999999999994"/>
    <n v="0.41540816326530605"/>
    <n v="1.2036354704003931"/>
    <s v="Mobile"/>
    <s v="red"/>
    <x v="4"/>
  </r>
  <r>
    <s v="ABC Advertiser"/>
    <n v="189040"/>
    <s v="ABC Advertiser:!728x90:!MOBILE:!:!MD-MD:!119400351"/>
    <n v="119400351"/>
    <d v="2015-07-05T00:00:00"/>
    <n v="567"/>
    <n v="8"/>
    <n v="2.835"/>
    <n v="0.354375"/>
    <n v="1.4109347442680775"/>
    <s v="Tablet"/>
    <s v="Blue"/>
    <x v="4"/>
  </r>
  <r>
    <s v="ABC Advertiser"/>
    <n v="189041"/>
    <s v="ABC Advertiser:!728x90:!MOBILETAB:!jfh92jff:!RM:!119400377"/>
    <n v="119400377"/>
    <d v="2015-07-05T00:00:00"/>
    <n v="4883"/>
    <n v="31"/>
    <n v="24.414999999999999"/>
    <n v="0.78758064516129034"/>
    <n v="0.63485562154413266"/>
    <s v="Tablet"/>
    <s v="Blue"/>
    <x v="4"/>
  </r>
  <r>
    <s v="ABC Advertiser"/>
    <n v="189038"/>
    <s v="ABC Advertiser:!300x250:!MOBILE:!:!MD-MD:!119400349"/>
    <n v="119400349"/>
    <d v="2015-07-06T00:00:00"/>
    <n v="1093"/>
    <n v="32"/>
    <n v="5.4649999999999999"/>
    <n v="0.17078125"/>
    <n v="2.9277218664226901"/>
    <s v="Mobile"/>
    <s v="red"/>
    <x v="5"/>
  </r>
  <r>
    <s v="ABC Advertiser"/>
    <n v="189039"/>
    <s v="ABC Advertiser:!320x50:!MOBILE:!:!MD-MD:!119400350"/>
    <n v="119400350"/>
    <d v="2015-07-06T00:00:00"/>
    <n v="5490"/>
    <n v="71"/>
    <n v="27.450000000000003"/>
    <n v="0.38661971830985919"/>
    <n v="1.2932604735883424"/>
    <s v="Mobile"/>
    <s v="red"/>
    <x v="5"/>
  </r>
  <r>
    <s v="ABC Advertiser"/>
    <n v="189040"/>
    <s v="ABC Advertiser:!728x90:!MOBILE:!:!MD-MD:!119400351"/>
    <n v="119400351"/>
    <d v="2015-07-06T00:00:00"/>
    <n v="196"/>
    <n v="2"/>
    <n v="0.98"/>
    <n v="0.49"/>
    <n v="1.0204081632653061"/>
    <s v="Tablet"/>
    <s v="Blue"/>
    <x v="5"/>
  </r>
  <r>
    <s v="ABC Advertiser"/>
    <n v="189041"/>
    <s v="ABC Advertiser:!728x90:!MOBILETAB:!jfh92jff:!RM:!119400377"/>
    <n v="119400377"/>
    <d v="2015-07-06T00:00:00"/>
    <n v="1378"/>
    <n v="12"/>
    <n v="6.89"/>
    <n v="0.5741666666666666"/>
    <n v="0.8708272859216255"/>
    <s v="Tablet"/>
    <s v="Blue"/>
    <x v="5"/>
  </r>
  <r>
    <s v="ABC Advertiser"/>
    <n v="189038"/>
    <s v="ABC Advertiser:!300x250:!MOBILE:!:!MD-MD:!119400349"/>
    <n v="119400349"/>
    <d v="2015-07-07T00:00:00"/>
    <n v="822"/>
    <n v="10"/>
    <n v="4.1099999999999994"/>
    <n v="0.41099999999999992"/>
    <n v="1.2165450121654502"/>
    <s v="Mobile"/>
    <s v="red"/>
    <x v="6"/>
  </r>
  <r>
    <s v="ABC Advertiser"/>
    <n v="189039"/>
    <s v="ABC Advertiser:!320x50:!MOBILE:!:!MD-MD:!119400350"/>
    <n v="119400350"/>
    <d v="2015-07-07T00:00:00"/>
    <n v="9610"/>
    <n v="100"/>
    <n v="48.05"/>
    <n v="0.48049999999999998"/>
    <n v="1.0405827263267431"/>
    <s v="Mobile"/>
    <s v="red"/>
    <x v="6"/>
  </r>
  <r>
    <s v="ABC Advertiser"/>
    <n v="189040"/>
    <s v="ABC Advertiser:!728x90:!MOBILE:!:!MD-MD:!119400351"/>
    <n v="119400351"/>
    <d v="2015-07-07T00:00:00"/>
    <n v="432"/>
    <n v="7"/>
    <n v="2.16"/>
    <n v="0.30857142857142861"/>
    <n v="1.6203703703703702"/>
    <s v="Tablet"/>
    <s v="Blue"/>
    <x v="6"/>
  </r>
  <r>
    <s v="ABC Advertiser"/>
    <n v="189041"/>
    <s v="ABC Advertiser:!728x90:!MOBILETAB:!jfh92jff:!RM:!119400377"/>
    <n v="119400377"/>
    <d v="2015-07-07T00:00:00"/>
    <n v="5201"/>
    <n v="39"/>
    <n v="26.004999999999999"/>
    <n v="0.66679487179487174"/>
    <n v="0.74985579696212268"/>
    <s v="Tablet"/>
    <s v="Blue"/>
    <x v="6"/>
  </r>
  <r>
    <s v="ABC Advertiser"/>
    <n v="189038"/>
    <s v="ABC Advertiser:!300x250:!MOBILE:!:!MD-MD:!119400349"/>
    <n v="119400349"/>
    <d v="2015-07-08T00:00:00"/>
    <n v="1479"/>
    <n v="28"/>
    <n v="7.3950000000000005"/>
    <n v="0.26410714285714287"/>
    <n v="1.8931710615280595"/>
    <s v="Mobile"/>
    <s v="red"/>
    <x v="0"/>
  </r>
  <r>
    <s v="ABC Advertiser"/>
    <n v="189039"/>
    <s v="ABC Advertiser:!320x50:!MOBILE:!:!MD-MD:!119400350"/>
    <n v="119400350"/>
    <d v="2015-07-08T00:00:00"/>
    <n v="8650"/>
    <n v="92"/>
    <n v="43.25"/>
    <n v="0.47010869565217389"/>
    <n v="1.0635838150289016"/>
    <s v="Mobile"/>
    <s v="red"/>
    <x v="0"/>
  </r>
  <r>
    <s v="ABC Advertiser"/>
    <n v="189040"/>
    <s v="ABC Advertiser:!728x90:!MOBILE:!:!MD-MD:!119400351"/>
    <n v="119400351"/>
    <d v="2015-07-08T00:00:00"/>
    <n v="735"/>
    <n v="14"/>
    <n v="3.6749999999999998"/>
    <n v="0.26250000000000001"/>
    <n v="1.9047619047619049"/>
    <s v="Tablet"/>
    <s v="Blue"/>
    <x v="0"/>
  </r>
  <r>
    <s v="ABC Advertiser"/>
    <n v="189041"/>
    <s v="ABC Advertiser:!728x90:!MOBILETAB:!jfh92jff:!RM:!119400377"/>
    <n v="119400377"/>
    <d v="2015-07-08T00:00:00"/>
    <n v="1677"/>
    <n v="21"/>
    <n v="8.3849999999999998"/>
    <n v="0.3992857142857143"/>
    <n v="1.2522361359570662"/>
    <s v="Tablet"/>
    <s v="Blue"/>
    <x v="0"/>
  </r>
  <r>
    <s v="ABC Advertiser"/>
    <n v="189038"/>
    <s v="ABC Advertiser:!300x250:!MOBILE:!:!MD-MD:!119400349"/>
    <n v="119400349"/>
    <d v="2015-07-09T00:00:00"/>
    <n v="252"/>
    <n v="5"/>
    <n v="1.26"/>
    <n v="0.252"/>
    <n v="1.984126984126984"/>
    <s v="Mobile"/>
    <s v="red"/>
    <x v="1"/>
  </r>
  <r>
    <s v="ABC Advertiser"/>
    <n v="189039"/>
    <s v="ABC Advertiser:!320x50:!MOBILE:!:!MD-MD:!119400350"/>
    <n v="119400350"/>
    <d v="2015-07-09T00:00:00"/>
    <n v="9710"/>
    <n v="102"/>
    <n v="48.550000000000004"/>
    <n v="0.47598039215686277"/>
    <n v="1.0504634397528321"/>
    <s v="Mobile"/>
    <s v="red"/>
    <x v="1"/>
  </r>
  <r>
    <s v="ABC Advertiser"/>
    <n v="189040"/>
    <s v="ABC Advertiser:!728x90:!MOBILE:!:!MD-MD:!119400351"/>
    <n v="119400351"/>
    <d v="2015-07-09T00:00:00"/>
    <n v="846"/>
    <n v="10"/>
    <n v="4.2299999999999995"/>
    <n v="0.42299999999999993"/>
    <n v="1.1820330969267139"/>
    <s v="Tablet"/>
    <s v="Blue"/>
    <x v="1"/>
  </r>
  <r>
    <s v="ABC Advertiser"/>
    <n v="189041"/>
    <s v="ABC Advertiser:!728x90:!MOBILETAB:!jfh92jff:!RM:!119400377"/>
    <n v="119400377"/>
    <d v="2015-07-09T00:00:00"/>
    <n v="774"/>
    <n v="2"/>
    <n v="3.87"/>
    <n v="1.9350000000000001"/>
    <n v="0.2583979328165375"/>
    <s v="Tablet"/>
    <s v="Blue"/>
    <x v="1"/>
  </r>
  <r>
    <s v="ABC Advertiser"/>
    <n v="189038"/>
    <s v="ABC Advertiser:!300x250:!MOBILE:!:!MD-MD:!119400349"/>
    <n v="119400349"/>
    <d v="2015-07-10T00:00:00"/>
    <n v="150"/>
    <n v="2"/>
    <n v="0.75"/>
    <n v="0.375"/>
    <n v="1.3333333333333335"/>
    <s v="Mobile"/>
    <s v="red"/>
    <x v="2"/>
  </r>
  <r>
    <s v="ABC Advertiser"/>
    <n v="189039"/>
    <s v="ABC Advertiser:!320x50:!MOBILE:!:!MD-MD:!119400350"/>
    <n v="119400350"/>
    <d v="2015-07-10T00:00:00"/>
    <n v="10166"/>
    <n v="127"/>
    <n v="50.83"/>
    <n v="0.40023622047244095"/>
    <n v="1.2492622467047019"/>
    <s v="Mobile"/>
    <s v="red"/>
    <x v="2"/>
  </r>
  <r>
    <s v="ABC Advertiser"/>
    <n v="189040"/>
    <s v="ABC Advertiser:!728x90:!MOBILE:!:!MD-MD:!119400351"/>
    <n v="119400351"/>
    <d v="2015-07-10T00:00:00"/>
    <n v="568"/>
    <n v="6"/>
    <n v="2.84"/>
    <n v="0.47333333333333333"/>
    <n v="1.056338028169014"/>
    <s v="Tablet"/>
    <s v="Blue"/>
    <x v="2"/>
  </r>
  <r>
    <s v="ABC Advertiser"/>
    <n v="189041"/>
    <s v="ABC Advertiser:!728x90:!MOBILETAB:!jfh92jff:!RM:!119400377"/>
    <n v="119400377"/>
    <d v="2015-07-10T00:00:00"/>
    <n v="462"/>
    <n v="3"/>
    <n v="2.31"/>
    <n v="0.77"/>
    <n v="0.64935064935064934"/>
    <s v="Tablet"/>
    <s v="Blue"/>
    <x v="2"/>
  </r>
  <r>
    <s v="ABC Advertiser"/>
    <n v="189038"/>
    <s v="ABC Advertiser:!300x250:!MOBILE:!:!MD-MD:!119400349"/>
    <n v="119400349"/>
    <d v="2015-07-11T00:00:00"/>
    <n v="237"/>
    <n v="4"/>
    <n v="1.1850000000000001"/>
    <n v="0.29625000000000001"/>
    <n v="1.6877637130801686"/>
    <s v="Mobile"/>
    <s v="red"/>
    <x v="3"/>
  </r>
  <r>
    <s v="ABC Advertiser"/>
    <n v="189039"/>
    <s v="ABC Advertiser:!320x50:!MOBILE:!:!MD-MD:!119400350"/>
    <n v="119400350"/>
    <d v="2015-07-11T00:00:00"/>
    <n v="10108"/>
    <n v="122"/>
    <n v="50.540000000000006"/>
    <n v="0.41426229508196727"/>
    <n v="1.2069647803719825"/>
    <s v="Mobile"/>
    <s v="red"/>
    <x v="3"/>
  </r>
  <r>
    <s v="ABC Advertiser"/>
    <n v="189040"/>
    <s v="ABC Advertiser:!728x90:!MOBILE:!:!MD-MD:!119400351"/>
    <n v="119400351"/>
    <d v="2015-07-11T00:00:00"/>
    <n v="524"/>
    <n v="11"/>
    <n v="2.62"/>
    <n v="0.23818181818181819"/>
    <n v="2.0992366412213741"/>
    <s v="Tablet"/>
    <s v="Blue"/>
    <x v="3"/>
  </r>
  <r>
    <s v="ABC Advertiser"/>
    <n v="189041"/>
    <s v="ABC Advertiser:!728x90:!MOBILETAB:!jfh92jff:!RM:!119400377"/>
    <n v="119400377"/>
    <d v="2015-07-11T00:00:00"/>
    <n v="97"/>
    <n v="3"/>
    <n v="0.48499999999999999"/>
    <n v="0.16166666666666665"/>
    <n v="3.0927835051546393"/>
    <s v="Tablet"/>
    <s v="Blue"/>
    <x v="3"/>
  </r>
  <r>
    <s v="ABC Advertiser"/>
    <n v="189041"/>
    <s v="ABC Advertiser:!728x90:!MOBILETAB:!jfh92jff:!RM:!119400377_1936"/>
    <s v="119400377_1936"/>
    <d v="2015-07-11T00:00:00"/>
    <n v="64687"/>
    <n v="625"/>
    <n v="323.435"/>
    <n v="0.51749599999999996"/>
    <n v="0.96619104302255476"/>
    <s v="Tablet"/>
    <s v="Blue"/>
    <x v="3"/>
  </r>
  <r>
    <s v="ABC Advertiser"/>
    <n v="189038"/>
    <s v="ABC Advertiser:!300x250:!MOBILE:!:!MD-MD:!119400349"/>
    <n v="119400349"/>
    <d v="2015-07-12T00:00:00"/>
    <n v="377"/>
    <n v="3"/>
    <n v="1.885"/>
    <n v="0.6283333333333333"/>
    <n v="0.79575596816976124"/>
    <s v="Mobile"/>
    <s v="red"/>
    <x v="4"/>
  </r>
  <r>
    <s v="ABC Advertiser"/>
    <n v="189039"/>
    <s v="ABC Advertiser:!320x50:!MOBILE:!:!MD-MD:!119400350"/>
    <n v="119400350"/>
    <d v="2015-07-12T00:00:00"/>
    <n v="9913"/>
    <n v="128"/>
    <n v="49.564999999999998"/>
    <n v="0.38722656249999998"/>
    <n v="1.2912337334812871"/>
    <s v="Mobile"/>
    <s v="red"/>
    <x v="4"/>
  </r>
  <r>
    <s v="ABC Advertiser"/>
    <n v="189040"/>
    <s v="ABC Advertiser:!728x90:!MOBILE:!:!MD-MD:!119400351"/>
    <n v="119400351"/>
    <d v="2015-07-12T00:00:00"/>
    <n v="575"/>
    <n v="14"/>
    <n v="2.875"/>
    <n v="0.20535714285714285"/>
    <n v="2.4347826086956523"/>
    <s v="Tablet"/>
    <s v="Blue"/>
    <x v="4"/>
  </r>
  <r>
    <s v="ABC Advertiser"/>
    <n v="189041"/>
    <s v="ABC Advertiser:!728x90:!MOBILETAB:!jfh92jff:!RM:!119400377"/>
    <n v="119400377"/>
    <d v="2015-07-12T00:00:00"/>
    <n v="99"/>
    <n v="0"/>
    <n v="0.495"/>
    <s v=""/>
    <n v="0"/>
    <s v="Tablet"/>
    <s v="Blue"/>
    <x v="4"/>
  </r>
  <r>
    <s v="ABC Advertiser"/>
    <n v="189041"/>
    <s v="ABC Advertiser:!728x90:!MOBILETAB:!jfh92jff:!RM:!119400377_1936"/>
    <s v="119400377_1936"/>
    <d v="2015-07-12T00:00:00"/>
    <n v="75162"/>
    <n v="623"/>
    <n v="375.81000000000006"/>
    <n v="0.60322632423756029"/>
    <n v="0.82887629387190331"/>
    <s v="Tablet"/>
    <s v="Blue"/>
    <x v="4"/>
  </r>
  <r>
    <s v="ABC Advertiser"/>
    <n v="189038"/>
    <s v="ABC Advertiser:!300x250:!MOBILE:!:!MD-MD:!119400349"/>
    <n v="119400349"/>
    <d v="2015-07-13T00:00:00"/>
    <n v="406"/>
    <n v="5"/>
    <n v="2.0300000000000002"/>
    <n v="0.40600000000000003"/>
    <n v="1.2315270935960592"/>
    <s v="Mobile"/>
    <s v="red"/>
    <x v="5"/>
  </r>
  <r>
    <s v="ABC Advertiser"/>
    <n v="189039"/>
    <s v="ABC Advertiser:!320x50:!MOBILE:!:!MD-MD:!119400350"/>
    <n v="119400350"/>
    <d v="2015-07-13T00:00:00"/>
    <n v="9827"/>
    <n v="101"/>
    <n v="49.134999999999998"/>
    <n v="0.48648514851485147"/>
    <n v="1.0277806044571081"/>
    <s v="Mobile"/>
    <s v="red"/>
    <x v="5"/>
  </r>
  <r>
    <s v="ABC Advertiser"/>
    <n v="189040"/>
    <s v="ABC Advertiser:!728x90:!MOBILE:!:!MD-MD:!119400351"/>
    <n v="119400351"/>
    <d v="2015-07-13T00:00:00"/>
    <n v="631"/>
    <n v="7"/>
    <n v="3.1550000000000002"/>
    <n v="0.45071428571428573"/>
    <n v="1.1093502377179081"/>
    <s v="Tablet"/>
    <s v="Blue"/>
    <x v="5"/>
  </r>
  <r>
    <s v="ABC Advertiser"/>
    <n v="189041"/>
    <s v="ABC Advertiser:!728x90:!MOBILETAB:!jfh92jff:!RM:!119400377"/>
    <n v="119400377"/>
    <d v="2015-07-13T00:00:00"/>
    <n v="49492"/>
    <n v="596"/>
    <n v="247.45999999999998"/>
    <n v="0.41520134228187916"/>
    <n v="1.2042350278832943"/>
    <s v="Tablet"/>
    <s v="Blue"/>
    <x v="5"/>
  </r>
  <r>
    <s v="ABC Advertiser"/>
    <n v="189041"/>
    <s v="ABC Advertiser:!728x90:!MOBILETAB:!jfh92jff:!RM:!119400377_1936"/>
    <s v="119400377_1936"/>
    <d v="2015-07-13T00:00:00"/>
    <n v="79871"/>
    <n v="651"/>
    <n v="399.35499999999996"/>
    <n v="0.61344854070660515"/>
    <n v="0.81506429116951074"/>
    <s v="Tablet"/>
    <s v="Blue"/>
    <x v="5"/>
  </r>
  <r>
    <s v="ABC Advertiser"/>
    <n v="189038"/>
    <s v="ABC Advertiser:!300x250:!MOBILE:!:!MD-MD:!119400349"/>
    <n v="119400349"/>
    <d v="2015-07-14T00:00:00"/>
    <n v="254"/>
    <n v="4"/>
    <n v="1.27"/>
    <n v="0.3175"/>
    <n v="1.5748031496062991"/>
    <s v="Mobile"/>
    <s v="red"/>
    <x v="6"/>
  </r>
  <r>
    <s v="ABC Advertiser"/>
    <n v="189039"/>
    <s v="ABC Advertiser:!320x50:!MOBILE:!:!MD-MD:!119400350"/>
    <n v="119400350"/>
    <d v="2015-07-14T00:00:00"/>
    <n v="9632"/>
    <n v="109"/>
    <n v="48.16"/>
    <n v="0.44183486238532105"/>
    <n v="1.1316445182724253"/>
    <s v="Mobile"/>
    <s v="red"/>
    <x v="6"/>
  </r>
  <r>
    <s v="ABC Advertiser"/>
    <n v="189040"/>
    <s v="ABC Advertiser:!728x90:!MOBILE:!:!MD-MD:!119400351"/>
    <n v="119400351"/>
    <d v="2015-07-14T00:00:00"/>
    <n v="938"/>
    <n v="11"/>
    <n v="4.6899999999999995"/>
    <n v="0.42636363636363633"/>
    <n v="1.1727078891257996"/>
    <s v="Tablet"/>
    <s v="Blue"/>
    <x v="6"/>
  </r>
  <r>
    <s v="ABC Advertiser"/>
    <n v="189041"/>
    <s v="ABC Advertiser:!728x90:!MOBILETAB:!jfh92jff:!RM:!119400377"/>
    <n v="119400377"/>
    <d v="2015-07-14T00:00:00"/>
    <n v="95596"/>
    <n v="1055"/>
    <n v="477.98"/>
    <n v="0.45306161137440759"/>
    <n v="1.1036026611992134"/>
    <s v="Tablet"/>
    <s v="Blue"/>
    <x v="6"/>
  </r>
  <r>
    <s v="ABC Advertiser"/>
    <n v="189041"/>
    <s v="ABC Advertiser:!728x90:!MOBILETAB:!jfh92jff:!RM:!119400377_1936"/>
    <s v="119400377_1936"/>
    <d v="2015-07-14T00:00:00"/>
    <n v="54063"/>
    <n v="657"/>
    <n v="270.315"/>
    <n v="0.41143835616438357"/>
    <n v="1.2152488763109706"/>
    <s v="Tablet"/>
    <s v="Blue"/>
    <x v="6"/>
  </r>
  <r>
    <s v="ABC Advertiser"/>
    <n v="189038"/>
    <s v="ABC Advertiser:!300x250:!MOBILE:!:!MD-MD:!119400349"/>
    <n v="119400349"/>
    <d v="2015-07-15T00:00:00"/>
    <n v="300"/>
    <n v="1"/>
    <n v="1.5"/>
    <n v="1.5"/>
    <n v="0.33333333333333337"/>
    <s v="Mobile"/>
    <s v="red"/>
    <x v="0"/>
  </r>
  <r>
    <s v="ABC Advertiser"/>
    <n v="189039"/>
    <s v="ABC Advertiser:!320x50:!MOBILE:!:!MD-MD:!119400350"/>
    <n v="119400350"/>
    <d v="2015-07-15T00:00:00"/>
    <n v="10956"/>
    <n v="94"/>
    <n v="54.78"/>
    <n v="0.58276595744680848"/>
    <n v="0.85797736400146041"/>
    <s v="Mobile"/>
    <s v="red"/>
    <x v="0"/>
  </r>
  <r>
    <s v="ABC Advertiser"/>
    <n v="189040"/>
    <s v="ABC Advertiser:!728x90:!MOBILE:!:!MD-MD:!119400351"/>
    <n v="119400351"/>
    <d v="2015-07-15T00:00:00"/>
    <n v="750"/>
    <n v="18"/>
    <n v="3.75"/>
    <n v="0.20833333333333334"/>
    <n v="2.4"/>
    <s v="Tablet"/>
    <s v="Blue"/>
    <x v="0"/>
  </r>
  <r>
    <s v="ABC Advertiser"/>
    <n v="189041"/>
    <s v="ABC Advertiser:!728x90:!MOBILETAB:!jfh92jff:!RM:!119400377"/>
    <n v="119400377"/>
    <d v="2015-07-15T00:00:00"/>
    <n v="96000"/>
    <n v="1064"/>
    <n v="480"/>
    <n v="0.45112781954887216"/>
    <n v="1.1083333333333334"/>
    <s v="Tablet"/>
    <s v="Blue"/>
    <x v="0"/>
  </r>
  <r>
    <s v="ABC Advertiser"/>
    <n v="189038"/>
    <s v="ABC Advertiser:!300x250:!MOBILE:!:!MD-MD:!119400349"/>
    <n v="119400349"/>
    <d v="2015-07-16T00:00:00"/>
    <n v="181"/>
    <n v="0"/>
    <n v="0.90500000000000003"/>
    <s v=""/>
    <n v="0"/>
    <s v="Mobile"/>
    <s v="red"/>
    <x v="1"/>
  </r>
  <r>
    <s v="ABC Advertiser"/>
    <n v="189039"/>
    <s v="ABC Advertiser:!320x50:!MOBILE:!:!MD-MD:!119400350"/>
    <n v="119400350"/>
    <d v="2015-07-16T00:00:00"/>
    <n v="11389"/>
    <n v="121"/>
    <n v="56.944999999999993"/>
    <n v="0.47061983471074376"/>
    <n v="1.0624286592325929"/>
    <s v="Mobile"/>
    <s v="red"/>
    <x v="1"/>
  </r>
  <r>
    <s v="ABC Advertiser"/>
    <n v="189040"/>
    <s v="ABC Advertiser:!728x90:!MOBILE:!:!MD-MD:!119400351"/>
    <n v="119400351"/>
    <d v="2015-07-16T00:00:00"/>
    <n v="464"/>
    <n v="8"/>
    <n v="2.3200000000000003"/>
    <n v="0.29000000000000004"/>
    <n v="1.7241379310344827"/>
    <s v="Tablet"/>
    <s v="Blue"/>
    <x v="1"/>
  </r>
  <r>
    <s v="ABC Advertiser"/>
    <n v="189041"/>
    <s v="ABC Advertiser:!728x90:!MOBILETAB:!jfh92jff:!RM:!119400377"/>
    <n v="119400377"/>
    <d v="2015-07-16T00:00:00"/>
    <n v="96012"/>
    <n v="1035"/>
    <n v="480.06"/>
    <n v="0.46382608695652172"/>
    <n v="1.0779902512185977"/>
    <s v="Tablet"/>
    <s v="Blue"/>
    <x v="1"/>
  </r>
  <r>
    <s v="ABC Advertiser"/>
    <n v="189038"/>
    <s v="ABC Advertiser:!300x250:!MOBILE:!:!MD-MD:!119400349"/>
    <n v="119400349"/>
    <d v="2015-07-17T00:00:00"/>
    <n v="119"/>
    <n v="2"/>
    <n v="0.59499999999999997"/>
    <n v="0.29749999999999999"/>
    <n v="1.680672268907563"/>
    <s v="Mobile"/>
    <s v="red"/>
    <x v="2"/>
  </r>
  <r>
    <s v="ABC Advertiser"/>
    <n v="189039"/>
    <s v="ABC Advertiser:!320x50:!MOBILE:!:!MD-MD:!119400350"/>
    <n v="119400350"/>
    <d v="2015-07-17T00:00:00"/>
    <n v="11509"/>
    <n v="167"/>
    <n v="57.545000000000002"/>
    <n v="0.34458083832335329"/>
    <n v="1.4510383178382136"/>
    <s v="Mobile"/>
    <s v="red"/>
    <x v="2"/>
  </r>
  <r>
    <s v="ABC Advertiser"/>
    <n v="189040"/>
    <s v="ABC Advertiser:!728x90:!MOBILE:!:!MD-MD:!119400351"/>
    <n v="119400351"/>
    <d v="2015-07-17T00:00:00"/>
    <n v="362"/>
    <n v="3"/>
    <n v="1.81"/>
    <n v="0.60333333333333339"/>
    <n v="0.82872928176795579"/>
    <s v="Tablet"/>
    <s v="Blue"/>
    <x v="2"/>
  </r>
  <r>
    <s v="ABC Advertiser"/>
    <n v="189041"/>
    <s v="ABC Advertiser:!728x90:!MOBILETAB:!jfh92jff:!RM:!119400377"/>
    <n v="119400377"/>
    <d v="2015-07-17T00:00:00"/>
    <n v="96031"/>
    <n v="1101"/>
    <n v="480.15500000000003"/>
    <n v="0.43610808356039965"/>
    <n v="1.1465047744999011"/>
    <s v="Tablet"/>
    <s v="Blue"/>
    <x v="2"/>
  </r>
  <r>
    <s v="ABC Advertiser"/>
    <n v="189038"/>
    <s v="ABC Advertiser:!300x250:!MOBILE:!:!MD-MD:!119400349"/>
    <n v="119400349"/>
    <d v="2015-07-18T00:00:00"/>
    <n v="79"/>
    <n v="0"/>
    <n v="0.39500000000000002"/>
    <s v=""/>
    <n v="0"/>
    <s v="Mobile"/>
    <s v="red"/>
    <x v="3"/>
  </r>
  <r>
    <s v="ABC Advertiser"/>
    <n v="189039"/>
    <s v="ABC Advertiser:!320x50:!MOBILE:!:!MD-MD:!119400350"/>
    <n v="119400350"/>
    <d v="2015-07-18T00:00:00"/>
    <n v="11545"/>
    <n v="212"/>
    <n v="57.725000000000001"/>
    <n v="0.27228773584905663"/>
    <n v="1.8362927674317888"/>
    <s v="Mobile"/>
    <s v="red"/>
    <x v="3"/>
  </r>
  <r>
    <s v="ABC Advertiser"/>
    <n v="189040"/>
    <s v="ABC Advertiser:!728x90:!MOBILE:!:!MD-MD:!119400351"/>
    <n v="119400351"/>
    <d v="2015-07-18T00:00:00"/>
    <n v="372"/>
    <n v="8"/>
    <n v="1.8599999999999999"/>
    <n v="0.23249999999999998"/>
    <n v="2.1505376344086025"/>
    <s v="Tablet"/>
    <s v="Blue"/>
    <x v="3"/>
  </r>
  <r>
    <s v="ABC Advertiser"/>
    <n v="189041"/>
    <s v="ABC Advertiser:!728x90:!MOBILETAB:!jfh92jff:!RM:!119400377"/>
    <n v="119400377"/>
    <d v="2015-07-18T00:00:00"/>
    <n v="95981"/>
    <n v="1105"/>
    <n v="479.90499999999997"/>
    <n v="0.43430316742081443"/>
    <n v="1.1512695220929143"/>
    <s v="Tablet"/>
    <s v="Blue"/>
    <x v="3"/>
  </r>
  <r>
    <s v="ABC Advertiser"/>
    <n v="189038"/>
    <s v="ABC Advertiser:!300x250:!MOBILE:!:!MD-MD:!119400349"/>
    <n v="119400349"/>
    <d v="2015-07-19T00:00:00"/>
    <n v="103"/>
    <n v="2"/>
    <n v="0.51500000000000001"/>
    <n v="0.25750000000000001"/>
    <n v="1.9417475728155338"/>
    <s v="Mobile"/>
    <s v="red"/>
    <x v="4"/>
  </r>
  <r>
    <s v="ABC Advertiser"/>
    <n v="189039"/>
    <s v="ABC Advertiser:!320x50:!MOBILE:!:!MD-MD:!119400350"/>
    <n v="119400350"/>
    <d v="2015-07-19T00:00:00"/>
    <n v="11371"/>
    <n v="219"/>
    <n v="56.855000000000004"/>
    <n v="0.25961187214611875"/>
    <n v="1.9259519831149416"/>
    <s v="Mobile"/>
    <s v="red"/>
    <x v="4"/>
  </r>
  <r>
    <s v="ABC Advertiser"/>
    <n v="189040"/>
    <s v="ABC Advertiser:!728x90:!MOBILE:!:!MD-MD:!119400351"/>
    <n v="119400351"/>
    <d v="2015-07-19T00:00:00"/>
    <n v="513"/>
    <n v="10"/>
    <n v="2.5649999999999999"/>
    <n v="0.25650000000000001"/>
    <n v="1.9493177387914229"/>
    <s v="Tablet"/>
    <s v="Blue"/>
    <x v="4"/>
  </r>
  <r>
    <s v="ABC Advertiser"/>
    <n v="189041"/>
    <s v="ABC Advertiser:!728x90:!MOBILETAB:!jfh92jff:!RM:!119400377"/>
    <n v="119400377"/>
    <d v="2015-07-19T00:00:00"/>
    <n v="95911"/>
    <n v="1173"/>
    <n v="479.55500000000001"/>
    <n v="0.40882779198635977"/>
    <n v="1.2230088311038358"/>
    <s v="Tablet"/>
    <s v="Blue"/>
    <x v="4"/>
  </r>
  <r>
    <s v="ABC Advertiser"/>
    <n v="189038"/>
    <s v="ABC Advertiser:!300x250:!MOBILE:!:!MD-MD:!119400349"/>
    <n v="119400349"/>
    <d v="2015-07-20T00:00:00"/>
    <n v="968"/>
    <n v="7"/>
    <n v="4.84"/>
    <n v="0.69142857142857139"/>
    <n v="0.72314049586776863"/>
    <s v="Mobile"/>
    <s v="red"/>
    <x v="5"/>
  </r>
  <r>
    <s v="ABC Advertiser"/>
    <n v="189039"/>
    <s v="ABC Advertiser:!320x50:!MOBILE:!:!MD-MD:!119400350"/>
    <n v="119400350"/>
    <d v="2015-07-20T00:00:00"/>
    <n v="10740"/>
    <n v="141"/>
    <n v="53.7"/>
    <n v="0.38085106382978723"/>
    <n v="1.3128491620111733"/>
    <s v="Mobile"/>
    <s v="red"/>
    <x v="5"/>
  </r>
  <r>
    <s v="ABC Advertiser"/>
    <n v="189040"/>
    <s v="ABC Advertiser:!728x90:!MOBILE:!:!MD-MD:!119400351"/>
    <n v="119400351"/>
    <d v="2015-07-20T00:00:00"/>
    <n v="279"/>
    <n v="6"/>
    <n v="1.395"/>
    <n v="0.23250000000000001"/>
    <n v="2.1505376344086025"/>
    <s v="Tablet"/>
    <s v="Blue"/>
    <x v="5"/>
  </r>
  <r>
    <s v="ABC Advertiser"/>
    <n v="189041"/>
    <s v="ABC Advertiser:!728x90:!MOBILETAB:!jfh92jff:!RM:!119400377"/>
    <n v="119400377"/>
    <d v="2015-07-20T00:00:00"/>
    <n v="95999"/>
    <n v="1145"/>
    <n v="479.995"/>
    <n v="0.41920960698689957"/>
    <n v="1.1927207575078906"/>
    <s v="Tablet"/>
    <s v="Blue"/>
    <x v="5"/>
  </r>
  <r>
    <s v="ABC Advertiser"/>
    <n v="189038"/>
    <s v="ABC Advertiser:!300x250:!MOBILE:!:!MD-MD:!119400349"/>
    <n v="119400349"/>
    <d v="2015-07-21T00:00:00"/>
    <n v="1390"/>
    <n v="9"/>
    <n v="6.9499999999999993"/>
    <n v="0.77222222222222214"/>
    <n v="0.64748201438848918"/>
    <s v="Mobile"/>
    <s v="red"/>
    <x v="6"/>
  </r>
  <r>
    <s v="ABC Advertiser"/>
    <n v="189039"/>
    <s v="ABC Advertiser:!320x50:!MOBILE:!:!MD-MD:!119400350"/>
    <n v="119400350"/>
    <d v="2015-07-21T00:00:00"/>
    <n v="10323"/>
    <n v="106"/>
    <n v="51.615000000000002"/>
    <n v="0.48693396226415098"/>
    <n v="1.026833284897801"/>
    <s v="Mobile"/>
    <s v="red"/>
    <x v="6"/>
  </r>
  <r>
    <s v="ABC Advertiser"/>
    <n v="189040"/>
    <s v="ABC Advertiser:!728x90:!MOBILE:!:!MD-MD:!119400351"/>
    <n v="119400351"/>
    <d v="2015-07-21T00:00:00"/>
    <n v="279"/>
    <n v="5"/>
    <n v="1.395"/>
    <n v="0.27900000000000003"/>
    <n v="1.7921146953405016"/>
    <s v="Tablet"/>
    <s v="Blue"/>
    <x v="6"/>
  </r>
  <r>
    <s v="ABC Advertiser"/>
    <n v="189041"/>
    <s v="ABC Advertiser:!728x90:!MOBILETAB:!jfh92jff:!RM:!119400377"/>
    <n v="119400377"/>
    <d v="2015-07-21T00:00:00"/>
    <n v="95916"/>
    <n v="1115"/>
    <n v="479.58"/>
    <n v="0.43011659192825108"/>
    <n v="1.1624754993953041"/>
    <s v="Tablet"/>
    <s v="Blue"/>
    <x v="6"/>
  </r>
  <r>
    <s v="ABC Advertiser"/>
    <n v="189038"/>
    <s v="ABC Advertiser:!300x250:!MOBILE:!:!MD-MD:!119400349"/>
    <n v="119400349"/>
    <d v="2015-07-22T00:00:00"/>
    <n v="1115"/>
    <n v="6"/>
    <n v="5.5750000000000002"/>
    <n v="0.9291666666666667"/>
    <n v="0.53811659192825112"/>
    <s v="Mobile"/>
    <s v="red"/>
    <x v="0"/>
  </r>
  <r>
    <s v="ABC Advertiser"/>
    <n v="189039"/>
    <s v="ABC Advertiser:!320x50:!MOBILE:!:!MD-MD:!119400350"/>
    <n v="119400350"/>
    <d v="2015-07-22T00:00:00"/>
    <n v="10580"/>
    <n v="108"/>
    <n v="52.9"/>
    <n v="0.48981481481481481"/>
    <n v="1.0207939508506616"/>
    <s v="Mobile"/>
    <s v="red"/>
    <x v="0"/>
  </r>
  <r>
    <s v="ABC Advertiser"/>
    <n v="189040"/>
    <s v="ABC Advertiser:!728x90:!MOBILE:!:!MD-MD:!119400351"/>
    <n v="119400351"/>
    <d v="2015-07-22T00:00:00"/>
    <n v="307"/>
    <n v="1"/>
    <n v="1.5349999999999999"/>
    <n v="1.5349999999999999"/>
    <n v="0.32573289902280134"/>
    <s v="Tablet"/>
    <s v="Blue"/>
    <x v="0"/>
  </r>
  <r>
    <s v="ABC Advertiser"/>
    <n v="189041"/>
    <s v="ABC Advertiser:!728x90:!MOBILETAB:!jfh92jff:!RM:!119400377"/>
    <n v="119400377"/>
    <d v="2015-07-22T00:00:00"/>
    <n v="52534"/>
    <n v="614"/>
    <n v="262.67"/>
    <n v="0.42780130293159613"/>
    <n v="1.1687668938211444"/>
    <s v="Tablet"/>
    <s v="Blue"/>
    <x v="0"/>
  </r>
  <r>
    <s v="ABC Advertiser"/>
    <n v="189038"/>
    <s v="ABC Advertiser:!300x250:!MOBILE:!:!MD-MD:!119400349"/>
    <n v="119400349"/>
    <d v="2015-07-23T00:00:00"/>
    <n v="1341"/>
    <n v="17"/>
    <n v="6.7050000000000001"/>
    <n v="0.39441176470588235"/>
    <n v="1.267710663683818"/>
    <s v="Mobile"/>
    <s v="red"/>
    <x v="1"/>
  </r>
  <r>
    <s v="ABC Advertiser"/>
    <n v="189039"/>
    <s v="ABC Advertiser:!320x50:!MOBILE:!:!MD-MD:!119400350"/>
    <n v="119400350"/>
    <d v="2015-07-23T00:00:00"/>
    <n v="10395"/>
    <n v="127"/>
    <n v="51.974999999999994"/>
    <n v="0.40925196850393697"/>
    <n v="1.2217412217412218"/>
    <s v="Mobile"/>
    <s v="red"/>
    <x v="1"/>
  </r>
  <r>
    <s v="ABC Advertiser"/>
    <n v="189040"/>
    <s v="ABC Advertiser:!728x90:!MOBILE:!:!MD-MD:!119400351"/>
    <n v="119400351"/>
    <d v="2015-07-23T00:00:00"/>
    <n v="254"/>
    <n v="5"/>
    <n v="1.27"/>
    <n v="0.254"/>
    <n v="1.9685039370078741"/>
    <s v="Tablet"/>
    <s v="Blue"/>
    <x v="1"/>
  </r>
  <r>
    <s v="ABC Advertiser"/>
    <n v="189041"/>
    <s v="ABC Advertiser:!728x90:!MOBILETAB:!jfh92jff:!RM:!119400377"/>
    <n v="119400377"/>
    <d v="2015-07-23T00:00:00"/>
    <n v="193520"/>
    <n v="1614"/>
    <n v="967.6"/>
    <n v="0.59950433705080541"/>
    <n v="0.8340223232740801"/>
    <s v="Tablet"/>
    <s v="Blue"/>
    <x v="1"/>
  </r>
  <r>
    <s v="ABC Advertiser"/>
    <n v="189038"/>
    <s v="ABC Advertiser:!300x250:!MOBILE:!:!MD-MD:!119400349"/>
    <n v="119400349"/>
    <d v="2015-07-24T00:00:00"/>
    <n v="1486"/>
    <n v="19"/>
    <n v="7.43"/>
    <n v="0.39105263157894737"/>
    <n v="1.2786002691790039"/>
    <s v="Mobile"/>
    <s v="red"/>
    <x v="2"/>
  </r>
  <r>
    <s v="ABC Advertiser"/>
    <n v="189039"/>
    <s v="ABC Advertiser:!320x50:!MOBILE:!:!MD-MD:!119400350"/>
    <n v="119400350"/>
    <d v="2015-07-24T00:00:00"/>
    <n v="10696"/>
    <n v="126"/>
    <n v="53.48"/>
    <n v="0.4244444444444444"/>
    <n v="1.1780104712041886"/>
    <s v="Mobile"/>
    <s v="red"/>
    <x v="2"/>
  </r>
  <r>
    <s v="ABC Advertiser"/>
    <n v="189040"/>
    <s v="ABC Advertiser:!728x90:!MOBILE:!:!MD-MD:!119400351"/>
    <n v="119400351"/>
    <d v="2015-07-24T00:00:00"/>
    <n v="316"/>
    <n v="3"/>
    <n v="1.58"/>
    <n v="0.52666666666666673"/>
    <n v="0.949367088607595"/>
    <s v="Tablet"/>
    <s v="Blue"/>
    <x v="2"/>
  </r>
  <r>
    <s v="ABC Advertiser"/>
    <n v="189041"/>
    <s v="ABC Advertiser:!728x90:!MOBILETAB:!jfh92jff:!RM:!119400377"/>
    <n v="119400377"/>
    <d v="2015-07-24T00:00:00"/>
    <n v="214502"/>
    <n v="1720"/>
    <n v="1072.51"/>
    <n v="0.62355232558139539"/>
    <n v="0.80185732533962395"/>
    <s v="Tablet"/>
    <s v="Blue"/>
    <x v="2"/>
  </r>
  <r>
    <s v="ABC Advertiser"/>
    <n v="189038"/>
    <s v="ABC Advertiser:!300x250:!MOBILE:!:!MD-MD:!119400349"/>
    <n v="119400349"/>
    <d v="2015-07-25T00:00:00"/>
    <n v="1145"/>
    <n v="4"/>
    <n v="5.7249999999999996"/>
    <n v="1.4312499999999999"/>
    <n v="0.34934497816593885"/>
    <s v="Mobile"/>
    <s v="red"/>
    <x v="3"/>
  </r>
  <r>
    <s v="ABC Advertiser"/>
    <n v="189039"/>
    <s v="ABC Advertiser:!320x50:!MOBILE:!:!MD-MD:!119400350"/>
    <n v="119400350"/>
    <d v="2015-07-25T00:00:00"/>
    <n v="10547"/>
    <n v="80"/>
    <n v="52.734999999999999"/>
    <n v="0.65918750000000004"/>
    <n v="0.75850952877595523"/>
    <s v="Mobile"/>
    <s v="red"/>
    <x v="3"/>
  </r>
  <r>
    <s v="ABC Advertiser"/>
    <n v="189040"/>
    <s v="ABC Advertiser:!728x90:!MOBILE:!:!MD-MD:!119400351"/>
    <n v="119400351"/>
    <d v="2015-07-25T00:00:00"/>
    <n v="295"/>
    <n v="1"/>
    <n v="1.4749999999999999"/>
    <n v="1.4749999999999999"/>
    <n v="0.33898305084745761"/>
    <s v="Tablet"/>
    <s v="Blue"/>
    <x v="3"/>
  </r>
  <r>
    <s v="ABC Advertiser"/>
    <n v="189041"/>
    <s v="ABC Advertiser:!728x90:!MOBILETAB:!jfh92jff:!RM:!119400377"/>
    <n v="119400377"/>
    <d v="2015-07-25T00:00:00"/>
    <n v="197923"/>
    <n v="1403"/>
    <n v="989.61500000000001"/>
    <n v="0.70535637918745542"/>
    <n v="0.70886152695745319"/>
    <s v="Tablet"/>
    <s v="Blue"/>
    <x v="3"/>
  </r>
  <r>
    <s v="ABC Advertiser"/>
    <n v="189038"/>
    <s v="ABC Advertiser:!300x250:!MOBILE:!:!MD-MD:!119400349"/>
    <n v="119400349"/>
    <d v="2015-07-26T00:00:00"/>
    <n v="1302"/>
    <n v="4"/>
    <n v="6.51"/>
    <n v="1.6274999999999999"/>
    <n v="0.30721966205837176"/>
    <s v="Mobile"/>
    <s v="red"/>
    <x v="4"/>
  </r>
  <r>
    <s v="ABC Advertiser"/>
    <n v="189039"/>
    <s v="ABC Advertiser:!320x50:!MOBILE:!:!MD-MD:!119400350"/>
    <n v="119400350"/>
    <d v="2015-07-26T00:00:00"/>
    <n v="10369"/>
    <n v="95"/>
    <n v="51.844999999999999"/>
    <n v="0.54573684210526319"/>
    <n v="0.91619249686565718"/>
    <s v="Mobile"/>
    <s v="red"/>
    <x v="4"/>
  </r>
  <r>
    <s v="ABC Advertiser"/>
    <n v="189040"/>
    <s v="ABC Advertiser:!728x90:!MOBILE:!:!MD-MD:!119400351"/>
    <n v="119400351"/>
    <d v="2015-07-26T00:00:00"/>
    <n v="327"/>
    <n v="3"/>
    <n v="1.635"/>
    <n v="0.54500000000000004"/>
    <n v="0.91743119266055051"/>
    <s v="Tablet"/>
    <s v="Blue"/>
    <x v="4"/>
  </r>
  <r>
    <s v="ABC Advertiser"/>
    <n v="189041"/>
    <s v="ABC Advertiser:!728x90:!MOBILETAB:!jfh92jff:!RM:!119400377"/>
    <n v="119400377"/>
    <d v="2015-07-26T00:00:00"/>
    <n v="209439"/>
    <n v="1554"/>
    <n v="1047.1949999999999"/>
    <n v="0.67387065637065635"/>
    <n v="0.74198215232120091"/>
    <s v="Tablet"/>
    <s v="Blue"/>
    <x v="4"/>
  </r>
  <r>
    <s v="ABC Advertiser"/>
    <n v="189038"/>
    <s v="ABC Advertiser:!300x250:!MOBILE:!:!MD-MD:!119400349"/>
    <n v="119400349"/>
    <d v="2015-07-27T00:00:00"/>
    <n v="1097"/>
    <n v="8"/>
    <n v="5.4849999999999994"/>
    <n v="0.68562499999999993"/>
    <n v="0.72926162260711025"/>
    <s v="Mobile"/>
    <s v="red"/>
    <x v="5"/>
  </r>
  <r>
    <s v="ABC Advertiser"/>
    <n v="189039"/>
    <s v="ABC Advertiser:!320x50:!MOBILE:!:!MD-MD:!119400350"/>
    <n v="119400350"/>
    <d v="2015-07-27T00:00:00"/>
    <n v="10677"/>
    <n v="89"/>
    <n v="53.384999999999998"/>
    <n v="0.59983146067415727"/>
    <n v="0.83356748150229465"/>
    <s v="Mobile"/>
    <s v="red"/>
    <x v="5"/>
  </r>
  <r>
    <s v="ABC Advertiser"/>
    <n v="189040"/>
    <s v="ABC Advertiser:!728x90:!MOBILE:!:!MD-MD:!119400351"/>
    <n v="119400351"/>
    <d v="2015-07-27T00:00:00"/>
    <n v="220"/>
    <n v="5"/>
    <n v="1.1000000000000001"/>
    <n v="0.22000000000000003"/>
    <n v="2.2727272727272729"/>
    <s v="Tablet"/>
    <s v="Blue"/>
    <x v="5"/>
  </r>
  <r>
    <s v="ABC Advertiser"/>
    <n v="189041"/>
    <s v="ABC Advertiser:!728x90:!MOBILETAB:!jfh92jff:!RM:!119400377"/>
    <n v="119400377"/>
    <d v="2015-07-27T00:00:00"/>
    <n v="204658"/>
    <n v="1341"/>
    <n v="1023.29"/>
    <n v="0.76307979120059655"/>
    <n v="0.6552394726812536"/>
    <s v="Tablet"/>
    <s v="Blue"/>
    <x v="5"/>
  </r>
  <r>
    <s v="ABC Advertiser"/>
    <n v="189038"/>
    <s v="ABC Advertiser:!300x250:!MOBILE:!:!MD-MD:!119400349"/>
    <n v="119400349"/>
    <d v="2015-07-28T00:00:00"/>
    <n v="971"/>
    <n v="3"/>
    <n v="4.8549999999999995"/>
    <n v="1.6183333333333332"/>
    <n v="0.30895983522142123"/>
    <s v="Mobile"/>
    <s v="red"/>
    <x v="6"/>
  </r>
  <r>
    <s v="ABC Advertiser"/>
    <n v="189039"/>
    <s v="ABC Advertiser:!320x50:!MOBILE:!:!MD-MD:!119400350"/>
    <n v="119400350"/>
    <d v="2015-07-28T00:00:00"/>
    <n v="11648"/>
    <n v="77"/>
    <n v="58.239999999999995"/>
    <n v="0.75636363636363635"/>
    <n v="0.66105769230769229"/>
    <s v="Mobile"/>
    <s v="red"/>
    <x v="6"/>
  </r>
  <r>
    <s v="ABC Advertiser"/>
    <n v="189040"/>
    <s v="ABC Advertiser:!728x90:!MOBILE:!:!MD-MD:!119400351"/>
    <n v="119400351"/>
    <d v="2015-07-28T00:00:00"/>
    <n v="204"/>
    <n v="3"/>
    <n v="1.02"/>
    <n v="0.34"/>
    <n v="1.4705882352941175"/>
    <s v="Tablet"/>
    <s v="Blue"/>
    <x v="6"/>
  </r>
  <r>
    <s v="ABC Advertiser"/>
    <n v="189041"/>
    <s v="ABC Advertiser:!728x90:!MOBILETAB:!jfh92jff:!RM:!119400377"/>
    <n v="119400377"/>
    <d v="2015-07-28T00:00:00"/>
    <n v="224769"/>
    <n v="973"/>
    <n v="1123.845"/>
    <n v="1.1550308324768757"/>
    <n v="0.43288887702485668"/>
    <s v="Tablet"/>
    <s v="Blue"/>
    <x v="6"/>
  </r>
  <r>
    <s v="ABC Advertiser"/>
    <n v="189038"/>
    <s v="ABC Advertiser:!300x250:!MOBILE:!:!MD-MD:!119400349"/>
    <n v="119400349"/>
    <d v="2015-07-29T00:00:00"/>
    <n v="925"/>
    <n v="4"/>
    <n v="4.625"/>
    <n v="1.15625"/>
    <n v="0.43243243243243246"/>
    <s v="Mobile"/>
    <s v="red"/>
    <x v="0"/>
  </r>
  <r>
    <s v="ABC Advertiser"/>
    <n v="189039"/>
    <s v="ABC Advertiser:!320x50:!MOBILE:!:!MD-MD:!119400350"/>
    <n v="119400350"/>
    <d v="2015-07-29T00:00:00"/>
    <n v="11131"/>
    <n v="86"/>
    <n v="55.655000000000001"/>
    <n v="0.64715116279069773"/>
    <n v="0.77261701554217954"/>
    <s v="Mobile"/>
    <s v="red"/>
    <x v="0"/>
  </r>
  <r>
    <s v="ABC Advertiser"/>
    <n v="189040"/>
    <s v="ABC Advertiser:!728x90:!MOBILE:!:!MD-MD:!119400351"/>
    <n v="119400351"/>
    <d v="2015-07-29T00:00:00"/>
    <n v="120"/>
    <n v="0"/>
    <n v="0.6"/>
    <s v=""/>
    <n v="0"/>
    <s v="Tablet"/>
    <s v="Blue"/>
    <x v="0"/>
  </r>
  <r>
    <s v="ABC Advertiser"/>
    <n v="189041"/>
    <s v="ABC Advertiser:!728x90:!MOBILETAB:!jfh92jff:!RM:!119400377"/>
    <n v="119400377"/>
    <d v="2015-07-29T00:00:00"/>
    <n v="212422"/>
    <n v="1437"/>
    <n v="1062.1099999999999"/>
    <n v="0.73911621433542096"/>
    <n v="0.67648360339324554"/>
    <s v="Tablet"/>
    <s v="Blue"/>
    <x v="0"/>
  </r>
  <r>
    <s v="ABC Advertiser"/>
    <n v="189038"/>
    <s v="ABC Advertiser:!300x250:!MOBILE:!:!MD-MD:!119400349"/>
    <n v="119400349"/>
    <d v="2015-07-30T00:00:00"/>
    <n v="492"/>
    <n v="1"/>
    <n v="2.46"/>
    <n v="2.46"/>
    <n v="0.20325203252032523"/>
    <s v="Mobile"/>
    <s v="red"/>
    <x v="1"/>
  </r>
  <r>
    <s v="ABC Advertiser"/>
    <n v="189039"/>
    <s v="ABC Advertiser:!320x50:!MOBILE:!:!MD-MD:!119400350"/>
    <n v="119400350"/>
    <d v="2015-07-30T00:00:00"/>
    <n v="11501"/>
    <n v="95"/>
    <n v="57.504999999999995"/>
    <n v="0.60531578947368414"/>
    <n v="0.82601512911920705"/>
    <s v="Mobile"/>
    <s v="red"/>
    <x v="1"/>
  </r>
  <r>
    <s v="ABC Advertiser"/>
    <n v="189040"/>
    <s v="ABC Advertiser:!728x90:!MOBILE:!:!MD-MD:!119400351"/>
    <n v="119400351"/>
    <d v="2015-07-30T00:00:00"/>
    <n v="82"/>
    <n v="0"/>
    <n v="0.41000000000000003"/>
    <s v=""/>
    <n v="0"/>
    <s v="Tablet"/>
    <s v="Blue"/>
    <x v="1"/>
  </r>
  <r>
    <s v="ABC Advertiser"/>
    <n v="189041"/>
    <s v="ABC Advertiser:!728x90:!MOBILETAB:!jfh92jff:!RM:!119400377"/>
    <n v="119400377"/>
    <d v="2015-07-30T00:00:00"/>
    <n v="210797"/>
    <n v="2974"/>
    <n v="1053.9849999999999"/>
    <n v="0.35439979825151308"/>
    <n v="1.4108360175903831"/>
    <s v="Tablet"/>
    <s v="Blue"/>
    <x v="1"/>
  </r>
  <r>
    <s v="ABC Advertiser"/>
    <n v="189038"/>
    <s v="ABC Advertiser:!300x250:!MOBILE:!:!MD-MD:!119400349"/>
    <n v="119400349"/>
    <d v="2015-07-31T00:00:00"/>
    <n v="536"/>
    <n v="2"/>
    <n v="2.68"/>
    <n v="1.34"/>
    <n v="0.37313432835820892"/>
    <s v="Mobile"/>
    <s v="red"/>
    <x v="2"/>
  </r>
  <r>
    <s v="ABC Advertiser"/>
    <n v="189039"/>
    <s v="ABC Advertiser:!320x50:!MOBILE:!:!MD-MD:!119400350"/>
    <n v="119400350"/>
    <d v="2015-07-31T00:00:00"/>
    <n v="11342"/>
    <n v="94"/>
    <n v="56.71"/>
    <n v="0.60329787234042553"/>
    <n v="0.82877799329924184"/>
    <s v="Mobile"/>
    <s v="red"/>
    <x v="2"/>
  </r>
  <r>
    <s v="ABC Advertiser"/>
    <n v="189040"/>
    <s v="ABC Advertiser:!728x90:!MOBILE:!:!MD-MD:!119400351"/>
    <n v="119400351"/>
    <d v="2015-07-31T00:00:00"/>
    <n v="73"/>
    <n v="0"/>
    <n v="0.36499999999999999"/>
    <s v=""/>
    <n v="0"/>
    <s v="Tablet"/>
    <s v="Blue"/>
    <x v="2"/>
  </r>
  <r>
    <s v="ABC Advertiser"/>
    <n v="189041"/>
    <s v="ABC Advertiser:!728x90:!MOBILETAB:!jfh92jff:!RM:!119400377"/>
    <n v="119400377"/>
    <d v="2015-07-31T00:00:00"/>
    <n v="210251"/>
    <n v="3235"/>
    <n v="1051.2550000000001"/>
    <n v="0.32496290571870173"/>
    <n v="1.538637152736491"/>
    <s v="Tablet"/>
    <s v="Blue"/>
    <x v="2"/>
  </r>
  <r>
    <s v="ABC Advertiser"/>
    <n v="189038"/>
    <s v="ABC Advertiser:!300x250:!MOBILE:!:!MD-MD:!119400349"/>
    <n v="119400349"/>
    <d v="2015-08-01T00:00:00"/>
    <n v="891"/>
    <n v="8"/>
    <n v="4.4550000000000001"/>
    <n v="0.55687500000000001"/>
    <n v="0.89786756453423133"/>
    <s v="Mobile"/>
    <s v="red"/>
    <x v="3"/>
  </r>
  <r>
    <s v="ABC Advertiser"/>
    <n v="189039"/>
    <s v="ABC Advertiser:!320x50:!MOBILE:!:!MD-MD:!119400350"/>
    <n v="119400350"/>
    <d v="2015-08-01T00:00:00"/>
    <n v="11031"/>
    <n v="81"/>
    <n v="55.155000000000001"/>
    <n v="0.68092592592592593"/>
    <n v="0.73429426162632583"/>
    <s v="Mobile"/>
    <s v="red"/>
    <x v="3"/>
  </r>
  <r>
    <s v="ABC Advertiser"/>
    <n v="189040"/>
    <s v="ABC Advertiser:!728x90:!MOBILE:!:!MD-MD:!119400351"/>
    <n v="119400351"/>
    <d v="2015-08-01T00:00:00"/>
    <n v="78"/>
    <n v="0"/>
    <n v="0.39"/>
    <s v=""/>
    <n v="0"/>
    <s v="Tablet"/>
    <s v="Blue"/>
    <x v="3"/>
  </r>
  <r>
    <s v="ABC Advertiser"/>
    <n v="189041"/>
    <s v="ABC Advertiser:!728x90:!MOBILETAB:!jfh92jff:!RM:!119400377"/>
    <n v="119400377"/>
    <d v="2015-08-01T00:00:00"/>
    <n v="208603"/>
    <n v="3104"/>
    <n v="1043.0150000000001"/>
    <n v="0.33602287371134026"/>
    <n v="1.4879939406432312"/>
    <s v="Tablet"/>
    <s v="Blue"/>
    <x v="3"/>
  </r>
  <r>
    <s v="ABC Advertiser"/>
    <n v="189041"/>
    <s v="ABC Advertiser:!728x90:!MOBILETAB:!jfh92jff:!RM:!119400377_1936"/>
    <s v="119400377_1936"/>
    <d v="2015-08-01T00:00:00"/>
    <n v="61433"/>
    <n v="619"/>
    <n v="307.16500000000002"/>
    <n v="0.49622778675282719"/>
    <n v="1.0076017775462698"/>
    <s v="Tablet"/>
    <s v="Blue"/>
    <x v="3"/>
  </r>
  <r>
    <s v="ABC Advertiser"/>
    <n v="189038"/>
    <s v="ABC Advertiser:!300x250:!MOBILE:!:!MD-MD:!119400349"/>
    <n v="119400349"/>
    <d v="2015-08-02T00:00:00"/>
    <n v="835"/>
    <n v="4"/>
    <n v="4.1749999999999998"/>
    <n v="1.04375"/>
    <n v="0.47904191616766467"/>
    <s v="Mobile"/>
    <s v="red"/>
    <x v="4"/>
  </r>
  <r>
    <s v="ABC Advertiser"/>
    <n v="189039"/>
    <s v="ABC Advertiser:!320x50:!MOBILE:!:!MD-MD:!119400350"/>
    <n v="119400350"/>
    <d v="2015-08-02T00:00:00"/>
    <n v="11084"/>
    <n v="119"/>
    <n v="55.42"/>
    <n v="0.46571428571428575"/>
    <n v="1.0736196319018405"/>
    <s v="Mobile"/>
    <s v="red"/>
    <x v="4"/>
  </r>
  <r>
    <s v="ABC Advertiser"/>
    <n v="189040"/>
    <s v="ABC Advertiser:!728x90:!MOBILE:!:!MD-MD:!119400351"/>
    <n v="119400351"/>
    <d v="2015-08-02T00:00:00"/>
    <n v="91"/>
    <n v="0"/>
    <n v="0.45499999999999996"/>
    <s v=""/>
    <n v="0"/>
    <s v="Tablet"/>
    <s v="Blue"/>
    <x v="4"/>
  </r>
  <r>
    <s v="ABC Advertiser"/>
    <n v="189041"/>
    <s v="ABC Advertiser:!728x90:!MOBILETAB:!jfh92jff:!RM:!119400377"/>
    <n v="119400377"/>
    <d v="2015-08-02T00:00:00"/>
    <n v="209223"/>
    <n v="3234"/>
    <n v="1046.115"/>
    <n v="0.32347402597402597"/>
    <n v="1.5457191608953127"/>
    <s v="Tablet"/>
    <s v="Blue"/>
    <x v="4"/>
  </r>
  <r>
    <s v="ABC Advertiser"/>
    <n v="189041"/>
    <s v="ABC Advertiser:!728x90:!MOBILETAB:!jfh92jff:!RM:!119400377_1936"/>
    <s v="119400377_1936"/>
    <d v="2015-08-02T00:00:00"/>
    <n v="67886"/>
    <n v="561"/>
    <n v="339.42999999999995"/>
    <n v="0.60504456327985734"/>
    <n v="0.82638541083581285"/>
    <s v="Tablet"/>
    <s v="Blue"/>
    <x v="4"/>
  </r>
  <r>
    <s v="ABC Advertiser"/>
    <n v="189038"/>
    <s v="ABC Advertiser:!300x250:!MOBILE:!:!MD-MD:!119400349"/>
    <n v="119400349"/>
    <d v="2015-08-03T00:00:00"/>
    <n v="656"/>
    <n v="2"/>
    <n v="3.2800000000000002"/>
    <n v="1.6400000000000001"/>
    <n v="0.3048780487804878"/>
    <s v="Mobile"/>
    <s v="red"/>
    <x v="5"/>
  </r>
  <r>
    <s v="ABC Advertiser"/>
    <n v="189039"/>
    <s v="ABC Advertiser:!320x50:!MOBILE:!:!MD-MD:!119400350"/>
    <n v="119400350"/>
    <d v="2015-08-03T00:00:00"/>
    <n v="11145"/>
    <n v="114"/>
    <n v="55.724999999999994"/>
    <n v="0.48881578947368415"/>
    <n v="1.0228802153432033"/>
    <s v="Mobile"/>
    <s v="red"/>
    <x v="5"/>
  </r>
  <r>
    <s v="ABC Advertiser"/>
    <n v="189040"/>
    <s v="ABC Advertiser:!728x90:!MOBILE:!:!MD-MD:!119400351"/>
    <n v="119400351"/>
    <d v="2015-08-03T00:00:00"/>
    <n v="186"/>
    <n v="0"/>
    <n v="0.92999999999999994"/>
    <s v=""/>
    <n v="0"/>
    <s v="Tablet"/>
    <s v="Blue"/>
    <x v="5"/>
  </r>
  <r>
    <s v="ABC Advertiser"/>
    <n v="189041"/>
    <s v="ABC Advertiser:!728x90:!MOBILETAB:!jfh92jff:!RM:!119400377"/>
    <n v="119400377"/>
    <d v="2015-08-03T00:00:00"/>
    <n v="87361"/>
    <n v="775"/>
    <n v="436.80500000000001"/>
    <n v="0.56361935483870973"/>
    <n v="0.88712354483121758"/>
    <s v="Tablet"/>
    <s v="Blue"/>
    <x v="5"/>
  </r>
  <r>
    <s v="ABC Advertiser"/>
    <n v="189041"/>
    <s v="ABC Advertiser:!728x90:!MOBILETAB:!jfh92jff:!RM:!119400377_1936"/>
    <s v="119400377_1936"/>
    <d v="2015-08-03T00:00:00"/>
    <n v="71358"/>
    <n v="1547"/>
    <n v="356.79"/>
    <n v="0.23063348416289595"/>
    <n v="2.167941926623504"/>
    <s v="Tablet"/>
    <s v="Blue"/>
    <x v="5"/>
  </r>
  <r>
    <s v="ABC Advertiser"/>
    <n v="189038"/>
    <s v="ABC Advertiser:!300x250:!MOBILE:!:!MD-MD:!119400349"/>
    <n v="119400349"/>
    <d v="2015-08-04T00:00:00"/>
    <n v="587"/>
    <n v="1"/>
    <n v="2.9349999999999996"/>
    <n v="2.9349999999999996"/>
    <n v="0.17035775127768313"/>
    <s v="Mobile"/>
    <s v="red"/>
    <x v="6"/>
  </r>
  <r>
    <s v="ABC Advertiser"/>
    <n v="189039"/>
    <s v="ABC Advertiser:!320x50:!MOBILE:!:!MD-MD:!119400350"/>
    <n v="119400350"/>
    <d v="2015-08-04T00:00:00"/>
    <n v="11254"/>
    <n v="93"/>
    <n v="56.269999999999996"/>
    <n v="0.60505376344086015"/>
    <n v="0.82637284521059184"/>
    <s v="Mobile"/>
    <s v="red"/>
    <x v="6"/>
  </r>
  <r>
    <s v="ABC Advertiser"/>
    <n v="189040"/>
    <s v="ABC Advertiser:!728x90:!MOBILE:!:!MD-MD:!119400351"/>
    <n v="119400351"/>
    <d v="2015-08-04T00:00:00"/>
    <n v="170"/>
    <n v="1"/>
    <n v="0.85000000000000009"/>
    <n v="0.85000000000000009"/>
    <n v="0.58823529411764708"/>
    <s v="Tablet"/>
    <s v="Blue"/>
    <x v="6"/>
  </r>
  <r>
    <s v="ABC Advertiser"/>
    <n v="189041"/>
    <s v="ABC Advertiser:!728x90:!MOBILETAB:!jfh92jff:!RM:!119400377"/>
    <n v="119400377"/>
    <d v="2015-08-04T00:00:00"/>
    <n v="39858"/>
    <n v="558"/>
    <n v="199.29"/>
    <n v="0.35715053763440857"/>
    <n v="1.399969893120578"/>
    <s v="Tablet"/>
    <s v="Blue"/>
    <x v="6"/>
  </r>
  <r>
    <s v="ABC Advertiser"/>
    <n v="189041"/>
    <s v="ABC Advertiser:!728x90:!MOBILETAB:!jfh92jff:!RM:!119400377_1936"/>
    <s v="119400377_1936"/>
    <d v="2015-08-04T00:00:00"/>
    <n v="71531"/>
    <n v="2294"/>
    <n v="357.65500000000003"/>
    <n v="0.15590889276373149"/>
    <n v="3.2070011603360782"/>
    <s v="Tablet"/>
    <s v="Blue"/>
    <x v="6"/>
  </r>
  <r>
    <s v="ABC Advertiser"/>
    <n v="189038"/>
    <s v="ABC Advertiser:!300x250:!MOBILE:!:!MD-MD:!119400349"/>
    <n v="119400349"/>
    <d v="2015-08-05T00:00:00"/>
    <n v="520"/>
    <n v="4"/>
    <n v="2.6"/>
    <n v="0.65"/>
    <n v="0.76923076923076927"/>
    <s v="Mobile"/>
    <s v="red"/>
    <x v="0"/>
  </r>
  <r>
    <s v="ABC Advertiser"/>
    <n v="189039"/>
    <s v="ABC Advertiser:!320x50:!MOBILE:!:!MD-MD:!119400350"/>
    <n v="119400350"/>
    <d v="2015-08-05T00:00:00"/>
    <n v="11302"/>
    <n v="107"/>
    <n v="56.51"/>
    <n v="0.52813084112149533"/>
    <n v="0.94673509113431253"/>
    <s v="Mobile"/>
    <s v="red"/>
    <x v="0"/>
  </r>
  <r>
    <s v="ABC Advertiser"/>
    <n v="189040"/>
    <s v="ABC Advertiser:!728x90:!MOBILE:!:!MD-MD:!119400351"/>
    <n v="119400351"/>
    <d v="2015-08-05T00:00:00"/>
    <n v="200"/>
    <n v="0"/>
    <n v="1"/>
    <s v=""/>
    <n v="0"/>
    <s v="Tablet"/>
    <s v="Blue"/>
    <x v="0"/>
  </r>
  <r>
    <s v="ABC Advertiser"/>
    <n v="189041"/>
    <s v="ABC Advertiser:!728x90:!MOBILETAB:!jfh92jff:!RM:!119400377"/>
    <n v="119400377"/>
    <d v="2015-08-05T00:00:00"/>
    <n v="39901"/>
    <n v="717"/>
    <n v="199.50500000000002"/>
    <n v="0.27824965132496515"/>
    <n v="1.7969474449261922"/>
    <s v="Tablet"/>
    <s v="Blue"/>
    <x v="0"/>
  </r>
  <r>
    <s v="ABC Advertiser"/>
    <n v="189041"/>
    <s v="ABC Advertiser:!728x90:!MOBILETAB:!jfh92jff:!RM:!119400377_1936"/>
    <s v="119400377_1936"/>
    <d v="2015-08-05T00:00:00"/>
    <n v="71265"/>
    <n v="787"/>
    <n v="356.32499999999999"/>
    <n v="0.45276365946632779"/>
    <n v="1.1043289132112537"/>
    <s v="Tablet"/>
    <s v="Blue"/>
    <x v="0"/>
  </r>
  <r>
    <s v="ABC Advertiser"/>
    <n v="189038"/>
    <s v="ABC Advertiser:!300x250:!MOBILE:!:!MD-MD:!119400349"/>
    <n v="119400349"/>
    <d v="2015-08-06T00:00:00"/>
    <n v="320"/>
    <n v="0"/>
    <n v="1.6"/>
    <s v=""/>
    <n v="0"/>
    <s v="Mobile"/>
    <s v="red"/>
    <x v="1"/>
  </r>
  <r>
    <s v="ABC Advertiser"/>
    <n v="189039"/>
    <s v="ABC Advertiser:!320x50:!MOBILE:!:!MD-MD:!119400350"/>
    <n v="119400350"/>
    <d v="2015-08-06T00:00:00"/>
    <n v="11296"/>
    <n v="115"/>
    <n v="56.48"/>
    <n v="0.49113043478260865"/>
    <n v="1.0180594900849858"/>
    <s v="Mobile"/>
    <s v="red"/>
    <x v="1"/>
  </r>
  <r>
    <s v="ABC Advertiser"/>
    <n v="189040"/>
    <s v="ABC Advertiser:!728x90:!MOBILE:!:!MD-MD:!119400351"/>
    <n v="119400351"/>
    <d v="2015-08-06T00:00:00"/>
    <n v="375"/>
    <n v="1"/>
    <n v="1.875"/>
    <n v="1.875"/>
    <n v="0.26666666666666666"/>
    <s v="Tablet"/>
    <s v="Blue"/>
    <x v="1"/>
  </r>
  <r>
    <s v="ABC Advertiser"/>
    <n v="189041"/>
    <s v="ABC Advertiser:!728x90:!MOBILETAB:!jfh92jff:!RM:!119400377"/>
    <n v="119400377"/>
    <d v="2015-08-06T00:00:00"/>
    <n v="39849"/>
    <n v="339"/>
    <n v="199.24499999999998"/>
    <n v="0.58774336283185835"/>
    <n v="0.85071143566965302"/>
    <s v="Tablet"/>
    <s v="Blue"/>
    <x v="1"/>
  </r>
  <r>
    <s v="ABC Advertiser"/>
    <n v="189038"/>
    <s v="ABC Advertiser:!300x250:!MOBILE:!:!MD-MD:!119400349"/>
    <n v="119400349"/>
    <d v="2015-08-07T00:00:00"/>
    <n v="211"/>
    <n v="0"/>
    <n v="1.0549999999999999"/>
    <s v=""/>
    <n v="0"/>
    <s v="Mobile"/>
    <s v="red"/>
    <x v="2"/>
  </r>
  <r>
    <s v="ABC Advertiser"/>
    <n v="189039"/>
    <s v="ABC Advertiser:!320x50:!MOBILE:!:!MD-MD:!119400350"/>
    <n v="119400350"/>
    <d v="2015-08-07T00:00:00"/>
    <n v="11620"/>
    <n v="148"/>
    <n v="58.099999999999994"/>
    <n v="0.39256756756756755"/>
    <n v="1.2736660929432015"/>
    <s v="Mobile"/>
    <s v="red"/>
    <x v="2"/>
  </r>
  <r>
    <s v="ABC Advertiser"/>
    <n v="189040"/>
    <s v="ABC Advertiser:!728x90:!MOBILE:!:!MD-MD:!119400351"/>
    <n v="119400351"/>
    <d v="2015-08-07T00:00:00"/>
    <n v="182"/>
    <n v="0"/>
    <n v="0.90999999999999992"/>
    <s v=""/>
    <n v="0"/>
    <s v="Tablet"/>
    <s v="Blue"/>
    <x v="2"/>
  </r>
  <r>
    <s v="ABC Advertiser"/>
    <n v="189041"/>
    <s v="ABC Advertiser:!728x90:!MOBILETAB:!jfh92jff:!RM:!119400377"/>
    <n v="119400377"/>
    <d v="2015-08-07T00:00:00"/>
    <n v="39884"/>
    <n v="497"/>
    <n v="199.42000000000002"/>
    <n v="0.40124748490945678"/>
    <n v="1.2461137298164677"/>
    <s v="Tablet"/>
    <s v="Blue"/>
    <x v="2"/>
  </r>
  <r>
    <s v="ABC Advertiser"/>
    <n v="189038"/>
    <s v="ABC Advertiser:!300x250:!MOBILE:!:!MD-MD:!119400349"/>
    <n v="119400349"/>
    <d v="2015-08-08T00:00:00"/>
    <n v="161"/>
    <n v="0"/>
    <n v="0.80500000000000005"/>
    <s v=""/>
    <n v="0"/>
    <s v="Mobile"/>
    <s v="red"/>
    <x v="3"/>
  </r>
  <r>
    <s v="ABC Advertiser"/>
    <n v="189039"/>
    <s v="ABC Advertiser:!320x50:!MOBILE:!:!MD-MD:!119400350"/>
    <n v="119400350"/>
    <d v="2015-08-08T00:00:00"/>
    <n v="11668"/>
    <n v="146"/>
    <n v="58.339999999999996"/>
    <n v="0.39958904109589038"/>
    <n v="1.2512855673637298"/>
    <s v="Mobile"/>
    <s v="red"/>
    <x v="3"/>
  </r>
  <r>
    <s v="ABC Advertiser"/>
    <n v="189040"/>
    <s v="ABC Advertiser:!728x90:!MOBILE:!:!MD-MD:!119400351"/>
    <n v="119400351"/>
    <d v="2015-08-08T00:00:00"/>
    <n v="173"/>
    <n v="2"/>
    <n v="0.86499999999999999"/>
    <n v="0.4325"/>
    <n v="1.1560693641618496"/>
    <s v="Tablet"/>
    <s v="Blue"/>
    <x v="3"/>
  </r>
  <r>
    <s v="ABC Advertiser"/>
    <n v="189041"/>
    <s v="ABC Advertiser:!728x90:!MOBILETAB:!jfh92jff:!RM:!119400377"/>
    <n v="119400377"/>
    <d v="2015-08-08T00:00:00"/>
    <n v="40020"/>
    <n v="544"/>
    <n v="200.10000000000002"/>
    <n v="0.3678308823529412"/>
    <n v="1.3593203398300848"/>
    <s v="Tablet"/>
    <s v="Blue"/>
    <x v="3"/>
  </r>
  <r>
    <s v="ABC Advertiser"/>
    <n v="189038"/>
    <s v="ABC Advertiser:!300x250:!MOBILE:!:!MD-MD:!119400349"/>
    <n v="119400349"/>
    <d v="2015-08-09T00:00:00"/>
    <n v="251"/>
    <n v="2"/>
    <n v="1.2549999999999999"/>
    <n v="0.62749999999999995"/>
    <n v="0.79681274900398402"/>
    <s v="Mobile"/>
    <s v="red"/>
    <x v="4"/>
  </r>
  <r>
    <s v="ABC Advertiser"/>
    <n v="189039"/>
    <s v="ABC Advertiser:!320x50:!MOBILE:!:!MD-MD:!119400350"/>
    <n v="119400350"/>
    <d v="2015-08-09T00:00:00"/>
    <n v="11600"/>
    <n v="185"/>
    <n v="58"/>
    <n v="0.31351351351351353"/>
    <n v="1.5948275862068966"/>
    <s v="Mobile"/>
    <s v="red"/>
    <x v="4"/>
  </r>
  <r>
    <s v="ABC Advertiser"/>
    <n v="189040"/>
    <s v="ABC Advertiser:!728x90:!MOBILE:!:!MD-MD:!119400351"/>
    <n v="119400351"/>
    <d v="2015-08-09T00:00:00"/>
    <n v="166"/>
    <n v="2"/>
    <n v="0.83000000000000007"/>
    <n v="0.41500000000000004"/>
    <n v="1.2048192771084338"/>
    <s v="Tablet"/>
    <s v="Blue"/>
    <x v="4"/>
  </r>
  <r>
    <s v="ABC Advertiser"/>
    <n v="189041"/>
    <s v="ABC Advertiser:!728x90:!MOBILETAB:!jfh92jff:!RM:!119400377"/>
    <n v="119400377"/>
    <d v="2015-08-09T00:00:00"/>
    <n v="39976"/>
    <n v="474"/>
    <n v="199.88"/>
    <n v="0.42168776371308014"/>
    <n v="1.1857114268561137"/>
    <s v="Tablet"/>
    <s v="Blue"/>
    <x v="4"/>
  </r>
  <r>
    <s v="ABC Advertiser"/>
    <n v="189038"/>
    <s v="ABC Advertiser:!300x250:!MOBILE:!:!MD-MD:!119400349"/>
    <n v="119400349"/>
    <d v="2015-08-10T00:00:00"/>
    <n v="540"/>
    <n v="4"/>
    <n v="2.7"/>
    <n v="0.67500000000000004"/>
    <n v="0.74074074074074081"/>
    <s v="Mobile"/>
    <s v="red"/>
    <x v="5"/>
  </r>
  <r>
    <s v="ABC Advertiser"/>
    <n v="189039"/>
    <s v="ABC Advertiser:!320x50:!MOBILE:!:!MD-MD:!119400350"/>
    <n v="119400350"/>
    <d v="2015-08-10T00:00:00"/>
    <n v="11326"/>
    <n v="131"/>
    <n v="56.63"/>
    <n v="0.4322900763358779"/>
    <n v="1.1566307610806994"/>
    <s v="Mobile"/>
    <s v="red"/>
    <x v="5"/>
  </r>
  <r>
    <s v="ABC Advertiser"/>
    <n v="189040"/>
    <s v="ABC Advertiser:!728x90:!MOBILE:!:!MD-MD:!119400351"/>
    <n v="119400351"/>
    <d v="2015-08-10T00:00:00"/>
    <n v="234"/>
    <n v="2"/>
    <n v="1.1700000000000002"/>
    <n v="0.58500000000000008"/>
    <n v="0.85470085470085477"/>
    <s v="Tablet"/>
    <s v="Blue"/>
    <x v="5"/>
  </r>
  <r>
    <s v="ABC Advertiser"/>
    <n v="189041"/>
    <s v="ABC Advertiser:!728x90:!MOBILETAB:!jfh92jff:!RM:!119400377"/>
    <n v="119400377"/>
    <d v="2015-08-10T00:00:00"/>
    <n v="40350"/>
    <n v="413"/>
    <n v="201.75"/>
    <n v="0.48849878934624696"/>
    <n v="1.0235439900867411"/>
    <s v="Tablet"/>
    <s v="Blue"/>
    <x v="5"/>
  </r>
  <r>
    <s v="ABC Advertiser"/>
    <n v="189038"/>
    <s v="ABC Advertiser:!300x250:!MOBILE:!:!MD-MD:!119400349"/>
    <n v="119400349"/>
    <d v="2015-08-11T00:00:00"/>
    <n v="914"/>
    <n v="9"/>
    <n v="4.57"/>
    <n v="0.50777777777777777"/>
    <n v="0.98468271334792123"/>
    <s v="Mobile"/>
    <s v="red"/>
    <x v="6"/>
  </r>
  <r>
    <s v="ABC Advertiser"/>
    <n v="189039"/>
    <s v="ABC Advertiser:!320x50:!MOBILE:!:!MD-MD:!119400350"/>
    <n v="119400350"/>
    <d v="2015-08-11T00:00:00"/>
    <n v="10776"/>
    <n v="66"/>
    <n v="53.879999999999995"/>
    <n v="0.81636363636363629"/>
    <n v="0.61247216035634744"/>
    <s v="Mobile"/>
    <s v="red"/>
    <x v="6"/>
  </r>
  <r>
    <s v="ABC Advertiser"/>
    <n v="189040"/>
    <s v="ABC Advertiser:!728x90:!MOBILE:!:!MD-MD:!119400351"/>
    <n v="119400351"/>
    <d v="2015-08-11T00:00:00"/>
    <n v="301"/>
    <n v="2"/>
    <n v="1.5049999999999999"/>
    <n v="0.75249999999999995"/>
    <n v="0.66445182724252494"/>
    <s v="Tablet"/>
    <s v="Blue"/>
    <x v="6"/>
  </r>
  <r>
    <s v="ABC Advertiser"/>
    <n v="189041"/>
    <s v="ABC Advertiser:!728x90:!MOBILETAB:!jfh92jff:!RM:!119400377"/>
    <n v="119400377"/>
    <d v="2015-08-11T00:00:00"/>
    <n v="67793"/>
    <n v="947"/>
    <n v="338.96500000000003"/>
    <n v="0.35793558606124609"/>
    <n v="1.3968993848922455"/>
    <s v="Tablet"/>
    <s v="Blue"/>
    <x v="6"/>
  </r>
  <r>
    <s v="ABC Advertiser"/>
    <n v="189038"/>
    <s v="ABC Advertiser:!300x250:!MOBILE:!:!MD-MD:!119400349"/>
    <n v="119400349"/>
    <d v="2015-08-12T00:00:00"/>
    <n v="1038"/>
    <n v="10"/>
    <n v="5.19"/>
    <n v="0.51900000000000002"/>
    <n v="0.96339113680154131"/>
    <s v="Mobile"/>
    <s v="red"/>
    <x v="0"/>
  </r>
  <r>
    <s v="ABC Advertiser"/>
    <n v="189039"/>
    <s v="ABC Advertiser:!320x50:!MOBILE:!:!MD-MD:!119400350"/>
    <n v="119400350"/>
    <d v="2015-08-12T00:00:00"/>
    <n v="10570"/>
    <n v="104"/>
    <n v="52.85"/>
    <n v="0.50817307692307689"/>
    <n v="0.98391674550614949"/>
    <s v="Mobile"/>
    <s v="red"/>
    <x v="0"/>
  </r>
  <r>
    <s v="ABC Advertiser"/>
    <n v="189040"/>
    <s v="ABC Advertiser:!728x90:!MOBILE:!:!MD-MD:!119400351"/>
    <n v="119400351"/>
    <d v="2015-08-12T00:00:00"/>
    <n v="405"/>
    <n v="3"/>
    <n v="2.0250000000000004"/>
    <n v="0.67500000000000016"/>
    <n v="0.74074074074074081"/>
    <s v="Tablet"/>
    <s v="Blue"/>
    <x v="0"/>
  </r>
  <r>
    <s v="ABC Advertiser"/>
    <n v="189041"/>
    <s v="ABC Advertiser:!728x90:!MOBILETAB:!jfh92jff:!RM:!119400377"/>
    <n v="119400377"/>
    <d v="2015-08-12T00:00:00"/>
    <n v="68034"/>
    <n v="939"/>
    <n v="340.17"/>
    <n v="0.36226837060702877"/>
    <n v="1.38019225681277"/>
    <s v="Tablet"/>
    <s v="Blue"/>
    <x v="0"/>
  </r>
  <r>
    <s v="ABC Advertiser"/>
    <n v="189038"/>
    <s v="ABC Advertiser:!300x250:!MOBILE:!:!MD-MD:!119400349"/>
    <n v="119400349"/>
    <d v="2015-08-13T00:00:00"/>
    <n v="714"/>
    <n v="6"/>
    <n v="3.57"/>
    <n v="0.59499999999999997"/>
    <n v="0.84033613445378152"/>
    <s v="Mobile"/>
    <s v="red"/>
    <x v="1"/>
  </r>
  <r>
    <s v="ABC Advertiser"/>
    <n v="189039"/>
    <s v="ABC Advertiser:!320x50:!MOBILE:!:!MD-MD:!119400350"/>
    <n v="119400350"/>
    <d v="2015-08-13T00:00:00"/>
    <n v="9715"/>
    <n v="99"/>
    <n v="48.575000000000003"/>
    <n v="0.49065656565656568"/>
    <n v="1.0190427174472465"/>
    <s v="Mobile"/>
    <s v="red"/>
    <x v="1"/>
  </r>
  <r>
    <s v="ABC Advertiser"/>
    <n v="189040"/>
    <s v="ABC Advertiser:!728x90:!MOBILE:!:!MD-MD:!119400351"/>
    <n v="119400351"/>
    <d v="2015-08-13T00:00:00"/>
    <n v="1581"/>
    <n v="20"/>
    <n v="7.9049999999999994"/>
    <n v="0.39524999999999999"/>
    <n v="1.2650221378874129"/>
    <s v="Tablet"/>
    <s v="Blue"/>
    <x v="1"/>
  </r>
  <r>
    <s v="ABC Advertiser"/>
    <n v="189041"/>
    <s v="ABC Advertiser:!728x90:!MOBILETAB:!jfh92jff:!RM:!119400377"/>
    <n v="119400377"/>
    <d v="2015-08-13T00:00:00"/>
    <n v="68050"/>
    <n v="786"/>
    <n v="340.25"/>
    <n v="0.43288804071246817"/>
    <n v="1.1550330639235855"/>
    <s v="Tablet"/>
    <s v="Blue"/>
    <x v="1"/>
  </r>
  <r>
    <s v="ABC Advertiser"/>
    <n v="189038"/>
    <s v="ABC Advertiser:!300x250:!MOBILE:!:!MD-MD:!119400349"/>
    <n v="119400349"/>
    <d v="2015-08-14T00:00:00"/>
    <n v="332"/>
    <n v="0"/>
    <n v="1.6600000000000001"/>
    <s v=""/>
    <n v="0"/>
    <s v="Mobile"/>
    <s v="red"/>
    <x v="2"/>
  </r>
  <r>
    <s v="ABC Advertiser"/>
    <n v="189039"/>
    <s v="ABC Advertiser:!320x50:!MOBILE:!:!MD-MD:!119400350"/>
    <n v="119400350"/>
    <d v="2015-08-14T00:00:00"/>
    <n v="10234"/>
    <n v="105"/>
    <n v="51.17"/>
    <n v="0.48733333333333334"/>
    <n v="1.0259917920656634"/>
    <s v="Mobile"/>
    <s v="red"/>
    <x v="2"/>
  </r>
  <r>
    <s v="ABC Advertiser"/>
    <n v="189040"/>
    <s v="ABC Advertiser:!728x90:!MOBILE:!:!MD-MD:!119400351"/>
    <n v="119400351"/>
    <d v="2015-08-14T00:00:00"/>
    <n v="1436"/>
    <n v="16"/>
    <n v="7.18"/>
    <n v="0.44874999999999998"/>
    <n v="1.1142061281337048"/>
    <s v="Tablet"/>
    <s v="Blue"/>
    <x v="2"/>
  </r>
  <r>
    <s v="ABC Advertiser"/>
    <n v="189041"/>
    <s v="ABC Advertiser:!728x90:!MOBILETAB:!jfh92jff:!RM:!119400377"/>
    <n v="119400377"/>
    <d v="2015-08-14T00:00:00"/>
    <n v="67998"/>
    <n v="738"/>
    <n v="339.99"/>
    <n v="0.46069105691056911"/>
    <n v="1.085326039001147"/>
    <s v="Tablet"/>
    <s v="Blue"/>
    <x v="2"/>
  </r>
  <r>
    <s v="ABC Advertiser"/>
    <n v="189038"/>
    <s v="ABC Advertiser:!300x250:!MOBILE:!:!MD-MD:!119400349"/>
    <n v="119400349"/>
    <d v="2015-08-15T00:00:00"/>
    <n v="239"/>
    <n v="2"/>
    <n v="1.1949999999999998"/>
    <n v="0.59749999999999992"/>
    <n v="0.83682008368200833"/>
    <s v="Mobile"/>
    <s v="red"/>
    <x v="3"/>
  </r>
  <r>
    <s v="ABC Advertiser"/>
    <n v="189039"/>
    <s v="ABC Advertiser:!320x50:!MOBILE:!:!MD-MD:!119400350"/>
    <n v="119400350"/>
    <d v="2015-08-15T00:00:00"/>
    <n v="10481"/>
    <n v="182"/>
    <n v="52.405000000000001"/>
    <n v="0.28793956043956043"/>
    <n v="1.7364755271443564"/>
    <s v="Mobile"/>
    <s v="red"/>
    <x v="3"/>
  </r>
  <r>
    <s v="ABC Advertiser"/>
    <n v="189040"/>
    <s v="ABC Advertiser:!728x90:!MOBILE:!:!MD-MD:!119400351"/>
    <n v="119400351"/>
    <d v="2015-08-15T00:00:00"/>
    <n v="1287"/>
    <n v="19"/>
    <n v="6.4349999999999996"/>
    <n v="0.33868421052631575"/>
    <n v="1.4763014763014763"/>
    <s v="Tablet"/>
    <s v="Blue"/>
    <x v="3"/>
  </r>
  <r>
    <s v="ABC Advertiser"/>
    <n v="189041"/>
    <s v="ABC Advertiser:!728x90:!MOBILETAB:!jfh92jff:!RM:!119400377"/>
    <n v="119400377"/>
    <d v="2015-08-15T00:00:00"/>
    <n v="68104"/>
    <n v="817"/>
    <n v="340.52"/>
    <n v="0.41679314565483472"/>
    <n v="1.1996358510513334"/>
    <s v="Tablet"/>
    <s v="Blue"/>
    <x v="3"/>
  </r>
  <r>
    <s v="ABC Advertiser"/>
    <n v="189038"/>
    <s v="ABC Advertiser:!300x250:!MOBILE:!:!MD-MD:!119400349"/>
    <n v="119400349"/>
    <d v="2015-08-16T00:00:00"/>
    <n v="506"/>
    <n v="3"/>
    <n v="2.5300000000000002"/>
    <n v="0.84333333333333338"/>
    <n v="0.59288537549407105"/>
    <s v="Mobile"/>
    <s v="red"/>
    <x v="4"/>
  </r>
  <r>
    <s v="ABC Advertiser"/>
    <n v="189039"/>
    <s v="ABC Advertiser:!320x50:!MOBILE:!:!MD-MD:!119400350"/>
    <n v="119400350"/>
    <d v="2015-08-16T00:00:00"/>
    <n v="9608"/>
    <n v="96"/>
    <n v="48.040000000000006"/>
    <n v="0.50041666666666673"/>
    <n v="0.99916736053288924"/>
    <s v="Mobile"/>
    <s v="red"/>
    <x v="4"/>
  </r>
  <r>
    <s v="ABC Advertiser"/>
    <n v="189040"/>
    <s v="ABC Advertiser:!728x90:!MOBILE:!:!MD-MD:!119400351"/>
    <n v="119400351"/>
    <d v="2015-08-16T00:00:00"/>
    <n v="1885"/>
    <n v="20"/>
    <n v="9.4250000000000007"/>
    <n v="0.47125000000000006"/>
    <n v="1.0610079575596816"/>
    <s v="Tablet"/>
    <s v="Blue"/>
    <x v="4"/>
  </r>
  <r>
    <s v="ABC Advertiser"/>
    <n v="189041"/>
    <s v="ABC Advertiser:!728x90:!MOBILETAB:!jfh92jff:!RM:!119400377"/>
    <n v="119400377"/>
    <d v="2015-08-16T00:00:00"/>
    <n v="68000"/>
    <n v="722"/>
    <n v="340"/>
    <n v="0.47091412742382271"/>
    <n v="1.0617647058823529"/>
    <s v="Tablet"/>
    <s v="Blue"/>
    <x v="4"/>
  </r>
  <r>
    <s v="ABC Advertiser"/>
    <n v="189038"/>
    <s v="ABC Advertiser:!300x250:!MOBILE:!:!MD-MD:!119400349"/>
    <n v="119400349"/>
    <d v="2015-08-17T00:00:00"/>
    <n v="434"/>
    <n v="1"/>
    <n v="2.17"/>
    <n v="2.17"/>
    <n v="0.2304147465437788"/>
    <s v="Mobile"/>
    <s v="red"/>
    <x v="5"/>
  </r>
  <r>
    <s v="ABC Advertiser"/>
    <n v="189039"/>
    <s v="ABC Advertiser:!320x50:!MOBILE:!:!MD-MD:!119400350"/>
    <n v="119400350"/>
    <d v="2015-08-17T00:00:00"/>
    <n v="10006"/>
    <n v="108"/>
    <n v="50.03"/>
    <n v="0.46324074074074073"/>
    <n v="1.0793523885668599"/>
    <s v="Mobile"/>
    <s v="red"/>
    <x v="5"/>
  </r>
  <r>
    <s v="ABC Advertiser"/>
    <n v="189040"/>
    <s v="ABC Advertiser:!728x90:!MOBILE:!:!MD-MD:!119400351"/>
    <n v="119400351"/>
    <d v="2015-08-17T00:00:00"/>
    <n v="1536"/>
    <n v="17"/>
    <n v="7.68"/>
    <n v="0.4517647058823529"/>
    <n v="1.1067708333333335"/>
    <s v="Tablet"/>
    <s v="Blue"/>
    <x v="5"/>
  </r>
  <r>
    <s v="ABC Advertiser"/>
    <n v="189041"/>
    <s v="ABC Advertiser:!728x90:!MOBILETAB:!jfh92jff:!RM:!119400377"/>
    <n v="119400377"/>
    <d v="2015-08-17T00:00:00"/>
    <n v="67990"/>
    <n v="740"/>
    <n v="339.95"/>
    <n v="0.45939189189189189"/>
    <n v="1.088395352257685"/>
    <s v="Tablet"/>
    <s v="Blue"/>
    <x v="5"/>
  </r>
  <r>
    <s v="ABC Advertiser"/>
    <n v="189038"/>
    <s v="ABC Advertiser:!300x250:!MOBILE:!:!MD-MD:!119400349"/>
    <n v="119400349"/>
    <d v="2015-08-18T00:00:00"/>
    <n v="462"/>
    <n v="0"/>
    <n v="2.31"/>
    <s v=""/>
    <n v="0"/>
    <s v="Mobile"/>
    <s v="red"/>
    <x v="6"/>
  </r>
  <r>
    <s v="ABC Advertiser"/>
    <n v="189039"/>
    <s v="ABC Advertiser:!320x50:!MOBILE:!:!MD-MD:!119400350"/>
    <n v="119400350"/>
    <d v="2015-08-18T00:00:00"/>
    <n v="10221"/>
    <n v="81"/>
    <n v="51.105000000000004"/>
    <n v="0.630925925925926"/>
    <n v="0.79248605811564432"/>
    <s v="Mobile"/>
    <s v="red"/>
    <x v="6"/>
  </r>
  <r>
    <s v="ABC Advertiser"/>
    <n v="189040"/>
    <s v="ABC Advertiser:!728x90:!MOBILE:!:!MD-MD:!119400351"/>
    <n v="119400351"/>
    <d v="2015-08-18T00:00:00"/>
    <n v="1363"/>
    <n v="9"/>
    <n v="6.8149999999999995"/>
    <n v="0.75722222222222213"/>
    <n v="0.66030814380044023"/>
    <s v="Tablet"/>
    <s v="Blue"/>
    <x v="6"/>
  </r>
  <r>
    <s v="ABC Advertiser"/>
    <n v="189041"/>
    <s v="ABC Advertiser:!728x90:!MOBILETAB:!jfh92jff:!RM:!119400377"/>
    <n v="119400377"/>
    <d v="2015-08-18T00:00:00"/>
    <n v="68031"/>
    <n v="959"/>
    <n v="340.15500000000003"/>
    <n v="0.35469760166840464"/>
    <n v="1.4096514824124295"/>
    <s v="Tablet"/>
    <s v="Blue"/>
    <x v="6"/>
  </r>
  <r>
    <s v="ABC Advertiser"/>
    <n v="189038"/>
    <s v="ABC Advertiser:!300x250:!MOBILE:!:!MD-MD:!119400349"/>
    <n v="119400349"/>
    <d v="2015-08-19T00:00:00"/>
    <n v="448"/>
    <n v="0"/>
    <n v="2.2400000000000002"/>
    <s v=""/>
    <n v="0"/>
    <s v="Mobile"/>
    <s v="red"/>
    <x v="0"/>
  </r>
  <r>
    <s v="ABC Advertiser"/>
    <n v="189039"/>
    <s v="ABC Advertiser:!320x50:!MOBILE:!:!MD-MD:!119400350"/>
    <n v="119400350"/>
    <d v="2015-08-19T00:00:00"/>
    <n v="8240"/>
    <n v="79"/>
    <n v="41.2"/>
    <n v="0.52151898734177216"/>
    <n v="0.95873786407766992"/>
    <s v="Mobile"/>
    <s v="red"/>
    <x v="0"/>
  </r>
  <r>
    <s v="ABC Advertiser"/>
    <n v="189040"/>
    <s v="ABC Advertiser:!728x90:!MOBILE:!:!MD-MD:!119400351"/>
    <n v="119400351"/>
    <d v="2015-08-19T00:00:00"/>
    <n v="1315"/>
    <n v="20"/>
    <n v="6.5749999999999993"/>
    <n v="0.32874999999999999"/>
    <n v="1.520912547528517"/>
    <s v="Tablet"/>
    <s v="Blue"/>
    <x v="0"/>
  </r>
  <r>
    <s v="ABC Advertiser"/>
    <n v="189041"/>
    <s v="ABC Advertiser:!728x90:!MOBILETAB:!jfh92jff:!RM:!119400377"/>
    <n v="119400377"/>
    <d v="2015-08-19T00:00:00"/>
    <n v="67981"/>
    <n v="755"/>
    <n v="339.90499999999997"/>
    <n v="0.45020529801324499"/>
    <n v="1.1106044335917389"/>
    <s v="Tablet"/>
    <s v="Blue"/>
    <x v="0"/>
  </r>
  <r>
    <s v="ABC Advertiser"/>
    <n v="189038"/>
    <s v="ABC Advertiser:!300x250:!MOBILE:!:!MD-MD:!119400349"/>
    <n v="119400349"/>
    <d v="2015-08-20T00:00:00"/>
    <n v="455"/>
    <n v="0"/>
    <n v="2.2749999999999999"/>
    <s v=""/>
    <n v="0"/>
    <s v="Mobile"/>
    <s v="red"/>
    <x v="1"/>
  </r>
  <r>
    <s v="ABC Advertiser"/>
    <n v="189039"/>
    <s v="ABC Advertiser:!320x50:!MOBILE:!:!MD-MD:!119400350"/>
    <n v="119400350"/>
    <d v="2015-08-20T00:00:00"/>
    <n v="9214"/>
    <n v="152"/>
    <n v="46.07"/>
    <n v="0.30309210526315788"/>
    <n v="1.6496635554590842"/>
    <s v="Mobile"/>
    <s v="red"/>
    <x v="1"/>
  </r>
  <r>
    <s v="ABC Advertiser"/>
    <n v="189040"/>
    <s v="ABC Advertiser:!728x90:!MOBILE:!:!MD-MD:!119400351"/>
    <n v="119400351"/>
    <d v="2015-08-20T00:00:00"/>
    <n v="331"/>
    <n v="5"/>
    <n v="1.655"/>
    <n v="0.33100000000000002"/>
    <n v="1.5105740181268883"/>
    <s v="Tablet"/>
    <s v="Blue"/>
    <x v="1"/>
  </r>
  <r>
    <s v="ABC Advertiser"/>
    <n v="189041"/>
    <s v="ABC Advertiser:!728x90:!MOBILETAB:!jfh92jff:!RM:!119400377"/>
    <n v="119400377"/>
    <d v="2015-08-20T00:00:00"/>
    <n v="68003"/>
    <n v="683"/>
    <n v="340.01499999999999"/>
    <n v="0.49782576866764272"/>
    <n v="1.0043674543770129"/>
    <s v="Tablet"/>
    <s v="Blue"/>
    <x v="1"/>
  </r>
  <r>
    <s v="ABC Advertiser"/>
    <n v="189038"/>
    <s v="ABC Advertiser:!300x250:!MOBILE:!:!MD-MD:!119400349"/>
    <n v="119400349"/>
    <d v="2015-08-21T00:00:00"/>
    <n v="389"/>
    <n v="0"/>
    <n v="1.9450000000000001"/>
    <s v=""/>
    <n v="0"/>
    <s v="Mobile"/>
    <s v="red"/>
    <x v="2"/>
  </r>
  <r>
    <s v="ABC Advertiser"/>
    <n v="189039"/>
    <s v="ABC Advertiser:!320x50:!MOBILE:!:!MD-MD:!119400350"/>
    <n v="119400350"/>
    <d v="2015-08-21T00:00:00"/>
    <n v="8308"/>
    <n v="123"/>
    <n v="41.54"/>
    <n v="0.33772357723577234"/>
    <n v="1.4805007221954742"/>
    <s v="Mobile"/>
    <s v="red"/>
    <x v="2"/>
  </r>
  <r>
    <s v="ABC Advertiser"/>
    <n v="189040"/>
    <s v="ABC Advertiser:!728x90:!MOBILE:!:!MD-MD:!119400351"/>
    <n v="119400351"/>
    <d v="2015-08-21T00:00:00"/>
    <n v="1306"/>
    <n v="13"/>
    <n v="6.53"/>
    <n v="0.50230769230769234"/>
    <n v="0.99540581929555894"/>
    <s v="Tablet"/>
    <s v="Blue"/>
    <x v="2"/>
  </r>
  <r>
    <s v="ABC Advertiser"/>
    <n v="189041"/>
    <s v="ABC Advertiser:!728x90:!MOBILETAB:!jfh92jff:!RM:!119400377"/>
    <n v="119400377"/>
    <d v="2015-08-21T00:00:00"/>
    <n v="67991"/>
    <n v="625"/>
    <n v="339.95499999999998"/>
    <n v="0.54392799999999997"/>
    <n v="0.91923931108529067"/>
    <s v="Tablet"/>
    <s v="Blue"/>
    <x v="2"/>
  </r>
  <r>
    <s v="ABC Advertiser"/>
    <n v="189038"/>
    <s v="ABC Advertiser:!300x250:!MOBILE:!:!MD-MD:!119400349"/>
    <n v="119400349"/>
    <d v="2015-08-22T00:00:00"/>
    <n v="310"/>
    <n v="0"/>
    <n v="1.55"/>
    <s v=""/>
    <n v="0"/>
    <s v="Mobile"/>
    <s v="red"/>
    <x v="3"/>
  </r>
  <r>
    <s v="ABC Advertiser"/>
    <n v="189039"/>
    <s v="ABC Advertiser:!320x50:!MOBILE:!:!MD-MD:!119400350"/>
    <n v="119400350"/>
    <d v="2015-08-22T00:00:00"/>
    <n v="8115"/>
    <n v="124"/>
    <n v="40.575000000000003"/>
    <n v="0.32721774193548392"/>
    <n v="1.528034504004929"/>
    <s v="Mobile"/>
    <s v="red"/>
    <x v="3"/>
  </r>
  <r>
    <s v="ABC Advertiser"/>
    <n v="189040"/>
    <s v="ABC Advertiser:!728x90:!MOBILE:!:!MD-MD:!119400351"/>
    <n v="119400351"/>
    <d v="2015-08-22T00:00:00"/>
    <n v="1577"/>
    <n v="16"/>
    <n v="7.8849999999999998"/>
    <n v="0.49281249999999999"/>
    <n v="1.014584654407102"/>
    <s v="Tablet"/>
    <s v="Blue"/>
    <x v="3"/>
  </r>
  <r>
    <s v="ABC Advertiser"/>
    <n v="189041"/>
    <s v="ABC Advertiser:!728x90:!MOBILETAB:!jfh92jff:!RM:!119400377"/>
    <n v="119400377"/>
    <d v="2015-08-22T00:00:00"/>
    <n v="68019"/>
    <n v="554"/>
    <n v="340.09500000000003"/>
    <n v="0.6138898916967509"/>
    <n v="0.81447830753171913"/>
    <s v="Tablet"/>
    <s v="Blue"/>
    <x v="3"/>
  </r>
  <r>
    <s v="ABC Advertiser"/>
    <n v="189038"/>
    <s v="ABC Advertiser:!300x250:!MOBILE:!:!MD-MD:!119400349"/>
    <n v="119400349"/>
    <d v="2015-08-23T00:00:00"/>
    <n v="521"/>
    <n v="1"/>
    <n v="2.605"/>
    <n v="2.605"/>
    <n v="0.19193857965451055"/>
    <s v="Mobile"/>
    <s v="red"/>
    <x v="4"/>
  </r>
  <r>
    <s v="ABC Advertiser"/>
    <n v="189039"/>
    <s v="ABC Advertiser:!320x50:!MOBILE:!:!MD-MD:!119400350"/>
    <n v="119400350"/>
    <d v="2015-08-23T00:00:00"/>
    <n v="8247"/>
    <n v="151"/>
    <n v="41.234999999999999"/>
    <n v="0.27307947019867551"/>
    <n v="1.830968837152904"/>
    <s v="Mobile"/>
    <s v="red"/>
    <x v="4"/>
  </r>
  <r>
    <s v="ABC Advertiser"/>
    <n v="189040"/>
    <s v="ABC Advertiser:!728x90:!MOBILE:!:!MD-MD:!119400351"/>
    <n v="119400351"/>
    <d v="2015-08-23T00:00:00"/>
    <n v="1235"/>
    <n v="13"/>
    <n v="6.1750000000000007"/>
    <n v="0.47500000000000003"/>
    <n v="1.0526315789473684"/>
    <s v="Tablet"/>
    <s v="Blue"/>
    <x v="4"/>
  </r>
  <r>
    <s v="ABC Advertiser"/>
    <n v="189041"/>
    <s v="ABC Advertiser:!728x90:!MOBILETAB:!jfh92jff:!RM:!119400377"/>
    <n v="119400377"/>
    <d v="2015-08-23T00:00:00"/>
    <n v="67998"/>
    <n v="512"/>
    <n v="339.99"/>
    <n v="0.66404296875000002"/>
    <n v="0.75296332245066033"/>
    <s v="Tablet"/>
    <s v="Blue"/>
    <x v="4"/>
  </r>
  <r>
    <s v="ABC Advertiser"/>
    <n v="189038"/>
    <s v="ABC Advertiser:!300x250:!MOBILE:!:!MD-MD:!119400349"/>
    <n v="119400349"/>
    <d v="2015-08-24T00:00:00"/>
    <n v="904"/>
    <n v="4"/>
    <n v="4.5200000000000005"/>
    <n v="1.1300000000000001"/>
    <n v="0.44247787610619471"/>
    <s v="Mobile"/>
    <s v="red"/>
    <x v="5"/>
  </r>
  <r>
    <s v="ABC Advertiser"/>
    <n v="189039"/>
    <s v="ABC Advertiser:!320x50:!MOBILE:!:!MD-MD:!119400350"/>
    <n v="119400350"/>
    <d v="2015-08-24T00:00:00"/>
    <n v="7904"/>
    <n v="106"/>
    <n v="39.519999999999996"/>
    <n v="0.37283018867924522"/>
    <n v="1.3410931174089069"/>
    <s v="Mobile"/>
    <s v="red"/>
    <x v="5"/>
  </r>
  <r>
    <s v="ABC Advertiser"/>
    <n v="189040"/>
    <s v="ABC Advertiser:!728x90:!MOBILE:!:!MD-MD:!119400351"/>
    <n v="119400351"/>
    <d v="2015-08-24T00:00:00"/>
    <n v="1293"/>
    <n v="13"/>
    <n v="6.4649999999999999"/>
    <n v="0.49730769230769228"/>
    <n v="1.0054137664346481"/>
    <s v="Tablet"/>
    <s v="Blue"/>
    <x v="5"/>
  </r>
  <r>
    <s v="ABC Advertiser"/>
    <n v="189041"/>
    <s v="ABC Advertiser:!728x90:!MOBILETAB:!jfh92jff:!RM:!119400377"/>
    <n v="119400377"/>
    <d v="2015-08-24T00:00:00"/>
    <n v="69488"/>
    <n v="635"/>
    <n v="347.44"/>
    <n v="0.54714960629921261"/>
    <n v="0.91382684780105905"/>
    <s v="Tablet"/>
    <s v="Blue"/>
    <x v="5"/>
  </r>
  <r>
    <s v="ABC Advertiser"/>
    <n v="189038"/>
    <s v="ABC Advertiser:!300x250:!MOBILE:!:!MD-MD:!119400349"/>
    <n v="119400349"/>
    <d v="2015-08-25T00:00:00"/>
    <n v="1427"/>
    <n v="15"/>
    <n v="7.1349999999999998"/>
    <n v="0.47566666666666663"/>
    <n v="1.051156271899089"/>
    <s v="Mobile"/>
    <s v="red"/>
    <x v="6"/>
  </r>
  <r>
    <s v="ABC Advertiser"/>
    <n v="189039"/>
    <s v="ABC Advertiser:!320x50:!MOBILE:!:!MD-MD:!119400350"/>
    <n v="119400350"/>
    <d v="2015-08-25T00:00:00"/>
    <n v="7713"/>
    <n v="90"/>
    <n v="38.564999999999998"/>
    <n v="0.42849999999999999"/>
    <n v="1.1668611435239207"/>
    <s v="Mobile"/>
    <s v="red"/>
    <x v="6"/>
  </r>
  <r>
    <s v="ABC Advertiser"/>
    <n v="189040"/>
    <s v="ABC Advertiser:!728x90:!MOBILE:!:!MD-MD:!119400351"/>
    <n v="119400351"/>
    <d v="2015-08-25T00:00:00"/>
    <n v="960"/>
    <n v="12"/>
    <n v="4.8"/>
    <n v="0.39999999999999997"/>
    <n v="1.25"/>
    <s v="Tablet"/>
    <s v="Blue"/>
    <x v="6"/>
  </r>
  <r>
    <s v="ABC Advertiser"/>
    <n v="189041"/>
    <s v="ABC Advertiser:!728x90:!MOBILETAB:!jfh92jff:!RM:!119400377"/>
    <n v="119400377"/>
    <d v="2015-08-25T00:00:00"/>
    <n v="69477"/>
    <n v="731"/>
    <n v="347.38499999999999"/>
    <n v="0.47521887824897402"/>
    <n v="1.0521467536019113"/>
    <s v="Tablet"/>
    <s v="Blue"/>
    <x v="6"/>
  </r>
  <r>
    <s v="ABC Advertiser"/>
    <n v="189038"/>
    <s v="ABC Advertiser:!300x250:!MOBILE:!:!MD-MD:!119400349"/>
    <n v="119400349"/>
    <d v="2015-08-26T00:00:00"/>
    <n v="1792"/>
    <n v="7"/>
    <n v="8.9600000000000009"/>
    <n v="1.28"/>
    <n v="0.390625"/>
    <s v="Mobile"/>
    <s v="red"/>
    <x v="0"/>
  </r>
  <r>
    <s v="ABC Advertiser"/>
    <n v="189039"/>
    <s v="ABC Advertiser:!320x50:!MOBILE:!:!MD-MD:!119400350"/>
    <n v="119400350"/>
    <d v="2015-08-26T00:00:00"/>
    <n v="7917"/>
    <n v="89"/>
    <n v="39.585000000000001"/>
    <n v="0.44477528089887641"/>
    <n v="1.1241631931287104"/>
    <s v="Mobile"/>
    <s v="red"/>
    <x v="0"/>
  </r>
  <r>
    <s v="ABC Advertiser"/>
    <n v="189040"/>
    <s v="ABC Advertiser:!728x90:!MOBILE:!:!MD-MD:!119400351"/>
    <n v="119400351"/>
    <d v="2015-08-26T00:00:00"/>
    <n v="392"/>
    <n v="1"/>
    <n v="1.96"/>
    <n v="1.96"/>
    <n v="0.25510204081632654"/>
    <s v="Tablet"/>
    <s v="Blue"/>
    <x v="0"/>
  </r>
  <r>
    <s v="ABC Advertiser"/>
    <n v="189041"/>
    <s v="ABC Advertiser:!728x90:!MOBILETAB:!jfh92jff:!RM:!119400377"/>
    <n v="119400377"/>
    <d v="2015-08-26T00:00:00"/>
    <n v="69474"/>
    <n v="886"/>
    <n v="347.37"/>
    <n v="0.39206546275395032"/>
    <n v="1.2752972334974235"/>
    <s v="Tablet"/>
    <s v="Blue"/>
    <x v="0"/>
  </r>
  <r>
    <s v="ABC Advertiser"/>
    <n v="189038"/>
    <s v="ABC Advertiser:!300x250:!MOBILE:!:!MD-MD:!119400349"/>
    <n v="119400349"/>
    <d v="2015-08-27T00:00:00"/>
    <n v="953"/>
    <n v="10"/>
    <n v="4.7649999999999997"/>
    <n v="0.47649999999999998"/>
    <n v="1.0493179433368309"/>
    <s v="Mobile"/>
    <s v="red"/>
    <x v="1"/>
  </r>
  <r>
    <s v="ABC Advertiser"/>
    <n v="189039"/>
    <s v="ABC Advertiser:!320x50:!MOBILE:!:!MD-MD:!119400350"/>
    <n v="119400350"/>
    <d v="2015-08-27T00:00:00"/>
    <n v="8974"/>
    <n v="97"/>
    <n v="44.870000000000005"/>
    <n v="0.46257731958762893"/>
    <n v="1.0809003788722977"/>
    <s v="Mobile"/>
    <s v="red"/>
    <x v="1"/>
  </r>
  <r>
    <s v="ABC Advertiser"/>
    <n v="189040"/>
    <s v="ABC Advertiser:!728x90:!MOBILE:!:!MD-MD:!119400351"/>
    <n v="119400351"/>
    <d v="2015-08-27T00:00:00"/>
    <n v="175"/>
    <n v="0"/>
    <n v="0.875"/>
    <s v=""/>
    <n v="0"/>
    <s v="Tablet"/>
    <s v="Blue"/>
    <x v="1"/>
  </r>
  <r>
    <s v="ABC Advertiser"/>
    <n v="189041"/>
    <s v="ABC Advertiser:!728x90:!MOBILETAB:!jfh92jff:!RM:!119400377"/>
    <n v="119400377"/>
    <d v="2015-08-27T00:00:00"/>
    <n v="69469"/>
    <n v="961"/>
    <n v="347.34499999999997"/>
    <n v="0.3614412070759625"/>
    <n v="1.3833508471404512"/>
    <s v="Tablet"/>
    <s v="Blue"/>
    <x v="1"/>
  </r>
  <r>
    <s v="ABC Advertiser"/>
    <n v="189038"/>
    <s v="ABC Advertiser:!300x250:!MOBILE:!:!MD-MD:!119400349"/>
    <n v="119400349"/>
    <d v="2015-08-28T00:00:00"/>
    <n v="290"/>
    <n v="1"/>
    <n v="1.45"/>
    <n v="1.45"/>
    <n v="0.34482758620689657"/>
    <s v="Mobile"/>
    <s v="red"/>
    <x v="2"/>
  </r>
  <r>
    <s v="ABC Advertiser"/>
    <n v="189039"/>
    <s v="ABC Advertiser:!320x50:!MOBILE:!:!MD-MD:!119400350"/>
    <n v="119400350"/>
    <d v="2015-08-28T00:00:00"/>
    <n v="9651"/>
    <n v="175"/>
    <n v="48.254999999999995"/>
    <n v="0.27574285714285712"/>
    <n v="1.8132835975546575"/>
    <s v="Mobile"/>
    <s v="red"/>
    <x v="2"/>
  </r>
  <r>
    <s v="ABC Advertiser"/>
    <n v="189040"/>
    <s v="ABC Advertiser:!728x90:!MOBILE:!:!MD-MD:!119400351"/>
    <n v="119400351"/>
    <d v="2015-08-28T00:00:00"/>
    <n v="161"/>
    <n v="0"/>
    <n v="0.80500000000000005"/>
    <s v=""/>
    <n v="0"/>
    <s v="Tablet"/>
    <s v="Blue"/>
    <x v="2"/>
  </r>
  <r>
    <s v="ABC Advertiser"/>
    <n v="189041"/>
    <s v="ABC Advertiser:!728x90:!MOBILETAB:!jfh92jff:!RM:!119400377"/>
    <n v="119400377"/>
    <d v="2015-08-28T00:00:00"/>
    <n v="69496"/>
    <n v="1060"/>
    <n v="347.47999999999996"/>
    <n v="0.32781132075471692"/>
    <n v="1.5252676413030966"/>
    <s v="Tablet"/>
    <s v="Blue"/>
    <x v="2"/>
  </r>
  <r>
    <s v="ABC Advertiser"/>
    <n v="189038"/>
    <s v="ABC Advertiser:!300x250:!MOBILE:!:!MD-MD:!119400349"/>
    <n v="119400349"/>
    <d v="2015-08-29T00:00:00"/>
    <n v="849"/>
    <n v="5"/>
    <n v="4.2450000000000001"/>
    <n v="0.84899999999999998"/>
    <n v="0.58892815076560656"/>
    <s v="Mobile"/>
    <s v="red"/>
    <x v="3"/>
  </r>
  <r>
    <s v="ABC Advertiser"/>
    <n v="189039"/>
    <s v="ABC Advertiser:!320x50:!MOBILE:!:!MD-MD:!119400350"/>
    <n v="119400350"/>
    <d v="2015-08-29T00:00:00"/>
    <n v="8717"/>
    <n v="117"/>
    <n v="43.585000000000001"/>
    <n v="0.37252136752136755"/>
    <n v="1.3422048870024093"/>
    <s v="Mobile"/>
    <s v="red"/>
    <x v="3"/>
  </r>
  <r>
    <s v="ABC Advertiser"/>
    <n v="189040"/>
    <s v="ABC Advertiser:!728x90:!MOBILE:!:!MD-MD:!119400351"/>
    <n v="119400351"/>
    <d v="2015-08-29T00:00:00"/>
    <n v="535"/>
    <n v="3"/>
    <n v="2.6750000000000003"/>
    <n v="0.89166666666666672"/>
    <n v="0.56074766355140182"/>
    <s v="Tablet"/>
    <s v="Blue"/>
    <x v="3"/>
  </r>
  <r>
    <s v="ABC Advertiser"/>
    <n v="189041"/>
    <s v="ABC Advertiser:!728x90:!MOBILETAB:!jfh92jff:!RM:!119400377"/>
    <n v="119400377"/>
    <d v="2015-08-29T00:00:00"/>
    <n v="69526"/>
    <n v="1187"/>
    <n v="347.63"/>
    <n v="0.2928643639427127"/>
    <n v="1.7072749762678709"/>
    <s v="Tablet"/>
    <s v="Blue"/>
    <x v="3"/>
  </r>
  <r>
    <s v="ABC Advertiser"/>
    <n v="189038"/>
    <s v="ABC Advertiser:!300x250:!MOBILE:!:!MD-MD:!119400349"/>
    <n v="119400349"/>
    <d v="2015-08-30T00:00:00"/>
    <n v="1118"/>
    <n v="8"/>
    <n v="5.5900000000000007"/>
    <n v="0.69875000000000009"/>
    <n v="0.7155635062611807"/>
    <s v="Mobile"/>
    <s v="red"/>
    <x v="4"/>
  </r>
  <r>
    <s v="ABC Advertiser"/>
    <n v="189039"/>
    <s v="ABC Advertiser:!320x50:!MOBILE:!:!MD-MD:!119400350"/>
    <n v="119400350"/>
    <d v="2015-08-30T00:00:00"/>
    <n v="8439"/>
    <n v="102"/>
    <n v="42.195"/>
    <n v="0.41367647058823531"/>
    <n v="1.2086740135087097"/>
    <s v="Mobile"/>
    <s v="red"/>
    <x v="4"/>
  </r>
  <r>
    <s v="ABC Advertiser"/>
    <n v="189040"/>
    <s v="ABC Advertiser:!728x90:!MOBILE:!:!MD-MD:!119400351"/>
    <n v="119400351"/>
    <d v="2015-08-30T00:00:00"/>
    <n v="548"/>
    <n v="1"/>
    <n v="2.74"/>
    <n v="2.74"/>
    <n v="0.18248175182481752"/>
    <s v="Tablet"/>
    <s v="Blue"/>
    <x v="4"/>
  </r>
  <r>
    <s v="ABC Advertiser"/>
    <n v="189041"/>
    <s v="ABC Advertiser:!728x90:!MOBILETAB:!jfh92jff:!RM:!119400377"/>
    <n v="119400377"/>
    <d v="2015-08-30T00:00:00"/>
    <n v="69507"/>
    <n v="1073"/>
    <n v="347.53500000000003"/>
    <n v="0.3238909599254427"/>
    <n v="1.5437294085487794"/>
    <s v="Tablet"/>
    <s v="Blue"/>
    <x v="4"/>
  </r>
  <r>
    <s v="ABC Advertiser"/>
    <n v="189038"/>
    <s v="ABC Advertiser:!300x250:!MOBILE:!:!MD-MD:!119400349"/>
    <n v="119400349"/>
    <d v="2015-08-31T00:00:00"/>
    <n v="1290"/>
    <n v="5"/>
    <n v="6.45"/>
    <n v="1.29"/>
    <n v="0.38759689922480622"/>
    <s v="Mobile"/>
    <s v="red"/>
    <x v="5"/>
  </r>
  <r>
    <s v="ABC Advertiser"/>
    <n v="189039"/>
    <s v="ABC Advertiser:!320x50:!MOBILE:!:!MD-MD:!119400350"/>
    <n v="119400350"/>
    <d v="2015-08-31T00:00:00"/>
    <n v="8394"/>
    <n v="70"/>
    <n v="41.97"/>
    <n v="0.59957142857142853"/>
    <n v="0.83392899690254951"/>
    <s v="Mobile"/>
    <s v="red"/>
    <x v="5"/>
  </r>
  <r>
    <s v="ABC Advertiser"/>
    <n v="189040"/>
    <s v="ABC Advertiser:!728x90:!MOBILE:!:!MD-MD:!119400351"/>
    <n v="119400351"/>
    <d v="2015-08-31T00:00:00"/>
    <n v="423"/>
    <n v="1"/>
    <n v="2.1149999999999998"/>
    <n v="2.1149999999999998"/>
    <n v="0.2364066193853428"/>
    <s v="Tablet"/>
    <s v="Blue"/>
    <x v="5"/>
  </r>
  <r>
    <s v="ABC Advertiser"/>
    <n v="189041"/>
    <s v="ABC Advertiser:!728x90:!MOBILETAB:!jfh92jff:!RM:!119400377"/>
    <n v="119400377"/>
    <d v="2015-08-31T00:00:00"/>
    <n v="69507"/>
    <n v="1096"/>
    <n v="347.53500000000003"/>
    <n v="0.31709397810218981"/>
    <n v="1.5768196009035063"/>
    <s v="Tablet"/>
    <s v="Blue"/>
    <x v="5"/>
  </r>
  <r>
    <s v="ABC Advertiser"/>
    <n v="189038"/>
    <s v="ABC Advertiser:!300x250:!MOBILE:!:!MD-MD:!119400349"/>
    <n v="119400349"/>
    <d v="2015-09-01T00:00:00"/>
    <n v="688"/>
    <n v="6"/>
    <n v="3.4399999999999995"/>
    <n v="0.57333333333333325"/>
    <n v="0.87209302325581395"/>
    <s v="Mobile"/>
    <s v="red"/>
    <x v="6"/>
  </r>
  <r>
    <s v="ABC Advertiser"/>
    <n v="189039"/>
    <s v="ABC Advertiser:!320x50:!MOBILE:!:!MD-MD:!119400350"/>
    <n v="119400350"/>
    <d v="2015-09-01T00:00:00"/>
    <n v="8705"/>
    <n v="39"/>
    <n v="43.524999999999999"/>
    <n v="1.1160256410256411"/>
    <n v="0.44801838024124069"/>
    <s v="Mobile"/>
    <s v="red"/>
    <x v="6"/>
  </r>
  <r>
    <s v="ABC Advertiser"/>
    <n v="189040"/>
    <s v="ABC Advertiser:!728x90:!MOBILE:!:!MD-MD:!119400351"/>
    <n v="119400351"/>
    <d v="2015-09-01T00:00:00"/>
    <n v="707"/>
    <n v="8"/>
    <n v="3.5349999999999997"/>
    <n v="0.44187499999999996"/>
    <n v="1.1315417256011315"/>
    <s v="Tablet"/>
    <s v="Blue"/>
    <x v="6"/>
  </r>
  <r>
    <s v="ABC Advertiser"/>
    <n v="189041"/>
    <s v="ABC Advertiser:!728x90:!MOBILETAB:!jfh92jff:!RM:!119400377"/>
    <n v="119400377"/>
    <d v="2015-09-01T00:00:00"/>
    <n v="69490"/>
    <n v="977"/>
    <n v="347.45"/>
    <n v="0.35562947799385874"/>
    <n v="1.4059576917542091"/>
    <s v="Tablet"/>
    <s v="Blue"/>
    <x v="6"/>
  </r>
  <r>
    <s v="ABC Advertiser"/>
    <n v="189038"/>
    <s v="ABC Advertiser:!300x250:!MOBILE:!:!MD-MD:!119400349"/>
    <n v="119400349"/>
    <d v="2015-09-02T00:00:00"/>
    <n v="984"/>
    <n v="4"/>
    <n v="4.92"/>
    <n v="1.23"/>
    <n v="0.40650406504065045"/>
    <s v="Mobile"/>
    <s v="red"/>
    <x v="0"/>
  </r>
  <r>
    <s v="ABC Advertiser"/>
    <n v="189039"/>
    <s v="ABC Advertiser:!320x50:!MOBILE:!:!MD-MD:!119400350"/>
    <n v="119400350"/>
    <d v="2015-09-02T00:00:00"/>
    <n v="8369"/>
    <n v="25"/>
    <n v="41.844999999999999"/>
    <n v="1.6738"/>
    <n v="0.29872147209941452"/>
    <s v="Mobile"/>
    <s v="red"/>
    <x v="0"/>
  </r>
  <r>
    <s v="ABC Advertiser"/>
    <n v="189040"/>
    <s v="ABC Advertiser:!728x90:!MOBILE:!:!MD-MD:!119400351"/>
    <n v="119400351"/>
    <d v="2015-09-02T00:00:00"/>
    <n v="747"/>
    <n v="2"/>
    <n v="3.7349999999999999"/>
    <n v="1.8674999999999999"/>
    <n v="0.2677376171352075"/>
    <s v="Tablet"/>
    <s v="Blue"/>
    <x v="0"/>
  </r>
  <r>
    <s v="ABC Advertiser"/>
    <n v="189041"/>
    <s v="ABC Advertiser:!728x90:!MOBILETAB:!jfh92jff:!RM:!119400377"/>
    <n v="119400377"/>
    <d v="2015-09-02T00:00:00"/>
    <n v="41816"/>
    <n v="341"/>
    <n v="209.08"/>
    <n v="0.61313782991202348"/>
    <n v="0.81547732925196104"/>
    <s v="Tablet"/>
    <s v="Blue"/>
    <x v="0"/>
  </r>
  <r>
    <s v="ABC Advertiser"/>
    <n v="189038"/>
    <s v="ABC Advertiser:!300x250:!MOBILE:!:!MD-MD:!119400349"/>
    <n v="119400349"/>
    <d v="2015-09-03T00:00:00"/>
    <n v="885"/>
    <n v="5"/>
    <n v="4.4249999999999998"/>
    <n v="0.88500000000000001"/>
    <n v="0.56497175141242939"/>
    <s v="Mobile"/>
    <s v="red"/>
    <x v="1"/>
  </r>
  <r>
    <s v="ABC Advertiser"/>
    <n v="189039"/>
    <s v="ABC Advertiser:!320x50:!MOBILE:!:!MD-MD:!119400350"/>
    <n v="119400350"/>
    <d v="2015-09-03T00:00:00"/>
    <n v="8677"/>
    <n v="50"/>
    <n v="43.384999999999998"/>
    <n v="0.86769999999999992"/>
    <n v="0.57623602627636283"/>
    <s v="Mobile"/>
    <s v="red"/>
    <x v="1"/>
  </r>
  <r>
    <s v="ABC Advertiser"/>
    <n v="189040"/>
    <s v="ABC Advertiser:!728x90:!MOBILE:!:!MD-MD:!119400351"/>
    <n v="119400351"/>
    <d v="2015-09-03T00:00:00"/>
    <n v="528"/>
    <n v="0"/>
    <n v="2.64"/>
    <s v=""/>
    <n v="0"/>
    <s v="Tablet"/>
    <s v="Blue"/>
    <x v="1"/>
  </r>
  <r>
    <s v="ABC Advertiser"/>
    <n v="189041"/>
    <s v="ABC Advertiser:!728x90:!MOBILETAB:!jfh92jff:!RM:!119400377"/>
    <n v="119400377"/>
    <d v="2015-09-03T00:00:00"/>
    <n v="69408"/>
    <n v="779"/>
    <n v="347.04"/>
    <n v="0.44549422336328631"/>
    <n v="1.1223490087597972"/>
    <s v="Tablet"/>
    <s v="Blue"/>
    <x v="1"/>
  </r>
  <r>
    <s v="ABC Advertiser"/>
    <n v="189038"/>
    <s v="ABC Advertiser:!300x250:!MOBILE:!:!MD-MD:!119400349_1933"/>
    <s v="119400349_1933"/>
    <d v="2015-09-03T00:00:00"/>
    <n v="3"/>
    <n v="0"/>
    <n v="1.4999999999999999E-2"/>
    <s v=""/>
    <n v="0"/>
    <s v="Mobile"/>
    <s v="Blue"/>
    <x v="1"/>
  </r>
  <r>
    <s v="ABC Advertiser"/>
    <n v="189038"/>
    <s v="ABC Advertiser:!300x250:!MOBILE:!:!MD-MD:!119400349"/>
    <n v="119400349"/>
    <d v="2015-09-04T00:00:00"/>
    <n v="196"/>
    <n v="3"/>
    <n v="0.98"/>
    <n v="0.32666666666666666"/>
    <n v="1.5306122448979591"/>
    <s v="Mobile"/>
    <s v="red"/>
    <x v="2"/>
  </r>
  <r>
    <s v="ABC Advertiser"/>
    <n v="189039"/>
    <s v="ABC Advertiser:!320x50:!MOBILE:!:!MD-MD:!119400350"/>
    <n v="119400350"/>
    <d v="2015-09-04T00:00:00"/>
    <n v="9348"/>
    <n v="29"/>
    <n v="46.74"/>
    <n v="1.6117241379310345"/>
    <n v="0.31022678647839108"/>
    <s v="Mobile"/>
    <s v="red"/>
    <x v="2"/>
  </r>
  <r>
    <s v="ABC Advertiser"/>
    <n v="189040"/>
    <s v="ABC Advertiser:!728x90:!MOBILE:!:!MD-MD:!119400351"/>
    <n v="119400351"/>
    <d v="2015-09-04T00:00:00"/>
    <n v="562"/>
    <n v="5"/>
    <n v="2.8100000000000005"/>
    <n v="0.56200000000000006"/>
    <n v="0.88967971530249124"/>
    <s v="Tablet"/>
    <s v="Blue"/>
    <x v="2"/>
  </r>
  <r>
    <s v="ABC Advertiser"/>
    <n v="189041"/>
    <s v="ABC Advertiser:!728x90:!MOBILETAB:!jfh92jff:!RM:!119400377"/>
    <n v="119400377"/>
    <d v="2015-09-04T00:00:00"/>
    <n v="69497"/>
    <n v="1132"/>
    <n v="347.48500000000001"/>
    <n v="0.30696554770318024"/>
    <n v="1.6288472883721601"/>
    <s v="Tablet"/>
    <s v="Blue"/>
    <x v="2"/>
  </r>
  <r>
    <s v="ABC Advertiser"/>
    <n v="189038"/>
    <s v="ABC Advertiser:!300x250:!MOBILE:!:!MD-MD:!119400349_1933"/>
    <s v="119400349_1933"/>
    <d v="2015-09-04T00:00:00"/>
    <n v="139"/>
    <n v="1"/>
    <n v="0.69500000000000006"/>
    <n v="0.69500000000000006"/>
    <n v="0.71942446043165476"/>
    <s v="Mobile"/>
    <s v="Blue"/>
    <x v="2"/>
  </r>
  <r>
    <s v="ABC Advertiser"/>
    <n v="189038"/>
    <s v="ABC Advertiser:!300x250:!MOBILE:!:!MD-MD:!119400349"/>
    <n v="119400349"/>
    <d v="2015-09-05T00:00:00"/>
    <n v="1707"/>
    <n v="25"/>
    <n v="8.5350000000000001"/>
    <n v="0.34139999999999998"/>
    <n v="1.4645577035735209"/>
    <s v="Mobile"/>
    <s v="red"/>
    <x v="3"/>
  </r>
  <r>
    <s v="ABC Advertiser"/>
    <n v="189039"/>
    <s v="ABC Advertiser:!320x50:!MOBILE:!:!MD-MD:!119400350"/>
    <n v="119400350"/>
    <d v="2015-09-05T00:00:00"/>
    <n v="7591"/>
    <n v="34"/>
    <n v="37.954999999999998"/>
    <n v="1.1163235294117646"/>
    <n v="0.44789882755895138"/>
    <s v="Mobile"/>
    <s v="red"/>
    <x v="3"/>
  </r>
  <r>
    <s v="ABC Advertiser"/>
    <n v="189040"/>
    <s v="ABC Advertiser:!728x90:!MOBILE:!:!MD-MD:!119400351"/>
    <n v="119400351"/>
    <d v="2015-09-05T00:00:00"/>
    <n v="802"/>
    <n v="8"/>
    <n v="4.01"/>
    <n v="0.50124999999999997"/>
    <n v="0.99750623441396502"/>
    <s v="Tablet"/>
    <s v="Blue"/>
    <x v="3"/>
  </r>
  <r>
    <s v="ABC Advertiser"/>
    <n v="189041"/>
    <s v="ABC Advertiser:!728x90:!MOBILETAB:!jfh92jff:!RM:!119400377"/>
    <n v="119400377"/>
    <d v="2015-09-05T00:00:00"/>
    <n v="69509"/>
    <n v="1295"/>
    <n v="347.54500000000002"/>
    <n v="0.2683745173745174"/>
    <n v="1.8630680919017681"/>
    <s v="Tablet"/>
    <s v="Blue"/>
    <x v="3"/>
  </r>
  <r>
    <s v="ABC Advertiser"/>
    <n v="189038"/>
    <s v="ABC Advertiser:!300x250:!MOBILE:!:!MD-MD:!119400349_1933"/>
    <s v="119400349_1933"/>
    <d v="2015-09-05T00:00:00"/>
    <n v="74"/>
    <n v="1"/>
    <n v="0.37"/>
    <n v="0.37"/>
    <n v="1.3513513513513513"/>
    <s v="Mobile"/>
    <s v="Blue"/>
    <x v="3"/>
  </r>
  <r>
    <s v="ABC Advertiser"/>
    <n v="189038"/>
    <s v="ABC Advertiser:!300x250:!MOBILE:!:!MD-MD:!119400349"/>
    <n v="119400349"/>
    <d v="2015-09-06T00:00:00"/>
    <n v="1947"/>
    <n v="15"/>
    <n v="9.7349999999999994"/>
    <n v="0.64899999999999991"/>
    <n v="0.77041602465331283"/>
    <s v="Mobile"/>
    <s v="red"/>
    <x v="4"/>
  </r>
  <r>
    <s v="ABC Advertiser"/>
    <n v="189039"/>
    <s v="ABC Advertiser:!320x50:!MOBILE:!:!MD-MD:!119400350"/>
    <n v="119400350"/>
    <d v="2015-09-06T00:00:00"/>
    <n v="7232"/>
    <n v="28"/>
    <n v="36.160000000000004"/>
    <n v="1.2914285714285716"/>
    <n v="0.38716814159292035"/>
    <s v="Mobile"/>
    <s v="red"/>
    <x v="4"/>
  </r>
  <r>
    <s v="ABC Advertiser"/>
    <n v="189040"/>
    <s v="ABC Advertiser:!728x90:!MOBILE:!:!MD-MD:!119400351"/>
    <n v="119400351"/>
    <d v="2015-09-06T00:00:00"/>
    <n v="921"/>
    <n v="6"/>
    <n v="4.6050000000000004"/>
    <n v="0.76750000000000007"/>
    <n v="0.65146579804560267"/>
    <s v="Tablet"/>
    <s v="Blue"/>
    <x v="4"/>
  </r>
  <r>
    <s v="ABC Advertiser"/>
    <n v="189041"/>
    <s v="ABC Advertiser:!728x90:!MOBILETAB:!jfh92jff:!RM:!119400377"/>
    <n v="119400377"/>
    <d v="2015-09-06T00:00:00"/>
    <n v="69514"/>
    <n v="843"/>
    <n v="347.57"/>
    <n v="0.41230130486358246"/>
    <n v="1.212705354317116"/>
    <s v="Tablet"/>
    <s v="Blue"/>
    <x v="4"/>
  </r>
  <r>
    <s v="ABC Advertiser"/>
    <n v="189038"/>
    <s v="ABC Advertiser:!300x250:!MOBILE:!:!MD-MD:!119400349_1933"/>
    <s v="119400349_1933"/>
    <d v="2015-09-06T00:00:00"/>
    <n v="8"/>
    <n v="0"/>
    <n v="0.04"/>
    <s v=""/>
    <n v="0"/>
    <s v="Mobile"/>
    <s v="Blue"/>
    <x v="4"/>
  </r>
  <r>
    <s v="ABC Advertiser"/>
    <n v="189038"/>
    <s v="ABC Advertiser:!300x250:!MOBILE:!:!MD-MD:!119400349"/>
    <n v="119400349"/>
    <d v="2015-09-07T00:00:00"/>
    <n v="1651"/>
    <n v="18"/>
    <n v="8.2550000000000008"/>
    <n v="0.45861111111111114"/>
    <n v="1.0902483343428226"/>
    <s v="Mobile"/>
    <s v="red"/>
    <x v="5"/>
  </r>
  <r>
    <s v="ABC Advertiser"/>
    <n v="189039"/>
    <s v="ABC Advertiser:!320x50:!MOBILE:!:!MD-MD:!119400350"/>
    <n v="119400350"/>
    <d v="2015-09-07T00:00:00"/>
    <n v="7279"/>
    <n v="32"/>
    <n v="36.394999999999996"/>
    <n v="1.1373437499999999"/>
    <n v="0.43962082703668082"/>
    <s v="Mobile"/>
    <s v="red"/>
    <x v="5"/>
  </r>
  <r>
    <s v="ABC Advertiser"/>
    <n v="189040"/>
    <s v="ABC Advertiser:!728x90:!MOBILE:!:!MD-MD:!119400351"/>
    <n v="119400351"/>
    <d v="2015-09-07T00:00:00"/>
    <n v="1169"/>
    <n v="9"/>
    <n v="5.8450000000000006"/>
    <n v="0.64944444444444449"/>
    <n v="0.7698887938408896"/>
    <s v="Tablet"/>
    <s v="Blue"/>
    <x v="5"/>
  </r>
  <r>
    <s v="ABC Advertiser"/>
    <n v="189041"/>
    <s v="ABC Advertiser:!728x90:!MOBILETAB:!jfh92jff:!RM:!119400377"/>
    <n v="119400377"/>
    <d v="2015-09-07T00:00:00"/>
    <n v="69491"/>
    <n v="738"/>
    <n v="347.45499999999998"/>
    <n v="0.4708062330623306"/>
    <n v="1.0620080298168109"/>
    <s v="Tablet"/>
    <s v="Blue"/>
    <x v="5"/>
  </r>
  <r>
    <s v="ABC Advertiser"/>
    <n v="189038"/>
    <s v="ABC Advertiser:!300x250:!MOBILE:!:!MD-MD:!119400349_1933"/>
    <s v="119400349_1933"/>
    <d v="2015-09-07T00:00:00"/>
    <n v="10"/>
    <n v="0"/>
    <n v="0.05"/>
    <s v=""/>
    <n v="0"/>
    <s v="Mobile"/>
    <s v="Blue"/>
    <x v="5"/>
  </r>
  <r>
    <s v="ABC Advertiser"/>
    <n v="189038"/>
    <s v="ABC Advertiser:!300x250:!MOBILE:!:!MD-MD:!119400349"/>
    <n v="119400349"/>
    <d v="2015-09-08T00:00:00"/>
    <n v="901"/>
    <n v="2"/>
    <n v="4.5049999999999999"/>
    <n v="2.2524999999999999"/>
    <n v="0.22197558268590456"/>
    <s v="Mobile"/>
    <s v="red"/>
    <x v="6"/>
  </r>
  <r>
    <s v="ABC Advertiser"/>
    <n v="189039"/>
    <s v="ABC Advertiser:!320x50:!MOBILE:!:!MD-MD:!119400350"/>
    <n v="119400350"/>
    <d v="2015-09-08T00:00:00"/>
    <n v="8293"/>
    <n v="51"/>
    <n v="41.464999999999996"/>
    <n v="0.81303921568627446"/>
    <n v="0.61497648619317491"/>
    <s v="Mobile"/>
    <s v="red"/>
    <x v="6"/>
  </r>
  <r>
    <s v="ABC Advertiser"/>
    <n v="189040"/>
    <s v="ABC Advertiser:!728x90:!MOBILE:!:!MD-MD:!119400351"/>
    <n v="119400351"/>
    <d v="2015-09-08T00:00:00"/>
    <n v="906"/>
    <n v="17"/>
    <n v="4.53"/>
    <n v="0.26647058823529413"/>
    <n v="1.8763796909492272"/>
    <s v="Tablet"/>
    <s v="Blue"/>
    <x v="6"/>
  </r>
  <r>
    <s v="ABC Advertiser"/>
    <n v="189041"/>
    <s v="ABC Advertiser:!728x90:!MOBILETAB:!jfh92jff:!RM:!119400377"/>
    <n v="119400377"/>
    <d v="2015-09-08T00:00:00"/>
    <n v="69471"/>
    <n v="773"/>
    <n v="347.35500000000002"/>
    <n v="0.44935963777490301"/>
    <n v="1.1126945056210507"/>
    <s v="Tablet"/>
    <s v="Blue"/>
    <x v="6"/>
  </r>
  <r>
    <s v="ABC Advertiser"/>
    <n v="189038"/>
    <s v="ABC Advertiser:!300x250:!MOBILE:!:!MD-MD:!119400349_1933"/>
    <s v="119400349_1933"/>
    <d v="2015-09-08T00:00:00"/>
    <n v="3"/>
    <n v="0"/>
    <n v="1.4999999999999999E-2"/>
    <s v=""/>
    <n v="0"/>
    <s v="Mobile"/>
    <s v="Blue"/>
    <x v="6"/>
  </r>
  <r>
    <s v="ABC Advertiser"/>
    <n v="189038"/>
    <s v="ABC Advertiser:!300x250:!MOBILE:!:!MD-MD:!119400349"/>
    <n v="119400349"/>
    <d v="2015-09-09T00:00:00"/>
    <n v="2264"/>
    <n v="27"/>
    <n v="11.319999999999999"/>
    <n v="0.41925925925925922"/>
    <n v="1.1925795053003534"/>
    <s v="Mobile"/>
    <s v="red"/>
    <x v="0"/>
  </r>
  <r>
    <s v="ABC Advertiser"/>
    <n v="189039"/>
    <s v="ABC Advertiser:!320x50:!MOBILE:!:!MD-MD:!119400350"/>
    <n v="119400350"/>
    <d v="2015-09-09T00:00:00"/>
    <n v="7157"/>
    <n v="68"/>
    <n v="35.784999999999997"/>
    <n v="0.52625"/>
    <n v="0.95011876484560576"/>
    <s v="Mobile"/>
    <s v="red"/>
    <x v="0"/>
  </r>
  <r>
    <s v="ABC Advertiser"/>
    <n v="189040"/>
    <s v="ABC Advertiser:!728x90:!MOBILE:!:!MD-MD:!119400351"/>
    <n v="119400351"/>
    <d v="2015-09-09T00:00:00"/>
    <n v="647"/>
    <n v="12"/>
    <n v="3.2350000000000003"/>
    <n v="0.26958333333333334"/>
    <n v="1.8547140649149922"/>
    <s v="Tablet"/>
    <s v="Blue"/>
    <x v="0"/>
  </r>
  <r>
    <s v="ABC Advertiser"/>
    <n v="189041"/>
    <s v="ABC Advertiser:!728x90:!MOBILETAB:!jfh92jff:!RM:!119400377"/>
    <n v="119400377"/>
    <d v="2015-09-09T00:00:00"/>
    <n v="69271"/>
    <n v="819"/>
    <n v="346.35500000000002"/>
    <n v="0.42289987789987793"/>
    <n v="1.1823129448109597"/>
    <s v="Tablet"/>
    <s v="Blue"/>
    <x v="0"/>
  </r>
  <r>
    <s v="ABC Advertiser"/>
    <n v="189038"/>
    <s v="ABC Advertiser:!300x250:!MOBILE:!:!MD-MD:!119400349_1933"/>
    <s v="119400349_1933"/>
    <d v="2015-09-09T00:00:00"/>
    <n v="8"/>
    <n v="0"/>
    <n v="0.04"/>
    <s v=""/>
    <n v="0"/>
    <s v="Mobile"/>
    <s v="Blue"/>
    <x v="0"/>
  </r>
  <r>
    <s v="ABC Advertiser"/>
    <n v="189038"/>
    <s v="ABC Advertiser:!300x250:!MOBILE:!:!MD-MD:!119400349"/>
    <n v="119400349"/>
    <d v="2015-09-10T00:00:00"/>
    <n v="64"/>
    <n v="1"/>
    <n v="0.32"/>
    <n v="0.32"/>
    <n v="1.5625"/>
    <s v="Mobile"/>
    <s v="red"/>
    <x v="1"/>
  </r>
  <r>
    <s v="ABC Advertiser"/>
    <n v="189039"/>
    <s v="ABC Advertiser:!320x50:!MOBILE:!:!MD-MD:!119400350"/>
    <n v="119400350"/>
    <d v="2015-09-10T00:00:00"/>
    <n v="9435"/>
    <n v="207"/>
    <n v="47.175000000000004"/>
    <n v="0.22789855072463769"/>
    <n v="2.1939586645469"/>
    <s v="Mobile"/>
    <s v="red"/>
    <x v="1"/>
  </r>
  <r>
    <s v="ABC Advertiser"/>
    <n v="189040"/>
    <s v="ABC Advertiser:!728x90:!MOBILE:!:!MD-MD:!119400351"/>
    <n v="119400351"/>
    <d v="2015-09-10T00:00:00"/>
    <n v="598"/>
    <n v="11"/>
    <n v="2.9899999999999998"/>
    <n v="0.27181818181818179"/>
    <n v="1.8394648829431439"/>
    <s v="Tablet"/>
    <s v="Blue"/>
    <x v="1"/>
  </r>
  <r>
    <s v="ABC Advertiser"/>
    <n v="189041"/>
    <s v="ABC Advertiser:!728x90:!MOBILETAB:!jfh92jff:!RM:!119400377"/>
    <n v="119400377"/>
    <d v="2015-09-10T00:00:00"/>
    <n v="69550"/>
    <n v="667"/>
    <n v="347.75"/>
    <n v="0.52136431784107951"/>
    <n v="0.95902228612508988"/>
    <s v="Tablet"/>
    <s v="Blue"/>
    <x v="1"/>
  </r>
  <r>
    <s v="ABC Advertiser"/>
    <n v="189038"/>
    <s v="ABC Advertiser:!300x250:!MOBILE:!:!MD-MD:!119400349_1933"/>
    <s v="119400349_1933"/>
    <d v="2015-09-10T00:00:00"/>
    <n v="7"/>
    <n v="0"/>
    <n v="3.5000000000000003E-2"/>
    <s v=""/>
    <n v="0"/>
    <s v="Mobile"/>
    <s v="Blue"/>
    <x v="1"/>
  </r>
  <r>
    <s v="ABC Advertiser"/>
    <n v="189038"/>
    <s v="ABC Advertiser:!300x250:!MOBILE:!:!MD-MD:!119400349"/>
    <n v="119400349"/>
    <d v="2015-09-11T00:00:00"/>
    <n v="51"/>
    <n v="2"/>
    <n v="0.255"/>
    <n v="0.1275"/>
    <n v="3.9215686274509802"/>
    <s v="Mobile"/>
    <s v="red"/>
    <x v="2"/>
  </r>
  <r>
    <s v="ABC Advertiser"/>
    <n v="189039"/>
    <s v="ABC Advertiser:!320x50:!MOBILE:!:!MD-MD:!119400350"/>
    <n v="119400350"/>
    <d v="2015-09-11T00:00:00"/>
    <n v="9607"/>
    <n v="76"/>
    <n v="48.034999999999997"/>
    <n v="0.63203947368421043"/>
    <n v="0.79108983033204949"/>
    <s v="Mobile"/>
    <s v="red"/>
    <x v="2"/>
  </r>
  <r>
    <s v="ABC Advertiser"/>
    <n v="189040"/>
    <s v="ABC Advertiser:!728x90:!MOBILE:!:!MD-MD:!119400351"/>
    <n v="119400351"/>
    <d v="2015-09-11T00:00:00"/>
    <n v="437"/>
    <n v="5"/>
    <n v="2.1850000000000001"/>
    <n v="0.437"/>
    <n v="1.1441647597254003"/>
    <s v="Tablet"/>
    <s v="Blue"/>
    <x v="2"/>
  </r>
  <r>
    <s v="ABC Advertiser"/>
    <n v="189041"/>
    <s v="ABC Advertiser:!728x90:!MOBILETAB:!jfh92jff:!RM:!119400377"/>
    <n v="119400377"/>
    <d v="2015-09-11T00:00:00"/>
    <n v="69494"/>
    <n v="692"/>
    <n v="347.47"/>
    <n v="0.50212427745664745"/>
    <n v="0.99576941894264259"/>
    <s v="Tablet"/>
    <s v="Blue"/>
    <x v="2"/>
  </r>
  <r>
    <s v="ABC Advertiser"/>
    <n v="189038"/>
    <s v="ABC Advertiser:!300x250:!MOBILE:!:!MD-MD:!119400349_1933"/>
    <s v="119400349_1933"/>
    <d v="2015-09-11T00:00:00"/>
    <n v="1"/>
    <n v="0"/>
    <n v="5.0000000000000001E-3"/>
    <s v=""/>
    <n v="0"/>
    <s v="Mobile"/>
    <s v="Blue"/>
    <x v="2"/>
  </r>
  <r>
    <s v="ABC Advertiser"/>
    <n v="189038"/>
    <s v="ABC Advertiser:!300x250:!MOBILE:!:!MD-MD:!119400349"/>
    <n v="119400349"/>
    <d v="2015-09-12T00:00:00"/>
    <n v="227"/>
    <n v="3"/>
    <n v="1.135"/>
    <n v="0.37833333333333335"/>
    <n v="1.3215859030837005"/>
    <s v="Mobile"/>
    <s v="red"/>
    <x v="3"/>
  </r>
  <r>
    <s v="ABC Advertiser"/>
    <n v="189039"/>
    <s v="ABC Advertiser:!320x50:!MOBILE:!:!MD-MD:!119400350"/>
    <n v="119400350"/>
    <d v="2015-09-12T00:00:00"/>
    <n v="9453"/>
    <n v="42"/>
    <n v="47.265000000000001"/>
    <n v="1.1253571428571429"/>
    <n v="0.44430339574738181"/>
    <s v="Mobile"/>
    <s v="red"/>
    <x v="3"/>
  </r>
  <r>
    <s v="ABC Advertiser"/>
    <n v="189040"/>
    <s v="ABC Advertiser:!728x90:!MOBILE:!:!MD-MD:!119400351"/>
    <n v="119400351"/>
    <d v="2015-09-12T00:00:00"/>
    <n v="411"/>
    <n v="0"/>
    <n v="2.0549999999999997"/>
    <s v=""/>
    <n v="0"/>
    <s v="Tablet"/>
    <s v="Blue"/>
    <x v="3"/>
  </r>
  <r>
    <s v="ABC Advertiser"/>
    <n v="189041"/>
    <s v="ABC Advertiser:!728x90:!MOBILETAB:!jfh92jff:!RM:!119400377"/>
    <n v="119400377"/>
    <d v="2015-09-12T00:00:00"/>
    <n v="69497"/>
    <n v="921"/>
    <n v="347.48500000000001"/>
    <n v="0.37729098805646039"/>
    <n v="1.3252370605925436"/>
    <s v="Tablet"/>
    <s v="Blue"/>
    <x v="3"/>
  </r>
  <r>
    <s v="ABC Advertiser"/>
    <n v="189038"/>
    <s v="ABC Advertiser:!300x250:!MOBILE:!:!MD-MD:!119400349"/>
    <n v="119400349"/>
    <d v="2015-09-13T00:00:00"/>
    <n v="2330"/>
    <n v="16"/>
    <n v="11.65"/>
    <n v="0.72812500000000002"/>
    <n v="0.68669527896995708"/>
    <s v="Mobile"/>
    <s v="red"/>
    <x v="4"/>
  </r>
  <r>
    <s v="ABC Advertiser"/>
    <n v="189039"/>
    <s v="ABC Advertiser:!320x50:!MOBILE:!:!MD-MD:!119400350"/>
    <n v="119400350"/>
    <d v="2015-09-13T00:00:00"/>
    <n v="8456"/>
    <n v="79"/>
    <n v="42.28"/>
    <n v="0.53518987341772151"/>
    <n v="0.93424787133396403"/>
    <s v="Mobile"/>
    <s v="red"/>
    <x v="4"/>
  </r>
  <r>
    <s v="ABC Advertiser"/>
    <n v="189040"/>
    <s v="ABC Advertiser:!728x90:!MOBILE:!:!MD-MD:!119400351"/>
    <n v="119400351"/>
    <d v="2015-09-13T00:00:00"/>
    <n v="509"/>
    <n v="1"/>
    <n v="2.5449999999999999"/>
    <n v="2.5449999999999999"/>
    <n v="0.19646365422396855"/>
    <s v="Tablet"/>
    <s v="Blue"/>
    <x v="4"/>
  </r>
  <r>
    <s v="ABC Advertiser"/>
    <n v="189041"/>
    <s v="ABC Advertiser:!728x90:!MOBILETAB:!jfh92jff:!RM:!119400377"/>
    <n v="119400377"/>
    <d v="2015-09-13T00:00:00"/>
    <n v="69461"/>
    <n v="843"/>
    <n v="347.30500000000001"/>
    <n v="0.41198695136417557"/>
    <n v="1.2136306704481652"/>
    <s v="Tablet"/>
    <s v="Blue"/>
    <x v="4"/>
  </r>
  <r>
    <s v="ABC Advertiser"/>
    <n v="189038"/>
    <s v="ABC Advertiser:!300x250:!MOBILE:!:!MD-MD:!119400349"/>
    <n v="119400349"/>
    <d v="2015-09-14T00:00:00"/>
    <n v="1826"/>
    <n v="13"/>
    <n v="9.1300000000000008"/>
    <n v="0.70230769230769241"/>
    <n v="0.71193866374589265"/>
    <s v="Mobile"/>
    <s v="red"/>
    <x v="5"/>
  </r>
  <r>
    <s v="ABC Advertiser"/>
    <n v="189039"/>
    <s v="ABC Advertiser:!320x50:!MOBILE:!:!MD-MD:!119400350"/>
    <n v="119400350"/>
    <d v="2015-09-14T00:00:00"/>
    <n v="9303"/>
    <n v="61"/>
    <n v="46.515000000000001"/>
    <n v="0.76254098360655742"/>
    <n v="0.655702461571536"/>
    <s v="Mobile"/>
    <s v="red"/>
    <x v="5"/>
  </r>
  <r>
    <s v="ABC Advertiser"/>
    <n v="189040"/>
    <s v="ABC Advertiser:!728x90:!MOBILE:!:!MD-MD:!119400351"/>
    <n v="119400351"/>
    <d v="2015-09-14T00:00:00"/>
    <n v="168"/>
    <n v="1"/>
    <n v="0.84000000000000008"/>
    <n v="0.84000000000000008"/>
    <n v="0.59523809523809523"/>
    <s v="Tablet"/>
    <s v="Blue"/>
    <x v="5"/>
  </r>
  <r>
    <s v="ABC Advertiser"/>
    <n v="189041"/>
    <s v="ABC Advertiser:!728x90:!MOBILETAB:!jfh92jff:!RM:!119400377"/>
    <n v="119400377"/>
    <d v="2015-09-14T00:00:00"/>
    <n v="69521"/>
    <n v="452"/>
    <n v="347.60500000000002"/>
    <n v="0.76903761061946907"/>
    <n v="0.65016326002215163"/>
    <s v="Tablet"/>
    <s v="Blue"/>
    <x v="5"/>
  </r>
  <r>
    <s v="ABC Advertiser"/>
    <n v="189038"/>
    <s v="ABC Advertiser:!300x250:!MOBILE:!:!MD-MD:!119400349"/>
    <n v="119400349"/>
    <d v="2015-09-15T00:00:00"/>
    <n v="1758"/>
    <n v="8"/>
    <n v="8.7899999999999991"/>
    <n v="1.0987499999999999"/>
    <n v="0.45506257110352671"/>
    <s v="Mobile"/>
    <s v="red"/>
    <x v="6"/>
  </r>
  <r>
    <s v="ABC Advertiser"/>
    <n v="189039"/>
    <s v="ABC Advertiser:!320x50:!MOBILE:!:!MD-MD:!119400350"/>
    <n v="119400350"/>
    <d v="2015-09-15T00:00:00"/>
    <n v="9518"/>
    <n v="73"/>
    <n v="47.59"/>
    <n v="0.65191780821917811"/>
    <n v="0.76696785038873716"/>
    <s v="Mobile"/>
    <s v="red"/>
    <x v="6"/>
  </r>
  <r>
    <s v="ABC Advertiser"/>
    <n v="189040"/>
    <s v="ABC Advertiser:!728x90:!MOBILE:!:!MD-MD:!119400351"/>
    <n v="119400351"/>
    <d v="2015-09-15T00:00:00"/>
    <n v="20"/>
    <n v="0"/>
    <n v="0.1"/>
    <s v=""/>
    <n v="0"/>
    <s v="Tablet"/>
    <s v="Blue"/>
    <x v="6"/>
  </r>
  <r>
    <s v="ABC Advertiser"/>
    <n v="189041"/>
    <s v="ABC Advertiser:!728x90:!MOBILETAB:!jfh92jff:!RM:!119400377"/>
    <n v="119400377"/>
    <d v="2015-09-15T00:00:00"/>
    <n v="69387"/>
    <n v="617"/>
    <n v="346.935"/>
    <n v="0.56229335494327393"/>
    <n v="0.88921555911049621"/>
    <s v="Tablet"/>
    <s v="Blue"/>
    <x v="6"/>
  </r>
  <r>
    <s v="ABC Advertiser"/>
    <n v="189038"/>
    <s v="ABC Advertiser:!300x250:!MOBILE:!:!MD-MD:!119400349"/>
    <n v="119400349"/>
    <d v="2015-09-16T00:00:00"/>
    <n v="1369"/>
    <n v="7"/>
    <n v="6.8449999999999998"/>
    <n v="0.97785714285714287"/>
    <n v="0.51132213294375461"/>
    <s v="Mobile"/>
    <s v="red"/>
    <x v="0"/>
  </r>
  <r>
    <s v="ABC Advertiser"/>
    <n v="189039"/>
    <s v="ABC Advertiser:!320x50:!MOBILE:!:!MD-MD:!119400350"/>
    <n v="119400350"/>
    <d v="2015-09-16T00:00:00"/>
    <n v="10304"/>
    <n v="101"/>
    <n v="51.52"/>
    <n v="0.51009900990099011"/>
    <n v="0.98020186335403725"/>
    <s v="Mobile"/>
    <s v="red"/>
    <x v="0"/>
  </r>
  <r>
    <s v="ABC Advertiser"/>
    <n v="189040"/>
    <s v="ABC Advertiser:!728x90:!MOBILE:!:!MD-MD:!119400351"/>
    <n v="119400351"/>
    <d v="2015-09-16T00:00:00"/>
    <n v="49"/>
    <n v="0"/>
    <n v="0.245"/>
    <s v=""/>
    <n v="0"/>
    <s v="Tablet"/>
    <s v="Blue"/>
    <x v="0"/>
  </r>
  <r>
    <s v="ABC Advertiser"/>
    <n v="189041"/>
    <s v="ABC Advertiser:!728x90:!MOBILETAB:!jfh92jff:!RM:!119400377"/>
    <n v="119400377"/>
    <d v="2015-09-16T00:00:00"/>
    <n v="66135"/>
    <n v="1190"/>
    <n v="330.67500000000001"/>
    <n v="0.27787815126050419"/>
    <n v="1.7993498147728131"/>
    <s v="Tablet"/>
    <s v="Blue"/>
    <x v="0"/>
  </r>
  <r>
    <s v="ABC Advertiser"/>
    <n v="189038"/>
    <s v="ABC Advertiser:!300x250:!MOBILE:!:!MD-MD:!119400349"/>
    <n v="119400349"/>
    <d v="2015-09-17T00:00:00"/>
    <n v="10891"/>
    <n v="86"/>
    <n v="54.454999999999998"/>
    <n v="0.63319767441860464"/>
    <n v="0.78964282435038113"/>
    <s v="Mobile"/>
    <s v="red"/>
    <x v="1"/>
  </r>
  <r>
    <s v="ABC Advertiser"/>
    <n v="189039"/>
    <s v="ABC Advertiser:!320x50:!MOBILE:!:!MD-MD:!119400350"/>
    <n v="119400350"/>
    <d v="2015-09-17T00:00:00"/>
    <n v="76"/>
    <n v="1"/>
    <n v="0.38"/>
    <n v="0.38"/>
    <n v="1.3157894736842104"/>
    <s v="Mobile"/>
    <s v="red"/>
    <x v="1"/>
  </r>
  <r>
    <s v="ABC Advertiser"/>
    <n v="189040"/>
    <s v="ABC Advertiser:!728x90:!MOBILE:!:!MD-MD:!119400351"/>
    <n v="119400351"/>
    <d v="2015-09-17T00:00:00"/>
    <n v="17916"/>
    <n v="349"/>
    <n v="89.58"/>
    <n v="0.25667621776504296"/>
    <n v="1.947979459700826"/>
    <s v="Tablet"/>
    <s v="Blue"/>
    <x v="1"/>
  </r>
  <r>
    <s v="ABC Advertiser"/>
    <n v="189041"/>
    <s v="ABC Advertiser:!728x90:!MOBILETAB:!jfh92jff:!RM:!119400377_1937"/>
    <s v="119400377_1937"/>
    <d v="2015-09-17T00:00:00"/>
    <n v="6610"/>
    <n v="22"/>
    <n v="33.050000000000004"/>
    <n v="1.5022727272727274"/>
    <n v="0.3328290468986384"/>
    <s v="Tablet"/>
    <s v="red"/>
    <x v="1"/>
  </r>
  <r>
    <s v="ABC Advertiser"/>
    <n v="189039"/>
    <s v="ABC Advertiser:!320x50:!MOBILE:!:!MD-MD:!119400350_1934"/>
    <s v="119400350_1934"/>
    <d v="2015-09-18T00:00:00"/>
    <n v="11936"/>
    <n v="86"/>
    <n v="59.68"/>
    <n v="0.69395348837209303"/>
    <n v="0.72050938337801607"/>
    <s v="Mobile"/>
    <s v="Blue"/>
    <x v="2"/>
  </r>
  <r>
    <s v="ABC Advertiser"/>
    <n v="189040"/>
    <s v="ABC Advertiser:!728x90:!MOBILE:!:!MD-MD:!119400351_1935"/>
    <s v="119400351_1935"/>
    <d v="2015-09-18T00:00:00"/>
    <n v="185"/>
    <n v="1"/>
    <n v="0.92500000000000004"/>
    <n v="0.92500000000000004"/>
    <n v="0.54054054054054057"/>
    <s v="Tablet"/>
    <s v="Yellow"/>
    <x v="2"/>
  </r>
  <r>
    <s v="ABC Advertiser"/>
    <n v="189039"/>
    <s v="ABC Advertiser:!320x50:!MOBILE:!:!MD-MD:!119400350_1934"/>
    <s v="119400350_1934"/>
    <d v="2015-09-19T00:00:00"/>
    <n v="12827"/>
    <n v="85"/>
    <n v="64.135000000000005"/>
    <n v="0.75452941176470589"/>
    <n v="0.66266469166601694"/>
    <s v="Mobile"/>
    <s v="Blue"/>
    <x v="3"/>
  </r>
  <r>
    <s v="ABC Advertiser"/>
    <n v="189040"/>
    <s v="ABC Advertiser:!728x90:!MOBILE:!:!MD-MD:!119400351_1935"/>
    <s v="119400351_1935"/>
    <d v="2015-09-19T00:00:00"/>
    <n v="167"/>
    <n v="0"/>
    <n v="0.83500000000000008"/>
    <s v=""/>
    <n v="0"/>
    <s v="Tablet"/>
    <s v="Yellow"/>
    <x v="3"/>
  </r>
  <r>
    <s v="ABC Advertiser"/>
    <n v="189039"/>
    <s v="ABC Advertiser:!320x50:!MOBILE:!:!MD-MD:!119400350_1934"/>
    <s v="119400350_1934"/>
    <d v="2015-09-20T00:00:00"/>
    <n v="13850"/>
    <n v="108"/>
    <n v="69.25"/>
    <n v="0.64120370370370372"/>
    <n v="0.77978339350180503"/>
    <s v="Mobile"/>
    <s v="Blue"/>
    <x v="4"/>
  </r>
  <r>
    <s v="ABC Advertiser"/>
    <n v="189040"/>
    <s v="ABC Advertiser:!728x90:!MOBILE:!:!MD-MD:!119400351_1935"/>
    <s v="119400351_1935"/>
    <d v="2015-09-20T00:00:00"/>
    <n v="190"/>
    <n v="2"/>
    <n v="0.95"/>
    <n v="0.47499999999999998"/>
    <n v="1.0526315789473684"/>
    <s v="Tablet"/>
    <s v="Yellow"/>
    <x v="4"/>
  </r>
  <r>
    <s v="ABC Advertiser"/>
    <n v="189039"/>
    <s v="ABC Advertiser:!320x50:!MOBILE:!:!MD-MD:!119400350_1934"/>
    <s v="119400350_1934"/>
    <d v="2015-09-21T00:00:00"/>
    <n v="15825"/>
    <n v="86"/>
    <n v="79.125"/>
    <n v="0.92005813953488369"/>
    <n v="0.5434439178515007"/>
    <s v="Mobile"/>
    <s v="Blue"/>
    <x v="5"/>
  </r>
  <r>
    <s v="ABC Advertiser"/>
    <n v="189040"/>
    <s v="ABC Advertiser:!728x90:!MOBILE:!:!MD-MD:!119400351_1935"/>
    <s v="119400351_1935"/>
    <d v="2015-09-21T00:00:00"/>
    <n v="790"/>
    <n v="0"/>
    <n v="3.95"/>
    <s v=""/>
    <n v="0"/>
    <s v="Tablet"/>
    <s v="Yellow"/>
    <x v="5"/>
  </r>
  <r>
    <s v="ABC Advertiser"/>
    <n v="189039"/>
    <s v="ABC Advertiser:!320x50:!MOBILE:!:!MD-MD:!119400350_1934"/>
    <s v="119400350_1934"/>
    <d v="2015-09-22T00:00:00"/>
    <n v="13406"/>
    <n v="68"/>
    <n v="67.03"/>
    <n v="0.98573529411764704"/>
    <n v="0.50723556616440402"/>
    <s v="Mobile"/>
    <s v="Blue"/>
    <x v="6"/>
  </r>
  <r>
    <s v="ABC Advertiser"/>
    <n v="189040"/>
    <s v="ABC Advertiser:!728x90:!MOBILE:!:!MD-MD:!119400351_1935"/>
    <s v="119400351_1935"/>
    <d v="2015-09-22T00:00:00"/>
    <n v="450"/>
    <n v="2"/>
    <n v="2.25"/>
    <n v="1.125"/>
    <n v="0.44444444444444442"/>
    <s v="Tablet"/>
    <s v="Yellow"/>
    <x v="6"/>
  </r>
  <r>
    <s v="ABC Advertiser"/>
    <n v="189039"/>
    <s v="ABC Advertiser:!320x50:!MOBILE:!:!MD-MD:!119400350_1934"/>
    <s v="119400350_1934"/>
    <d v="2015-09-23T00:00:00"/>
    <n v="13489"/>
    <n v="89"/>
    <n v="67.445000000000007"/>
    <n v="0.75780898876404501"/>
    <n v="0.65979687152494626"/>
    <s v="Mobile"/>
    <s v="Blue"/>
    <x v="0"/>
  </r>
  <r>
    <s v="ABC Advertiser"/>
    <n v="189040"/>
    <s v="ABC Advertiser:!728x90:!MOBILE:!:!MD-MD:!119400351_1935"/>
    <s v="119400351_1935"/>
    <d v="2015-09-23T00:00:00"/>
    <n v="117"/>
    <n v="0"/>
    <n v="0.58500000000000008"/>
    <s v=""/>
    <n v="0"/>
    <s v="Tablet"/>
    <s v="Yellow"/>
    <x v="0"/>
  </r>
  <r>
    <s v="ABC Advertiser"/>
    <n v="189039"/>
    <s v="ABC Advertiser:!320x50:!MOBILE:!:!MD-MD:!119400350_1934"/>
    <s v="119400350_1934"/>
    <d v="2015-09-24T00:00:00"/>
    <n v="12975"/>
    <n v="64"/>
    <n v="64.875"/>
    <n v="1.013671875"/>
    <n v="0.49325626204238926"/>
    <s v="Mobile"/>
    <s v="Blue"/>
    <x v="1"/>
  </r>
  <r>
    <s v="ABC Advertiser"/>
    <n v="189040"/>
    <s v="ABC Advertiser:!728x90:!MOBILE:!:!MD-MD:!119400351_1935"/>
    <s v="119400351_1935"/>
    <d v="2015-09-24T00:00:00"/>
    <n v="663"/>
    <n v="0"/>
    <n v="3.3150000000000004"/>
    <s v=""/>
    <n v="0"/>
    <s v="Tablet"/>
    <s v="Yellow"/>
    <x v="1"/>
  </r>
  <r>
    <s v="ABC Advertiser"/>
    <n v="189039"/>
    <s v="ABC Advertiser:!320x50:!MOBILE:!:!MD-MD:!119400350_1934"/>
    <s v="119400350_1934"/>
    <d v="2015-09-25T00:00:00"/>
    <n v="10539"/>
    <n v="54"/>
    <n v="52.695"/>
    <n v="0.97583333333333333"/>
    <n v="0.51238257899231432"/>
    <s v="Mobile"/>
    <s v="Blue"/>
    <x v="2"/>
  </r>
  <r>
    <s v="ABC Advertiser"/>
    <n v="189040"/>
    <s v="ABC Advertiser:!728x90:!MOBILE:!:!MD-MD:!119400351_1935"/>
    <s v="119400351_1935"/>
    <d v="2015-09-25T00:00:00"/>
    <n v="454"/>
    <n v="1"/>
    <n v="2.27"/>
    <n v="2.27"/>
    <n v="0.22026431718061676"/>
    <s v="Tablet"/>
    <s v="Yellow"/>
    <x v="2"/>
  </r>
  <r>
    <s v="ABC Advertiser"/>
    <n v="189039"/>
    <s v="ABC Advertiser:!320x50:!MOBILE:!:!MD-MD:!119400350_1934"/>
    <s v="119400350_1934"/>
    <d v="2015-09-26T00:00:00"/>
    <n v="5843"/>
    <n v="68"/>
    <n v="29.215"/>
    <n v="0.42963235294117647"/>
    <n v="1.1637857265103544"/>
    <s v="Mobile"/>
    <s v="Blue"/>
    <x v="3"/>
  </r>
  <r>
    <s v="ABC Advertiser"/>
    <n v="189040"/>
    <s v="ABC Advertiser:!728x90:!MOBILE:!:!MD-MD:!119400351_1935"/>
    <s v="119400351_1935"/>
    <d v="2015-09-26T00:00:00"/>
    <n v="1789"/>
    <n v="16"/>
    <n v="8.9450000000000003"/>
    <n v="0.55906250000000002"/>
    <n v="0.8943543879262158"/>
    <s v="Tablet"/>
    <s v="Yellow"/>
    <x v="3"/>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119400377_1936"/>
    <x v="0"/>
    <n v="1"/>
    <n v="0"/>
  </r>
  <r>
    <s v="119400377_1936"/>
    <x v="1"/>
    <n v="1"/>
    <n v="0"/>
  </r>
  <r>
    <s v="119400377_1936"/>
    <x v="2"/>
    <n v="1"/>
    <n v="0"/>
  </r>
  <r>
    <s v="119400377_1936"/>
    <x v="3"/>
    <n v="1"/>
    <n v="0"/>
  </r>
  <r>
    <s v="119400377_1936"/>
    <x v="4"/>
    <n v="1"/>
    <n v="0"/>
  </r>
  <r>
    <s v="119400377_1936"/>
    <x v="5"/>
    <n v="1"/>
    <n v="0"/>
  </r>
  <r>
    <s v="119400377_1936"/>
    <x v="6"/>
    <n v="1"/>
    <n v="0"/>
  </r>
  <r>
    <s v="119400377_1936"/>
    <x v="7"/>
    <n v="3"/>
    <n v="0"/>
  </r>
  <r>
    <s v="119400377_1936"/>
    <x v="7"/>
    <n v="1"/>
    <n v="0"/>
  </r>
  <r>
    <s v="119400377_1936"/>
    <x v="8"/>
    <n v="1"/>
    <n v="0"/>
  </r>
  <r>
    <s v="119400377_1936"/>
    <x v="9"/>
    <n v="1"/>
    <n v="0"/>
  </r>
  <r>
    <s v="119400377_1936"/>
    <x v="10"/>
    <n v="1"/>
    <n v="0"/>
  </r>
  <r>
    <s v="119400377_1936"/>
    <x v="11"/>
    <n v="1"/>
    <n v="0"/>
  </r>
  <r>
    <s v="119400377_1936"/>
    <x v="12"/>
    <n v="1"/>
    <n v="0"/>
  </r>
  <r>
    <s v="119400377_1936"/>
    <x v="13"/>
    <n v="1"/>
    <n v="0"/>
  </r>
  <r>
    <s v="119400377_1936"/>
    <x v="14"/>
    <n v="1"/>
    <n v="0"/>
  </r>
  <r>
    <s v="119400377_1936"/>
    <x v="15"/>
    <n v="1"/>
    <n v="0"/>
  </r>
  <r>
    <s v="119400377_1936"/>
    <x v="16"/>
    <n v="1"/>
    <n v="0"/>
  </r>
  <r>
    <s v="119400377_1936"/>
    <x v="17"/>
    <n v="1"/>
    <n v="307.16500000000002"/>
  </r>
  <r>
    <s v="119400377_1936"/>
    <x v="18"/>
    <n v="1"/>
    <n v="339.42999999999995"/>
  </r>
  <r>
    <s v="119400377_1936"/>
    <x v="19"/>
    <n v="1"/>
    <n v="356.79"/>
  </r>
  <r>
    <n v="119400351"/>
    <x v="20"/>
    <n v="1"/>
    <n v="7.8849999999999998"/>
  </r>
  <r>
    <n v="119400350"/>
    <x v="21"/>
    <n v="2"/>
    <n v="43.524999999999999"/>
  </r>
  <r>
    <n v="119400350"/>
    <x v="22"/>
    <n v="3"/>
    <n v="41.844999999999999"/>
  </r>
  <r>
    <n v="119400350"/>
    <x v="23"/>
    <n v="1"/>
    <n v="43.384999999999998"/>
  </r>
  <r>
    <n v="119400349"/>
    <x v="23"/>
    <n v="1"/>
    <n v="4.4249999999999998"/>
  </r>
  <r>
    <n v="119400350"/>
    <x v="24"/>
    <n v="2"/>
    <n v="46.74"/>
  </r>
  <r>
    <n v="119400349"/>
    <x v="24"/>
    <n v="1"/>
    <n v="0.98"/>
  </r>
  <r>
    <n v="119400350"/>
    <x v="25"/>
    <n v="1"/>
    <n v="37.954999999999998"/>
  </r>
  <r>
    <n v="119400349"/>
    <x v="25"/>
    <n v="1"/>
    <n v="8.5350000000000001"/>
  </r>
  <r>
    <s v="119400349_1933"/>
    <x v="25"/>
    <n v="5"/>
    <n v="0.37"/>
  </r>
  <r>
    <n v="119400349"/>
    <x v="26"/>
    <n v="2"/>
    <n v="9.7349999999999994"/>
  </r>
  <r>
    <s v="119400349_1933"/>
    <x v="26"/>
    <n v="1"/>
    <n v="0.04"/>
  </r>
  <r>
    <s v="119400349_1933"/>
    <x v="27"/>
    <n v="1"/>
    <n v="0.05"/>
  </r>
  <r>
    <s v="119400349_1933"/>
    <x v="28"/>
    <n v="2"/>
    <n v="1.4999999999999999E-2"/>
  </r>
  <r>
    <s v="119400349_1933"/>
    <x v="29"/>
    <n v="2"/>
    <n v="0.04"/>
  </r>
  <r>
    <s v="119400349_1933"/>
    <x v="30"/>
    <n v="2"/>
    <n v="3.5000000000000003E-2"/>
  </r>
  <r>
    <s v="119400349_1933"/>
    <x v="31"/>
    <n v="2"/>
    <n v="5.0000000000000001E-3"/>
  </r>
  <r>
    <s v="119400349_1933"/>
    <x v="32"/>
    <n v="2"/>
    <n v="0"/>
  </r>
  <r>
    <s v="119400349_1933"/>
    <x v="33"/>
    <n v="3"/>
    <n v="0"/>
  </r>
  <r>
    <s v="119400349_1933"/>
    <x v="34"/>
    <n v="3"/>
    <n v="0"/>
  </r>
  <r>
    <s v="119400349_1933"/>
    <x v="35"/>
    <n v="4"/>
    <n v="0"/>
  </r>
  <r>
    <s v="119400349_1933"/>
    <x v="36"/>
    <n v="5"/>
    <n v="0"/>
  </r>
  <r>
    <s v="119400349_1933"/>
    <x v="37"/>
    <n v="5"/>
    <n v="0"/>
  </r>
  <r>
    <s v="119400349_1933"/>
    <x v="38"/>
    <n v="5"/>
    <n v="0"/>
  </r>
  <r>
    <s v="119400351_1935"/>
    <x v="39"/>
    <n v="3"/>
    <n v="0.83500000000000008"/>
  </r>
  <r>
    <s v="119400350_1934"/>
    <x v="39"/>
    <n v="1"/>
    <n v="64.135000000000005"/>
  </r>
  <r>
    <s v="119400349_1933"/>
    <x v="39"/>
    <n v="7"/>
    <n v="0"/>
  </r>
  <r>
    <s v="119400351_1935"/>
    <x v="40"/>
    <n v="5"/>
    <n v="0.95"/>
  </r>
  <r>
    <s v="119400377_1937"/>
    <x v="40"/>
    <n v="3"/>
    <n v="0"/>
  </r>
  <r>
    <s v="119400349_1933"/>
    <x v="40"/>
    <n v="7"/>
    <n v="0"/>
  </r>
  <r>
    <s v="119400351_1935"/>
    <x v="41"/>
    <n v="1"/>
    <n v="2.25"/>
  </r>
  <r>
    <s v="119400351_1935"/>
    <x v="42"/>
    <n v="1"/>
    <n v="0.58500000000000008"/>
  </r>
  <r>
    <n v="119400351"/>
    <x v="42"/>
    <n v="8"/>
    <n v="0"/>
  </r>
  <r>
    <s v="119400351_1935"/>
    <x v="43"/>
    <n v="10"/>
    <n v="3.3150000000000004"/>
  </r>
  <r>
    <s v="119400351_1935"/>
    <x v="44"/>
    <n v="3"/>
    <n v="2.27"/>
  </r>
  <r>
    <s v="119400351_1935"/>
    <x v="45"/>
    <n v="1"/>
    <n v="8.945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83DDE6-0237-4B74-8979-BABEFE7E88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3" firstHeaderRow="0" firstDataRow="1" firstDataCol="0"/>
  <pivotFields count="8">
    <pivotField showAll="0"/>
    <pivotField showAll="0"/>
    <pivotField showAll="0"/>
    <pivotField showAll="0"/>
    <pivotField showAll="0"/>
    <pivotField dataField="1" showAll="0"/>
    <pivotField showAll="0"/>
    <pivotField dataField="1" showAll="0"/>
  </pivotFields>
  <rowItems count="1">
    <i/>
  </rowItems>
  <colFields count="1">
    <field x="-2"/>
  </colFields>
  <colItems count="2">
    <i>
      <x/>
    </i>
    <i i="1">
      <x v="1"/>
    </i>
  </colItems>
  <dataFields count="2">
    <dataField name="Sum of 3P Cost" fld="7" baseField="0" baseItem="0" numFmtId="44"/>
    <dataField name="Sum of 3P Impressions" fld="5" baseField="0" baseItem="0"/>
  </dataFields>
  <formats count="1">
    <format dxfId="20">
      <pivotArea outline="0" collapsedLevelsAreSubtotals="1" fieldPosition="0">
        <references count="1">
          <reference field="4294967294" count="1" selected="0">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8791C7-A03B-4EC5-9AC8-31325029BA29}" name="PivotTable27" cacheId="14"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Q51" firstHeaderRow="1" firstDataRow="4" firstDataCol="1"/>
  <pivotFields count="9">
    <pivotField axis="axisCol" compact="0" outline="0" showAll="0" defaultSubtotal="0">
      <items count="8">
        <item x="3"/>
        <item x="2"/>
        <item x="1"/>
        <item x="4"/>
        <item x="6"/>
        <item x="5"/>
        <item x="0"/>
        <item x="7"/>
      </items>
    </pivotField>
    <pivotField axis="axisRow" compact="0" numFmtId="14"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numFmtId="164" outline="0" showAll="0" defaultSubtotal="0"/>
    <pivotField dataField="1" compact="0" numFmtId="44" outline="0" showAll="0" defaultSubtotal="0"/>
    <pivotField compact="0" outline="0" showAll="0" defaultSubtotal="0">
      <items count="29">
        <item x="1"/>
        <item x="20"/>
        <item x="18"/>
        <item x="19"/>
        <item x="16"/>
        <item x="17"/>
        <item x="23"/>
        <item x="21"/>
        <item x="27"/>
        <item x="24"/>
        <item x="14"/>
        <item x="26"/>
        <item x="11"/>
        <item x="25"/>
        <item x="15"/>
        <item x="28"/>
        <item x="9"/>
        <item x="5"/>
        <item x="13"/>
        <item x="8"/>
        <item x="7"/>
        <item x="22"/>
        <item x="12"/>
        <item x="6"/>
        <item x="10"/>
        <item x="2"/>
        <item x="3"/>
        <item x="4"/>
        <item x="0"/>
      </items>
    </pivotField>
    <pivotField compact="0" outline="0" showAll="0" defaultSubtotal="0">
      <items count="4">
        <item x="2"/>
        <item x="1"/>
        <item x="0"/>
        <item x="3"/>
      </items>
    </pivotField>
    <pivotField axis="axisCol" compact="0" outline="0" showAll="0" defaultSubtotal="0">
      <items count="2">
        <item x="0"/>
        <item x="1"/>
      </items>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rowItems>
  <colFields count="3">
    <field x="-2"/>
    <field x="0"/>
    <field x="6"/>
  </colFields>
  <colItems count="16">
    <i>
      <x/>
      <x/>
      <x/>
    </i>
    <i r="1">
      <x v="1"/>
      <x/>
    </i>
    <i r="1">
      <x v="2"/>
      <x v="1"/>
    </i>
    <i r="1">
      <x v="3"/>
      <x/>
    </i>
    <i r="1">
      <x v="4"/>
      <x/>
    </i>
    <i r="1">
      <x v="5"/>
      <x/>
    </i>
    <i r="1">
      <x v="6"/>
      <x/>
    </i>
    <i r="1">
      <x v="7"/>
      <x v="1"/>
    </i>
    <i i="1">
      <x v="1"/>
      <x/>
      <x/>
    </i>
    <i r="1" i="1">
      <x v="1"/>
      <x/>
    </i>
    <i r="1" i="1">
      <x v="2"/>
      <x v="1"/>
    </i>
    <i r="1" i="1">
      <x v="3"/>
      <x/>
    </i>
    <i r="1" i="1">
      <x v="4"/>
      <x/>
    </i>
    <i r="1" i="1">
      <x v="5"/>
      <x/>
    </i>
    <i r="1" i="1">
      <x v="6"/>
      <x/>
    </i>
    <i r="1" i="1">
      <x v="7"/>
      <x v="1"/>
    </i>
  </colItems>
  <dataFields count="2">
    <dataField name="Sum of Cost" fld="3" baseField="0" baseItem="0"/>
    <dataField name="Sum of Conversions" fld="2"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5592099-C249-4660-A2F8-0F5AF4AFABA9}" name="PivotTable2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C20" firstHeaderRow="0" firstDataRow="1" firstDataCol="1"/>
  <pivotFields count="13">
    <pivotField showAll="0"/>
    <pivotField showAll="0"/>
    <pivotField showAll="0"/>
    <pivotField showAll="0"/>
    <pivotField numFmtId="14" showAll="0"/>
    <pivotField dataField="1" showAll="0"/>
    <pivotField dataField="1" showAll="0"/>
    <pivotField numFmtId="8" showAll="0"/>
    <pivotField showAll="0"/>
    <pivotField showAll="0"/>
    <pivotField showAll="0"/>
    <pivotField showAll="0"/>
    <pivotField axis="axisRow" showAll="0">
      <items count="8">
        <item x="4"/>
        <item x="5"/>
        <item x="6"/>
        <item x="0"/>
        <item x="1"/>
        <item x="2"/>
        <item x="3"/>
        <item t="default"/>
      </items>
    </pivotField>
  </pivotFields>
  <rowFields count="1">
    <field x="12"/>
  </rowFields>
  <rowItems count="8">
    <i>
      <x/>
    </i>
    <i>
      <x v="1"/>
    </i>
    <i>
      <x v="2"/>
    </i>
    <i>
      <x v="3"/>
    </i>
    <i>
      <x v="4"/>
    </i>
    <i>
      <x v="5"/>
    </i>
    <i>
      <x v="6"/>
    </i>
    <i t="grand">
      <x/>
    </i>
  </rowItems>
  <colFields count="1">
    <field x="-2"/>
  </colFields>
  <colItems count="2">
    <i>
      <x/>
    </i>
    <i i="1">
      <x v="1"/>
    </i>
  </colItems>
  <dataFields count="2">
    <dataField name="Sum of 3P Clicks" fld="6" baseField="0" baseItem="0"/>
    <dataField name="Sum of 3P Impressions" fld="5"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E591BD-435B-4990-89BD-3D897D9434E3}" name="PivotTable2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10" firstHeaderRow="0" firstDataRow="1" firstDataCol="1"/>
  <pivotFields count="8">
    <pivotField showAll="0"/>
    <pivotField numFmtId="14" showAll="0"/>
    <pivotField dataField="1" numFmtId="164" showAll="0"/>
    <pivotField dataField="1" numFmtId="44" showAll="0"/>
    <pivotField showAll="0">
      <items count="30">
        <item x="1"/>
        <item x="20"/>
        <item x="18"/>
        <item x="19"/>
        <item x="16"/>
        <item x="17"/>
        <item x="23"/>
        <item x="21"/>
        <item x="27"/>
        <item x="24"/>
        <item x="14"/>
        <item x="26"/>
        <item x="11"/>
        <item x="25"/>
        <item x="15"/>
        <item x="28"/>
        <item x="9"/>
        <item x="5"/>
        <item x="13"/>
        <item x="8"/>
        <item x="7"/>
        <item x="22"/>
        <item x="12"/>
        <item x="6"/>
        <item x="10"/>
        <item x="2"/>
        <item x="3"/>
        <item x="4"/>
        <item x="0"/>
        <item t="default"/>
      </items>
    </pivotField>
    <pivotField showAll="0"/>
    <pivotField showAll="0"/>
    <pivotField axis="axisRow" showAll="0">
      <items count="8">
        <item x="4"/>
        <item x="5"/>
        <item x="6"/>
        <item x="0"/>
        <item x="1"/>
        <item x="2"/>
        <item x="3"/>
        <item t="default"/>
      </items>
    </pivotField>
  </pivotFields>
  <rowFields count="1">
    <field x="7"/>
  </rowFields>
  <rowItems count="8">
    <i>
      <x/>
    </i>
    <i>
      <x v="1"/>
    </i>
    <i>
      <x v="2"/>
    </i>
    <i>
      <x v="3"/>
    </i>
    <i>
      <x v="4"/>
    </i>
    <i>
      <x v="5"/>
    </i>
    <i>
      <x v="6"/>
    </i>
    <i t="grand">
      <x/>
    </i>
  </rowItems>
  <colFields count="1">
    <field x="-2"/>
  </colFields>
  <colItems count="2">
    <i>
      <x/>
    </i>
    <i i="1">
      <x v="1"/>
    </i>
  </colItems>
  <dataFields count="2">
    <dataField name="Sum of Cost" fld="3" baseField="0" baseItem="0" numFmtId="44"/>
    <dataField name="Sum of Conversions" fld="2" baseField="0" baseItem="0"/>
  </dataFields>
  <formats count="1">
    <format dxfId="8">
      <pivotArea outline="0" collapsedLevelsAreSubtotals="1" fieldPosition="0">
        <references count="1">
          <reference field="4294967294" count="1" selected="0">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89973E-AA76-4A2B-95AE-B5FAFADC898A}" name="PivotTable2" cacheId="24"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Q50" firstHeaderRow="1" firstDataRow="3" firstDataCol="1"/>
  <pivotFields count="12">
    <pivotField showAll="0" defaultSubtotal="0">
      <extLst>
        <ext xmlns:x14="http://schemas.microsoft.com/office/spreadsheetml/2009/9/main" uri="{2946ED86-A175-432a-8AC1-64E0C546D7DE}">
          <x14:pivotField fillDownLabels="1"/>
        </ext>
      </extLst>
    </pivotField>
    <pivotField axis="axisRow" numFmtId="14"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44" showAll="0" defaultSubtotal="0">
      <extLst>
        <ext xmlns:x14="http://schemas.microsoft.com/office/spreadsheetml/2009/9/main" uri="{2946ED86-A175-432a-8AC1-64E0C546D7DE}">
          <x14:pivotField fillDownLabels="1"/>
        </ext>
      </extLst>
    </pivotField>
    <pivotField numFmtId="44" showAll="0" defaultSubtotal="0">
      <extLst>
        <ext xmlns:x14="http://schemas.microsoft.com/office/spreadsheetml/2009/9/main" uri="{2946ED86-A175-432a-8AC1-64E0C546D7DE}">
          <x14:pivotField fillDownLabels="1"/>
        </ext>
      </extLst>
    </pivotField>
    <pivotField axis="axisCol" showAll="0" defaultSubtotal="0">
      <items count="4">
        <item x="2"/>
        <item x="1"/>
        <item x="0"/>
        <item x="3"/>
      </items>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extLst>
        <ext xmlns:x14="http://schemas.microsoft.com/office/spreadsheetml/2009/9/main" uri="{2946ED86-A175-432a-8AC1-64E0C546D7DE}">
          <x14:pivotField fillDownLabels="1"/>
        </ext>
      </extLst>
    </pivotField>
    <pivotField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rowItems>
  <colFields count="2">
    <field x="-2"/>
    <field x="5"/>
  </colFields>
  <colItems count="16">
    <i>
      <x/>
      <x/>
    </i>
    <i r="1">
      <x v="1"/>
    </i>
    <i r="1">
      <x v="2"/>
    </i>
    <i r="1">
      <x v="3"/>
    </i>
    <i i="1">
      <x v="1"/>
      <x/>
    </i>
    <i r="1" i="1">
      <x v="1"/>
    </i>
    <i r="1" i="1">
      <x v="2"/>
    </i>
    <i r="1" i="1">
      <x v="3"/>
    </i>
    <i i="2">
      <x v="2"/>
      <x/>
    </i>
    <i r="1" i="2">
      <x v="1"/>
    </i>
    <i r="1" i="2">
      <x v="2"/>
    </i>
    <i r="1" i="2">
      <x v="3"/>
    </i>
    <i i="3">
      <x v="3"/>
      <x/>
    </i>
    <i r="1" i="3">
      <x v="1"/>
    </i>
    <i r="1" i="3">
      <x v="2"/>
    </i>
    <i r="1" i="3">
      <x v="3"/>
    </i>
  </colItems>
  <dataFields count="4">
    <dataField name="Sum of Cost" fld="3" baseField="0" baseItem="0"/>
    <dataField name="Sum of Conversions" fld="2" baseField="0" baseItem="0"/>
    <dataField name="Sum of Impressions" fld="8" baseField="0" baseItem="0"/>
    <dataField name="Sum of Clicks" fld="9"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3516A-40C7-40FA-825B-E020958893D5}" name="PivotTable3" cacheId="1" applyNumberFormats="0" applyBorderFormats="0" applyFontFormats="0" applyPatternFormats="0" applyAlignmentFormats="0" applyWidthHeightFormats="1" dataCaption="Values" updatedVersion="8" minRefreshableVersion="3" preserveFormatting="0" useAutoFormatting="1" itemPrintTitles="1" createdVersion="8" indent="0" compact="0" compactData="0" multipleFieldFilters="0" chartFormat="3">
  <location ref="A2:C91" firstHeaderRow="0" firstDataRow="1" firstDataCol="1"/>
  <pivotFields count="10">
    <pivotField compact="0" outline="0" showAll="0" defaultSubtotal="0"/>
    <pivotField compact="0" outline="0" showAll="0" defaultSubtotal="0"/>
    <pivotField compact="0" outline="0" showAll="0" defaultSubtotal="0"/>
    <pivotField compact="0" outline="0" showAll="0" defaultSubtotal="0"/>
    <pivotField axis="axisRow" compact="0" numFmtId="14" outline="0" showAll="0" defaultSubtota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s>
    </pivotField>
    <pivotField compact="0" outline="0" showAll="0" defaultSubtotal="0"/>
    <pivotField dataField="1" compact="0" outline="0" showAll="0" defaultSubtotal="0"/>
    <pivotField dataField="1" compact="0" numFmtId="8"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x="7"/>
        <item x="8"/>
        <item x="9"/>
        <item sd="0" x="10"/>
        <item sd="0" x="11"/>
        <item sd="0" x="12"/>
        <item sd="0" x="13"/>
      </items>
    </pivotField>
  </pivotFields>
  <rowFields count="1">
    <field x="4"/>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Fields count="1">
    <field x="-2"/>
  </colFields>
  <colItems count="2">
    <i>
      <x/>
    </i>
    <i i="1">
      <x v="1"/>
    </i>
  </colItems>
  <dataFields count="2">
    <dataField name="Sum of 3P Cost" fld="7" baseField="0" baseItem="0" numFmtId="44"/>
    <dataField name="Sum of 3P Clicks" fld="6"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56B864-514B-43D0-B2BF-63E4B3E85CBE}" name="PivotTable7"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2:E7" firstHeaderRow="1" firstDataRow="2" firstDataCol="1"/>
  <pivotFields count="11">
    <pivotField showAll="0" defaultSubtotal="0"/>
    <pivotField axis="axisCol" showAll="0" defaultSubtotal="0">
      <items count="4">
        <item x="0"/>
        <item x="1"/>
        <item x="2"/>
        <item x="3"/>
      </items>
    </pivotField>
    <pivotField showAll="0" defaultSubtotal="0"/>
    <pivotField showAll="0" defaultSubtotal="0"/>
    <pivotField axis="axisRow" numFmtId="14" showAll="0" defaultSubtota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s>
    </pivotField>
    <pivotField showAll="0" defaultSubtotal="0"/>
    <pivotField showAll="0" defaultSubtotal="0"/>
    <pivotField numFmtId="8" showAll="0" defaultSubtotal="0"/>
    <pivotField dataField="1" showAll="0" defaultSubtotal="0">
      <items count="316">
        <item x="277"/>
        <item x="139"/>
        <item x="43"/>
        <item x="20"/>
        <item x="47"/>
        <item x="62"/>
        <item x="108"/>
        <item x="274"/>
        <item x="134"/>
        <item x="72"/>
        <item x="80"/>
        <item x="42"/>
        <item x="32"/>
        <item x="92"/>
        <item x="76"/>
        <item x="300"/>
        <item x="74"/>
        <item x="75"/>
        <item x="30"/>
        <item x="28"/>
        <item x="267"/>
        <item x="255"/>
        <item x="271"/>
        <item x="275"/>
        <item x="71"/>
        <item x="8"/>
        <item x="203"/>
        <item x="222"/>
        <item x="297"/>
        <item x="142"/>
        <item x="84"/>
        <item x="176"/>
        <item x="65"/>
        <item x="227"/>
        <item x="14"/>
        <item x="40"/>
        <item x="67"/>
        <item x="193"/>
        <item x="10"/>
        <item x="250"/>
        <item x="26"/>
        <item x="153"/>
        <item x="235"/>
        <item x="55"/>
        <item x="273"/>
        <item x="129"/>
        <item x="231"/>
        <item x="122"/>
        <item x="247"/>
        <item x="199"/>
        <item x="223"/>
        <item x="191"/>
        <item x="194"/>
        <item x="125"/>
        <item x="196"/>
        <item x="177"/>
        <item x="112"/>
        <item x="252"/>
        <item x="68"/>
        <item x="18"/>
        <item x="119"/>
        <item x="189"/>
        <item x="239"/>
        <item x="138"/>
        <item x="163"/>
        <item x="12"/>
        <item x="220"/>
        <item x="167"/>
        <item x="151"/>
        <item x="4"/>
        <item x="256"/>
        <item x="225"/>
        <item x="207"/>
        <item x="36"/>
        <item x="283"/>
        <item x="281"/>
        <item x="299"/>
        <item x="79"/>
        <item x="21"/>
        <item x="46"/>
        <item x="94"/>
        <item x="217"/>
        <item x="147"/>
        <item x="90"/>
        <item x="170"/>
        <item x="31"/>
        <item x="149"/>
        <item x="212"/>
        <item x="37"/>
        <item x="148"/>
        <item x="50"/>
        <item x="77"/>
        <item x="91"/>
        <item x="24"/>
        <item x="59"/>
        <item x="287"/>
        <item x="260"/>
        <item x="229"/>
        <item x="13"/>
        <item x="41"/>
        <item x="154"/>
        <item x="53"/>
        <item x="17"/>
        <item x="178"/>
        <item x="81"/>
        <item x="269"/>
        <item x="155"/>
        <item x="272"/>
        <item x="34"/>
        <item x="95"/>
        <item x="57"/>
        <item x="89"/>
        <item x="211"/>
        <item x="314"/>
        <item x="85"/>
        <item x="157"/>
        <item x="150"/>
        <item x="171"/>
        <item x="73"/>
        <item x="70"/>
        <item x="279"/>
        <item x="56"/>
        <item x="238"/>
        <item x="215"/>
        <item x="246"/>
        <item x="173"/>
        <item x="268"/>
        <item x="192"/>
        <item x="2"/>
        <item x="52"/>
        <item x="63"/>
        <item x="185"/>
        <item x="143"/>
        <item x="58"/>
        <item x="261"/>
        <item x="186"/>
        <item x="174"/>
        <item x="219"/>
        <item x="184"/>
        <item x="66"/>
        <item x="128"/>
        <item x="29"/>
        <item x="64"/>
        <item x="264"/>
        <item x="182"/>
        <item x="181"/>
        <item x="38"/>
        <item x="306"/>
        <item x="204"/>
        <item x="213"/>
        <item x="210"/>
        <item x="33"/>
        <item x="218"/>
        <item x="25"/>
        <item x="51"/>
        <item x="83"/>
        <item x="172"/>
        <item x="159"/>
        <item x="132"/>
        <item x="87"/>
        <item x="22"/>
        <item x="169"/>
        <item x="144"/>
        <item x="200"/>
        <item x="126"/>
        <item x="208"/>
        <item x="195"/>
        <item x="180"/>
        <item x="254"/>
        <item x="280"/>
        <item x="197"/>
        <item x="160"/>
        <item x="165"/>
        <item x="296"/>
        <item x="44"/>
        <item x="164"/>
        <item x="276"/>
        <item x="190"/>
        <item x="6"/>
        <item x="270"/>
        <item x="96"/>
        <item x="141"/>
        <item x="5"/>
        <item x="285"/>
        <item x="198"/>
        <item x="104"/>
        <item x="103"/>
        <item x="209"/>
        <item x="9"/>
        <item x="123"/>
        <item x="315"/>
        <item x="249"/>
        <item x="294"/>
        <item x="133"/>
        <item x="16"/>
        <item x="236"/>
        <item x="23"/>
        <item x="61"/>
        <item x="158"/>
        <item x="146"/>
        <item x="168"/>
        <item x="175"/>
        <item x="93"/>
        <item x="233"/>
        <item x="107"/>
        <item x="49"/>
        <item x="121"/>
        <item x="69"/>
        <item x="130"/>
        <item x="136"/>
        <item x="118"/>
        <item x="243"/>
        <item x="54"/>
        <item x="201"/>
        <item x="97"/>
        <item x="152"/>
        <item x="45"/>
        <item x="187"/>
        <item x="278"/>
        <item x="298"/>
        <item x="305"/>
        <item x="115"/>
        <item x="257"/>
        <item x="263"/>
        <item x="140"/>
        <item x="293"/>
        <item x="99"/>
        <item x="205"/>
        <item x="27"/>
        <item x="105"/>
        <item x="156"/>
        <item x="166"/>
        <item x="124"/>
        <item x="106"/>
        <item x="78"/>
        <item x="302"/>
        <item x="251"/>
        <item x="228"/>
        <item x="288"/>
        <item x="15"/>
        <item x="101"/>
        <item x="284"/>
        <item x="11"/>
        <item x="116"/>
        <item x="162"/>
        <item x="304"/>
        <item x="111"/>
        <item x="188"/>
        <item x="310"/>
        <item x="289"/>
        <item x="109"/>
        <item x="259"/>
        <item x="291"/>
        <item x="39"/>
        <item x="82"/>
        <item x="19"/>
        <item x="266"/>
        <item x="161"/>
        <item x="290"/>
        <item x="179"/>
        <item x="224"/>
        <item x="137"/>
        <item x="245"/>
        <item x="1"/>
        <item x="244"/>
        <item x="226"/>
        <item x="307"/>
        <item x="303"/>
        <item x="86"/>
        <item x="312"/>
        <item x="295"/>
        <item x="308"/>
        <item x="311"/>
        <item x="127"/>
        <item x="292"/>
        <item x="237"/>
        <item x="253"/>
        <item x="309"/>
        <item x="282"/>
        <item x="206"/>
        <item x="262"/>
        <item x="113"/>
        <item x="114"/>
        <item x="240"/>
        <item x="214"/>
        <item x="232"/>
        <item x="258"/>
        <item x="120"/>
        <item x="98"/>
        <item x="221"/>
        <item x="100"/>
        <item x="60"/>
        <item x="301"/>
        <item x="0"/>
        <item x="88"/>
        <item x="248"/>
        <item x="110"/>
        <item x="102"/>
        <item x="131"/>
        <item x="241"/>
        <item x="242"/>
        <item x="145"/>
        <item x="35"/>
        <item x="216"/>
        <item x="234"/>
        <item x="183"/>
        <item x="265"/>
        <item x="313"/>
        <item x="117"/>
        <item x="286"/>
        <item x="202"/>
        <item x="230"/>
        <item x="3"/>
        <item x="135"/>
        <item x="7"/>
        <item x="48"/>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4"/>
  </rowFields>
  <rowItems count="4">
    <i>
      <x v="7"/>
    </i>
    <i>
      <x v="8"/>
    </i>
    <i>
      <x v="9"/>
    </i>
    <i t="grand">
      <x/>
    </i>
  </rowItems>
  <colFields count="1">
    <field x="1"/>
  </colFields>
  <colItems count="4">
    <i>
      <x/>
    </i>
    <i>
      <x v="1"/>
    </i>
    <i>
      <x v="2"/>
    </i>
    <i>
      <x v="3"/>
    </i>
  </colItems>
  <dataFields count="1">
    <dataField name="Max of CPC (Cost/Click)" fld="8" subtotal="max" baseField="10" baseItem="7" numFmtId="44"/>
  </dataFields>
  <formats count="4">
    <format dxfId="19">
      <pivotArea type="all" dataOnly="0" outline="0" fieldPosition="0"/>
    </format>
    <format dxfId="18">
      <pivotArea outline="0" collapsedLevelsAreSubtotals="1" fieldPosition="0"/>
    </format>
    <format dxfId="17">
      <pivotArea dataOnly="0" labelOnly="1" outline="0" axis="axisValues" fieldPosition="0"/>
    </format>
    <format dxfId="16">
      <pivotArea dataOnly="0" labelOnly="1"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49DCD4-F84D-4E90-8A49-CADED7E0B398}" name="PivotTable8"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9:E14" firstHeaderRow="1" firstDataRow="2" firstDataCol="1"/>
  <pivotFields count="11">
    <pivotField showAll="0" defaultSubtotal="0"/>
    <pivotField axis="axisCol" showAll="0" defaultSubtotal="0">
      <items count="4">
        <item x="0"/>
        <item x="1"/>
        <item x="2"/>
        <item x="3"/>
      </items>
    </pivotField>
    <pivotField showAll="0" defaultSubtotal="0"/>
    <pivotField showAll="0" defaultSubtotal="0"/>
    <pivotField axis="axisRow" numFmtId="14" showAll="0" defaultSubtota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s>
    </pivotField>
    <pivotField showAll="0" defaultSubtotal="0"/>
    <pivotField showAll="0" defaultSubtotal="0"/>
    <pivotField numFmtId="8" showAll="0" defaultSubtotal="0"/>
    <pivotField dataField="1" showAll="0" defaultSubtotal="0">
      <items count="316">
        <item x="277"/>
        <item x="139"/>
        <item x="43"/>
        <item x="20"/>
        <item x="47"/>
        <item x="62"/>
        <item x="108"/>
        <item x="274"/>
        <item x="134"/>
        <item x="72"/>
        <item x="80"/>
        <item x="42"/>
        <item x="32"/>
        <item x="92"/>
        <item x="76"/>
        <item x="300"/>
        <item x="74"/>
        <item x="75"/>
        <item x="30"/>
        <item x="28"/>
        <item x="267"/>
        <item x="255"/>
        <item x="271"/>
        <item x="275"/>
        <item x="71"/>
        <item x="8"/>
        <item x="203"/>
        <item x="222"/>
        <item x="297"/>
        <item x="142"/>
        <item x="84"/>
        <item x="176"/>
        <item x="65"/>
        <item x="227"/>
        <item x="14"/>
        <item x="40"/>
        <item x="67"/>
        <item x="193"/>
        <item x="10"/>
        <item x="250"/>
        <item x="26"/>
        <item x="153"/>
        <item x="235"/>
        <item x="55"/>
        <item x="273"/>
        <item x="129"/>
        <item x="231"/>
        <item x="122"/>
        <item x="247"/>
        <item x="199"/>
        <item x="223"/>
        <item x="191"/>
        <item x="194"/>
        <item x="125"/>
        <item x="196"/>
        <item x="177"/>
        <item x="112"/>
        <item x="252"/>
        <item x="68"/>
        <item x="18"/>
        <item x="119"/>
        <item x="189"/>
        <item x="239"/>
        <item x="138"/>
        <item x="163"/>
        <item x="12"/>
        <item x="220"/>
        <item x="167"/>
        <item x="151"/>
        <item x="4"/>
        <item x="256"/>
        <item x="225"/>
        <item x="207"/>
        <item x="36"/>
        <item x="283"/>
        <item x="281"/>
        <item x="299"/>
        <item x="79"/>
        <item x="21"/>
        <item x="46"/>
        <item x="94"/>
        <item x="217"/>
        <item x="147"/>
        <item x="90"/>
        <item x="170"/>
        <item x="31"/>
        <item x="149"/>
        <item x="212"/>
        <item x="37"/>
        <item x="148"/>
        <item x="50"/>
        <item x="77"/>
        <item x="91"/>
        <item x="24"/>
        <item x="59"/>
        <item x="287"/>
        <item x="260"/>
        <item x="229"/>
        <item x="13"/>
        <item x="41"/>
        <item x="154"/>
        <item x="53"/>
        <item x="17"/>
        <item x="178"/>
        <item x="81"/>
        <item x="269"/>
        <item x="155"/>
        <item x="272"/>
        <item x="34"/>
        <item x="95"/>
        <item x="57"/>
        <item x="89"/>
        <item x="211"/>
        <item x="314"/>
        <item x="85"/>
        <item x="157"/>
        <item x="150"/>
        <item x="171"/>
        <item x="73"/>
        <item x="70"/>
        <item x="279"/>
        <item x="56"/>
        <item x="238"/>
        <item x="215"/>
        <item x="246"/>
        <item x="173"/>
        <item x="268"/>
        <item x="192"/>
        <item x="2"/>
        <item x="52"/>
        <item x="63"/>
        <item x="185"/>
        <item x="143"/>
        <item x="58"/>
        <item x="261"/>
        <item x="186"/>
        <item x="174"/>
        <item x="219"/>
        <item x="184"/>
        <item x="66"/>
        <item x="128"/>
        <item x="29"/>
        <item x="64"/>
        <item x="264"/>
        <item x="182"/>
        <item x="181"/>
        <item x="38"/>
        <item x="306"/>
        <item x="204"/>
        <item x="213"/>
        <item x="210"/>
        <item x="33"/>
        <item x="218"/>
        <item x="25"/>
        <item x="51"/>
        <item x="83"/>
        <item x="172"/>
        <item x="159"/>
        <item x="132"/>
        <item x="87"/>
        <item x="22"/>
        <item x="169"/>
        <item x="144"/>
        <item x="200"/>
        <item x="126"/>
        <item x="208"/>
        <item x="195"/>
        <item x="180"/>
        <item x="254"/>
        <item x="280"/>
        <item x="197"/>
        <item x="160"/>
        <item x="165"/>
        <item x="296"/>
        <item x="44"/>
        <item x="164"/>
        <item x="276"/>
        <item x="190"/>
        <item x="6"/>
        <item x="270"/>
        <item x="96"/>
        <item x="141"/>
        <item x="5"/>
        <item x="285"/>
        <item x="198"/>
        <item x="104"/>
        <item x="103"/>
        <item x="209"/>
        <item x="9"/>
        <item x="123"/>
        <item x="315"/>
        <item x="249"/>
        <item x="294"/>
        <item x="133"/>
        <item x="16"/>
        <item x="236"/>
        <item x="23"/>
        <item x="61"/>
        <item x="158"/>
        <item x="146"/>
        <item x="168"/>
        <item x="175"/>
        <item x="93"/>
        <item x="233"/>
        <item x="107"/>
        <item x="49"/>
        <item x="121"/>
        <item x="69"/>
        <item x="130"/>
        <item x="136"/>
        <item x="118"/>
        <item x="243"/>
        <item x="54"/>
        <item x="201"/>
        <item x="97"/>
        <item x="152"/>
        <item x="45"/>
        <item x="187"/>
        <item x="278"/>
        <item x="298"/>
        <item x="305"/>
        <item x="115"/>
        <item x="257"/>
        <item x="263"/>
        <item x="140"/>
        <item x="293"/>
        <item x="99"/>
        <item x="205"/>
        <item x="27"/>
        <item x="105"/>
        <item x="156"/>
        <item x="166"/>
        <item x="124"/>
        <item x="106"/>
        <item x="78"/>
        <item x="302"/>
        <item x="251"/>
        <item x="228"/>
        <item x="288"/>
        <item x="15"/>
        <item x="101"/>
        <item x="284"/>
        <item x="11"/>
        <item x="116"/>
        <item x="162"/>
        <item x="304"/>
        <item x="111"/>
        <item x="188"/>
        <item x="310"/>
        <item x="289"/>
        <item x="109"/>
        <item x="259"/>
        <item x="291"/>
        <item x="39"/>
        <item x="82"/>
        <item x="19"/>
        <item x="266"/>
        <item x="161"/>
        <item x="290"/>
        <item x="179"/>
        <item x="224"/>
        <item x="137"/>
        <item x="245"/>
        <item x="1"/>
        <item x="244"/>
        <item x="226"/>
        <item x="307"/>
        <item x="303"/>
        <item x="86"/>
        <item x="312"/>
        <item x="295"/>
        <item x="308"/>
        <item x="311"/>
        <item x="127"/>
        <item x="292"/>
        <item x="237"/>
        <item x="253"/>
        <item x="309"/>
        <item x="282"/>
        <item x="206"/>
        <item x="262"/>
        <item x="113"/>
        <item x="114"/>
        <item x="240"/>
        <item x="214"/>
        <item x="232"/>
        <item x="258"/>
        <item x="120"/>
        <item x="98"/>
        <item x="221"/>
        <item x="100"/>
        <item x="60"/>
        <item x="301"/>
        <item x="0"/>
        <item x="88"/>
        <item x="248"/>
        <item x="110"/>
        <item x="102"/>
        <item x="131"/>
        <item x="241"/>
        <item x="242"/>
        <item x="145"/>
        <item x="35"/>
        <item x="216"/>
        <item x="234"/>
        <item x="183"/>
        <item x="265"/>
        <item x="313"/>
        <item x="117"/>
        <item x="286"/>
        <item x="202"/>
        <item x="230"/>
        <item x="3"/>
        <item x="135"/>
        <item x="7"/>
        <item x="48"/>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4"/>
  </rowFields>
  <rowItems count="4">
    <i>
      <x v="7"/>
    </i>
    <i>
      <x v="8"/>
    </i>
    <i>
      <x v="9"/>
    </i>
    <i t="grand">
      <x/>
    </i>
  </rowItems>
  <colFields count="1">
    <field x="1"/>
  </colFields>
  <colItems count="4">
    <i>
      <x/>
    </i>
    <i>
      <x v="1"/>
    </i>
    <i>
      <x v="2"/>
    </i>
    <i>
      <x v="3"/>
    </i>
  </colItems>
  <dataFields count="1">
    <dataField name="Min of CPC (Cost/Click)" fld="8" subtotal="min" baseField="10" baseItem="7" numFmtId="44"/>
  </dataFields>
  <formats count="2">
    <format dxfId="15">
      <pivotArea outline="0" collapsedLevelsAreSubtotals="1" fieldPosition="0"/>
    </format>
    <format dxfId="14">
      <pivotArea dataOnly="0" labelOnly="1"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56B699-EFA7-41F5-ABC3-E1020EC23D04}"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91" firstHeaderRow="0" firstDataRow="1" firstDataCol="1"/>
  <pivotFields count="11">
    <pivotField showAll="0"/>
    <pivotField showAll="0"/>
    <pivotField showAll="0"/>
    <pivotField showAll="0"/>
    <pivotField axis="axisRow" numFmtId="14"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dataField="1" showAll="0"/>
    <pivotField numFmtId="8"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Fields count="1">
    <field x="-2"/>
  </colFields>
  <colItems count="2">
    <i>
      <x/>
    </i>
    <i i="1">
      <x v="1"/>
    </i>
  </colItems>
  <dataFields count="2">
    <dataField name="Sum of 3P Clicks" fld="6" baseField="0" baseItem="0"/>
    <dataField name="Sum of 3P Impressions" fld="5"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E78786-6AC7-489D-8658-0675317A2965}"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C91" firstHeaderRow="0" firstDataRow="1" firstDataCol="1"/>
  <pivotFields count="12">
    <pivotField showAll="0"/>
    <pivotField showAll="0"/>
    <pivotField showAll="0"/>
    <pivotField showAll="0"/>
    <pivotField axis="axisRow" numFmtId="14"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dataField="1" showAll="0"/>
    <pivotField numFmtId="8"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Fields count="1">
    <field x="-2"/>
  </colFields>
  <colItems count="2">
    <i>
      <x/>
    </i>
    <i i="1">
      <x v="1"/>
    </i>
  </colItems>
  <dataFields count="2">
    <dataField name="Sum of 3P Clicks" fld="6" baseField="0" baseItem="0"/>
    <dataField name="Sum of 3P Impressions" fld="5"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4E7CA1-377B-40D0-A818-225C12EF55B4}" name="PivotTable11" cacheId="4"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2:K93" firstHeaderRow="1" firstDataRow="4" firstDataCol="1"/>
  <pivotFields count="14">
    <pivotField showAll="0" defaultSubtotal="0"/>
    <pivotField showAll="0" defaultSubtotal="0"/>
    <pivotField showAll="0" defaultSubtotal="0"/>
    <pivotField showAll="0" defaultSubtotal="0"/>
    <pivotField axis="axisRow" numFmtId="14" showAll="0" defaultSubtota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s>
    </pivotField>
    <pivotField dataField="1" showAll="0" defaultSubtotal="0"/>
    <pivotField dataField="1" showAll="0" defaultSubtotal="0"/>
    <pivotField numFmtId="8" showAll="0" defaultSubtotal="0"/>
    <pivotField showAll="0" defaultSubtotal="0"/>
    <pivotField showAll="0" defaultSubtotal="0"/>
    <pivotField axis="axisCol" showAll="0" defaultSubtotal="0">
      <items count="2">
        <item x="0"/>
        <item x="1"/>
      </items>
    </pivotField>
    <pivotField axis="axisCol" showAll="0" defaultSubtotal="0">
      <items count="3">
        <item x="1"/>
        <item x="0"/>
        <item x="2"/>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rowItems>
  <colFields count="3">
    <field x="-2"/>
    <field x="10"/>
    <field x="11"/>
  </colFields>
  <colItems count="10">
    <i>
      <x/>
      <x/>
      <x/>
    </i>
    <i r="2">
      <x v="1"/>
    </i>
    <i r="1">
      <x v="1"/>
      <x/>
    </i>
    <i r="2">
      <x v="1"/>
    </i>
    <i r="2">
      <x v="2"/>
    </i>
    <i i="1">
      <x v="1"/>
      <x/>
      <x/>
    </i>
    <i r="2" i="1">
      <x v="1"/>
    </i>
    <i r="1" i="1">
      <x v="1"/>
      <x/>
    </i>
    <i r="2" i="1">
      <x v="1"/>
    </i>
    <i r="2" i="1">
      <x v="2"/>
    </i>
  </colItems>
  <dataFields count="2">
    <dataField name="Sum of 3P Clicks" fld="6" baseField="0" baseItem="0"/>
    <dataField name="Sum of 3P Impressions" fld="5"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9F4748-9E42-4A02-AB8F-B47ACF7791D3}"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C48" firstHeaderRow="0" firstDataRow="1" firstDataCol="1"/>
  <pivotFields count="6">
    <pivotField compact="0" outline="0" showAll="0" defaultSubtotal="0"/>
    <pivotField axis="axisRow" compact="0" numFmtId="14"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numFmtId="164" outline="0" showAll="0" defaultSubtotal="0"/>
    <pivotField dataField="1" compact="0" numFmtId="44"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rowItems>
  <colFields count="1">
    <field x="-2"/>
  </colFields>
  <colItems count="2">
    <i>
      <x/>
    </i>
    <i i="1">
      <x v="1"/>
    </i>
  </colItems>
  <dataFields count="2">
    <dataField name="Sum of Conversions" fld="2" baseField="0" baseItem="0"/>
    <dataField name="Sum of Cost" fld="3" baseField="0" baseItem="0" numFmtId="44"/>
  </dataFields>
  <formats count="1">
    <format dxfId="13">
      <pivotArea outline="0" fieldPosition="0">
        <references count="1">
          <reference field="4294967294" count="1" selected="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2B96F8-55E9-45E1-BF44-7CAA24219F21}" name="PivotTable25"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I50" firstHeaderRow="1" firstDataRow="3" firstDataCol="1"/>
  <pivotFields count="8">
    <pivotField compact="0" outline="0" showAll="0" defaultSubtotal="0"/>
    <pivotField axis="axisRow" compact="0" numFmtId="14"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numFmtId="164" outline="0" showAll="0" defaultSubtotal="0"/>
    <pivotField dataField="1" compact="0" numFmtId="44" outline="0" showAll="0" defaultSubtotal="0"/>
    <pivotField compact="0" outline="0" showAll="0" defaultSubtotal="0"/>
    <pivotField axis="axisCol" compact="0" outline="0" showAll="0" defaultSubtotal="0">
      <items count="4">
        <item x="2"/>
        <item x="1"/>
        <item x="0"/>
        <item x="3"/>
      </items>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rowItems>
  <colFields count="2">
    <field x="5"/>
    <field x="-2"/>
  </colFields>
  <colItems count="8">
    <i>
      <x/>
      <x/>
    </i>
    <i r="1" i="1">
      <x v="1"/>
    </i>
    <i>
      <x v="1"/>
      <x/>
    </i>
    <i r="1" i="1">
      <x v="1"/>
    </i>
    <i>
      <x v="2"/>
      <x/>
    </i>
    <i r="1" i="1">
      <x v="1"/>
    </i>
    <i>
      <x v="3"/>
      <x/>
    </i>
    <i r="1" i="1">
      <x v="1"/>
    </i>
  </colItems>
  <dataFields count="2">
    <dataField name="Sum of Cost" fld="3" baseField="0" baseItem="0"/>
    <dataField name="Sum of Conversions" fld="2" baseField="0" baseItem="0"/>
  </dataFields>
  <formats count="4">
    <format dxfId="12">
      <pivotArea outline="0" fieldPosition="0">
        <references count="2">
          <reference field="4294967294" count="1" selected="0">
            <x v="0"/>
          </reference>
          <reference field="5" count="1" selected="0">
            <x v="3"/>
          </reference>
        </references>
      </pivotArea>
    </format>
    <format dxfId="11">
      <pivotArea outline="0" fieldPosition="0">
        <references count="2">
          <reference field="4294967294" count="1" selected="0">
            <x v="0"/>
          </reference>
          <reference field="5" count="1" selected="0">
            <x v="2"/>
          </reference>
        </references>
      </pivotArea>
    </format>
    <format dxfId="10">
      <pivotArea outline="0" fieldPosition="0">
        <references count="2">
          <reference field="4294967294" count="1" selected="0">
            <x v="0"/>
          </reference>
          <reference field="5" count="1" selected="0">
            <x v="1"/>
          </reference>
        </references>
      </pivotArea>
    </format>
    <format dxfId="9">
      <pivotArea outline="0" fieldPosition="0">
        <references count="2">
          <reference field="4294967294" count="1" selected="0">
            <x v="0"/>
          </reference>
          <reference field="5" count="1" selected="0">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N437"/>
  <sheetViews>
    <sheetView zoomScale="90" zoomScaleNormal="90" zoomScalePageLayoutView="90" workbookViewId="0">
      <pane ySplit="1" topLeftCell="A297" activePane="bottomLeft" state="frozen"/>
      <selection pane="bottomLeft" activeCell="B297" sqref="B297"/>
    </sheetView>
  </sheetViews>
  <sheetFormatPr defaultColWidth="11.5546875" defaultRowHeight="17.25" x14ac:dyDescent="0.3"/>
  <cols>
    <col min="1" max="1" width="13" bestFit="1" customWidth="1"/>
    <col min="2" max="2" width="11.21875" bestFit="1" customWidth="1"/>
    <col min="3" max="3" width="57.6640625" customWidth="1"/>
    <col min="4" max="4" width="21.109375" customWidth="1"/>
    <col min="5" max="5" width="9.5546875" bestFit="1" customWidth="1"/>
    <col min="6" max="6" width="13.44140625" bestFit="1" customWidth="1"/>
    <col min="7" max="7" width="8" bestFit="1" customWidth="1"/>
    <col min="8" max="8" width="9.44140625" bestFit="1" customWidth="1"/>
    <col min="9" max="9" width="23.109375" customWidth="1"/>
    <col min="10" max="10" width="17.88671875" customWidth="1"/>
    <col min="11" max="11" width="17.21875" customWidth="1"/>
    <col min="12" max="12" width="11.5546875" customWidth="1"/>
  </cols>
  <sheetData>
    <row r="1" spans="1:14" s="18" customFormat="1" x14ac:dyDescent="0.3">
      <c r="A1" s="19" t="s">
        <v>0</v>
      </c>
      <c r="B1" s="19" t="s">
        <v>33</v>
      </c>
      <c r="C1" s="19" t="s">
        <v>4</v>
      </c>
      <c r="D1" s="19" t="s">
        <v>3</v>
      </c>
      <c r="E1" s="20" t="s">
        <v>1</v>
      </c>
      <c r="F1" s="19" t="s">
        <v>32</v>
      </c>
      <c r="G1" s="19" t="s">
        <v>31</v>
      </c>
      <c r="H1" s="19" t="s">
        <v>30</v>
      </c>
      <c r="I1" s="21" t="s">
        <v>139</v>
      </c>
      <c r="J1" s="21" t="s">
        <v>77</v>
      </c>
      <c r="K1" s="21" t="s">
        <v>24</v>
      </c>
      <c r="L1" s="21" t="s">
        <v>107</v>
      </c>
    </row>
    <row r="2" spans="1:14" x14ac:dyDescent="0.3">
      <c r="A2" t="s">
        <v>5</v>
      </c>
      <c r="B2">
        <v>189038</v>
      </c>
      <c r="C2" t="s">
        <v>16</v>
      </c>
      <c r="D2">
        <v>119400349</v>
      </c>
      <c r="E2" s="6">
        <v>42186</v>
      </c>
      <c r="F2" s="7">
        <v>2108</v>
      </c>
      <c r="G2">
        <v>7</v>
      </c>
      <c r="H2" s="8">
        <v>10.540000000000001</v>
      </c>
      <c r="I2" s="23">
        <f>IFERROR($H2/$G2,"")</f>
        <v>1.5057142857142858</v>
      </c>
      <c r="J2" s="22" t="str">
        <f>VLOOKUP($C2,'Tab 3'!$C$2:$E$10,2)</f>
        <v>Mobile</v>
      </c>
      <c r="K2" s="22" t="str">
        <f>VLOOKUP(C2,'Tab 3'!$C$2:$E$10,3)</f>
        <v>red</v>
      </c>
      <c r="L2" t="str">
        <f>TEXT(E2,"dddd")</f>
        <v>Wednesday</v>
      </c>
      <c r="N2" t="s">
        <v>35</v>
      </c>
    </row>
    <row r="3" spans="1:14" x14ac:dyDescent="0.3">
      <c r="A3" t="s">
        <v>5</v>
      </c>
      <c r="B3">
        <v>189039</v>
      </c>
      <c r="C3" t="s">
        <v>14</v>
      </c>
      <c r="D3">
        <v>119400350</v>
      </c>
      <c r="E3" s="6">
        <v>42186</v>
      </c>
      <c r="F3" s="7">
        <v>7590</v>
      </c>
      <c r="G3">
        <v>43</v>
      </c>
      <c r="H3" s="8">
        <v>37.950000000000003</v>
      </c>
      <c r="I3" s="23">
        <f t="shared" ref="I3:I66" si="0">IFERROR($H3/$G3,"")</f>
        <v>0.88255813953488382</v>
      </c>
      <c r="J3" s="22" t="str">
        <f>VLOOKUP($C3,'Tab 3'!$C$2:$E$10,2)</f>
        <v>Mobile</v>
      </c>
      <c r="K3" s="22" t="str">
        <f>VLOOKUP(C3,'Tab 3'!$C$2:$E$10,3)</f>
        <v>red</v>
      </c>
      <c r="L3" t="str">
        <f t="shared" ref="L3:L66" si="1">TEXT(E3,"dddd")</f>
        <v>Wednesday</v>
      </c>
      <c r="N3" t="s">
        <v>36</v>
      </c>
    </row>
    <row r="4" spans="1:14" x14ac:dyDescent="0.3">
      <c r="A4" t="s">
        <v>5</v>
      </c>
      <c r="B4">
        <v>189040</v>
      </c>
      <c r="C4" t="s">
        <v>12</v>
      </c>
      <c r="D4">
        <v>119400351</v>
      </c>
      <c r="E4" s="6">
        <v>42186</v>
      </c>
      <c r="F4" s="7">
        <v>1171</v>
      </c>
      <c r="G4">
        <v>13</v>
      </c>
      <c r="H4" s="8">
        <v>5.8550000000000004</v>
      </c>
      <c r="I4" s="23">
        <f t="shared" si="0"/>
        <v>0.45038461538461544</v>
      </c>
      <c r="J4" s="22" t="str">
        <f>VLOOKUP($C4,'Tab 3'!$C$2:$E$10,2)</f>
        <v>Tablet</v>
      </c>
      <c r="K4" s="22" t="str">
        <f>VLOOKUP(C4,'Tab 3'!$C$2:$E$10,3)</f>
        <v>Blue</v>
      </c>
      <c r="L4" t="str">
        <f t="shared" si="1"/>
        <v>Wednesday</v>
      </c>
      <c r="N4" t="s">
        <v>37</v>
      </c>
    </row>
    <row r="5" spans="1:14" x14ac:dyDescent="0.3">
      <c r="A5" t="s">
        <v>5</v>
      </c>
      <c r="B5">
        <v>189041</v>
      </c>
      <c r="C5" t="s">
        <v>18</v>
      </c>
      <c r="D5">
        <v>119400377</v>
      </c>
      <c r="E5" s="6">
        <v>42186</v>
      </c>
      <c r="F5" s="7">
        <v>34291</v>
      </c>
      <c r="G5">
        <v>61</v>
      </c>
      <c r="H5" s="8">
        <v>171.45499999999998</v>
      </c>
      <c r="I5" s="23">
        <f t="shared" si="0"/>
        <v>2.8107377049180324</v>
      </c>
      <c r="J5" s="22" t="str">
        <f>VLOOKUP($C5,'Tab 3'!$C$2:$E$10,2)</f>
        <v>Tablet</v>
      </c>
      <c r="K5" s="22" t="str">
        <f>VLOOKUP(C5,'Tab 3'!$C$2:$E$10,3)</f>
        <v>Blue</v>
      </c>
      <c r="L5" t="str">
        <f t="shared" si="1"/>
        <v>Wednesday</v>
      </c>
      <c r="N5" t="s">
        <v>39</v>
      </c>
    </row>
    <row r="6" spans="1:14" x14ac:dyDescent="0.3">
      <c r="A6" t="s">
        <v>5</v>
      </c>
      <c r="B6">
        <v>189038</v>
      </c>
      <c r="C6" t="s">
        <v>16</v>
      </c>
      <c r="D6">
        <v>119400349</v>
      </c>
      <c r="E6" s="6">
        <v>42187</v>
      </c>
      <c r="F6" s="7">
        <v>1621</v>
      </c>
      <c r="G6">
        <v>22</v>
      </c>
      <c r="H6" s="8">
        <v>8.1050000000000004</v>
      </c>
      <c r="I6" s="23">
        <f t="shared" si="0"/>
        <v>0.36840909090909091</v>
      </c>
      <c r="J6" s="22" t="str">
        <f>VLOOKUP($C6,'Tab 3'!$C$2:$E$10,2)</f>
        <v>Mobile</v>
      </c>
      <c r="K6" s="22" t="str">
        <f>VLOOKUP(C6,'Tab 3'!$C$2:$E$10,3)</f>
        <v>red</v>
      </c>
      <c r="L6" t="str">
        <f t="shared" si="1"/>
        <v>Thursday</v>
      </c>
      <c r="N6" t="s">
        <v>40</v>
      </c>
    </row>
    <row r="7" spans="1:14" x14ac:dyDescent="0.3">
      <c r="A7" t="s">
        <v>5</v>
      </c>
      <c r="B7">
        <v>189039</v>
      </c>
      <c r="C7" t="s">
        <v>14</v>
      </c>
      <c r="D7">
        <v>119400350</v>
      </c>
      <c r="E7" s="6">
        <v>42187</v>
      </c>
      <c r="F7" s="7">
        <v>8415</v>
      </c>
      <c r="G7">
        <v>79</v>
      </c>
      <c r="H7" s="8">
        <v>42.074999999999996</v>
      </c>
      <c r="I7" s="23">
        <f t="shared" si="0"/>
        <v>0.53259493670886071</v>
      </c>
      <c r="J7" s="22" t="str">
        <f>VLOOKUP($C7,'Tab 3'!$C$2:$E$10,2)</f>
        <v>Mobile</v>
      </c>
      <c r="K7" s="22" t="str">
        <f>VLOOKUP(C7,'Tab 3'!$C$2:$E$10,3)</f>
        <v>red</v>
      </c>
      <c r="L7" t="str">
        <f t="shared" si="1"/>
        <v>Thursday</v>
      </c>
    </row>
    <row r="8" spans="1:14" x14ac:dyDescent="0.3">
      <c r="A8" t="s">
        <v>5</v>
      </c>
      <c r="B8">
        <v>189040</v>
      </c>
      <c r="C8" t="s">
        <v>12</v>
      </c>
      <c r="D8">
        <v>119400351</v>
      </c>
      <c r="E8" s="6">
        <v>42187</v>
      </c>
      <c r="F8">
        <v>835</v>
      </c>
      <c r="G8">
        <v>8</v>
      </c>
      <c r="H8" s="8">
        <v>4.1749999999999998</v>
      </c>
      <c r="I8" s="23">
        <f t="shared" si="0"/>
        <v>0.52187499999999998</v>
      </c>
      <c r="J8" s="22" t="str">
        <f>VLOOKUP($C8,'Tab 3'!$C$2:$E$10,2)</f>
        <v>Tablet</v>
      </c>
      <c r="K8" s="22" t="str">
        <f>VLOOKUP(C8,'Tab 3'!$C$2:$E$10,3)</f>
        <v>Blue</v>
      </c>
      <c r="L8" t="str">
        <f t="shared" si="1"/>
        <v>Thursday</v>
      </c>
    </row>
    <row r="9" spans="1:14" x14ac:dyDescent="0.3">
      <c r="A9" t="s">
        <v>5</v>
      </c>
      <c r="B9">
        <v>189041</v>
      </c>
      <c r="C9" t="s">
        <v>18</v>
      </c>
      <c r="D9">
        <v>119400377</v>
      </c>
      <c r="E9" s="6">
        <v>42187</v>
      </c>
      <c r="F9" s="7">
        <v>21199</v>
      </c>
      <c r="G9">
        <v>29</v>
      </c>
      <c r="H9" s="8">
        <v>105.995</v>
      </c>
      <c r="I9" s="23">
        <f t="shared" si="0"/>
        <v>3.6550000000000002</v>
      </c>
      <c r="J9" s="22" t="str">
        <f>VLOOKUP($C9,'Tab 3'!$C$2:$E$10,2)</f>
        <v>Tablet</v>
      </c>
      <c r="K9" s="22" t="str">
        <f>VLOOKUP(C9,'Tab 3'!$C$2:$E$10,3)</f>
        <v>Blue</v>
      </c>
      <c r="L9" t="str">
        <f t="shared" si="1"/>
        <v>Thursday</v>
      </c>
    </row>
    <row r="10" spans="1:14" ht="16.5" customHeight="1" x14ac:dyDescent="0.3">
      <c r="A10" t="s">
        <v>5</v>
      </c>
      <c r="B10">
        <v>189038</v>
      </c>
      <c r="C10" t="s">
        <v>16</v>
      </c>
      <c r="D10">
        <v>119400349</v>
      </c>
      <c r="E10" s="6">
        <v>42188</v>
      </c>
      <c r="F10">
        <v>927</v>
      </c>
      <c r="G10">
        <v>17</v>
      </c>
      <c r="H10" s="8">
        <v>4.6349999999999998</v>
      </c>
      <c r="I10" s="23">
        <f t="shared" si="0"/>
        <v>0.27264705882352941</v>
      </c>
      <c r="J10" s="22" t="str">
        <f>VLOOKUP($C10,'Tab 3'!$C$2:$E$10,2)</f>
        <v>Mobile</v>
      </c>
      <c r="K10" s="22" t="str">
        <f>VLOOKUP(C10,'Tab 3'!$C$2:$E$10,3)</f>
        <v>red</v>
      </c>
      <c r="L10" t="str">
        <f t="shared" si="1"/>
        <v>Friday</v>
      </c>
    </row>
    <row r="11" spans="1:14" x14ac:dyDescent="0.3">
      <c r="A11" t="s">
        <v>5</v>
      </c>
      <c r="B11">
        <v>189039</v>
      </c>
      <c r="C11" t="s">
        <v>14</v>
      </c>
      <c r="D11">
        <v>119400350</v>
      </c>
      <c r="E11" s="6">
        <v>42188</v>
      </c>
      <c r="F11" s="7">
        <v>9346</v>
      </c>
      <c r="G11">
        <v>84</v>
      </c>
      <c r="H11" s="8">
        <v>46.730000000000004</v>
      </c>
      <c r="I11" s="23">
        <f t="shared" si="0"/>
        <v>0.55630952380952381</v>
      </c>
      <c r="J11" s="22" t="str">
        <f>VLOOKUP($C11,'Tab 3'!$C$2:$E$10,2)</f>
        <v>Mobile</v>
      </c>
      <c r="K11" s="22" t="str">
        <f>VLOOKUP(C11,'Tab 3'!$C$2:$E$10,3)</f>
        <v>red</v>
      </c>
      <c r="L11" t="str">
        <f t="shared" si="1"/>
        <v>Friday</v>
      </c>
    </row>
    <row r="12" spans="1:14" x14ac:dyDescent="0.3">
      <c r="A12" t="s">
        <v>5</v>
      </c>
      <c r="B12">
        <v>189040</v>
      </c>
      <c r="C12" t="s">
        <v>12</v>
      </c>
      <c r="D12">
        <v>119400351</v>
      </c>
      <c r="E12" s="6">
        <v>42188</v>
      </c>
      <c r="F12">
        <v>608</v>
      </c>
      <c r="G12">
        <v>10</v>
      </c>
      <c r="H12" s="8">
        <v>3.04</v>
      </c>
      <c r="I12" s="23">
        <f t="shared" si="0"/>
        <v>0.30399999999999999</v>
      </c>
      <c r="J12" s="22" t="str">
        <f>VLOOKUP($C12,'Tab 3'!$C$2:$E$10,2)</f>
        <v>Tablet</v>
      </c>
      <c r="K12" s="22" t="str">
        <f>VLOOKUP(C12,'Tab 3'!$C$2:$E$10,3)</f>
        <v>Blue</v>
      </c>
      <c r="L12" t="str">
        <f t="shared" si="1"/>
        <v>Friday</v>
      </c>
    </row>
    <row r="13" spans="1:14" x14ac:dyDescent="0.3">
      <c r="A13" t="s">
        <v>5</v>
      </c>
      <c r="B13">
        <v>189041</v>
      </c>
      <c r="C13" t="s">
        <v>18</v>
      </c>
      <c r="D13">
        <v>119400377</v>
      </c>
      <c r="E13" s="6">
        <v>42188</v>
      </c>
      <c r="F13" s="7">
        <v>4834</v>
      </c>
      <c r="G13">
        <v>33</v>
      </c>
      <c r="H13" s="8">
        <v>24.169999999999998</v>
      </c>
      <c r="I13" s="23">
        <f t="shared" si="0"/>
        <v>0.73242424242424242</v>
      </c>
      <c r="J13" s="22" t="str">
        <f>VLOOKUP($C13,'Tab 3'!$C$2:$E$10,2)</f>
        <v>Tablet</v>
      </c>
      <c r="K13" s="22" t="str">
        <f>VLOOKUP(C13,'Tab 3'!$C$2:$E$10,3)</f>
        <v>Blue</v>
      </c>
      <c r="L13" t="str">
        <f t="shared" si="1"/>
        <v>Friday</v>
      </c>
    </row>
    <row r="14" spans="1:14" x14ac:dyDescent="0.3">
      <c r="A14" t="s">
        <v>5</v>
      </c>
      <c r="B14">
        <v>189038</v>
      </c>
      <c r="C14" t="s">
        <v>16</v>
      </c>
      <c r="D14">
        <v>119400349</v>
      </c>
      <c r="E14" s="6">
        <v>42189</v>
      </c>
      <c r="F14" s="7">
        <v>2155</v>
      </c>
      <c r="G14">
        <v>30</v>
      </c>
      <c r="H14" s="8">
        <v>10.774999999999999</v>
      </c>
      <c r="I14" s="23">
        <f t="shared" si="0"/>
        <v>0.35916666666666663</v>
      </c>
      <c r="J14" s="22" t="str">
        <f>VLOOKUP($C14,'Tab 3'!$C$2:$E$10,2)</f>
        <v>Mobile</v>
      </c>
      <c r="K14" s="22" t="str">
        <f>VLOOKUP(C14,'Tab 3'!$C$2:$E$10,3)</f>
        <v>red</v>
      </c>
      <c r="L14" t="str">
        <f t="shared" si="1"/>
        <v>Saturday</v>
      </c>
    </row>
    <row r="15" spans="1:14" x14ac:dyDescent="0.3">
      <c r="A15" t="s">
        <v>5</v>
      </c>
      <c r="B15">
        <v>189039</v>
      </c>
      <c r="C15" t="s">
        <v>14</v>
      </c>
      <c r="D15">
        <v>119400350</v>
      </c>
      <c r="E15" s="6">
        <v>42189</v>
      </c>
      <c r="F15" s="7">
        <v>8117</v>
      </c>
      <c r="G15">
        <v>98</v>
      </c>
      <c r="H15" s="8">
        <v>40.585000000000008</v>
      </c>
      <c r="I15" s="23">
        <f t="shared" si="0"/>
        <v>0.4141326530612246</v>
      </c>
      <c r="J15" s="22" t="str">
        <f>VLOOKUP($C15,'Tab 3'!$C$2:$E$10,2)</f>
        <v>Mobile</v>
      </c>
      <c r="K15" s="22" t="str">
        <f>VLOOKUP(C15,'Tab 3'!$C$2:$E$10,3)</f>
        <v>red</v>
      </c>
      <c r="L15" t="str">
        <f t="shared" si="1"/>
        <v>Saturday</v>
      </c>
    </row>
    <row r="16" spans="1:14" x14ac:dyDescent="0.3">
      <c r="A16" t="s">
        <v>5</v>
      </c>
      <c r="B16">
        <v>189040</v>
      </c>
      <c r="C16" t="s">
        <v>12</v>
      </c>
      <c r="D16">
        <v>119400351</v>
      </c>
      <c r="E16" s="6">
        <v>42189</v>
      </c>
      <c r="F16">
        <v>588</v>
      </c>
      <c r="G16">
        <v>10</v>
      </c>
      <c r="H16" s="8">
        <v>2.94</v>
      </c>
      <c r="I16" s="23">
        <f t="shared" si="0"/>
        <v>0.29399999999999998</v>
      </c>
      <c r="J16" s="22" t="str">
        <f>VLOOKUP($C16,'Tab 3'!$C$2:$E$10,2)</f>
        <v>Tablet</v>
      </c>
      <c r="K16" s="22" t="str">
        <f>VLOOKUP(C16,'Tab 3'!$C$2:$E$10,3)</f>
        <v>Blue</v>
      </c>
      <c r="L16" t="str">
        <f t="shared" si="1"/>
        <v>Saturday</v>
      </c>
    </row>
    <row r="17" spans="1:12" x14ac:dyDescent="0.3">
      <c r="A17" t="s">
        <v>5</v>
      </c>
      <c r="B17">
        <v>189041</v>
      </c>
      <c r="C17" t="s">
        <v>18</v>
      </c>
      <c r="D17">
        <v>119400377</v>
      </c>
      <c r="E17" s="6">
        <v>42189</v>
      </c>
      <c r="F17" s="7">
        <v>3808</v>
      </c>
      <c r="G17">
        <v>27</v>
      </c>
      <c r="H17" s="8">
        <v>19.04</v>
      </c>
      <c r="I17" s="23">
        <f t="shared" si="0"/>
        <v>0.70518518518518514</v>
      </c>
      <c r="J17" s="22" t="str">
        <f>VLOOKUP($C17,'Tab 3'!$C$2:$E$10,2)</f>
        <v>Tablet</v>
      </c>
      <c r="K17" s="22" t="str">
        <f>VLOOKUP(C17,'Tab 3'!$C$2:$E$10,3)</f>
        <v>Blue</v>
      </c>
      <c r="L17" t="str">
        <f t="shared" si="1"/>
        <v>Saturday</v>
      </c>
    </row>
    <row r="18" spans="1:12" x14ac:dyDescent="0.3">
      <c r="A18" t="s">
        <v>5</v>
      </c>
      <c r="B18">
        <v>189038</v>
      </c>
      <c r="C18" t="s">
        <v>16</v>
      </c>
      <c r="D18">
        <v>119400349</v>
      </c>
      <c r="E18" s="6">
        <v>42190</v>
      </c>
      <c r="F18" s="7">
        <v>2169</v>
      </c>
      <c r="G18">
        <v>19</v>
      </c>
      <c r="H18" s="8">
        <v>10.845000000000001</v>
      </c>
      <c r="I18" s="23">
        <f t="shared" si="0"/>
        <v>0.57078947368421051</v>
      </c>
      <c r="J18" s="22" t="str">
        <f>VLOOKUP($C18,'Tab 3'!$C$2:$E$10,2)</f>
        <v>Mobile</v>
      </c>
      <c r="K18" s="22" t="str">
        <f>VLOOKUP(C18,'Tab 3'!$C$2:$E$10,3)</f>
        <v>red</v>
      </c>
      <c r="L18" t="str">
        <f t="shared" si="1"/>
        <v>Sunday</v>
      </c>
    </row>
    <row r="19" spans="1:12" x14ac:dyDescent="0.3">
      <c r="A19" t="s">
        <v>5</v>
      </c>
      <c r="B19">
        <v>189039</v>
      </c>
      <c r="C19" t="s">
        <v>14</v>
      </c>
      <c r="D19">
        <v>119400350</v>
      </c>
      <c r="E19" s="6">
        <v>42190</v>
      </c>
      <c r="F19" s="7">
        <v>8142</v>
      </c>
      <c r="G19">
        <v>98</v>
      </c>
      <c r="H19" s="8">
        <v>40.709999999999994</v>
      </c>
      <c r="I19" s="23">
        <f t="shared" si="0"/>
        <v>0.41540816326530605</v>
      </c>
      <c r="J19" s="22" t="str">
        <f>VLOOKUP($C19,'Tab 3'!$C$2:$E$10,2)</f>
        <v>Mobile</v>
      </c>
      <c r="K19" s="22" t="str">
        <f>VLOOKUP(C19,'Tab 3'!$C$2:$E$10,3)</f>
        <v>red</v>
      </c>
      <c r="L19" t="str">
        <f t="shared" si="1"/>
        <v>Sunday</v>
      </c>
    </row>
    <row r="20" spans="1:12" x14ac:dyDescent="0.3">
      <c r="A20" t="s">
        <v>5</v>
      </c>
      <c r="B20">
        <v>189040</v>
      </c>
      <c r="C20" t="s">
        <v>12</v>
      </c>
      <c r="D20">
        <v>119400351</v>
      </c>
      <c r="E20" s="6">
        <v>42190</v>
      </c>
      <c r="F20">
        <v>567</v>
      </c>
      <c r="G20">
        <v>8</v>
      </c>
      <c r="H20" s="8">
        <v>2.835</v>
      </c>
      <c r="I20" s="23">
        <f t="shared" si="0"/>
        <v>0.354375</v>
      </c>
      <c r="J20" s="22" t="str">
        <f>VLOOKUP($C20,'Tab 3'!$C$2:$E$10,2)</f>
        <v>Tablet</v>
      </c>
      <c r="K20" s="22" t="str">
        <f>VLOOKUP(C20,'Tab 3'!$C$2:$E$10,3)</f>
        <v>Blue</v>
      </c>
      <c r="L20" t="str">
        <f t="shared" si="1"/>
        <v>Sunday</v>
      </c>
    </row>
    <row r="21" spans="1:12" x14ac:dyDescent="0.3">
      <c r="A21" t="s">
        <v>5</v>
      </c>
      <c r="B21">
        <v>189041</v>
      </c>
      <c r="C21" t="s">
        <v>18</v>
      </c>
      <c r="D21">
        <v>119400377</v>
      </c>
      <c r="E21" s="6">
        <v>42190</v>
      </c>
      <c r="F21" s="7">
        <v>4883</v>
      </c>
      <c r="G21">
        <v>31</v>
      </c>
      <c r="H21" s="8">
        <v>24.414999999999999</v>
      </c>
      <c r="I21" s="23">
        <f t="shared" si="0"/>
        <v>0.78758064516129034</v>
      </c>
      <c r="J21" s="22" t="str">
        <f>VLOOKUP($C21,'Tab 3'!$C$2:$E$10,2)</f>
        <v>Tablet</v>
      </c>
      <c r="K21" s="22" t="str">
        <f>VLOOKUP(C21,'Tab 3'!$C$2:$E$10,3)</f>
        <v>Blue</v>
      </c>
      <c r="L21" t="str">
        <f t="shared" si="1"/>
        <v>Sunday</v>
      </c>
    </row>
    <row r="22" spans="1:12" x14ac:dyDescent="0.3">
      <c r="A22" t="s">
        <v>5</v>
      </c>
      <c r="B22">
        <v>189038</v>
      </c>
      <c r="C22" t="s">
        <v>16</v>
      </c>
      <c r="D22">
        <v>119400349</v>
      </c>
      <c r="E22" s="6">
        <v>42191</v>
      </c>
      <c r="F22" s="7">
        <v>1093</v>
      </c>
      <c r="G22">
        <v>32</v>
      </c>
      <c r="H22" s="8">
        <v>5.4649999999999999</v>
      </c>
      <c r="I22" s="23">
        <f t="shared" si="0"/>
        <v>0.17078125</v>
      </c>
      <c r="J22" s="22" t="str">
        <f>VLOOKUP($C22,'Tab 3'!$C$2:$E$10,2)</f>
        <v>Mobile</v>
      </c>
      <c r="K22" s="22" t="str">
        <f>VLOOKUP(C22,'Tab 3'!$C$2:$E$10,3)</f>
        <v>red</v>
      </c>
      <c r="L22" t="str">
        <f t="shared" si="1"/>
        <v>Monday</v>
      </c>
    </row>
    <row r="23" spans="1:12" x14ac:dyDescent="0.3">
      <c r="A23" t="s">
        <v>5</v>
      </c>
      <c r="B23">
        <v>189039</v>
      </c>
      <c r="C23" t="s">
        <v>14</v>
      </c>
      <c r="D23">
        <v>119400350</v>
      </c>
      <c r="E23" s="6">
        <v>42191</v>
      </c>
      <c r="F23" s="7">
        <v>5490</v>
      </c>
      <c r="G23">
        <v>71</v>
      </c>
      <c r="H23" s="8">
        <v>27.450000000000003</v>
      </c>
      <c r="I23" s="23">
        <f t="shared" si="0"/>
        <v>0.38661971830985919</v>
      </c>
      <c r="J23" s="22" t="str">
        <f>VLOOKUP($C23,'Tab 3'!$C$2:$E$10,2)</f>
        <v>Mobile</v>
      </c>
      <c r="K23" s="22" t="str">
        <f>VLOOKUP(C23,'Tab 3'!$C$2:$E$10,3)</f>
        <v>red</v>
      </c>
      <c r="L23" t="str">
        <f t="shared" si="1"/>
        <v>Monday</v>
      </c>
    </row>
    <row r="24" spans="1:12" x14ac:dyDescent="0.3">
      <c r="A24" t="s">
        <v>5</v>
      </c>
      <c r="B24">
        <v>189040</v>
      </c>
      <c r="C24" t="s">
        <v>12</v>
      </c>
      <c r="D24">
        <v>119400351</v>
      </c>
      <c r="E24" s="6">
        <v>42191</v>
      </c>
      <c r="F24">
        <v>196</v>
      </c>
      <c r="G24">
        <v>2</v>
      </c>
      <c r="H24" s="8">
        <v>0.98</v>
      </c>
      <c r="I24" s="23">
        <f t="shared" si="0"/>
        <v>0.49</v>
      </c>
      <c r="J24" s="22" t="str">
        <f>VLOOKUP($C24,'Tab 3'!$C$2:$E$10,2)</f>
        <v>Tablet</v>
      </c>
      <c r="K24" s="22" t="str">
        <f>VLOOKUP(C24,'Tab 3'!$C$2:$E$10,3)</f>
        <v>Blue</v>
      </c>
      <c r="L24" t="str">
        <f t="shared" si="1"/>
        <v>Monday</v>
      </c>
    </row>
    <row r="25" spans="1:12" x14ac:dyDescent="0.3">
      <c r="A25" t="s">
        <v>5</v>
      </c>
      <c r="B25">
        <v>189041</v>
      </c>
      <c r="C25" t="s">
        <v>18</v>
      </c>
      <c r="D25">
        <v>119400377</v>
      </c>
      <c r="E25" s="6">
        <v>42191</v>
      </c>
      <c r="F25" s="7">
        <v>1378</v>
      </c>
      <c r="G25">
        <v>12</v>
      </c>
      <c r="H25" s="8">
        <v>6.89</v>
      </c>
      <c r="I25" s="23">
        <f t="shared" si="0"/>
        <v>0.5741666666666666</v>
      </c>
      <c r="J25" s="22" t="str">
        <f>VLOOKUP($C25,'Tab 3'!$C$2:$E$10,2)</f>
        <v>Tablet</v>
      </c>
      <c r="K25" s="22" t="str">
        <f>VLOOKUP(C25,'Tab 3'!$C$2:$E$10,3)</f>
        <v>Blue</v>
      </c>
      <c r="L25" t="str">
        <f t="shared" si="1"/>
        <v>Monday</v>
      </c>
    </row>
    <row r="26" spans="1:12" x14ac:dyDescent="0.3">
      <c r="A26" t="s">
        <v>5</v>
      </c>
      <c r="B26">
        <v>189038</v>
      </c>
      <c r="C26" t="s">
        <v>16</v>
      </c>
      <c r="D26">
        <v>119400349</v>
      </c>
      <c r="E26" s="6">
        <v>42192</v>
      </c>
      <c r="F26">
        <v>822</v>
      </c>
      <c r="G26">
        <v>10</v>
      </c>
      <c r="H26" s="8">
        <v>4.1099999999999994</v>
      </c>
      <c r="I26" s="23">
        <f t="shared" si="0"/>
        <v>0.41099999999999992</v>
      </c>
      <c r="J26" s="22" t="str">
        <f>VLOOKUP($C26,'Tab 3'!$C$2:$E$10,2)</f>
        <v>Mobile</v>
      </c>
      <c r="K26" s="22" t="str">
        <f>VLOOKUP(C26,'Tab 3'!$C$2:$E$10,3)</f>
        <v>red</v>
      </c>
      <c r="L26" t="str">
        <f t="shared" si="1"/>
        <v>Tuesday</v>
      </c>
    </row>
    <row r="27" spans="1:12" x14ac:dyDescent="0.3">
      <c r="A27" t="s">
        <v>5</v>
      </c>
      <c r="B27">
        <v>189039</v>
      </c>
      <c r="C27" t="s">
        <v>14</v>
      </c>
      <c r="D27">
        <v>119400350</v>
      </c>
      <c r="E27" s="6">
        <v>42192</v>
      </c>
      <c r="F27" s="7">
        <v>9610</v>
      </c>
      <c r="G27">
        <v>100</v>
      </c>
      <c r="H27" s="8">
        <v>48.05</v>
      </c>
      <c r="I27" s="23">
        <f t="shared" si="0"/>
        <v>0.48049999999999998</v>
      </c>
      <c r="J27" s="22" t="str">
        <f>VLOOKUP($C27,'Tab 3'!$C$2:$E$10,2)</f>
        <v>Mobile</v>
      </c>
      <c r="K27" s="22" t="str">
        <f>VLOOKUP(C27,'Tab 3'!$C$2:$E$10,3)</f>
        <v>red</v>
      </c>
      <c r="L27" t="str">
        <f t="shared" si="1"/>
        <v>Tuesday</v>
      </c>
    </row>
    <row r="28" spans="1:12" x14ac:dyDescent="0.3">
      <c r="A28" t="s">
        <v>5</v>
      </c>
      <c r="B28">
        <v>189040</v>
      </c>
      <c r="C28" t="s">
        <v>12</v>
      </c>
      <c r="D28">
        <v>119400351</v>
      </c>
      <c r="E28" s="6">
        <v>42192</v>
      </c>
      <c r="F28">
        <v>432</v>
      </c>
      <c r="G28">
        <v>7</v>
      </c>
      <c r="H28" s="8">
        <v>2.16</v>
      </c>
      <c r="I28" s="23">
        <f t="shared" si="0"/>
        <v>0.30857142857142861</v>
      </c>
      <c r="J28" s="22" t="str">
        <f>VLOOKUP($C28,'Tab 3'!$C$2:$E$10,2)</f>
        <v>Tablet</v>
      </c>
      <c r="K28" s="22" t="str">
        <f>VLOOKUP(C28,'Tab 3'!$C$2:$E$10,3)</f>
        <v>Blue</v>
      </c>
      <c r="L28" t="str">
        <f t="shared" si="1"/>
        <v>Tuesday</v>
      </c>
    </row>
    <row r="29" spans="1:12" x14ac:dyDescent="0.3">
      <c r="A29" t="s">
        <v>5</v>
      </c>
      <c r="B29">
        <v>189041</v>
      </c>
      <c r="C29" t="s">
        <v>18</v>
      </c>
      <c r="D29">
        <v>119400377</v>
      </c>
      <c r="E29" s="6">
        <v>42192</v>
      </c>
      <c r="F29" s="7">
        <v>5201</v>
      </c>
      <c r="G29">
        <v>39</v>
      </c>
      <c r="H29" s="8">
        <v>26.004999999999999</v>
      </c>
      <c r="I29" s="23">
        <f t="shared" si="0"/>
        <v>0.66679487179487174</v>
      </c>
      <c r="J29" s="22" t="str">
        <f>VLOOKUP($C29,'Tab 3'!$C$2:$E$10,2)</f>
        <v>Tablet</v>
      </c>
      <c r="K29" s="22" t="str">
        <f>VLOOKUP(C29,'Tab 3'!$C$2:$E$10,3)</f>
        <v>Blue</v>
      </c>
      <c r="L29" t="str">
        <f t="shared" si="1"/>
        <v>Tuesday</v>
      </c>
    </row>
    <row r="30" spans="1:12" x14ac:dyDescent="0.3">
      <c r="A30" t="s">
        <v>5</v>
      </c>
      <c r="B30">
        <v>189038</v>
      </c>
      <c r="C30" t="s">
        <v>16</v>
      </c>
      <c r="D30">
        <v>119400349</v>
      </c>
      <c r="E30" s="6">
        <v>42193</v>
      </c>
      <c r="F30" s="7">
        <v>1479</v>
      </c>
      <c r="G30">
        <v>28</v>
      </c>
      <c r="H30" s="8">
        <v>7.3950000000000005</v>
      </c>
      <c r="I30" s="23">
        <f t="shared" si="0"/>
        <v>0.26410714285714287</v>
      </c>
      <c r="J30" s="22" t="str">
        <f>VLOOKUP($C30,'Tab 3'!$C$2:$E$10,2)</f>
        <v>Mobile</v>
      </c>
      <c r="K30" s="22" t="str">
        <f>VLOOKUP(C30,'Tab 3'!$C$2:$E$10,3)</f>
        <v>red</v>
      </c>
      <c r="L30" t="str">
        <f t="shared" si="1"/>
        <v>Wednesday</v>
      </c>
    </row>
    <row r="31" spans="1:12" x14ac:dyDescent="0.3">
      <c r="A31" t="s">
        <v>5</v>
      </c>
      <c r="B31">
        <v>189039</v>
      </c>
      <c r="C31" t="s">
        <v>14</v>
      </c>
      <c r="D31">
        <v>119400350</v>
      </c>
      <c r="E31" s="6">
        <v>42193</v>
      </c>
      <c r="F31" s="7">
        <v>8650</v>
      </c>
      <c r="G31">
        <v>92</v>
      </c>
      <c r="H31" s="8">
        <v>43.25</v>
      </c>
      <c r="I31" s="23">
        <f t="shared" si="0"/>
        <v>0.47010869565217389</v>
      </c>
      <c r="J31" s="22" t="str">
        <f>VLOOKUP($C31,'Tab 3'!$C$2:$E$10,2)</f>
        <v>Mobile</v>
      </c>
      <c r="K31" s="22" t="str">
        <f>VLOOKUP(C31,'Tab 3'!$C$2:$E$10,3)</f>
        <v>red</v>
      </c>
      <c r="L31" t="str">
        <f t="shared" si="1"/>
        <v>Wednesday</v>
      </c>
    </row>
    <row r="32" spans="1:12" x14ac:dyDescent="0.3">
      <c r="A32" t="s">
        <v>5</v>
      </c>
      <c r="B32">
        <v>189040</v>
      </c>
      <c r="C32" t="s">
        <v>12</v>
      </c>
      <c r="D32">
        <v>119400351</v>
      </c>
      <c r="E32" s="6">
        <v>42193</v>
      </c>
      <c r="F32">
        <v>735</v>
      </c>
      <c r="G32">
        <v>14</v>
      </c>
      <c r="H32" s="8">
        <v>3.6749999999999998</v>
      </c>
      <c r="I32" s="23">
        <f t="shared" si="0"/>
        <v>0.26250000000000001</v>
      </c>
      <c r="J32" s="22" t="str">
        <f>VLOOKUP($C32,'Tab 3'!$C$2:$E$10,2)</f>
        <v>Tablet</v>
      </c>
      <c r="K32" s="22" t="str">
        <f>VLOOKUP(C32,'Tab 3'!$C$2:$E$10,3)</f>
        <v>Blue</v>
      </c>
      <c r="L32" t="str">
        <f t="shared" si="1"/>
        <v>Wednesday</v>
      </c>
    </row>
    <row r="33" spans="1:12" x14ac:dyDescent="0.3">
      <c r="A33" t="s">
        <v>5</v>
      </c>
      <c r="B33">
        <v>189041</v>
      </c>
      <c r="C33" t="s">
        <v>18</v>
      </c>
      <c r="D33">
        <v>119400377</v>
      </c>
      <c r="E33" s="6">
        <v>42193</v>
      </c>
      <c r="F33" s="7">
        <v>1677</v>
      </c>
      <c r="G33">
        <v>21</v>
      </c>
      <c r="H33" s="8">
        <v>8.3849999999999998</v>
      </c>
      <c r="I33" s="23">
        <f t="shared" si="0"/>
        <v>0.3992857142857143</v>
      </c>
      <c r="J33" s="22" t="str">
        <f>VLOOKUP($C33,'Tab 3'!$C$2:$E$10,2)</f>
        <v>Tablet</v>
      </c>
      <c r="K33" s="22" t="str">
        <f>VLOOKUP(C33,'Tab 3'!$C$2:$E$10,3)</f>
        <v>Blue</v>
      </c>
      <c r="L33" t="str">
        <f t="shared" si="1"/>
        <v>Wednesday</v>
      </c>
    </row>
    <row r="34" spans="1:12" x14ac:dyDescent="0.3">
      <c r="A34" t="s">
        <v>5</v>
      </c>
      <c r="B34">
        <v>189038</v>
      </c>
      <c r="C34" t="s">
        <v>16</v>
      </c>
      <c r="D34">
        <v>119400349</v>
      </c>
      <c r="E34" s="6">
        <v>42194</v>
      </c>
      <c r="F34">
        <v>252</v>
      </c>
      <c r="G34">
        <v>5</v>
      </c>
      <c r="H34" s="8">
        <v>1.26</v>
      </c>
      <c r="I34" s="23">
        <f t="shared" si="0"/>
        <v>0.252</v>
      </c>
      <c r="J34" s="22" t="str">
        <f>VLOOKUP($C34,'Tab 3'!$C$2:$E$10,2)</f>
        <v>Mobile</v>
      </c>
      <c r="K34" s="22" t="str">
        <f>VLOOKUP(C34,'Tab 3'!$C$2:$E$10,3)</f>
        <v>red</v>
      </c>
      <c r="L34" t="str">
        <f t="shared" si="1"/>
        <v>Thursday</v>
      </c>
    </row>
    <row r="35" spans="1:12" x14ac:dyDescent="0.3">
      <c r="A35" t="s">
        <v>5</v>
      </c>
      <c r="B35">
        <v>189039</v>
      </c>
      <c r="C35" t="s">
        <v>14</v>
      </c>
      <c r="D35">
        <v>119400350</v>
      </c>
      <c r="E35" s="6">
        <v>42194</v>
      </c>
      <c r="F35" s="7">
        <v>9710</v>
      </c>
      <c r="G35">
        <v>102</v>
      </c>
      <c r="H35" s="8">
        <v>48.550000000000004</v>
      </c>
      <c r="I35" s="23">
        <f t="shared" si="0"/>
        <v>0.47598039215686277</v>
      </c>
      <c r="J35" s="22" t="str">
        <f>VLOOKUP($C35,'Tab 3'!$C$2:$E$10,2)</f>
        <v>Mobile</v>
      </c>
      <c r="K35" s="22" t="str">
        <f>VLOOKUP(C35,'Tab 3'!$C$2:$E$10,3)</f>
        <v>red</v>
      </c>
      <c r="L35" t="str">
        <f t="shared" si="1"/>
        <v>Thursday</v>
      </c>
    </row>
    <row r="36" spans="1:12" x14ac:dyDescent="0.3">
      <c r="A36" t="s">
        <v>5</v>
      </c>
      <c r="B36">
        <v>189040</v>
      </c>
      <c r="C36" t="s">
        <v>12</v>
      </c>
      <c r="D36">
        <v>119400351</v>
      </c>
      <c r="E36" s="6">
        <v>42194</v>
      </c>
      <c r="F36">
        <v>846</v>
      </c>
      <c r="G36">
        <v>10</v>
      </c>
      <c r="H36" s="8">
        <v>4.2299999999999995</v>
      </c>
      <c r="I36" s="23">
        <f t="shared" si="0"/>
        <v>0.42299999999999993</v>
      </c>
      <c r="J36" s="22" t="str">
        <f>VLOOKUP($C36,'Tab 3'!$C$2:$E$10,2)</f>
        <v>Tablet</v>
      </c>
      <c r="K36" s="22" t="str">
        <f>VLOOKUP(C36,'Tab 3'!$C$2:$E$10,3)</f>
        <v>Blue</v>
      </c>
      <c r="L36" t="str">
        <f t="shared" si="1"/>
        <v>Thursday</v>
      </c>
    </row>
    <row r="37" spans="1:12" x14ac:dyDescent="0.3">
      <c r="A37" t="s">
        <v>5</v>
      </c>
      <c r="B37">
        <v>189041</v>
      </c>
      <c r="C37" t="s">
        <v>18</v>
      </c>
      <c r="D37">
        <v>119400377</v>
      </c>
      <c r="E37" s="6">
        <v>42194</v>
      </c>
      <c r="F37">
        <v>774</v>
      </c>
      <c r="G37">
        <v>2</v>
      </c>
      <c r="H37" s="8">
        <v>3.87</v>
      </c>
      <c r="I37" s="23">
        <f t="shared" si="0"/>
        <v>1.9350000000000001</v>
      </c>
      <c r="J37" s="22" t="str">
        <f>VLOOKUP($C37,'Tab 3'!$C$2:$E$10,2)</f>
        <v>Tablet</v>
      </c>
      <c r="K37" s="22" t="str">
        <f>VLOOKUP(C37,'Tab 3'!$C$2:$E$10,3)</f>
        <v>Blue</v>
      </c>
      <c r="L37" t="str">
        <f t="shared" si="1"/>
        <v>Thursday</v>
      </c>
    </row>
    <row r="38" spans="1:12" x14ac:dyDescent="0.3">
      <c r="A38" t="s">
        <v>5</v>
      </c>
      <c r="B38">
        <v>189038</v>
      </c>
      <c r="C38" t="s">
        <v>16</v>
      </c>
      <c r="D38">
        <v>119400349</v>
      </c>
      <c r="E38" s="6">
        <v>42195</v>
      </c>
      <c r="F38">
        <v>150</v>
      </c>
      <c r="G38">
        <v>2</v>
      </c>
      <c r="H38" s="8">
        <v>0.75</v>
      </c>
      <c r="I38" s="23">
        <f t="shared" si="0"/>
        <v>0.375</v>
      </c>
      <c r="J38" s="22" t="str">
        <f>VLOOKUP($C38,'Tab 3'!$C$2:$E$10,2)</f>
        <v>Mobile</v>
      </c>
      <c r="K38" s="22" t="str">
        <f>VLOOKUP(C38,'Tab 3'!$C$2:$E$10,3)</f>
        <v>red</v>
      </c>
      <c r="L38" t="str">
        <f t="shared" si="1"/>
        <v>Friday</v>
      </c>
    </row>
    <row r="39" spans="1:12" x14ac:dyDescent="0.3">
      <c r="A39" t="s">
        <v>5</v>
      </c>
      <c r="B39">
        <v>189039</v>
      </c>
      <c r="C39" t="s">
        <v>14</v>
      </c>
      <c r="D39">
        <v>119400350</v>
      </c>
      <c r="E39" s="6">
        <v>42195</v>
      </c>
      <c r="F39" s="7">
        <v>10166</v>
      </c>
      <c r="G39">
        <v>127</v>
      </c>
      <c r="H39" s="8">
        <v>50.83</v>
      </c>
      <c r="I39" s="23">
        <f t="shared" si="0"/>
        <v>0.40023622047244095</v>
      </c>
      <c r="J39" s="22" t="str">
        <f>VLOOKUP($C39,'Tab 3'!$C$2:$E$10,2)</f>
        <v>Mobile</v>
      </c>
      <c r="K39" s="22" t="str">
        <f>VLOOKUP(C39,'Tab 3'!$C$2:$E$10,3)</f>
        <v>red</v>
      </c>
      <c r="L39" t="str">
        <f t="shared" si="1"/>
        <v>Friday</v>
      </c>
    </row>
    <row r="40" spans="1:12" x14ac:dyDescent="0.3">
      <c r="A40" t="s">
        <v>5</v>
      </c>
      <c r="B40">
        <v>189040</v>
      </c>
      <c r="C40" t="s">
        <v>12</v>
      </c>
      <c r="D40">
        <v>119400351</v>
      </c>
      <c r="E40" s="6">
        <v>42195</v>
      </c>
      <c r="F40">
        <v>568</v>
      </c>
      <c r="G40">
        <v>6</v>
      </c>
      <c r="H40" s="8">
        <v>2.84</v>
      </c>
      <c r="I40" s="23">
        <f t="shared" si="0"/>
        <v>0.47333333333333333</v>
      </c>
      <c r="J40" s="22" t="str">
        <f>VLOOKUP($C40,'Tab 3'!$C$2:$E$10,2)</f>
        <v>Tablet</v>
      </c>
      <c r="K40" s="22" t="str">
        <f>VLOOKUP(C40,'Tab 3'!$C$2:$E$10,3)</f>
        <v>Blue</v>
      </c>
      <c r="L40" t="str">
        <f t="shared" si="1"/>
        <v>Friday</v>
      </c>
    </row>
    <row r="41" spans="1:12" x14ac:dyDescent="0.3">
      <c r="A41" t="s">
        <v>5</v>
      </c>
      <c r="B41">
        <v>189041</v>
      </c>
      <c r="C41" t="s">
        <v>18</v>
      </c>
      <c r="D41">
        <v>119400377</v>
      </c>
      <c r="E41" s="6">
        <v>42195</v>
      </c>
      <c r="F41">
        <v>462</v>
      </c>
      <c r="G41">
        <v>3</v>
      </c>
      <c r="H41" s="8">
        <v>2.31</v>
      </c>
      <c r="I41" s="23">
        <f t="shared" si="0"/>
        <v>0.77</v>
      </c>
      <c r="J41" s="22" t="str">
        <f>VLOOKUP($C41,'Tab 3'!$C$2:$E$10,2)</f>
        <v>Tablet</v>
      </c>
      <c r="K41" s="22" t="str">
        <f>VLOOKUP(C41,'Tab 3'!$C$2:$E$10,3)</f>
        <v>Blue</v>
      </c>
      <c r="L41" t="str">
        <f t="shared" si="1"/>
        <v>Friday</v>
      </c>
    </row>
    <row r="42" spans="1:12" x14ac:dyDescent="0.3">
      <c r="A42" t="s">
        <v>5</v>
      </c>
      <c r="B42">
        <v>189038</v>
      </c>
      <c r="C42" t="s">
        <v>16</v>
      </c>
      <c r="D42">
        <v>119400349</v>
      </c>
      <c r="E42" s="6">
        <v>42196</v>
      </c>
      <c r="F42">
        <v>237</v>
      </c>
      <c r="G42">
        <v>4</v>
      </c>
      <c r="H42" s="8">
        <v>1.1850000000000001</v>
      </c>
      <c r="I42" s="23">
        <f t="shared" si="0"/>
        <v>0.29625000000000001</v>
      </c>
      <c r="J42" s="22" t="str">
        <f>VLOOKUP($C42,'Tab 3'!$C$2:$E$10,2)</f>
        <v>Mobile</v>
      </c>
      <c r="K42" s="22" t="str">
        <f>VLOOKUP(C42,'Tab 3'!$C$2:$E$10,3)</f>
        <v>red</v>
      </c>
      <c r="L42" t="str">
        <f t="shared" si="1"/>
        <v>Saturday</v>
      </c>
    </row>
    <row r="43" spans="1:12" x14ac:dyDescent="0.3">
      <c r="A43" t="s">
        <v>5</v>
      </c>
      <c r="B43">
        <v>189039</v>
      </c>
      <c r="C43" t="s">
        <v>14</v>
      </c>
      <c r="D43">
        <v>119400350</v>
      </c>
      <c r="E43" s="6">
        <v>42196</v>
      </c>
      <c r="F43" s="7">
        <v>10108</v>
      </c>
      <c r="G43">
        <v>122</v>
      </c>
      <c r="H43" s="8">
        <v>50.540000000000006</v>
      </c>
      <c r="I43" s="23">
        <f t="shared" si="0"/>
        <v>0.41426229508196727</v>
      </c>
      <c r="J43" s="22" t="str">
        <f>VLOOKUP($C43,'Tab 3'!$C$2:$E$10,2)</f>
        <v>Mobile</v>
      </c>
      <c r="K43" s="22" t="str">
        <f>VLOOKUP(C43,'Tab 3'!$C$2:$E$10,3)</f>
        <v>red</v>
      </c>
      <c r="L43" t="str">
        <f t="shared" si="1"/>
        <v>Saturday</v>
      </c>
    </row>
    <row r="44" spans="1:12" x14ac:dyDescent="0.3">
      <c r="A44" t="s">
        <v>5</v>
      </c>
      <c r="B44">
        <v>189040</v>
      </c>
      <c r="C44" t="s">
        <v>12</v>
      </c>
      <c r="D44">
        <v>119400351</v>
      </c>
      <c r="E44" s="6">
        <v>42196</v>
      </c>
      <c r="F44">
        <v>524</v>
      </c>
      <c r="G44">
        <v>11</v>
      </c>
      <c r="H44" s="8">
        <v>2.62</v>
      </c>
      <c r="I44" s="23">
        <f t="shared" si="0"/>
        <v>0.23818181818181819</v>
      </c>
      <c r="J44" s="22" t="str">
        <f>VLOOKUP($C44,'Tab 3'!$C$2:$E$10,2)</f>
        <v>Tablet</v>
      </c>
      <c r="K44" s="22" t="str">
        <f>VLOOKUP(C44,'Tab 3'!$C$2:$E$10,3)</f>
        <v>Blue</v>
      </c>
      <c r="L44" t="str">
        <f t="shared" si="1"/>
        <v>Saturday</v>
      </c>
    </row>
    <row r="45" spans="1:12" x14ac:dyDescent="0.3">
      <c r="A45" t="s">
        <v>5</v>
      </c>
      <c r="B45">
        <v>189041</v>
      </c>
      <c r="C45" t="s">
        <v>18</v>
      </c>
      <c r="D45">
        <v>119400377</v>
      </c>
      <c r="E45" s="6">
        <v>42196</v>
      </c>
      <c r="F45">
        <v>97</v>
      </c>
      <c r="G45">
        <v>3</v>
      </c>
      <c r="H45" s="8">
        <v>0.48499999999999999</v>
      </c>
      <c r="I45" s="23">
        <f t="shared" si="0"/>
        <v>0.16166666666666665</v>
      </c>
      <c r="J45" s="22" t="str">
        <f>VLOOKUP($C45,'Tab 3'!$C$2:$E$10,2)</f>
        <v>Tablet</v>
      </c>
      <c r="K45" s="22" t="str">
        <f>VLOOKUP(C45,'Tab 3'!$C$2:$E$10,3)</f>
        <v>Blue</v>
      </c>
      <c r="L45" t="str">
        <f t="shared" si="1"/>
        <v>Saturday</v>
      </c>
    </row>
    <row r="46" spans="1:12" x14ac:dyDescent="0.3">
      <c r="A46" t="s">
        <v>5</v>
      </c>
      <c r="B46">
        <v>189041</v>
      </c>
      <c r="C46" t="s">
        <v>20</v>
      </c>
      <c r="D46" t="s">
        <v>8</v>
      </c>
      <c r="E46" s="6">
        <v>42196</v>
      </c>
      <c r="F46">
        <v>64687</v>
      </c>
      <c r="G46">
        <v>625</v>
      </c>
      <c r="H46" s="8">
        <v>323.435</v>
      </c>
      <c r="I46" s="23">
        <f t="shared" si="0"/>
        <v>0.51749599999999996</v>
      </c>
      <c r="J46" s="22" t="str">
        <f>VLOOKUP($C46,'Tab 3'!$C$2:$E$10,2)</f>
        <v>Tablet</v>
      </c>
      <c r="K46" s="22" t="str">
        <f>VLOOKUP(C46,'Tab 3'!$C$2:$E$10,3)</f>
        <v>Blue</v>
      </c>
      <c r="L46" t="str">
        <f t="shared" si="1"/>
        <v>Saturday</v>
      </c>
    </row>
    <row r="47" spans="1:12" x14ac:dyDescent="0.3">
      <c r="A47" t="s">
        <v>5</v>
      </c>
      <c r="B47">
        <v>189038</v>
      </c>
      <c r="C47" t="s">
        <v>16</v>
      </c>
      <c r="D47">
        <v>119400349</v>
      </c>
      <c r="E47" s="6">
        <v>42197</v>
      </c>
      <c r="F47">
        <v>377</v>
      </c>
      <c r="G47">
        <v>3</v>
      </c>
      <c r="H47" s="8">
        <v>1.885</v>
      </c>
      <c r="I47" s="23">
        <f t="shared" si="0"/>
        <v>0.6283333333333333</v>
      </c>
      <c r="J47" s="22" t="str">
        <f>VLOOKUP($C47,'Tab 3'!$C$2:$E$10,2)</f>
        <v>Mobile</v>
      </c>
      <c r="K47" s="22" t="str">
        <f>VLOOKUP(C47,'Tab 3'!$C$2:$E$10,3)</f>
        <v>red</v>
      </c>
      <c r="L47" t="str">
        <f t="shared" si="1"/>
        <v>Sunday</v>
      </c>
    </row>
    <row r="48" spans="1:12" x14ac:dyDescent="0.3">
      <c r="A48" t="s">
        <v>5</v>
      </c>
      <c r="B48">
        <v>189039</v>
      </c>
      <c r="C48" t="s">
        <v>14</v>
      </c>
      <c r="D48">
        <v>119400350</v>
      </c>
      <c r="E48" s="6">
        <v>42197</v>
      </c>
      <c r="F48" s="7">
        <v>9913</v>
      </c>
      <c r="G48">
        <v>128</v>
      </c>
      <c r="H48" s="8">
        <v>49.564999999999998</v>
      </c>
      <c r="I48" s="23">
        <f t="shared" si="0"/>
        <v>0.38722656249999998</v>
      </c>
      <c r="J48" s="22" t="str">
        <f>VLOOKUP($C48,'Tab 3'!$C$2:$E$10,2)</f>
        <v>Mobile</v>
      </c>
      <c r="K48" s="22" t="str">
        <f>VLOOKUP(C48,'Tab 3'!$C$2:$E$10,3)</f>
        <v>red</v>
      </c>
      <c r="L48" t="str">
        <f t="shared" si="1"/>
        <v>Sunday</v>
      </c>
    </row>
    <row r="49" spans="1:12" x14ac:dyDescent="0.3">
      <c r="A49" t="s">
        <v>5</v>
      </c>
      <c r="B49">
        <v>189040</v>
      </c>
      <c r="C49" t="s">
        <v>12</v>
      </c>
      <c r="D49">
        <v>119400351</v>
      </c>
      <c r="E49" s="6">
        <v>42197</v>
      </c>
      <c r="F49">
        <v>575</v>
      </c>
      <c r="G49">
        <v>14</v>
      </c>
      <c r="H49" s="8">
        <v>2.875</v>
      </c>
      <c r="I49" s="23">
        <f t="shared" si="0"/>
        <v>0.20535714285714285</v>
      </c>
      <c r="J49" s="22" t="str">
        <f>VLOOKUP($C49,'Tab 3'!$C$2:$E$10,2)</f>
        <v>Tablet</v>
      </c>
      <c r="K49" s="22" t="str">
        <f>VLOOKUP(C49,'Tab 3'!$C$2:$E$10,3)</f>
        <v>Blue</v>
      </c>
      <c r="L49" t="str">
        <f t="shared" si="1"/>
        <v>Sunday</v>
      </c>
    </row>
    <row r="50" spans="1:12" x14ac:dyDescent="0.3">
      <c r="A50" t="s">
        <v>5</v>
      </c>
      <c r="B50">
        <v>189041</v>
      </c>
      <c r="C50" t="s">
        <v>18</v>
      </c>
      <c r="D50">
        <v>119400377</v>
      </c>
      <c r="E50" s="6">
        <v>42197</v>
      </c>
      <c r="F50">
        <v>99</v>
      </c>
      <c r="G50">
        <v>0</v>
      </c>
      <c r="H50" s="8">
        <v>0.495</v>
      </c>
      <c r="I50" s="23" t="str">
        <f t="shared" si="0"/>
        <v/>
      </c>
      <c r="J50" s="22" t="str">
        <f>VLOOKUP($C50,'Tab 3'!$C$2:$E$10,2)</f>
        <v>Tablet</v>
      </c>
      <c r="K50" s="22" t="str">
        <f>VLOOKUP(C50,'Tab 3'!$C$2:$E$10,3)</f>
        <v>Blue</v>
      </c>
      <c r="L50" t="str">
        <f t="shared" si="1"/>
        <v>Sunday</v>
      </c>
    </row>
    <row r="51" spans="1:12" x14ac:dyDescent="0.3">
      <c r="A51" t="s">
        <v>5</v>
      </c>
      <c r="B51">
        <v>189041</v>
      </c>
      <c r="C51" t="s">
        <v>20</v>
      </c>
      <c r="D51" t="s">
        <v>8</v>
      </c>
      <c r="E51" s="6">
        <v>42197</v>
      </c>
      <c r="F51" s="7">
        <v>75162</v>
      </c>
      <c r="G51">
        <v>623</v>
      </c>
      <c r="H51" s="8">
        <v>375.81000000000006</v>
      </c>
      <c r="I51" s="23">
        <f t="shared" si="0"/>
        <v>0.60322632423756029</v>
      </c>
      <c r="J51" s="22" t="str">
        <f>VLOOKUP($C51,'Tab 3'!$C$2:$E$10,2)</f>
        <v>Tablet</v>
      </c>
      <c r="K51" s="22" t="str">
        <f>VLOOKUP(C51,'Tab 3'!$C$2:$E$10,3)</f>
        <v>Blue</v>
      </c>
      <c r="L51" t="str">
        <f t="shared" si="1"/>
        <v>Sunday</v>
      </c>
    </row>
    <row r="52" spans="1:12" x14ac:dyDescent="0.3">
      <c r="A52" t="s">
        <v>5</v>
      </c>
      <c r="B52">
        <v>189038</v>
      </c>
      <c r="C52" t="s">
        <v>16</v>
      </c>
      <c r="D52">
        <v>119400349</v>
      </c>
      <c r="E52" s="6">
        <v>42198</v>
      </c>
      <c r="F52">
        <v>406</v>
      </c>
      <c r="G52">
        <v>5</v>
      </c>
      <c r="H52" s="8">
        <v>2.0300000000000002</v>
      </c>
      <c r="I52" s="23">
        <f t="shared" si="0"/>
        <v>0.40600000000000003</v>
      </c>
      <c r="J52" s="22" t="str">
        <f>VLOOKUP($C52,'Tab 3'!$C$2:$E$10,2)</f>
        <v>Mobile</v>
      </c>
      <c r="K52" s="22" t="str">
        <f>VLOOKUP(C52,'Tab 3'!$C$2:$E$10,3)</f>
        <v>red</v>
      </c>
      <c r="L52" t="str">
        <f t="shared" si="1"/>
        <v>Monday</v>
      </c>
    </row>
    <row r="53" spans="1:12" x14ac:dyDescent="0.3">
      <c r="A53" t="s">
        <v>5</v>
      </c>
      <c r="B53">
        <v>189039</v>
      </c>
      <c r="C53" t="s">
        <v>14</v>
      </c>
      <c r="D53">
        <v>119400350</v>
      </c>
      <c r="E53" s="6">
        <v>42198</v>
      </c>
      <c r="F53" s="7">
        <v>9827</v>
      </c>
      <c r="G53">
        <v>101</v>
      </c>
      <c r="H53" s="8">
        <v>49.134999999999998</v>
      </c>
      <c r="I53" s="23">
        <f t="shared" si="0"/>
        <v>0.48648514851485147</v>
      </c>
      <c r="J53" s="22" t="str">
        <f>VLOOKUP($C53,'Tab 3'!$C$2:$E$10,2)</f>
        <v>Mobile</v>
      </c>
      <c r="K53" s="22" t="str">
        <f>VLOOKUP(C53,'Tab 3'!$C$2:$E$10,3)</f>
        <v>red</v>
      </c>
      <c r="L53" t="str">
        <f t="shared" si="1"/>
        <v>Monday</v>
      </c>
    </row>
    <row r="54" spans="1:12" x14ac:dyDescent="0.3">
      <c r="A54" t="s">
        <v>5</v>
      </c>
      <c r="B54">
        <v>189040</v>
      </c>
      <c r="C54" t="s">
        <v>12</v>
      </c>
      <c r="D54">
        <v>119400351</v>
      </c>
      <c r="E54" s="6">
        <v>42198</v>
      </c>
      <c r="F54">
        <v>631</v>
      </c>
      <c r="G54">
        <v>7</v>
      </c>
      <c r="H54" s="8">
        <v>3.1550000000000002</v>
      </c>
      <c r="I54" s="23">
        <f t="shared" si="0"/>
        <v>0.45071428571428573</v>
      </c>
      <c r="J54" s="22" t="str">
        <f>VLOOKUP($C54,'Tab 3'!$C$2:$E$10,2)</f>
        <v>Tablet</v>
      </c>
      <c r="K54" s="22" t="str">
        <f>VLOOKUP(C54,'Tab 3'!$C$2:$E$10,3)</f>
        <v>Blue</v>
      </c>
      <c r="L54" t="str">
        <f t="shared" si="1"/>
        <v>Monday</v>
      </c>
    </row>
    <row r="55" spans="1:12" x14ac:dyDescent="0.3">
      <c r="A55" t="s">
        <v>5</v>
      </c>
      <c r="B55">
        <v>189041</v>
      </c>
      <c r="C55" t="s">
        <v>18</v>
      </c>
      <c r="D55">
        <v>119400377</v>
      </c>
      <c r="E55" s="6">
        <v>42198</v>
      </c>
      <c r="F55" s="7">
        <v>49492</v>
      </c>
      <c r="G55">
        <v>596</v>
      </c>
      <c r="H55" s="8">
        <v>247.45999999999998</v>
      </c>
      <c r="I55" s="23">
        <f t="shared" si="0"/>
        <v>0.41520134228187916</v>
      </c>
      <c r="J55" s="22" t="str">
        <f>VLOOKUP($C55,'Tab 3'!$C$2:$E$10,2)</f>
        <v>Tablet</v>
      </c>
      <c r="K55" s="22" t="str">
        <f>VLOOKUP(C55,'Tab 3'!$C$2:$E$10,3)</f>
        <v>Blue</v>
      </c>
      <c r="L55" t="str">
        <f t="shared" si="1"/>
        <v>Monday</v>
      </c>
    </row>
    <row r="56" spans="1:12" x14ac:dyDescent="0.3">
      <c r="A56" t="s">
        <v>5</v>
      </c>
      <c r="B56">
        <v>189041</v>
      </c>
      <c r="C56" t="s">
        <v>20</v>
      </c>
      <c r="D56" t="s">
        <v>8</v>
      </c>
      <c r="E56" s="6">
        <v>42198</v>
      </c>
      <c r="F56" s="7">
        <v>79871</v>
      </c>
      <c r="G56">
        <v>651</v>
      </c>
      <c r="H56" s="8">
        <v>399.35499999999996</v>
      </c>
      <c r="I56" s="23">
        <f t="shared" si="0"/>
        <v>0.61344854070660515</v>
      </c>
      <c r="J56" s="22" t="str">
        <f>VLOOKUP($C56,'Tab 3'!$C$2:$E$10,2)</f>
        <v>Tablet</v>
      </c>
      <c r="K56" s="22" t="str">
        <f>VLOOKUP(C56,'Tab 3'!$C$2:$E$10,3)</f>
        <v>Blue</v>
      </c>
      <c r="L56" t="str">
        <f t="shared" si="1"/>
        <v>Monday</v>
      </c>
    </row>
    <row r="57" spans="1:12" x14ac:dyDescent="0.3">
      <c r="A57" t="s">
        <v>5</v>
      </c>
      <c r="B57">
        <v>189038</v>
      </c>
      <c r="C57" t="s">
        <v>16</v>
      </c>
      <c r="D57">
        <v>119400349</v>
      </c>
      <c r="E57" s="6">
        <v>42199</v>
      </c>
      <c r="F57">
        <v>254</v>
      </c>
      <c r="G57">
        <v>4</v>
      </c>
      <c r="H57" s="8">
        <v>1.27</v>
      </c>
      <c r="I57" s="23">
        <f t="shared" si="0"/>
        <v>0.3175</v>
      </c>
      <c r="J57" s="22" t="str">
        <f>VLOOKUP($C57,'Tab 3'!$C$2:$E$10,2)</f>
        <v>Mobile</v>
      </c>
      <c r="K57" s="22" t="str">
        <f>VLOOKUP(C57,'Tab 3'!$C$2:$E$10,3)</f>
        <v>red</v>
      </c>
      <c r="L57" t="str">
        <f t="shared" si="1"/>
        <v>Tuesday</v>
      </c>
    </row>
    <row r="58" spans="1:12" x14ac:dyDescent="0.3">
      <c r="A58" t="s">
        <v>5</v>
      </c>
      <c r="B58">
        <v>189039</v>
      </c>
      <c r="C58" t="s">
        <v>14</v>
      </c>
      <c r="D58">
        <v>119400350</v>
      </c>
      <c r="E58" s="6">
        <v>42199</v>
      </c>
      <c r="F58" s="7">
        <v>9632</v>
      </c>
      <c r="G58">
        <v>109</v>
      </c>
      <c r="H58" s="8">
        <v>48.16</v>
      </c>
      <c r="I58" s="23">
        <f t="shared" si="0"/>
        <v>0.44183486238532105</v>
      </c>
      <c r="J58" s="22" t="str">
        <f>VLOOKUP($C58,'Tab 3'!$C$2:$E$10,2)</f>
        <v>Mobile</v>
      </c>
      <c r="K58" s="22" t="str">
        <f>VLOOKUP(C58,'Tab 3'!$C$2:$E$10,3)</f>
        <v>red</v>
      </c>
      <c r="L58" t="str">
        <f t="shared" si="1"/>
        <v>Tuesday</v>
      </c>
    </row>
    <row r="59" spans="1:12" x14ac:dyDescent="0.3">
      <c r="A59" t="s">
        <v>5</v>
      </c>
      <c r="B59">
        <v>189040</v>
      </c>
      <c r="C59" t="s">
        <v>12</v>
      </c>
      <c r="D59">
        <v>119400351</v>
      </c>
      <c r="E59" s="6">
        <v>42199</v>
      </c>
      <c r="F59">
        <v>938</v>
      </c>
      <c r="G59">
        <v>11</v>
      </c>
      <c r="H59" s="8">
        <v>4.6899999999999995</v>
      </c>
      <c r="I59" s="23">
        <f t="shared" si="0"/>
        <v>0.42636363636363633</v>
      </c>
      <c r="J59" s="22" t="str">
        <f>VLOOKUP($C59,'Tab 3'!$C$2:$E$10,2)</f>
        <v>Tablet</v>
      </c>
      <c r="K59" s="22" t="str">
        <f>VLOOKUP(C59,'Tab 3'!$C$2:$E$10,3)</f>
        <v>Blue</v>
      </c>
      <c r="L59" t="str">
        <f t="shared" si="1"/>
        <v>Tuesday</v>
      </c>
    </row>
    <row r="60" spans="1:12" x14ac:dyDescent="0.3">
      <c r="A60" t="s">
        <v>5</v>
      </c>
      <c r="B60">
        <v>189041</v>
      </c>
      <c r="C60" t="s">
        <v>18</v>
      </c>
      <c r="D60">
        <v>119400377</v>
      </c>
      <c r="E60" s="6">
        <v>42199</v>
      </c>
      <c r="F60" s="7">
        <v>95596</v>
      </c>
      <c r="G60" s="7">
        <v>1055</v>
      </c>
      <c r="H60" s="8">
        <v>477.98</v>
      </c>
      <c r="I60" s="23">
        <f t="shared" si="0"/>
        <v>0.45306161137440759</v>
      </c>
      <c r="J60" s="22" t="str">
        <f>VLOOKUP($C60,'Tab 3'!$C$2:$E$10,2)</f>
        <v>Tablet</v>
      </c>
      <c r="K60" s="22" t="str">
        <f>VLOOKUP(C60,'Tab 3'!$C$2:$E$10,3)</f>
        <v>Blue</v>
      </c>
      <c r="L60" t="str">
        <f t="shared" si="1"/>
        <v>Tuesday</v>
      </c>
    </row>
    <row r="61" spans="1:12" x14ac:dyDescent="0.3">
      <c r="A61" t="s">
        <v>5</v>
      </c>
      <c r="B61">
        <v>189041</v>
      </c>
      <c r="C61" t="s">
        <v>20</v>
      </c>
      <c r="D61" t="s">
        <v>8</v>
      </c>
      <c r="E61" s="6">
        <v>42199</v>
      </c>
      <c r="F61" s="7">
        <v>54063</v>
      </c>
      <c r="G61">
        <v>657</v>
      </c>
      <c r="H61" s="8">
        <v>270.315</v>
      </c>
      <c r="I61" s="23">
        <f t="shared" si="0"/>
        <v>0.41143835616438357</v>
      </c>
      <c r="J61" s="22" t="str">
        <f>VLOOKUP($C61,'Tab 3'!$C$2:$E$10,2)</f>
        <v>Tablet</v>
      </c>
      <c r="K61" s="22" t="str">
        <f>VLOOKUP(C61,'Tab 3'!$C$2:$E$10,3)</f>
        <v>Blue</v>
      </c>
      <c r="L61" t="str">
        <f t="shared" si="1"/>
        <v>Tuesday</v>
      </c>
    </row>
    <row r="62" spans="1:12" x14ac:dyDescent="0.3">
      <c r="A62" t="s">
        <v>5</v>
      </c>
      <c r="B62">
        <v>189038</v>
      </c>
      <c r="C62" t="s">
        <v>16</v>
      </c>
      <c r="D62">
        <v>119400349</v>
      </c>
      <c r="E62" s="6">
        <v>42200</v>
      </c>
      <c r="F62">
        <v>300</v>
      </c>
      <c r="G62">
        <v>1</v>
      </c>
      <c r="H62" s="8">
        <v>1.5</v>
      </c>
      <c r="I62" s="23">
        <f t="shared" si="0"/>
        <v>1.5</v>
      </c>
      <c r="J62" s="22" t="str">
        <f>VLOOKUP($C62,'Tab 3'!$C$2:$E$10,2)</f>
        <v>Mobile</v>
      </c>
      <c r="K62" s="22" t="str">
        <f>VLOOKUP(C62,'Tab 3'!$C$2:$E$10,3)</f>
        <v>red</v>
      </c>
      <c r="L62" t="str">
        <f t="shared" si="1"/>
        <v>Wednesday</v>
      </c>
    </row>
    <row r="63" spans="1:12" x14ac:dyDescent="0.3">
      <c r="A63" t="s">
        <v>5</v>
      </c>
      <c r="B63">
        <v>189039</v>
      </c>
      <c r="C63" t="s">
        <v>14</v>
      </c>
      <c r="D63">
        <v>119400350</v>
      </c>
      <c r="E63" s="6">
        <v>42200</v>
      </c>
      <c r="F63" s="7">
        <v>10956</v>
      </c>
      <c r="G63">
        <v>94</v>
      </c>
      <c r="H63" s="8">
        <v>54.78</v>
      </c>
      <c r="I63" s="23">
        <f t="shared" si="0"/>
        <v>0.58276595744680848</v>
      </c>
      <c r="J63" s="22" t="str">
        <f>VLOOKUP($C63,'Tab 3'!$C$2:$E$10,2)</f>
        <v>Mobile</v>
      </c>
      <c r="K63" s="22" t="str">
        <f>VLOOKUP(C63,'Tab 3'!$C$2:$E$10,3)</f>
        <v>red</v>
      </c>
      <c r="L63" t="str">
        <f t="shared" si="1"/>
        <v>Wednesday</v>
      </c>
    </row>
    <row r="64" spans="1:12" x14ac:dyDescent="0.3">
      <c r="A64" t="s">
        <v>5</v>
      </c>
      <c r="B64">
        <v>189040</v>
      </c>
      <c r="C64" t="s">
        <v>12</v>
      </c>
      <c r="D64">
        <v>119400351</v>
      </c>
      <c r="E64" s="6">
        <v>42200</v>
      </c>
      <c r="F64">
        <v>750</v>
      </c>
      <c r="G64">
        <v>18</v>
      </c>
      <c r="H64" s="8">
        <v>3.75</v>
      </c>
      <c r="I64" s="23">
        <f t="shared" si="0"/>
        <v>0.20833333333333334</v>
      </c>
      <c r="J64" s="22" t="str">
        <f>VLOOKUP($C64,'Tab 3'!$C$2:$E$10,2)</f>
        <v>Tablet</v>
      </c>
      <c r="K64" s="22" t="str">
        <f>VLOOKUP(C64,'Tab 3'!$C$2:$E$10,3)</f>
        <v>Blue</v>
      </c>
      <c r="L64" t="str">
        <f t="shared" si="1"/>
        <v>Wednesday</v>
      </c>
    </row>
    <row r="65" spans="1:12" x14ac:dyDescent="0.3">
      <c r="A65" t="s">
        <v>5</v>
      </c>
      <c r="B65">
        <v>189041</v>
      </c>
      <c r="C65" t="s">
        <v>18</v>
      </c>
      <c r="D65">
        <v>119400377</v>
      </c>
      <c r="E65" s="6">
        <v>42200</v>
      </c>
      <c r="F65" s="7">
        <v>96000</v>
      </c>
      <c r="G65" s="7">
        <v>1064</v>
      </c>
      <c r="H65" s="8">
        <v>480</v>
      </c>
      <c r="I65" s="23">
        <f t="shared" si="0"/>
        <v>0.45112781954887216</v>
      </c>
      <c r="J65" s="22" t="str">
        <f>VLOOKUP($C65,'Tab 3'!$C$2:$E$10,2)</f>
        <v>Tablet</v>
      </c>
      <c r="K65" s="22" t="str">
        <f>VLOOKUP(C65,'Tab 3'!$C$2:$E$10,3)</f>
        <v>Blue</v>
      </c>
      <c r="L65" t="str">
        <f t="shared" si="1"/>
        <v>Wednesday</v>
      </c>
    </row>
    <row r="66" spans="1:12" x14ac:dyDescent="0.3">
      <c r="A66" t="s">
        <v>5</v>
      </c>
      <c r="B66">
        <v>189038</v>
      </c>
      <c r="C66" t="s">
        <v>16</v>
      </c>
      <c r="D66">
        <v>119400349</v>
      </c>
      <c r="E66" s="6">
        <v>42201</v>
      </c>
      <c r="F66">
        <v>181</v>
      </c>
      <c r="G66">
        <v>0</v>
      </c>
      <c r="H66" s="8">
        <v>0.90500000000000003</v>
      </c>
      <c r="I66" s="23" t="str">
        <f t="shared" si="0"/>
        <v/>
      </c>
      <c r="J66" s="22" t="str">
        <f>VLOOKUP($C66,'Tab 3'!$C$2:$E$10,2)</f>
        <v>Mobile</v>
      </c>
      <c r="K66" s="22" t="str">
        <f>VLOOKUP(C66,'Tab 3'!$C$2:$E$10,3)</f>
        <v>red</v>
      </c>
      <c r="L66" t="str">
        <f t="shared" si="1"/>
        <v>Thursday</v>
      </c>
    </row>
    <row r="67" spans="1:12" x14ac:dyDescent="0.3">
      <c r="A67" t="s">
        <v>5</v>
      </c>
      <c r="B67">
        <v>189039</v>
      </c>
      <c r="C67" t="s">
        <v>14</v>
      </c>
      <c r="D67">
        <v>119400350</v>
      </c>
      <c r="E67" s="6">
        <v>42201</v>
      </c>
      <c r="F67" s="7">
        <v>11389</v>
      </c>
      <c r="G67">
        <v>121</v>
      </c>
      <c r="H67" s="8">
        <v>56.944999999999993</v>
      </c>
      <c r="I67" s="23">
        <f t="shared" ref="I67:I130" si="2">IFERROR($H67/$G67,"")</f>
        <v>0.47061983471074376</v>
      </c>
      <c r="J67" s="22" t="str">
        <f>VLOOKUP($C67,'Tab 3'!$C$2:$E$10,2)</f>
        <v>Mobile</v>
      </c>
      <c r="K67" s="22" t="str">
        <f>VLOOKUP(C67,'Tab 3'!$C$2:$E$10,3)</f>
        <v>red</v>
      </c>
      <c r="L67" t="str">
        <f t="shared" ref="L67:L130" si="3">TEXT(E67,"dddd")</f>
        <v>Thursday</v>
      </c>
    </row>
    <row r="68" spans="1:12" x14ac:dyDescent="0.3">
      <c r="A68" t="s">
        <v>5</v>
      </c>
      <c r="B68">
        <v>189040</v>
      </c>
      <c r="C68" t="s">
        <v>12</v>
      </c>
      <c r="D68">
        <v>119400351</v>
      </c>
      <c r="E68" s="6">
        <v>42201</v>
      </c>
      <c r="F68">
        <v>464</v>
      </c>
      <c r="G68">
        <v>8</v>
      </c>
      <c r="H68" s="8">
        <v>2.3200000000000003</v>
      </c>
      <c r="I68" s="23">
        <f t="shared" si="2"/>
        <v>0.29000000000000004</v>
      </c>
      <c r="J68" s="22" t="str">
        <f>VLOOKUP($C68,'Tab 3'!$C$2:$E$10,2)</f>
        <v>Tablet</v>
      </c>
      <c r="K68" s="22" t="str">
        <f>VLOOKUP(C68,'Tab 3'!$C$2:$E$10,3)</f>
        <v>Blue</v>
      </c>
      <c r="L68" t="str">
        <f t="shared" si="3"/>
        <v>Thursday</v>
      </c>
    </row>
    <row r="69" spans="1:12" x14ac:dyDescent="0.3">
      <c r="A69" t="s">
        <v>5</v>
      </c>
      <c r="B69">
        <v>189041</v>
      </c>
      <c r="C69" t="s">
        <v>18</v>
      </c>
      <c r="D69">
        <v>119400377</v>
      </c>
      <c r="E69" s="6">
        <v>42201</v>
      </c>
      <c r="F69" s="7">
        <v>96012</v>
      </c>
      <c r="G69" s="7">
        <v>1035</v>
      </c>
      <c r="H69" s="8">
        <v>480.06</v>
      </c>
      <c r="I69" s="23">
        <f t="shared" si="2"/>
        <v>0.46382608695652172</v>
      </c>
      <c r="J69" s="22" t="str">
        <f>VLOOKUP($C69,'Tab 3'!$C$2:$E$10,2)</f>
        <v>Tablet</v>
      </c>
      <c r="K69" s="22" t="str">
        <f>VLOOKUP(C69,'Tab 3'!$C$2:$E$10,3)</f>
        <v>Blue</v>
      </c>
      <c r="L69" t="str">
        <f t="shared" si="3"/>
        <v>Thursday</v>
      </c>
    </row>
    <row r="70" spans="1:12" x14ac:dyDescent="0.3">
      <c r="A70" t="s">
        <v>5</v>
      </c>
      <c r="B70">
        <v>189038</v>
      </c>
      <c r="C70" t="s">
        <v>16</v>
      </c>
      <c r="D70">
        <v>119400349</v>
      </c>
      <c r="E70" s="6">
        <v>42202</v>
      </c>
      <c r="F70">
        <v>119</v>
      </c>
      <c r="G70">
        <v>2</v>
      </c>
      <c r="H70" s="8">
        <v>0.59499999999999997</v>
      </c>
      <c r="I70" s="23">
        <f t="shared" si="2"/>
        <v>0.29749999999999999</v>
      </c>
      <c r="J70" s="22" t="str">
        <f>VLOOKUP($C70,'Tab 3'!$C$2:$E$10,2)</f>
        <v>Mobile</v>
      </c>
      <c r="K70" s="22" t="str">
        <f>VLOOKUP(C70,'Tab 3'!$C$2:$E$10,3)</f>
        <v>red</v>
      </c>
      <c r="L70" t="str">
        <f t="shared" si="3"/>
        <v>Friday</v>
      </c>
    </row>
    <row r="71" spans="1:12" x14ac:dyDescent="0.3">
      <c r="A71" t="s">
        <v>5</v>
      </c>
      <c r="B71">
        <v>189039</v>
      </c>
      <c r="C71" t="s">
        <v>14</v>
      </c>
      <c r="D71">
        <v>119400350</v>
      </c>
      <c r="E71" s="6">
        <v>42202</v>
      </c>
      <c r="F71" s="7">
        <v>11509</v>
      </c>
      <c r="G71">
        <v>167</v>
      </c>
      <c r="H71" s="8">
        <v>57.545000000000002</v>
      </c>
      <c r="I71" s="23">
        <f t="shared" si="2"/>
        <v>0.34458083832335329</v>
      </c>
      <c r="J71" s="22" t="str">
        <f>VLOOKUP($C71,'Tab 3'!$C$2:$E$10,2)</f>
        <v>Mobile</v>
      </c>
      <c r="K71" s="22" t="str">
        <f>VLOOKUP(C71,'Tab 3'!$C$2:$E$10,3)</f>
        <v>red</v>
      </c>
      <c r="L71" t="str">
        <f t="shared" si="3"/>
        <v>Friday</v>
      </c>
    </row>
    <row r="72" spans="1:12" x14ac:dyDescent="0.3">
      <c r="A72" t="s">
        <v>5</v>
      </c>
      <c r="B72">
        <v>189040</v>
      </c>
      <c r="C72" t="s">
        <v>12</v>
      </c>
      <c r="D72">
        <v>119400351</v>
      </c>
      <c r="E72" s="6">
        <v>42202</v>
      </c>
      <c r="F72">
        <v>362</v>
      </c>
      <c r="G72">
        <v>3</v>
      </c>
      <c r="H72" s="8">
        <v>1.81</v>
      </c>
      <c r="I72" s="23">
        <f t="shared" si="2"/>
        <v>0.60333333333333339</v>
      </c>
      <c r="J72" s="22" t="str">
        <f>VLOOKUP($C72,'Tab 3'!$C$2:$E$10,2)</f>
        <v>Tablet</v>
      </c>
      <c r="K72" s="22" t="str">
        <f>VLOOKUP(C72,'Tab 3'!$C$2:$E$10,3)</f>
        <v>Blue</v>
      </c>
      <c r="L72" t="str">
        <f t="shared" si="3"/>
        <v>Friday</v>
      </c>
    </row>
    <row r="73" spans="1:12" x14ac:dyDescent="0.3">
      <c r="A73" t="s">
        <v>5</v>
      </c>
      <c r="B73">
        <v>189041</v>
      </c>
      <c r="C73" t="s">
        <v>18</v>
      </c>
      <c r="D73">
        <v>119400377</v>
      </c>
      <c r="E73" s="6">
        <v>42202</v>
      </c>
      <c r="F73" s="7">
        <v>96031</v>
      </c>
      <c r="G73" s="7">
        <v>1101</v>
      </c>
      <c r="H73" s="8">
        <v>480.15500000000003</v>
      </c>
      <c r="I73" s="23">
        <f t="shared" si="2"/>
        <v>0.43610808356039965</v>
      </c>
      <c r="J73" s="22" t="str">
        <f>VLOOKUP($C73,'Tab 3'!$C$2:$E$10,2)</f>
        <v>Tablet</v>
      </c>
      <c r="K73" s="22" t="str">
        <f>VLOOKUP(C73,'Tab 3'!$C$2:$E$10,3)</f>
        <v>Blue</v>
      </c>
      <c r="L73" t="str">
        <f t="shared" si="3"/>
        <v>Friday</v>
      </c>
    </row>
    <row r="74" spans="1:12" x14ac:dyDescent="0.3">
      <c r="A74" t="s">
        <v>5</v>
      </c>
      <c r="B74">
        <v>189038</v>
      </c>
      <c r="C74" t="s">
        <v>16</v>
      </c>
      <c r="D74">
        <v>119400349</v>
      </c>
      <c r="E74" s="6">
        <v>42203</v>
      </c>
      <c r="F74">
        <v>79</v>
      </c>
      <c r="G74">
        <v>0</v>
      </c>
      <c r="H74" s="8">
        <v>0.39500000000000002</v>
      </c>
      <c r="I74" s="23" t="str">
        <f t="shared" si="2"/>
        <v/>
      </c>
      <c r="J74" s="22" t="str">
        <f>VLOOKUP($C74,'Tab 3'!$C$2:$E$10,2)</f>
        <v>Mobile</v>
      </c>
      <c r="K74" s="22" t="str">
        <f>VLOOKUP(C74,'Tab 3'!$C$2:$E$10,3)</f>
        <v>red</v>
      </c>
      <c r="L74" t="str">
        <f t="shared" si="3"/>
        <v>Saturday</v>
      </c>
    </row>
    <row r="75" spans="1:12" x14ac:dyDescent="0.3">
      <c r="A75" t="s">
        <v>5</v>
      </c>
      <c r="B75">
        <v>189039</v>
      </c>
      <c r="C75" t="s">
        <v>14</v>
      </c>
      <c r="D75">
        <v>119400350</v>
      </c>
      <c r="E75" s="6">
        <v>42203</v>
      </c>
      <c r="F75" s="7">
        <v>11545</v>
      </c>
      <c r="G75">
        <v>212</v>
      </c>
      <c r="H75" s="8">
        <v>57.725000000000001</v>
      </c>
      <c r="I75" s="23">
        <f t="shared" si="2"/>
        <v>0.27228773584905663</v>
      </c>
      <c r="J75" s="22" t="str">
        <f>VLOOKUP($C75,'Tab 3'!$C$2:$E$10,2)</f>
        <v>Mobile</v>
      </c>
      <c r="K75" s="22" t="str">
        <f>VLOOKUP(C75,'Tab 3'!$C$2:$E$10,3)</f>
        <v>red</v>
      </c>
      <c r="L75" t="str">
        <f t="shared" si="3"/>
        <v>Saturday</v>
      </c>
    </row>
    <row r="76" spans="1:12" x14ac:dyDescent="0.3">
      <c r="A76" t="s">
        <v>5</v>
      </c>
      <c r="B76">
        <v>189040</v>
      </c>
      <c r="C76" t="s">
        <v>12</v>
      </c>
      <c r="D76">
        <v>119400351</v>
      </c>
      <c r="E76" s="6">
        <v>42203</v>
      </c>
      <c r="F76">
        <v>372</v>
      </c>
      <c r="G76">
        <v>8</v>
      </c>
      <c r="H76" s="8">
        <v>1.8599999999999999</v>
      </c>
      <c r="I76" s="23">
        <f t="shared" si="2"/>
        <v>0.23249999999999998</v>
      </c>
      <c r="J76" s="22" t="str">
        <f>VLOOKUP($C76,'Tab 3'!$C$2:$E$10,2)</f>
        <v>Tablet</v>
      </c>
      <c r="K76" s="22" t="str">
        <f>VLOOKUP(C76,'Tab 3'!$C$2:$E$10,3)</f>
        <v>Blue</v>
      </c>
      <c r="L76" t="str">
        <f t="shared" si="3"/>
        <v>Saturday</v>
      </c>
    </row>
    <row r="77" spans="1:12" x14ac:dyDescent="0.3">
      <c r="A77" t="s">
        <v>5</v>
      </c>
      <c r="B77">
        <v>189041</v>
      </c>
      <c r="C77" t="s">
        <v>18</v>
      </c>
      <c r="D77">
        <v>119400377</v>
      </c>
      <c r="E77" s="6">
        <v>42203</v>
      </c>
      <c r="F77" s="7">
        <v>95981</v>
      </c>
      <c r="G77" s="7">
        <v>1105</v>
      </c>
      <c r="H77" s="8">
        <v>479.90499999999997</v>
      </c>
      <c r="I77" s="23">
        <f t="shared" si="2"/>
        <v>0.43430316742081443</v>
      </c>
      <c r="J77" s="22" t="str">
        <f>VLOOKUP($C77,'Tab 3'!$C$2:$E$10,2)</f>
        <v>Tablet</v>
      </c>
      <c r="K77" s="22" t="str">
        <f>VLOOKUP(C77,'Tab 3'!$C$2:$E$10,3)</f>
        <v>Blue</v>
      </c>
      <c r="L77" t="str">
        <f t="shared" si="3"/>
        <v>Saturday</v>
      </c>
    </row>
    <row r="78" spans="1:12" x14ac:dyDescent="0.3">
      <c r="A78" t="s">
        <v>5</v>
      </c>
      <c r="B78">
        <v>189038</v>
      </c>
      <c r="C78" t="s">
        <v>16</v>
      </c>
      <c r="D78">
        <v>119400349</v>
      </c>
      <c r="E78" s="6">
        <v>42204</v>
      </c>
      <c r="F78">
        <v>103</v>
      </c>
      <c r="G78">
        <v>2</v>
      </c>
      <c r="H78" s="8">
        <v>0.51500000000000001</v>
      </c>
      <c r="I78" s="23">
        <f t="shared" si="2"/>
        <v>0.25750000000000001</v>
      </c>
      <c r="J78" s="22" t="str">
        <f>VLOOKUP($C78,'Tab 3'!$C$2:$E$10,2)</f>
        <v>Mobile</v>
      </c>
      <c r="K78" s="22" t="str">
        <f>VLOOKUP(C78,'Tab 3'!$C$2:$E$10,3)</f>
        <v>red</v>
      </c>
      <c r="L78" t="str">
        <f t="shared" si="3"/>
        <v>Sunday</v>
      </c>
    </row>
    <row r="79" spans="1:12" x14ac:dyDescent="0.3">
      <c r="A79" t="s">
        <v>5</v>
      </c>
      <c r="B79">
        <v>189039</v>
      </c>
      <c r="C79" t="s">
        <v>14</v>
      </c>
      <c r="D79">
        <v>119400350</v>
      </c>
      <c r="E79" s="6">
        <v>42204</v>
      </c>
      <c r="F79" s="7">
        <v>11371</v>
      </c>
      <c r="G79">
        <v>219</v>
      </c>
      <c r="H79" s="8">
        <v>56.855000000000004</v>
      </c>
      <c r="I79" s="23">
        <f t="shared" si="2"/>
        <v>0.25961187214611875</v>
      </c>
      <c r="J79" s="22" t="str">
        <f>VLOOKUP($C79,'Tab 3'!$C$2:$E$10,2)</f>
        <v>Mobile</v>
      </c>
      <c r="K79" s="22" t="str">
        <f>VLOOKUP(C79,'Tab 3'!$C$2:$E$10,3)</f>
        <v>red</v>
      </c>
      <c r="L79" t="str">
        <f t="shared" si="3"/>
        <v>Sunday</v>
      </c>
    </row>
    <row r="80" spans="1:12" x14ac:dyDescent="0.3">
      <c r="A80" t="s">
        <v>5</v>
      </c>
      <c r="B80">
        <v>189040</v>
      </c>
      <c r="C80" t="s">
        <v>12</v>
      </c>
      <c r="D80">
        <v>119400351</v>
      </c>
      <c r="E80" s="6">
        <v>42204</v>
      </c>
      <c r="F80">
        <v>513</v>
      </c>
      <c r="G80">
        <v>10</v>
      </c>
      <c r="H80" s="8">
        <v>2.5649999999999999</v>
      </c>
      <c r="I80" s="23">
        <f t="shared" si="2"/>
        <v>0.25650000000000001</v>
      </c>
      <c r="J80" s="22" t="str">
        <f>VLOOKUP($C80,'Tab 3'!$C$2:$E$10,2)</f>
        <v>Tablet</v>
      </c>
      <c r="K80" s="22" t="str">
        <f>VLOOKUP(C80,'Tab 3'!$C$2:$E$10,3)</f>
        <v>Blue</v>
      </c>
      <c r="L80" t="str">
        <f t="shared" si="3"/>
        <v>Sunday</v>
      </c>
    </row>
    <row r="81" spans="1:12" x14ac:dyDescent="0.3">
      <c r="A81" t="s">
        <v>5</v>
      </c>
      <c r="B81">
        <v>189041</v>
      </c>
      <c r="C81" t="s">
        <v>18</v>
      </c>
      <c r="D81">
        <v>119400377</v>
      </c>
      <c r="E81" s="6">
        <v>42204</v>
      </c>
      <c r="F81" s="7">
        <v>95911</v>
      </c>
      <c r="G81" s="7">
        <v>1173</v>
      </c>
      <c r="H81" s="8">
        <v>479.55500000000001</v>
      </c>
      <c r="I81" s="23">
        <f t="shared" si="2"/>
        <v>0.40882779198635977</v>
      </c>
      <c r="J81" s="22" t="str">
        <f>VLOOKUP($C81,'Tab 3'!$C$2:$E$10,2)</f>
        <v>Tablet</v>
      </c>
      <c r="K81" s="22" t="str">
        <f>VLOOKUP(C81,'Tab 3'!$C$2:$E$10,3)</f>
        <v>Blue</v>
      </c>
      <c r="L81" t="str">
        <f t="shared" si="3"/>
        <v>Sunday</v>
      </c>
    </row>
    <row r="82" spans="1:12" x14ac:dyDescent="0.3">
      <c r="A82" t="s">
        <v>5</v>
      </c>
      <c r="B82">
        <v>189038</v>
      </c>
      <c r="C82" t="s">
        <v>16</v>
      </c>
      <c r="D82">
        <v>119400349</v>
      </c>
      <c r="E82" s="6">
        <v>42205</v>
      </c>
      <c r="F82">
        <v>968</v>
      </c>
      <c r="G82">
        <v>7</v>
      </c>
      <c r="H82" s="8">
        <v>4.84</v>
      </c>
      <c r="I82" s="23">
        <f t="shared" si="2"/>
        <v>0.69142857142857139</v>
      </c>
      <c r="J82" s="22" t="str">
        <f>VLOOKUP($C82,'Tab 3'!$C$2:$E$10,2)</f>
        <v>Mobile</v>
      </c>
      <c r="K82" s="22" t="str">
        <f>VLOOKUP(C82,'Tab 3'!$C$2:$E$10,3)</f>
        <v>red</v>
      </c>
      <c r="L82" t="str">
        <f t="shared" si="3"/>
        <v>Monday</v>
      </c>
    </row>
    <row r="83" spans="1:12" x14ac:dyDescent="0.3">
      <c r="A83" t="s">
        <v>5</v>
      </c>
      <c r="B83">
        <v>189039</v>
      </c>
      <c r="C83" t="s">
        <v>14</v>
      </c>
      <c r="D83">
        <v>119400350</v>
      </c>
      <c r="E83" s="6">
        <v>42205</v>
      </c>
      <c r="F83" s="7">
        <v>10740</v>
      </c>
      <c r="G83">
        <v>141</v>
      </c>
      <c r="H83" s="8">
        <v>53.7</v>
      </c>
      <c r="I83" s="23">
        <f t="shared" si="2"/>
        <v>0.38085106382978723</v>
      </c>
      <c r="J83" s="22" t="str">
        <f>VLOOKUP($C83,'Tab 3'!$C$2:$E$10,2)</f>
        <v>Mobile</v>
      </c>
      <c r="K83" s="22" t="str">
        <f>VLOOKUP(C83,'Tab 3'!$C$2:$E$10,3)</f>
        <v>red</v>
      </c>
      <c r="L83" t="str">
        <f t="shared" si="3"/>
        <v>Monday</v>
      </c>
    </row>
    <row r="84" spans="1:12" x14ac:dyDescent="0.3">
      <c r="A84" t="s">
        <v>5</v>
      </c>
      <c r="B84">
        <v>189040</v>
      </c>
      <c r="C84" t="s">
        <v>12</v>
      </c>
      <c r="D84">
        <v>119400351</v>
      </c>
      <c r="E84" s="6">
        <v>42205</v>
      </c>
      <c r="F84">
        <v>279</v>
      </c>
      <c r="G84">
        <v>6</v>
      </c>
      <c r="H84" s="8">
        <v>1.395</v>
      </c>
      <c r="I84" s="23">
        <f t="shared" si="2"/>
        <v>0.23250000000000001</v>
      </c>
      <c r="J84" s="22" t="str">
        <f>VLOOKUP($C84,'Tab 3'!$C$2:$E$10,2)</f>
        <v>Tablet</v>
      </c>
      <c r="K84" s="22" t="str">
        <f>VLOOKUP(C84,'Tab 3'!$C$2:$E$10,3)</f>
        <v>Blue</v>
      </c>
      <c r="L84" t="str">
        <f t="shared" si="3"/>
        <v>Monday</v>
      </c>
    </row>
    <row r="85" spans="1:12" x14ac:dyDescent="0.3">
      <c r="A85" t="s">
        <v>5</v>
      </c>
      <c r="B85">
        <v>189041</v>
      </c>
      <c r="C85" t="s">
        <v>18</v>
      </c>
      <c r="D85">
        <v>119400377</v>
      </c>
      <c r="E85" s="6">
        <v>42205</v>
      </c>
      <c r="F85" s="7">
        <v>95999</v>
      </c>
      <c r="G85" s="7">
        <v>1145</v>
      </c>
      <c r="H85" s="8">
        <v>479.995</v>
      </c>
      <c r="I85" s="23">
        <f t="shared" si="2"/>
        <v>0.41920960698689957</v>
      </c>
      <c r="J85" s="22" t="str">
        <f>VLOOKUP($C85,'Tab 3'!$C$2:$E$10,2)</f>
        <v>Tablet</v>
      </c>
      <c r="K85" s="22" t="str">
        <f>VLOOKUP(C85,'Tab 3'!$C$2:$E$10,3)</f>
        <v>Blue</v>
      </c>
      <c r="L85" t="str">
        <f t="shared" si="3"/>
        <v>Monday</v>
      </c>
    </row>
    <row r="86" spans="1:12" x14ac:dyDescent="0.3">
      <c r="A86" t="s">
        <v>5</v>
      </c>
      <c r="B86">
        <v>189038</v>
      </c>
      <c r="C86" t="s">
        <v>16</v>
      </c>
      <c r="D86">
        <v>119400349</v>
      </c>
      <c r="E86" s="6">
        <v>42206</v>
      </c>
      <c r="F86" s="7">
        <v>1390</v>
      </c>
      <c r="G86">
        <v>9</v>
      </c>
      <c r="H86" s="8">
        <v>6.9499999999999993</v>
      </c>
      <c r="I86" s="23">
        <f t="shared" si="2"/>
        <v>0.77222222222222214</v>
      </c>
      <c r="J86" s="22" t="str">
        <f>VLOOKUP($C86,'Tab 3'!$C$2:$E$10,2)</f>
        <v>Mobile</v>
      </c>
      <c r="K86" s="22" t="str">
        <f>VLOOKUP(C86,'Tab 3'!$C$2:$E$10,3)</f>
        <v>red</v>
      </c>
      <c r="L86" t="str">
        <f t="shared" si="3"/>
        <v>Tuesday</v>
      </c>
    </row>
    <row r="87" spans="1:12" x14ac:dyDescent="0.3">
      <c r="A87" t="s">
        <v>5</v>
      </c>
      <c r="B87">
        <v>189039</v>
      </c>
      <c r="C87" t="s">
        <v>14</v>
      </c>
      <c r="D87">
        <v>119400350</v>
      </c>
      <c r="E87" s="6">
        <v>42206</v>
      </c>
      <c r="F87" s="7">
        <v>10323</v>
      </c>
      <c r="G87">
        <v>106</v>
      </c>
      <c r="H87" s="8">
        <v>51.615000000000002</v>
      </c>
      <c r="I87" s="23">
        <f t="shared" si="2"/>
        <v>0.48693396226415098</v>
      </c>
      <c r="J87" s="22" t="str">
        <f>VLOOKUP($C87,'Tab 3'!$C$2:$E$10,2)</f>
        <v>Mobile</v>
      </c>
      <c r="K87" s="22" t="str">
        <f>VLOOKUP(C87,'Tab 3'!$C$2:$E$10,3)</f>
        <v>red</v>
      </c>
      <c r="L87" t="str">
        <f t="shared" si="3"/>
        <v>Tuesday</v>
      </c>
    </row>
    <row r="88" spans="1:12" x14ac:dyDescent="0.3">
      <c r="A88" t="s">
        <v>5</v>
      </c>
      <c r="B88">
        <v>189040</v>
      </c>
      <c r="C88" t="s">
        <v>12</v>
      </c>
      <c r="D88">
        <v>119400351</v>
      </c>
      <c r="E88" s="6">
        <v>42206</v>
      </c>
      <c r="F88">
        <v>279</v>
      </c>
      <c r="G88">
        <v>5</v>
      </c>
      <c r="H88" s="8">
        <v>1.395</v>
      </c>
      <c r="I88" s="23">
        <f t="shared" si="2"/>
        <v>0.27900000000000003</v>
      </c>
      <c r="J88" s="22" t="str">
        <f>VLOOKUP($C88,'Tab 3'!$C$2:$E$10,2)</f>
        <v>Tablet</v>
      </c>
      <c r="K88" s="22" t="str">
        <f>VLOOKUP(C88,'Tab 3'!$C$2:$E$10,3)</f>
        <v>Blue</v>
      </c>
      <c r="L88" t="str">
        <f t="shared" si="3"/>
        <v>Tuesday</v>
      </c>
    </row>
    <row r="89" spans="1:12" x14ac:dyDescent="0.3">
      <c r="A89" t="s">
        <v>5</v>
      </c>
      <c r="B89">
        <v>189041</v>
      </c>
      <c r="C89" t="s">
        <v>18</v>
      </c>
      <c r="D89">
        <v>119400377</v>
      </c>
      <c r="E89" s="6">
        <v>42206</v>
      </c>
      <c r="F89" s="7">
        <v>95916</v>
      </c>
      <c r="G89" s="7">
        <v>1115</v>
      </c>
      <c r="H89" s="8">
        <v>479.58</v>
      </c>
      <c r="I89" s="23">
        <f t="shared" si="2"/>
        <v>0.43011659192825108</v>
      </c>
      <c r="J89" s="22" t="str">
        <f>VLOOKUP($C89,'Tab 3'!$C$2:$E$10,2)</f>
        <v>Tablet</v>
      </c>
      <c r="K89" s="22" t="str">
        <f>VLOOKUP(C89,'Tab 3'!$C$2:$E$10,3)</f>
        <v>Blue</v>
      </c>
      <c r="L89" t="str">
        <f t="shared" si="3"/>
        <v>Tuesday</v>
      </c>
    </row>
    <row r="90" spans="1:12" x14ac:dyDescent="0.3">
      <c r="A90" t="s">
        <v>5</v>
      </c>
      <c r="B90">
        <v>189038</v>
      </c>
      <c r="C90" t="s">
        <v>16</v>
      </c>
      <c r="D90">
        <v>119400349</v>
      </c>
      <c r="E90" s="6">
        <v>42207</v>
      </c>
      <c r="F90" s="7">
        <v>1115</v>
      </c>
      <c r="G90">
        <v>6</v>
      </c>
      <c r="H90" s="8">
        <v>5.5750000000000002</v>
      </c>
      <c r="I90" s="23">
        <f t="shared" si="2"/>
        <v>0.9291666666666667</v>
      </c>
      <c r="J90" s="22" t="str">
        <f>VLOOKUP($C90,'Tab 3'!$C$2:$E$10,2)</f>
        <v>Mobile</v>
      </c>
      <c r="K90" s="22" t="str">
        <f>VLOOKUP(C90,'Tab 3'!$C$2:$E$10,3)</f>
        <v>red</v>
      </c>
      <c r="L90" t="str">
        <f t="shared" si="3"/>
        <v>Wednesday</v>
      </c>
    </row>
    <row r="91" spans="1:12" x14ac:dyDescent="0.3">
      <c r="A91" t="s">
        <v>5</v>
      </c>
      <c r="B91">
        <v>189039</v>
      </c>
      <c r="C91" t="s">
        <v>14</v>
      </c>
      <c r="D91">
        <v>119400350</v>
      </c>
      <c r="E91" s="6">
        <v>42207</v>
      </c>
      <c r="F91" s="7">
        <v>10580</v>
      </c>
      <c r="G91">
        <v>108</v>
      </c>
      <c r="H91" s="8">
        <v>52.9</v>
      </c>
      <c r="I91" s="23">
        <f t="shared" si="2"/>
        <v>0.48981481481481481</v>
      </c>
      <c r="J91" s="22" t="str">
        <f>VLOOKUP($C91,'Tab 3'!$C$2:$E$10,2)</f>
        <v>Mobile</v>
      </c>
      <c r="K91" s="22" t="str">
        <f>VLOOKUP(C91,'Tab 3'!$C$2:$E$10,3)</f>
        <v>red</v>
      </c>
      <c r="L91" t="str">
        <f t="shared" si="3"/>
        <v>Wednesday</v>
      </c>
    </row>
    <row r="92" spans="1:12" x14ac:dyDescent="0.3">
      <c r="A92" t="s">
        <v>5</v>
      </c>
      <c r="B92">
        <v>189040</v>
      </c>
      <c r="C92" t="s">
        <v>12</v>
      </c>
      <c r="D92">
        <v>119400351</v>
      </c>
      <c r="E92" s="6">
        <v>42207</v>
      </c>
      <c r="F92">
        <v>307</v>
      </c>
      <c r="G92">
        <v>1</v>
      </c>
      <c r="H92" s="8">
        <v>1.5349999999999999</v>
      </c>
      <c r="I92" s="23">
        <f t="shared" si="2"/>
        <v>1.5349999999999999</v>
      </c>
      <c r="J92" s="22" t="str">
        <f>VLOOKUP($C92,'Tab 3'!$C$2:$E$10,2)</f>
        <v>Tablet</v>
      </c>
      <c r="K92" s="22" t="str">
        <f>VLOOKUP(C92,'Tab 3'!$C$2:$E$10,3)</f>
        <v>Blue</v>
      </c>
      <c r="L92" t="str">
        <f t="shared" si="3"/>
        <v>Wednesday</v>
      </c>
    </row>
    <row r="93" spans="1:12" x14ac:dyDescent="0.3">
      <c r="A93" t="s">
        <v>5</v>
      </c>
      <c r="B93">
        <v>189041</v>
      </c>
      <c r="C93" t="s">
        <v>18</v>
      </c>
      <c r="D93">
        <v>119400377</v>
      </c>
      <c r="E93" s="6">
        <v>42207</v>
      </c>
      <c r="F93" s="7">
        <v>52534</v>
      </c>
      <c r="G93">
        <v>614</v>
      </c>
      <c r="H93" s="8">
        <v>262.67</v>
      </c>
      <c r="I93" s="23">
        <f t="shared" si="2"/>
        <v>0.42780130293159613</v>
      </c>
      <c r="J93" s="22" t="str">
        <f>VLOOKUP($C93,'Tab 3'!$C$2:$E$10,2)</f>
        <v>Tablet</v>
      </c>
      <c r="K93" s="22" t="str">
        <f>VLOOKUP(C93,'Tab 3'!$C$2:$E$10,3)</f>
        <v>Blue</v>
      </c>
      <c r="L93" t="str">
        <f t="shared" si="3"/>
        <v>Wednesday</v>
      </c>
    </row>
    <row r="94" spans="1:12" x14ac:dyDescent="0.3">
      <c r="A94" t="s">
        <v>5</v>
      </c>
      <c r="B94">
        <v>189038</v>
      </c>
      <c r="C94" t="s">
        <v>16</v>
      </c>
      <c r="D94">
        <v>119400349</v>
      </c>
      <c r="E94" s="6">
        <v>42208</v>
      </c>
      <c r="F94" s="7">
        <v>1341</v>
      </c>
      <c r="G94">
        <v>17</v>
      </c>
      <c r="H94" s="8">
        <v>6.7050000000000001</v>
      </c>
      <c r="I94" s="23">
        <f t="shared" si="2"/>
        <v>0.39441176470588235</v>
      </c>
      <c r="J94" s="22" t="str">
        <f>VLOOKUP($C94,'Tab 3'!$C$2:$E$10,2)</f>
        <v>Mobile</v>
      </c>
      <c r="K94" s="22" t="str">
        <f>VLOOKUP(C94,'Tab 3'!$C$2:$E$10,3)</f>
        <v>red</v>
      </c>
      <c r="L94" t="str">
        <f t="shared" si="3"/>
        <v>Thursday</v>
      </c>
    </row>
    <row r="95" spans="1:12" x14ac:dyDescent="0.3">
      <c r="A95" t="s">
        <v>5</v>
      </c>
      <c r="B95">
        <v>189039</v>
      </c>
      <c r="C95" t="s">
        <v>14</v>
      </c>
      <c r="D95">
        <v>119400350</v>
      </c>
      <c r="E95" s="6">
        <v>42208</v>
      </c>
      <c r="F95" s="7">
        <v>10395</v>
      </c>
      <c r="G95">
        <v>127</v>
      </c>
      <c r="H95" s="8">
        <v>51.974999999999994</v>
      </c>
      <c r="I95" s="23">
        <f t="shared" si="2"/>
        <v>0.40925196850393697</v>
      </c>
      <c r="J95" s="22" t="str">
        <f>VLOOKUP($C95,'Tab 3'!$C$2:$E$10,2)</f>
        <v>Mobile</v>
      </c>
      <c r="K95" s="22" t="str">
        <f>VLOOKUP(C95,'Tab 3'!$C$2:$E$10,3)</f>
        <v>red</v>
      </c>
      <c r="L95" t="str">
        <f t="shared" si="3"/>
        <v>Thursday</v>
      </c>
    </row>
    <row r="96" spans="1:12" x14ac:dyDescent="0.3">
      <c r="A96" t="s">
        <v>5</v>
      </c>
      <c r="B96">
        <v>189040</v>
      </c>
      <c r="C96" t="s">
        <v>12</v>
      </c>
      <c r="D96">
        <v>119400351</v>
      </c>
      <c r="E96" s="6">
        <v>42208</v>
      </c>
      <c r="F96">
        <v>254</v>
      </c>
      <c r="G96">
        <v>5</v>
      </c>
      <c r="H96" s="8">
        <v>1.27</v>
      </c>
      <c r="I96" s="23">
        <f t="shared" si="2"/>
        <v>0.254</v>
      </c>
      <c r="J96" s="22" t="str">
        <f>VLOOKUP($C96,'Tab 3'!$C$2:$E$10,2)</f>
        <v>Tablet</v>
      </c>
      <c r="K96" s="22" t="str">
        <f>VLOOKUP(C96,'Tab 3'!$C$2:$E$10,3)</f>
        <v>Blue</v>
      </c>
      <c r="L96" t="str">
        <f t="shared" si="3"/>
        <v>Thursday</v>
      </c>
    </row>
    <row r="97" spans="1:12" x14ac:dyDescent="0.3">
      <c r="A97" t="s">
        <v>5</v>
      </c>
      <c r="B97">
        <v>189041</v>
      </c>
      <c r="C97" t="s">
        <v>18</v>
      </c>
      <c r="D97">
        <v>119400377</v>
      </c>
      <c r="E97" s="6">
        <v>42208</v>
      </c>
      <c r="F97" s="7">
        <v>193520</v>
      </c>
      <c r="G97" s="7">
        <v>1614</v>
      </c>
      <c r="H97" s="8">
        <v>967.6</v>
      </c>
      <c r="I97" s="23">
        <f t="shared" si="2"/>
        <v>0.59950433705080541</v>
      </c>
      <c r="J97" s="22" t="str">
        <f>VLOOKUP($C97,'Tab 3'!$C$2:$E$10,2)</f>
        <v>Tablet</v>
      </c>
      <c r="K97" s="22" t="str">
        <f>VLOOKUP(C97,'Tab 3'!$C$2:$E$10,3)</f>
        <v>Blue</v>
      </c>
      <c r="L97" t="str">
        <f t="shared" si="3"/>
        <v>Thursday</v>
      </c>
    </row>
    <row r="98" spans="1:12" x14ac:dyDescent="0.3">
      <c r="A98" t="s">
        <v>5</v>
      </c>
      <c r="B98">
        <v>189038</v>
      </c>
      <c r="C98" t="s">
        <v>16</v>
      </c>
      <c r="D98">
        <v>119400349</v>
      </c>
      <c r="E98" s="6">
        <v>42209</v>
      </c>
      <c r="F98" s="7">
        <v>1486</v>
      </c>
      <c r="G98">
        <v>19</v>
      </c>
      <c r="H98" s="8">
        <v>7.43</v>
      </c>
      <c r="I98" s="23">
        <f t="shared" si="2"/>
        <v>0.39105263157894737</v>
      </c>
      <c r="J98" s="22" t="str">
        <f>VLOOKUP($C98,'Tab 3'!$C$2:$E$10,2)</f>
        <v>Mobile</v>
      </c>
      <c r="K98" s="22" t="str">
        <f>VLOOKUP(C98,'Tab 3'!$C$2:$E$10,3)</f>
        <v>red</v>
      </c>
      <c r="L98" t="str">
        <f t="shared" si="3"/>
        <v>Friday</v>
      </c>
    </row>
    <row r="99" spans="1:12" x14ac:dyDescent="0.3">
      <c r="A99" t="s">
        <v>5</v>
      </c>
      <c r="B99">
        <v>189039</v>
      </c>
      <c r="C99" t="s">
        <v>14</v>
      </c>
      <c r="D99">
        <v>119400350</v>
      </c>
      <c r="E99" s="6">
        <v>42209</v>
      </c>
      <c r="F99" s="7">
        <v>10696</v>
      </c>
      <c r="G99">
        <v>126</v>
      </c>
      <c r="H99" s="8">
        <v>53.48</v>
      </c>
      <c r="I99" s="23">
        <f t="shared" si="2"/>
        <v>0.4244444444444444</v>
      </c>
      <c r="J99" s="22" t="str">
        <f>VLOOKUP($C99,'Tab 3'!$C$2:$E$10,2)</f>
        <v>Mobile</v>
      </c>
      <c r="K99" s="22" t="str">
        <f>VLOOKUP(C99,'Tab 3'!$C$2:$E$10,3)</f>
        <v>red</v>
      </c>
      <c r="L99" t="str">
        <f t="shared" si="3"/>
        <v>Friday</v>
      </c>
    </row>
    <row r="100" spans="1:12" x14ac:dyDescent="0.3">
      <c r="A100" t="s">
        <v>5</v>
      </c>
      <c r="B100">
        <v>189040</v>
      </c>
      <c r="C100" t="s">
        <v>12</v>
      </c>
      <c r="D100">
        <v>119400351</v>
      </c>
      <c r="E100" s="6">
        <v>42209</v>
      </c>
      <c r="F100">
        <v>316</v>
      </c>
      <c r="G100">
        <v>3</v>
      </c>
      <c r="H100" s="8">
        <v>1.58</v>
      </c>
      <c r="I100" s="23">
        <f t="shared" si="2"/>
        <v>0.52666666666666673</v>
      </c>
      <c r="J100" s="22" t="str">
        <f>VLOOKUP($C100,'Tab 3'!$C$2:$E$10,2)</f>
        <v>Tablet</v>
      </c>
      <c r="K100" s="22" t="str">
        <f>VLOOKUP(C100,'Tab 3'!$C$2:$E$10,3)</f>
        <v>Blue</v>
      </c>
      <c r="L100" t="str">
        <f t="shared" si="3"/>
        <v>Friday</v>
      </c>
    </row>
    <row r="101" spans="1:12" x14ac:dyDescent="0.3">
      <c r="A101" t="s">
        <v>5</v>
      </c>
      <c r="B101">
        <v>189041</v>
      </c>
      <c r="C101" t="s">
        <v>18</v>
      </c>
      <c r="D101">
        <v>119400377</v>
      </c>
      <c r="E101" s="6">
        <v>42209</v>
      </c>
      <c r="F101" s="7">
        <v>214502</v>
      </c>
      <c r="G101" s="7">
        <v>1720</v>
      </c>
      <c r="H101" s="8">
        <v>1072.51</v>
      </c>
      <c r="I101" s="23">
        <f t="shared" si="2"/>
        <v>0.62355232558139539</v>
      </c>
      <c r="J101" s="22" t="str">
        <f>VLOOKUP($C101,'Tab 3'!$C$2:$E$10,2)</f>
        <v>Tablet</v>
      </c>
      <c r="K101" s="22" t="str">
        <f>VLOOKUP(C101,'Tab 3'!$C$2:$E$10,3)</f>
        <v>Blue</v>
      </c>
      <c r="L101" t="str">
        <f t="shared" si="3"/>
        <v>Friday</v>
      </c>
    </row>
    <row r="102" spans="1:12" x14ac:dyDescent="0.3">
      <c r="A102" t="s">
        <v>5</v>
      </c>
      <c r="B102">
        <v>189038</v>
      </c>
      <c r="C102" t="s">
        <v>16</v>
      </c>
      <c r="D102">
        <v>119400349</v>
      </c>
      <c r="E102" s="6">
        <v>42210</v>
      </c>
      <c r="F102" s="7">
        <v>1145</v>
      </c>
      <c r="G102">
        <v>4</v>
      </c>
      <c r="H102" s="8">
        <v>5.7249999999999996</v>
      </c>
      <c r="I102" s="23">
        <f t="shared" si="2"/>
        <v>1.4312499999999999</v>
      </c>
      <c r="J102" s="22" t="str">
        <f>VLOOKUP($C102,'Tab 3'!$C$2:$E$10,2)</f>
        <v>Mobile</v>
      </c>
      <c r="K102" s="22" t="str">
        <f>VLOOKUP(C102,'Tab 3'!$C$2:$E$10,3)</f>
        <v>red</v>
      </c>
      <c r="L102" t="str">
        <f t="shared" si="3"/>
        <v>Saturday</v>
      </c>
    </row>
    <row r="103" spans="1:12" x14ac:dyDescent="0.3">
      <c r="A103" t="s">
        <v>5</v>
      </c>
      <c r="B103">
        <v>189039</v>
      </c>
      <c r="C103" t="s">
        <v>14</v>
      </c>
      <c r="D103">
        <v>119400350</v>
      </c>
      <c r="E103" s="6">
        <v>42210</v>
      </c>
      <c r="F103" s="7">
        <v>10547</v>
      </c>
      <c r="G103">
        <v>80</v>
      </c>
      <c r="H103" s="8">
        <v>52.734999999999999</v>
      </c>
      <c r="I103" s="23">
        <f t="shared" si="2"/>
        <v>0.65918750000000004</v>
      </c>
      <c r="J103" s="22" t="str">
        <f>VLOOKUP($C103,'Tab 3'!$C$2:$E$10,2)</f>
        <v>Mobile</v>
      </c>
      <c r="K103" s="22" t="str">
        <f>VLOOKUP(C103,'Tab 3'!$C$2:$E$10,3)</f>
        <v>red</v>
      </c>
      <c r="L103" t="str">
        <f t="shared" si="3"/>
        <v>Saturday</v>
      </c>
    </row>
    <row r="104" spans="1:12" x14ac:dyDescent="0.3">
      <c r="A104" t="s">
        <v>5</v>
      </c>
      <c r="B104">
        <v>189040</v>
      </c>
      <c r="C104" t="s">
        <v>12</v>
      </c>
      <c r="D104">
        <v>119400351</v>
      </c>
      <c r="E104" s="6">
        <v>42210</v>
      </c>
      <c r="F104">
        <v>295</v>
      </c>
      <c r="G104">
        <v>1</v>
      </c>
      <c r="H104" s="8">
        <v>1.4749999999999999</v>
      </c>
      <c r="I104" s="23">
        <f t="shared" si="2"/>
        <v>1.4749999999999999</v>
      </c>
      <c r="J104" s="22" t="str">
        <f>VLOOKUP($C104,'Tab 3'!$C$2:$E$10,2)</f>
        <v>Tablet</v>
      </c>
      <c r="K104" s="22" t="str">
        <f>VLOOKUP(C104,'Tab 3'!$C$2:$E$10,3)</f>
        <v>Blue</v>
      </c>
      <c r="L104" t="str">
        <f t="shared" si="3"/>
        <v>Saturday</v>
      </c>
    </row>
    <row r="105" spans="1:12" x14ac:dyDescent="0.3">
      <c r="A105" t="s">
        <v>5</v>
      </c>
      <c r="B105">
        <v>189041</v>
      </c>
      <c r="C105" t="s">
        <v>18</v>
      </c>
      <c r="D105">
        <v>119400377</v>
      </c>
      <c r="E105" s="6">
        <v>42210</v>
      </c>
      <c r="F105" s="7">
        <v>197923</v>
      </c>
      <c r="G105" s="7">
        <v>1403</v>
      </c>
      <c r="H105" s="8">
        <v>989.61500000000001</v>
      </c>
      <c r="I105" s="23">
        <f t="shared" si="2"/>
        <v>0.70535637918745542</v>
      </c>
      <c r="J105" s="22" t="str">
        <f>VLOOKUP($C105,'Tab 3'!$C$2:$E$10,2)</f>
        <v>Tablet</v>
      </c>
      <c r="K105" s="22" t="str">
        <f>VLOOKUP(C105,'Tab 3'!$C$2:$E$10,3)</f>
        <v>Blue</v>
      </c>
      <c r="L105" t="str">
        <f t="shared" si="3"/>
        <v>Saturday</v>
      </c>
    </row>
    <row r="106" spans="1:12" x14ac:dyDescent="0.3">
      <c r="A106" t="s">
        <v>5</v>
      </c>
      <c r="B106">
        <v>189038</v>
      </c>
      <c r="C106" t="s">
        <v>16</v>
      </c>
      <c r="D106">
        <v>119400349</v>
      </c>
      <c r="E106" s="6">
        <v>42211</v>
      </c>
      <c r="F106" s="7">
        <v>1302</v>
      </c>
      <c r="G106">
        <v>4</v>
      </c>
      <c r="H106" s="8">
        <v>6.51</v>
      </c>
      <c r="I106" s="23">
        <f t="shared" si="2"/>
        <v>1.6274999999999999</v>
      </c>
      <c r="J106" s="22" t="str">
        <f>VLOOKUP($C106,'Tab 3'!$C$2:$E$10,2)</f>
        <v>Mobile</v>
      </c>
      <c r="K106" s="22" t="str">
        <f>VLOOKUP(C106,'Tab 3'!$C$2:$E$10,3)</f>
        <v>red</v>
      </c>
      <c r="L106" t="str">
        <f t="shared" si="3"/>
        <v>Sunday</v>
      </c>
    </row>
    <row r="107" spans="1:12" x14ac:dyDescent="0.3">
      <c r="A107" t="s">
        <v>5</v>
      </c>
      <c r="B107">
        <v>189039</v>
      </c>
      <c r="C107" t="s">
        <v>14</v>
      </c>
      <c r="D107">
        <v>119400350</v>
      </c>
      <c r="E107" s="6">
        <v>42211</v>
      </c>
      <c r="F107" s="7">
        <v>10369</v>
      </c>
      <c r="G107">
        <v>95</v>
      </c>
      <c r="H107" s="8">
        <v>51.844999999999999</v>
      </c>
      <c r="I107" s="23">
        <f t="shared" si="2"/>
        <v>0.54573684210526319</v>
      </c>
      <c r="J107" s="22" t="str">
        <f>VLOOKUP($C107,'Tab 3'!$C$2:$E$10,2)</f>
        <v>Mobile</v>
      </c>
      <c r="K107" s="22" t="str">
        <f>VLOOKUP(C107,'Tab 3'!$C$2:$E$10,3)</f>
        <v>red</v>
      </c>
      <c r="L107" t="str">
        <f t="shared" si="3"/>
        <v>Sunday</v>
      </c>
    </row>
    <row r="108" spans="1:12" x14ac:dyDescent="0.3">
      <c r="A108" t="s">
        <v>5</v>
      </c>
      <c r="B108">
        <v>189040</v>
      </c>
      <c r="C108" t="s">
        <v>12</v>
      </c>
      <c r="D108">
        <v>119400351</v>
      </c>
      <c r="E108" s="6">
        <v>42211</v>
      </c>
      <c r="F108">
        <v>327</v>
      </c>
      <c r="G108">
        <v>3</v>
      </c>
      <c r="H108" s="8">
        <v>1.635</v>
      </c>
      <c r="I108" s="23">
        <f t="shared" si="2"/>
        <v>0.54500000000000004</v>
      </c>
      <c r="J108" s="22" t="str">
        <f>VLOOKUP($C108,'Tab 3'!$C$2:$E$10,2)</f>
        <v>Tablet</v>
      </c>
      <c r="K108" s="22" t="str">
        <f>VLOOKUP(C108,'Tab 3'!$C$2:$E$10,3)</f>
        <v>Blue</v>
      </c>
      <c r="L108" t="str">
        <f t="shared" si="3"/>
        <v>Sunday</v>
      </c>
    </row>
    <row r="109" spans="1:12" x14ac:dyDescent="0.3">
      <c r="A109" t="s">
        <v>5</v>
      </c>
      <c r="B109">
        <v>189041</v>
      </c>
      <c r="C109" t="s">
        <v>18</v>
      </c>
      <c r="D109">
        <v>119400377</v>
      </c>
      <c r="E109" s="6">
        <v>42211</v>
      </c>
      <c r="F109" s="7">
        <v>209439</v>
      </c>
      <c r="G109" s="7">
        <v>1554</v>
      </c>
      <c r="H109" s="8">
        <v>1047.1949999999999</v>
      </c>
      <c r="I109" s="23">
        <f t="shared" si="2"/>
        <v>0.67387065637065635</v>
      </c>
      <c r="J109" s="22" t="str">
        <f>VLOOKUP($C109,'Tab 3'!$C$2:$E$10,2)</f>
        <v>Tablet</v>
      </c>
      <c r="K109" s="22" t="str">
        <f>VLOOKUP(C109,'Tab 3'!$C$2:$E$10,3)</f>
        <v>Blue</v>
      </c>
      <c r="L109" t="str">
        <f t="shared" si="3"/>
        <v>Sunday</v>
      </c>
    </row>
    <row r="110" spans="1:12" x14ac:dyDescent="0.3">
      <c r="A110" t="s">
        <v>5</v>
      </c>
      <c r="B110">
        <v>189038</v>
      </c>
      <c r="C110" t="s">
        <v>16</v>
      </c>
      <c r="D110">
        <v>119400349</v>
      </c>
      <c r="E110" s="6">
        <v>42212</v>
      </c>
      <c r="F110" s="7">
        <v>1097</v>
      </c>
      <c r="G110">
        <v>8</v>
      </c>
      <c r="H110" s="8">
        <v>5.4849999999999994</v>
      </c>
      <c r="I110" s="23">
        <f t="shared" si="2"/>
        <v>0.68562499999999993</v>
      </c>
      <c r="J110" s="22" t="str">
        <f>VLOOKUP($C110,'Tab 3'!$C$2:$E$10,2)</f>
        <v>Mobile</v>
      </c>
      <c r="K110" s="22" t="str">
        <f>VLOOKUP(C110,'Tab 3'!$C$2:$E$10,3)</f>
        <v>red</v>
      </c>
      <c r="L110" t="str">
        <f t="shared" si="3"/>
        <v>Monday</v>
      </c>
    </row>
    <row r="111" spans="1:12" x14ac:dyDescent="0.3">
      <c r="A111" t="s">
        <v>5</v>
      </c>
      <c r="B111">
        <v>189039</v>
      </c>
      <c r="C111" t="s">
        <v>14</v>
      </c>
      <c r="D111">
        <v>119400350</v>
      </c>
      <c r="E111" s="6">
        <v>42212</v>
      </c>
      <c r="F111" s="7">
        <v>10677</v>
      </c>
      <c r="G111">
        <v>89</v>
      </c>
      <c r="H111" s="8">
        <v>53.384999999999998</v>
      </c>
      <c r="I111" s="23">
        <f t="shared" si="2"/>
        <v>0.59983146067415727</v>
      </c>
      <c r="J111" s="22" t="str">
        <f>VLOOKUP($C111,'Tab 3'!$C$2:$E$10,2)</f>
        <v>Mobile</v>
      </c>
      <c r="K111" s="22" t="str">
        <f>VLOOKUP(C111,'Tab 3'!$C$2:$E$10,3)</f>
        <v>red</v>
      </c>
      <c r="L111" t="str">
        <f t="shared" si="3"/>
        <v>Monday</v>
      </c>
    </row>
    <row r="112" spans="1:12" x14ac:dyDescent="0.3">
      <c r="A112" t="s">
        <v>5</v>
      </c>
      <c r="B112">
        <v>189040</v>
      </c>
      <c r="C112" t="s">
        <v>12</v>
      </c>
      <c r="D112">
        <v>119400351</v>
      </c>
      <c r="E112" s="6">
        <v>42212</v>
      </c>
      <c r="F112">
        <v>220</v>
      </c>
      <c r="G112">
        <v>5</v>
      </c>
      <c r="H112" s="8">
        <v>1.1000000000000001</v>
      </c>
      <c r="I112" s="23">
        <f t="shared" si="2"/>
        <v>0.22000000000000003</v>
      </c>
      <c r="J112" s="22" t="str">
        <f>VLOOKUP($C112,'Tab 3'!$C$2:$E$10,2)</f>
        <v>Tablet</v>
      </c>
      <c r="K112" s="22" t="str">
        <f>VLOOKUP(C112,'Tab 3'!$C$2:$E$10,3)</f>
        <v>Blue</v>
      </c>
      <c r="L112" t="str">
        <f t="shared" si="3"/>
        <v>Monday</v>
      </c>
    </row>
    <row r="113" spans="1:12" x14ac:dyDescent="0.3">
      <c r="A113" t="s">
        <v>5</v>
      </c>
      <c r="B113">
        <v>189041</v>
      </c>
      <c r="C113" t="s">
        <v>18</v>
      </c>
      <c r="D113">
        <v>119400377</v>
      </c>
      <c r="E113" s="6">
        <v>42212</v>
      </c>
      <c r="F113" s="7">
        <v>204658</v>
      </c>
      <c r="G113" s="7">
        <v>1341</v>
      </c>
      <c r="H113" s="8">
        <v>1023.29</v>
      </c>
      <c r="I113" s="23">
        <f t="shared" si="2"/>
        <v>0.76307979120059655</v>
      </c>
      <c r="J113" s="22" t="str">
        <f>VLOOKUP($C113,'Tab 3'!$C$2:$E$10,2)</f>
        <v>Tablet</v>
      </c>
      <c r="K113" s="22" t="str">
        <f>VLOOKUP(C113,'Tab 3'!$C$2:$E$10,3)</f>
        <v>Blue</v>
      </c>
      <c r="L113" t="str">
        <f t="shared" si="3"/>
        <v>Monday</v>
      </c>
    </row>
    <row r="114" spans="1:12" x14ac:dyDescent="0.3">
      <c r="A114" t="s">
        <v>5</v>
      </c>
      <c r="B114">
        <v>189038</v>
      </c>
      <c r="C114" t="s">
        <v>16</v>
      </c>
      <c r="D114">
        <v>119400349</v>
      </c>
      <c r="E114" s="6">
        <v>42213</v>
      </c>
      <c r="F114">
        <v>971</v>
      </c>
      <c r="G114">
        <v>3</v>
      </c>
      <c r="H114" s="8">
        <v>4.8549999999999995</v>
      </c>
      <c r="I114" s="23">
        <f t="shared" si="2"/>
        <v>1.6183333333333332</v>
      </c>
      <c r="J114" s="22" t="str">
        <f>VLOOKUP($C114,'Tab 3'!$C$2:$E$10,2)</f>
        <v>Mobile</v>
      </c>
      <c r="K114" s="22" t="str">
        <f>VLOOKUP(C114,'Tab 3'!$C$2:$E$10,3)</f>
        <v>red</v>
      </c>
      <c r="L114" t="str">
        <f t="shared" si="3"/>
        <v>Tuesday</v>
      </c>
    </row>
    <row r="115" spans="1:12" x14ac:dyDescent="0.3">
      <c r="A115" t="s">
        <v>5</v>
      </c>
      <c r="B115">
        <v>189039</v>
      </c>
      <c r="C115" t="s">
        <v>14</v>
      </c>
      <c r="D115">
        <v>119400350</v>
      </c>
      <c r="E115" s="6">
        <v>42213</v>
      </c>
      <c r="F115" s="7">
        <v>11648</v>
      </c>
      <c r="G115">
        <v>77</v>
      </c>
      <c r="H115" s="8">
        <v>58.239999999999995</v>
      </c>
      <c r="I115" s="23">
        <f t="shared" si="2"/>
        <v>0.75636363636363635</v>
      </c>
      <c r="J115" s="22" t="str">
        <f>VLOOKUP($C115,'Tab 3'!$C$2:$E$10,2)</f>
        <v>Mobile</v>
      </c>
      <c r="K115" s="22" t="str">
        <f>VLOOKUP(C115,'Tab 3'!$C$2:$E$10,3)</f>
        <v>red</v>
      </c>
      <c r="L115" t="str">
        <f t="shared" si="3"/>
        <v>Tuesday</v>
      </c>
    </row>
    <row r="116" spans="1:12" x14ac:dyDescent="0.3">
      <c r="A116" t="s">
        <v>5</v>
      </c>
      <c r="B116">
        <v>189040</v>
      </c>
      <c r="C116" t="s">
        <v>12</v>
      </c>
      <c r="D116">
        <v>119400351</v>
      </c>
      <c r="E116" s="6">
        <v>42213</v>
      </c>
      <c r="F116">
        <v>204</v>
      </c>
      <c r="G116">
        <v>3</v>
      </c>
      <c r="H116" s="8">
        <v>1.02</v>
      </c>
      <c r="I116" s="23">
        <f t="shared" si="2"/>
        <v>0.34</v>
      </c>
      <c r="J116" s="22" t="str">
        <f>VLOOKUP($C116,'Tab 3'!$C$2:$E$10,2)</f>
        <v>Tablet</v>
      </c>
      <c r="K116" s="22" t="str">
        <f>VLOOKUP(C116,'Tab 3'!$C$2:$E$10,3)</f>
        <v>Blue</v>
      </c>
      <c r="L116" t="str">
        <f t="shared" si="3"/>
        <v>Tuesday</v>
      </c>
    </row>
    <row r="117" spans="1:12" x14ac:dyDescent="0.3">
      <c r="A117" t="s">
        <v>5</v>
      </c>
      <c r="B117">
        <v>189041</v>
      </c>
      <c r="C117" t="s">
        <v>18</v>
      </c>
      <c r="D117">
        <v>119400377</v>
      </c>
      <c r="E117" s="6">
        <v>42213</v>
      </c>
      <c r="F117" s="7">
        <v>224769</v>
      </c>
      <c r="G117">
        <v>973</v>
      </c>
      <c r="H117" s="8">
        <v>1123.845</v>
      </c>
      <c r="I117" s="23">
        <f t="shared" si="2"/>
        <v>1.1550308324768757</v>
      </c>
      <c r="J117" s="22" t="str">
        <f>VLOOKUP($C117,'Tab 3'!$C$2:$E$10,2)</f>
        <v>Tablet</v>
      </c>
      <c r="K117" s="22" t="str">
        <f>VLOOKUP(C117,'Tab 3'!$C$2:$E$10,3)</f>
        <v>Blue</v>
      </c>
      <c r="L117" t="str">
        <f t="shared" si="3"/>
        <v>Tuesday</v>
      </c>
    </row>
    <row r="118" spans="1:12" x14ac:dyDescent="0.3">
      <c r="A118" t="s">
        <v>5</v>
      </c>
      <c r="B118">
        <v>189038</v>
      </c>
      <c r="C118" t="s">
        <v>16</v>
      </c>
      <c r="D118">
        <v>119400349</v>
      </c>
      <c r="E118" s="6">
        <v>42214</v>
      </c>
      <c r="F118">
        <v>925</v>
      </c>
      <c r="G118">
        <v>4</v>
      </c>
      <c r="H118" s="8">
        <v>4.625</v>
      </c>
      <c r="I118" s="23">
        <f t="shared" si="2"/>
        <v>1.15625</v>
      </c>
      <c r="J118" s="22" t="str">
        <f>VLOOKUP($C118,'Tab 3'!$C$2:$E$10,2)</f>
        <v>Mobile</v>
      </c>
      <c r="K118" s="22" t="str">
        <f>VLOOKUP(C118,'Tab 3'!$C$2:$E$10,3)</f>
        <v>red</v>
      </c>
      <c r="L118" t="str">
        <f t="shared" si="3"/>
        <v>Wednesday</v>
      </c>
    </row>
    <row r="119" spans="1:12" x14ac:dyDescent="0.3">
      <c r="A119" t="s">
        <v>5</v>
      </c>
      <c r="B119">
        <v>189039</v>
      </c>
      <c r="C119" t="s">
        <v>14</v>
      </c>
      <c r="D119">
        <v>119400350</v>
      </c>
      <c r="E119" s="6">
        <v>42214</v>
      </c>
      <c r="F119">
        <v>11131</v>
      </c>
      <c r="G119">
        <v>86</v>
      </c>
      <c r="H119" s="8">
        <v>55.655000000000001</v>
      </c>
      <c r="I119" s="23">
        <f t="shared" si="2"/>
        <v>0.64715116279069773</v>
      </c>
      <c r="J119" s="22" t="str">
        <f>VLOOKUP($C119,'Tab 3'!$C$2:$E$10,2)</f>
        <v>Mobile</v>
      </c>
      <c r="K119" s="22" t="str">
        <f>VLOOKUP(C119,'Tab 3'!$C$2:$E$10,3)</f>
        <v>red</v>
      </c>
      <c r="L119" t="str">
        <f t="shared" si="3"/>
        <v>Wednesday</v>
      </c>
    </row>
    <row r="120" spans="1:12" x14ac:dyDescent="0.3">
      <c r="A120" t="s">
        <v>5</v>
      </c>
      <c r="B120">
        <v>189040</v>
      </c>
      <c r="C120" t="s">
        <v>12</v>
      </c>
      <c r="D120">
        <v>119400351</v>
      </c>
      <c r="E120" s="6">
        <v>42214</v>
      </c>
      <c r="F120">
        <v>120</v>
      </c>
      <c r="G120">
        <v>0</v>
      </c>
      <c r="H120" s="8">
        <v>0.6</v>
      </c>
      <c r="I120" s="23" t="str">
        <f t="shared" si="2"/>
        <v/>
      </c>
      <c r="J120" s="22" t="str">
        <f>VLOOKUP($C120,'Tab 3'!$C$2:$E$10,2)</f>
        <v>Tablet</v>
      </c>
      <c r="K120" s="22" t="str">
        <f>VLOOKUP(C120,'Tab 3'!$C$2:$E$10,3)</f>
        <v>Blue</v>
      </c>
      <c r="L120" t="str">
        <f t="shared" si="3"/>
        <v>Wednesday</v>
      </c>
    </row>
    <row r="121" spans="1:12" x14ac:dyDescent="0.3">
      <c r="A121" t="s">
        <v>5</v>
      </c>
      <c r="B121">
        <v>189041</v>
      </c>
      <c r="C121" t="s">
        <v>18</v>
      </c>
      <c r="D121">
        <v>119400377</v>
      </c>
      <c r="E121" s="6">
        <v>42214</v>
      </c>
      <c r="F121">
        <v>212422</v>
      </c>
      <c r="G121">
        <v>1437</v>
      </c>
      <c r="H121" s="8">
        <v>1062.1099999999999</v>
      </c>
      <c r="I121" s="23">
        <f t="shared" si="2"/>
        <v>0.73911621433542096</v>
      </c>
      <c r="J121" s="22" t="str">
        <f>VLOOKUP($C121,'Tab 3'!$C$2:$E$10,2)</f>
        <v>Tablet</v>
      </c>
      <c r="K121" s="22" t="str">
        <f>VLOOKUP(C121,'Tab 3'!$C$2:$E$10,3)</f>
        <v>Blue</v>
      </c>
      <c r="L121" t="str">
        <f t="shared" si="3"/>
        <v>Wednesday</v>
      </c>
    </row>
    <row r="122" spans="1:12" x14ac:dyDescent="0.3">
      <c r="A122" t="s">
        <v>5</v>
      </c>
      <c r="B122">
        <v>189038</v>
      </c>
      <c r="C122" t="s">
        <v>16</v>
      </c>
      <c r="D122">
        <v>119400349</v>
      </c>
      <c r="E122" s="6">
        <v>42215</v>
      </c>
      <c r="F122">
        <v>492</v>
      </c>
      <c r="G122">
        <v>1</v>
      </c>
      <c r="H122" s="8">
        <v>2.46</v>
      </c>
      <c r="I122" s="23">
        <f t="shared" si="2"/>
        <v>2.46</v>
      </c>
      <c r="J122" s="22" t="str">
        <f>VLOOKUP($C122,'Tab 3'!$C$2:$E$10,2)</f>
        <v>Mobile</v>
      </c>
      <c r="K122" s="22" t="str">
        <f>VLOOKUP(C122,'Tab 3'!$C$2:$E$10,3)</f>
        <v>red</v>
      </c>
      <c r="L122" t="str">
        <f t="shared" si="3"/>
        <v>Thursday</v>
      </c>
    </row>
    <row r="123" spans="1:12" x14ac:dyDescent="0.3">
      <c r="A123" t="s">
        <v>5</v>
      </c>
      <c r="B123">
        <v>189039</v>
      </c>
      <c r="C123" t="s">
        <v>14</v>
      </c>
      <c r="D123">
        <v>119400350</v>
      </c>
      <c r="E123" s="6">
        <v>42215</v>
      </c>
      <c r="F123">
        <v>11501</v>
      </c>
      <c r="G123">
        <v>95</v>
      </c>
      <c r="H123" s="8">
        <v>57.504999999999995</v>
      </c>
      <c r="I123" s="23">
        <f t="shared" si="2"/>
        <v>0.60531578947368414</v>
      </c>
      <c r="J123" s="22" t="str">
        <f>VLOOKUP($C123,'Tab 3'!$C$2:$E$10,2)</f>
        <v>Mobile</v>
      </c>
      <c r="K123" s="22" t="str">
        <f>VLOOKUP(C123,'Tab 3'!$C$2:$E$10,3)</f>
        <v>red</v>
      </c>
      <c r="L123" t="str">
        <f t="shared" si="3"/>
        <v>Thursday</v>
      </c>
    </row>
    <row r="124" spans="1:12" x14ac:dyDescent="0.3">
      <c r="A124" t="s">
        <v>5</v>
      </c>
      <c r="B124">
        <v>189040</v>
      </c>
      <c r="C124" t="s">
        <v>12</v>
      </c>
      <c r="D124">
        <v>119400351</v>
      </c>
      <c r="E124" s="6">
        <v>42215</v>
      </c>
      <c r="F124">
        <v>82</v>
      </c>
      <c r="G124">
        <v>0</v>
      </c>
      <c r="H124" s="8">
        <v>0.41000000000000003</v>
      </c>
      <c r="I124" s="23" t="str">
        <f t="shared" si="2"/>
        <v/>
      </c>
      <c r="J124" s="22" t="str">
        <f>VLOOKUP($C124,'Tab 3'!$C$2:$E$10,2)</f>
        <v>Tablet</v>
      </c>
      <c r="K124" s="22" t="str">
        <f>VLOOKUP(C124,'Tab 3'!$C$2:$E$10,3)</f>
        <v>Blue</v>
      </c>
      <c r="L124" t="str">
        <f t="shared" si="3"/>
        <v>Thursday</v>
      </c>
    </row>
    <row r="125" spans="1:12" x14ac:dyDescent="0.3">
      <c r="A125" t="s">
        <v>5</v>
      </c>
      <c r="B125">
        <v>189041</v>
      </c>
      <c r="C125" t="s">
        <v>18</v>
      </c>
      <c r="D125">
        <v>119400377</v>
      </c>
      <c r="E125" s="6">
        <v>42215</v>
      </c>
      <c r="F125">
        <v>210797</v>
      </c>
      <c r="G125">
        <v>2974</v>
      </c>
      <c r="H125" s="8">
        <v>1053.9849999999999</v>
      </c>
      <c r="I125" s="23">
        <f t="shared" si="2"/>
        <v>0.35439979825151308</v>
      </c>
      <c r="J125" s="22" t="str">
        <f>VLOOKUP($C125,'Tab 3'!$C$2:$E$10,2)</f>
        <v>Tablet</v>
      </c>
      <c r="K125" s="22" t="str">
        <f>VLOOKUP(C125,'Tab 3'!$C$2:$E$10,3)</f>
        <v>Blue</v>
      </c>
      <c r="L125" t="str">
        <f t="shared" si="3"/>
        <v>Thursday</v>
      </c>
    </row>
    <row r="126" spans="1:12" x14ac:dyDescent="0.3">
      <c r="A126" t="s">
        <v>5</v>
      </c>
      <c r="B126">
        <v>189038</v>
      </c>
      <c r="C126" t="s">
        <v>16</v>
      </c>
      <c r="D126">
        <v>119400349</v>
      </c>
      <c r="E126" s="6">
        <v>42216</v>
      </c>
      <c r="F126">
        <v>536</v>
      </c>
      <c r="G126">
        <v>2</v>
      </c>
      <c r="H126" s="8">
        <v>2.68</v>
      </c>
      <c r="I126" s="23">
        <f t="shared" si="2"/>
        <v>1.34</v>
      </c>
      <c r="J126" s="22" t="str">
        <f>VLOOKUP($C126,'Tab 3'!$C$2:$E$10,2)</f>
        <v>Mobile</v>
      </c>
      <c r="K126" s="22" t="str">
        <f>VLOOKUP(C126,'Tab 3'!$C$2:$E$10,3)</f>
        <v>red</v>
      </c>
      <c r="L126" t="str">
        <f t="shared" si="3"/>
        <v>Friday</v>
      </c>
    </row>
    <row r="127" spans="1:12" x14ac:dyDescent="0.3">
      <c r="A127" t="s">
        <v>5</v>
      </c>
      <c r="B127">
        <v>189039</v>
      </c>
      <c r="C127" t="s">
        <v>14</v>
      </c>
      <c r="D127">
        <v>119400350</v>
      </c>
      <c r="E127" s="6">
        <v>42216</v>
      </c>
      <c r="F127" s="7">
        <v>11342</v>
      </c>
      <c r="G127">
        <v>94</v>
      </c>
      <c r="H127" s="8">
        <v>56.71</v>
      </c>
      <c r="I127" s="23">
        <f t="shared" si="2"/>
        <v>0.60329787234042553</v>
      </c>
      <c r="J127" s="22" t="str">
        <f>VLOOKUP($C127,'Tab 3'!$C$2:$E$10,2)</f>
        <v>Mobile</v>
      </c>
      <c r="K127" s="22" t="str">
        <f>VLOOKUP(C127,'Tab 3'!$C$2:$E$10,3)</f>
        <v>red</v>
      </c>
      <c r="L127" t="str">
        <f t="shared" si="3"/>
        <v>Friday</v>
      </c>
    </row>
    <row r="128" spans="1:12" x14ac:dyDescent="0.3">
      <c r="A128" t="s">
        <v>5</v>
      </c>
      <c r="B128">
        <v>189040</v>
      </c>
      <c r="C128" t="s">
        <v>12</v>
      </c>
      <c r="D128">
        <v>119400351</v>
      </c>
      <c r="E128" s="6">
        <v>42216</v>
      </c>
      <c r="F128">
        <v>73</v>
      </c>
      <c r="G128">
        <v>0</v>
      </c>
      <c r="H128" s="8">
        <v>0.36499999999999999</v>
      </c>
      <c r="I128" s="23" t="str">
        <f t="shared" si="2"/>
        <v/>
      </c>
      <c r="J128" s="22" t="str">
        <f>VLOOKUP($C128,'Tab 3'!$C$2:$E$10,2)</f>
        <v>Tablet</v>
      </c>
      <c r="K128" s="22" t="str">
        <f>VLOOKUP(C128,'Tab 3'!$C$2:$E$10,3)</f>
        <v>Blue</v>
      </c>
      <c r="L128" t="str">
        <f t="shared" si="3"/>
        <v>Friday</v>
      </c>
    </row>
    <row r="129" spans="1:12" x14ac:dyDescent="0.3">
      <c r="A129" t="s">
        <v>5</v>
      </c>
      <c r="B129">
        <v>189041</v>
      </c>
      <c r="C129" t="s">
        <v>18</v>
      </c>
      <c r="D129">
        <v>119400377</v>
      </c>
      <c r="E129" s="6">
        <v>42216</v>
      </c>
      <c r="F129" s="7">
        <v>210251</v>
      </c>
      <c r="G129" s="7">
        <v>3235</v>
      </c>
      <c r="H129" s="8">
        <v>1051.2550000000001</v>
      </c>
      <c r="I129" s="23">
        <f t="shared" si="2"/>
        <v>0.32496290571870173</v>
      </c>
      <c r="J129" s="22" t="str">
        <f>VLOOKUP($C129,'Tab 3'!$C$2:$E$10,2)</f>
        <v>Tablet</v>
      </c>
      <c r="K129" s="22" t="str">
        <f>VLOOKUP(C129,'Tab 3'!$C$2:$E$10,3)</f>
        <v>Blue</v>
      </c>
      <c r="L129" t="str">
        <f t="shared" si="3"/>
        <v>Friday</v>
      </c>
    </row>
    <row r="130" spans="1:12" x14ac:dyDescent="0.3">
      <c r="A130" t="s">
        <v>5</v>
      </c>
      <c r="B130">
        <v>189038</v>
      </c>
      <c r="C130" t="s">
        <v>16</v>
      </c>
      <c r="D130">
        <v>119400349</v>
      </c>
      <c r="E130" s="6">
        <v>42217</v>
      </c>
      <c r="F130">
        <v>891</v>
      </c>
      <c r="G130">
        <v>8</v>
      </c>
      <c r="H130" s="8">
        <v>4.4550000000000001</v>
      </c>
      <c r="I130" s="23">
        <f t="shared" si="2"/>
        <v>0.55687500000000001</v>
      </c>
      <c r="J130" s="22" t="str">
        <f>VLOOKUP($C130,'Tab 3'!$C$2:$E$10,2)</f>
        <v>Mobile</v>
      </c>
      <c r="K130" s="22" t="str">
        <f>VLOOKUP(C130,'Tab 3'!$C$2:$E$10,3)</f>
        <v>red</v>
      </c>
      <c r="L130" t="str">
        <f t="shared" si="3"/>
        <v>Saturday</v>
      </c>
    </row>
    <row r="131" spans="1:12" x14ac:dyDescent="0.3">
      <c r="A131" t="s">
        <v>5</v>
      </c>
      <c r="B131">
        <v>189039</v>
      </c>
      <c r="C131" t="s">
        <v>14</v>
      </c>
      <c r="D131">
        <v>119400350</v>
      </c>
      <c r="E131" s="6">
        <v>42217</v>
      </c>
      <c r="F131" s="7">
        <v>11031</v>
      </c>
      <c r="G131">
        <v>81</v>
      </c>
      <c r="H131" s="8">
        <v>55.155000000000001</v>
      </c>
      <c r="I131" s="23">
        <f t="shared" ref="I131:I194" si="4">IFERROR($H131/$G131,"")</f>
        <v>0.68092592592592593</v>
      </c>
      <c r="J131" s="22" t="str">
        <f>VLOOKUP($C131,'Tab 3'!$C$2:$E$10,2)</f>
        <v>Mobile</v>
      </c>
      <c r="K131" s="22" t="str">
        <f>VLOOKUP(C131,'Tab 3'!$C$2:$E$10,3)</f>
        <v>red</v>
      </c>
      <c r="L131" t="str">
        <f t="shared" ref="L131:L194" si="5">TEXT(E131,"dddd")</f>
        <v>Saturday</v>
      </c>
    </row>
    <row r="132" spans="1:12" x14ac:dyDescent="0.3">
      <c r="A132" t="s">
        <v>5</v>
      </c>
      <c r="B132">
        <v>189040</v>
      </c>
      <c r="C132" t="s">
        <v>12</v>
      </c>
      <c r="D132">
        <v>119400351</v>
      </c>
      <c r="E132" s="6">
        <v>42217</v>
      </c>
      <c r="F132">
        <v>78</v>
      </c>
      <c r="G132">
        <v>0</v>
      </c>
      <c r="H132" s="8">
        <v>0.39</v>
      </c>
      <c r="I132" s="23" t="str">
        <f t="shared" si="4"/>
        <v/>
      </c>
      <c r="J132" s="22" t="str">
        <f>VLOOKUP($C132,'Tab 3'!$C$2:$E$10,2)</f>
        <v>Tablet</v>
      </c>
      <c r="K132" s="22" t="str">
        <f>VLOOKUP(C132,'Tab 3'!$C$2:$E$10,3)</f>
        <v>Blue</v>
      </c>
      <c r="L132" t="str">
        <f t="shared" si="5"/>
        <v>Saturday</v>
      </c>
    </row>
    <row r="133" spans="1:12" x14ac:dyDescent="0.3">
      <c r="A133" t="s">
        <v>5</v>
      </c>
      <c r="B133">
        <v>189041</v>
      </c>
      <c r="C133" t="s">
        <v>18</v>
      </c>
      <c r="D133">
        <v>119400377</v>
      </c>
      <c r="E133" s="6">
        <v>42217</v>
      </c>
      <c r="F133" s="7">
        <v>208603</v>
      </c>
      <c r="G133" s="7">
        <v>3104</v>
      </c>
      <c r="H133" s="8">
        <v>1043.0150000000001</v>
      </c>
      <c r="I133" s="23">
        <f t="shared" si="4"/>
        <v>0.33602287371134026</v>
      </c>
      <c r="J133" s="22" t="str">
        <f>VLOOKUP($C133,'Tab 3'!$C$2:$E$10,2)</f>
        <v>Tablet</v>
      </c>
      <c r="K133" s="22" t="str">
        <f>VLOOKUP(C133,'Tab 3'!$C$2:$E$10,3)</f>
        <v>Blue</v>
      </c>
      <c r="L133" t="str">
        <f t="shared" si="5"/>
        <v>Saturday</v>
      </c>
    </row>
    <row r="134" spans="1:12" x14ac:dyDescent="0.3">
      <c r="A134" t="s">
        <v>5</v>
      </c>
      <c r="B134">
        <v>189041</v>
      </c>
      <c r="C134" t="s">
        <v>20</v>
      </c>
      <c r="D134" t="s">
        <v>8</v>
      </c>
      <c r="E134" s="6">
        <v>42217</v>
      </c>
      <c r="F134" s="7">
        <v>61433</v>
      </c>
      <c r="G134">
        <v>619</v>
      </c>
      <c r="H134" s="8">
        <v>307.16500000000002</v>
      </c>
      <c r="I134" s="23">
        <f t="shared" si="4"/>
        <v>0.49622778675282719</v>
      </c>
      <c r="J134" s="22" t="str">
        <f>VLOOKUP($C134,'Tab 3'!$C$2:$E$10,2)</f>
        <v>Tablet</v>
      </c>
      <c r="K134" s="22" t="str">
        <f>VLOOKUP(C134,'Tab 3'!$C$2:$E$10,3)</f>
        <v>Blue</v>
      </c>
      <c r="L134" t="str">
        <f t="shared" si="5"/>
        <v>Saturday</v>
      </c>
    </row>
    <row r="135" spans="1:12" x14ac:dyDescent="0.3">
      <c r="A135" t="s">
        <v>5</v>
      </c>
      <c r="B135">
        <v>189038</v>
      </c>
      <c r="C135" t="s">
        <v>16</v>
      </c>
      <c r="D135">
        <v>119400349</v>
      </c>
      <c r="E135" s="6">
        <v>42218</v>
      </c>
      <c r="F135">
        <v>835</v>
      </c>
      <c r="G135">
        <v>4</v>
      </c>
      <c r="H135" s="8">
        <v>4.1749999999999998</v>
      </c>
      <c r="I135" s="23">
        <f t="shared" si="4"/>
        <v>1.04375</v>
      </c>
      <c r="J135" s="22" t="str">
        <f>VLOOKUP($C135,'Tab 3'!$C$2:$E$10,2)</f>
        <v>Mobile</v>
      </c>
      <c r="K135" s="22" t="str">
        <f>VLOOKUP(C135,'Tab 3'!$C$2:$E$10,3)</f>
        <v>red</v>
      </c>
      <c r="L135" t="str">
        <f t="shared" si="5"/>
        <v>Sunday</v>
      </c>
    </row>
    <row r="136" spans="1:12" x14ac:dyDescent="0.3">
      <c r="A136" t="s">
        <v>5</v>
      </c>
      <c r="B136">
        <v>189039</v>
      </c>
      <c r="C136" t="s">
        <v>14</v>
      </c>
      <c r="D136">
        <v>119400350</v>
      </c>
      <c r="E136" s="6">
        <v>42218</v>
      </c>
      <c r="F136" s="7">
        <v>11084</v>
      </c>
      <c r="G136">
        <v>119</v>
      </c>
      <c r="H136" s="8">
        <v>55.42</v>
      </c>
      <c r="I136" s="23">
        <f t="shared" si="4"/>
        <v>0.46571428571428575</v>
      </c>
      <c r="J136" s="22" t="str">
        <f>VLOOKUP($C136,'Tab 3'!$C$2:$E$10,2)</f>
        <v>Mobile</v>
      </c>
      <c r="K136" s="22" t="str">
        <f>VLOOKUP(C136,'Tab 3'!$C$2:$E$10,3)</f>
        <v>red</v>
      </c>
      <c r="L136" t="str">
        <f t="shared" si="5"/>
        <v>Sunday</v>
      </c>
    </row>
    <row r="137" spans="1:12" x14ac:dyDescent="0.3">
      <c r="A137" t="s">
        <v>5</v>
      </c>
      <c r="B137">
        <v>189040</v>
      </c>
      <c r="C137" t="s">
        <v>12</v>
      </c>
      <c r="D137">
        <v>119400351</v>
      </c>
      <c r="E137" s="6">
        <v>42218</v>
      </c>
      <c r="F137">
        <v>91</v>
      </c>
      <c r="G137">
        <v>0</v>
      </c>
      <c r="H137" s="8">
        <v>0.45499999999999996</v>
      </c>
      <c r="I137" s="23" t="str">
        <f t="shared" si="4"/>
        <v/>
      </c>
      <c r="J137" s="22" t="str">
        <f>VLOOKUP($C137,'Tab 3'!$C$2:$E$10,2)</f>
        <v>Tablet</v>
      </c>
      <c r="K137" s="22" t="str">
        <f>VLOOKUP(C137,'Tab 3'!$C$2:$E$10,3)</f>
        <v>Blue</v>
      </c>
      <c r="L137" t="str">
        <f t="shared" si="5"/>
        <v>Sunday</v>
      </c>
    </row>
    <row r="138" spans="1:12" x14ac:dyDescent="0.3">
      <c r="A138" t="s">
        <v>5</v>
      </c>
      <c r="B138">
        <v>189041</v>
      </c>
      <c r="C138" t="s">
        <v>18</v>
      </c>
      <c r="D138">
        <v>119400377</v>
      </c>
      <c r="E138" s="6">
        <v>42218</v>
      </c>
      <c r="F138" s="7">
        <v>209223</v>
      </c>
      <c r="G138" s="7">
        <v>3234</v>
      </c>
      <c r="H138" s="8">
        <v>1046.115</v>
      </c>
      <c r="I138" s="23">
        <f t="shared" si="4"/>
        <v>0.32347402597402597</v>
      </c>
      <c r="J138" s="22" t="str">
        <f>VLOOKUP($C138,'Tab 3'!$C$2:$E$10,2)</f>
        <v>Tablet</v>
      </c>
      <c r="K138" s="22" t="str">
        <f>VLOOKUP(C138,'Tab 3'!$C$2:$E$10,3)</f>
        <v>Blue</v>
      </c>
      <c r="L138" t="str">
        <f t="shared" si="5"/>
        <v>Sunday</v>
      </c>
    </row>
    <row r="139" spans="1:12" x14ac:dyDescent="0.3">
      <c r="A139" t="s">
        <v>5</v>
      </c>
      <c r="B139">
        <v>189041</v>
      </c>
      <c r="C139" t="s">
        <v>20</v>
      </c>
      <c r="D139" t="s">
        <v>8</v>
      </c>
      <c r="E139" s="6">
        <v>42218</v>
      </c>
      <c r="F139" s="7">
        <v>67886</v>
      </c>
      <c r="G139">
        <v>561</v>
      </c>
      <c r="H139" s="8">
        <v>339.42999999999995</v>
      </c>
      <c r="I139" s="23">
        <f t="shared" si="4"/>
        <v>0.60504456327985734</v>
      </c>
      <c r="J139" s="22" t="str">
        <f>VLOOKUP($C139,'Tab 3'!$C$2:$E$10,2)</f>
        <v>Tablet</v>
      </c>
      <c r="K139" s="22" t="str">
        <f>VLOOKUP(C139,'Tab 3'!$C$2:$E$10,3)</f>
        <v>Blue</v>
      </c>
      <c r="L139" t="str">
        <f t="shared" si="5"/>
        <v>Sunday</v>
      </c>
    </row>
    <row r="140" spans="1:12" x14ac:dyDescent="0.3">
      <c r="A140" t="s">
        <v>5</v>
      </c>
      <c r="B140">
        <v>189038</v>
      </c>
      <c r="C140" t="s">
        <v>16</v>
      </c>
      <c r="D140">
        <v>119400349</v>
      </c>
      <c r="E140" s="6">
        <v>42219</v>
      </c>
      <c r="F140">
        <v>656</v>
      </c>
      <c r="G140">
        <v>2</v>
      </c>
      <c r="H140" s="8">
        <v>3.2800000000000002</v>
      </c>
      <c r="I140" s="23">
        <f t="shared" si="4"/>
        <v>1.6400000000000001</v>
      </c>
      <c r="J140" s="22" t="str">
        <f>VLOOKUP($C140,'Tab 3'!$C$2:$E$10,2)</f>
        <v>Mobile</v>
      </c>
      <c r="K140" s="22" t="str">
        <f>VLOOKUP(C140,'Tab 3'!$C$2:$E$10,3)</f>
        <v>red</v>
      </c>
      <c r="L140" t="str">
        <f t="shared" si="5"/>
        <v>Monday</v>
      </c>
    </row>
    <row r="141" spans="1:12" x14ac:dyDescent="0.3">
      <c r="A141" t="s">
        <v>5</v>
      </c>
      <c r="B141">
        <v>189039</v>
      </c>
      <c r="C141" t="s">
        <v>14</v>
      </c>
      <c r="D141">
        <v>119400350</v>
      </c>
      <c r="E141" s="6">
        <v>42219</v>
      </c>
      <c r="F141" s="7">
        <v>11145</v>
      </c>
      <c r="G141">
        <v>114</v>
      </c>
      <c r="H141" s="8">
        <v>55.724999999999994</v>
      </c>
      <c r="I141" s="23">
        <f t="shared" si="4"/>
        <v>0.48881578947368415</v>
      </c>
      <c r="J141" s="22" t="str">
        <f>VLOOKUP($C141,'Tab 3'!$C$2:$E$10,2)</f>
        <v>Mobile</v>
      </c>
      <c r="K141" s="22" t="str">
        <f>VLOOKUP(C141,'Tab 3'!$C$2:$E$10,3)</f>
        <v>red</v>
      </c>
      <c r="L141" t="str">
        <f t="shared" si="5"/>
        <v>Monday</v>
      </c>
    </row>
    <row r="142" spans="1:12" x14ac:dyDescent="0.3">
      <c r="A142" t="s">
        <v>5</v>
      </c>
      <c r="B142">
        <v>189040</v>
      </c>
      <c r="C142" t="s">
        <v>12</v>
      </c>
      <c r="D142">
        <v>119400351</v>
      </c>
      <c r="E142" s="6">
        <v>42219</v>
      </c>
      <c r="F142">
        <v>186</v>
      </c>
      <c r="G142">
        <v>0</v>
      </c>
      <c r="H142" s="8">
        <v>0.92999999999999994</v>
      </c>
      <c r="I142" s="23" t="str">
        <f t="shared" si="4"/>
        <v/>
      </c>
      <c r="J142" s="22" t="str">
        <f>VLOOKUP($C142,'Tab 3'!$C$2:$E$10,2)</f>
        <v>Tablet</v>
      </c>
      <c r="K142" s="22" t="str">
        <f>VLOOKUP(C142,'Tab 3'!$C$2:$E$10,3)</f>
        <v>Blue</v>
      </c>
      <c r="L142" t="str">
        <f t="shared" si="5"/>
        <v>Monday</v>
      </c>
    </row>
    <row r="143" spans="1:12" x14ac:dyDescent="0.3">
      <c r="A143" t="s">
        <v>5</v>
      </c>
      <c r="B143">
        <v>189041</v>
      </c>
      <c r="C143" t="s">
        <v>18</v>
      </c>
      <c r="D143">
        <v>119400377</v>
      </c>
      <c r="E143" s="6">
        <v>42219</v>
      </c>
      <c r="F143" s="7">
        <v>87361</v>
      </c>
      <c r="G143">
        <v>775</v>
      </c>
      <c r="H143" s="8">
        <v>436.80500000000001</v>
      </c>
      <c r="I143" s="23">
        <f t="shared" si="4"/>
        <v>0.56361935483870973</v>
      </c>
      <c r="J143" s="22" t="str">
        <f>VLOOKUP($C143,'Tab 3'!$C$2:$E$10,2)</f>
        <v>Tablet</v>
      </c>
      <c r="K143" s="22" t="str">
        <f>VLOOKUP(C143,'Tab 3'!$C$2:$E$10,3)</f>
        <v>Blue</v>
      </c>
      <c r="L143" t="str">
        <f t="shared" si="5"/>
        <v>Monday</v>
      </c>
    </row>
    <row r="144" spans="1:12" x14ac:dyDescent="0.3">
      <c r="A144" t="s">
        <v>5</v>
      </c>
      <c r="B144">
        <v>189041</v>
      </c>
      <c r="C144" t="s">
        <v>20</v>
      </c>
      <c r="D144" t="s">
        <v>8</v>
      </c>
      <c r="E144" s="6">
        <v>42219</v>
      </c>
      <c r="F144" s="7">
        <v>71358</v>
      </c>
      <c r="G144" s="7">
        <v>1547</v>
      </c>
      <c r="H144" s="8">
        <v>356.79</v>
      </c>
      <c r="I144" s="23">
        <f t="shared" si="4"/>
        <v>0.23063348416289595</v>
      </c>
      <c r="J144" s="22" t="str">
        <f>VLOOKUP($C144,'Tab 3'!$C$2:$E$10,2)</f>
        <v>Tablet</v>
      </c>
      <c r="K144" s="22" t="str">
        <f>VLOOKUP(C144,'Tab 3'!$C$2:$E$10,3)</f>
        <v>Blue</v>
      </c>
      <c r="L144" t="str">
        <f t="shared" si="5"/>
        <v>Monday</v>
      </c>
    </row>
    <row r="145" spans="1:12" x14ac:dyDescent="0.3">
      <c r="A145" t="s">
        <v>5</v>
      </c>
      <c r="B145">
        <v>189038</v>
      </c>
      <c r="C145" t="s">
        <v>16</v>
      </c>
      <c r="D145">
        <v>119400349</v>
      </c>
      <c r="E145" s="6">
        <v>42220</v>
      </c>
      <c r="F145">
        <v>587</v>
      </c>
      <c r="G145">
        <v>1</v>
      </c>
      <c r="H145" s="8">
        <v>2.9349999999999996</v>
      </c>
      <c r="I145" s="23">
        <f t="shared" si="4"/>
        <v>2.9349999999999996</v>
      </c>
      <c r="J145" s="22" t="str">
        <f>VLOOKUP($C145,'Tab 3'!$C$2:$E$10,2)</f>
        <v>Mobile</v>
      </c>
      <c r="K145" s="22" t="str">
        <f>VLOOKUP(C145,'Tab 3'!$C$2:$E$10,3)</f>
        <v>red</v>
      </c>
      <c r="L145" t="str">
        <f t="shared" si="5"/>
        <v>Tuesday</v>
      </c>
    </row>
    <row r="146" spans="1:12" x14ac:dyDescent="0.3">
      <c r="A146" t="s">
        <v>5</v>
      </c>
      <c r="B146">
        <v>189039</v>
      </c>
      <c r="C146" t="s">
        <v>14</v>
      </c>
      <c r="D146">
        <v>119400350</v>
      </c>
      <c r="E146" s="6">
        <v>42220</v>
      </c>
      <c r="F146" s="7">
        <v>11254</v>
      </c>
      <c r="G146">
        <v>93</v>
      </c>
      <c r="H146" s="8">
        <v>56.269999999999996</v>
      </c>
      <c r="I146" s="23">
        <f t="shared" si="4"/>
        <v>0.60505376344086015</v>
      </c>
      <c r="J146" s="22" t="str">
        <f>VLOOKUP($C146,'Tab 3'!$C$2:$E$10,2)</f>
        <v>Mobile</v>
      </c>
      <c r="K146" s="22" t="str">
        <f>VLOOKUP(C146,'Tab 3'!$C$2:$E$10,3)</f>
        <v>red</v>
      </c>
      <c r="L146" t="str">
        <f t="shared" si="5"/>
        <v>Tuesday</v>
      </c>
    </row>
    <row r="147" spans="1:12" x14ac:dyDescent="0.3">
      <c r="A147" t="s">
        <v>5</v>
      </c>
      <c r="B147">
        <v>189040</v>
      </c>
      <c r="C147" t="s">
        <v>12</v>
      </c>
      <c r="D147">
        <v>119400351</v>
      </c>
      <c r="E147" s="6">
        <v>42220</v>
      </c>
      <c r="F147">
        <v>170</v>
      </c>
      <c r="G147">
        <v>1</v>
      </c>
      <c r="H147" s="8">
        <v>0.85000000000000009</v>
      </c>
      <c r="I147" s="23">
        <f t="shared" si="4"/>
        <v>0.85000000000000009</v>
      </c>
      <c r="J147" s="22" t="str">
        <f>VLOOKUP($C147,'Tab 3'!$C$2:$E$10,2)</f>
        <v>Tablet</v>
      </c>
      <c r="K147" s="22" t="str">
        <f>VLOOKUP(C147,'Tab 3'!$C$2:$E$10,3)</f>
        <v>Blue</v>
      </c>
      <c r="L147" t="str">
        <f t="shared" si="5"/>
        <v>Tuesday</v>
      </c>
    </row>
    <row r="148" spans="1:12" x14ac:dyDescent="0.3">
      <c r="A148" t="s">
        <v>5</v>
      </c>
      <c r="B148">
        <v>189041</v>
      </c>
      <c r="C148" t="s">
        <v>18</v>
      </c>
      <c r="D148">
        <v>119400377</v>
      </c>
      <c r="E148" s="6">
        <v>42220</v>
      </c>
      <c r="F148" s="7">
        <v>39858</v>
      </c>
      <c r="G148">
        <v>558</v>
      </c>
      <c r="H148" s="8">
        <v>199.29</v>
      </c>
      <c r="I148" s="23">
        <f t="shared" si="4"/>
        <v>0.35715053763440857</v>
      </c>
      <c r="J148" s="22" t="str">
        <f>VLOOKUP($C148,'Tab 3'!$C$2:$E$10,2)</f>
        <v>Tablet</v>
      </c>
      <c r="K148" s="22" t="str">
        <f>VLOOKUP(C148,'Tab 3'!$C$2:$E$10,3)</f>
        <v>Blue</v>
      </c>
      <c r="L148" t="str">
        <f t="shared" si="5"/>
        <v>Tuesday</v>
      </c>
    </row>
    <row r="149" spans="1:12" x14ac:dyDescent="0.3">
      <c r="A149" t="s">
        <v>5</v>
      </c>
      <c r="B149">
        <v>189041</v>
      </c>
      <c r="C149" t="s">
        <v>20</v>
      </c>
      <c r="D149" t="s">
        <v>8</v>
      </c>
      <c r="E149" s="6">
        <v>42220</v>
      </c>
      <c r="F149" s="7">
        <v>71531</v>
      </c>
      <c r="G149" s="7">
        <v>2294</v>
      </c>
      <c r="H149" s="8">
        <v>357.65500000000003</v>
      </c>
      <c r="I149" s="23">
        <f t="shared" si="4"/>
        <v>0.15590889276373149</v>
      </c>
      <c r="J149" s="22" t="str">
        <f>VLOOKUP($C149,'Tab 3'!$C$2:$E$10,2)</f>
        <v>Tablet</v>
      </c>
      <c r="K149" s="22" t="str">
        <f>VLOOKUP(C149,'Tab 3'!$C$2:$E$10,3)</f>
        <v>Blue</v>
      </c>
      <c r="L149" t="str">
        <f t="shared" si="5"/>
        <v>Tuesday</v>
      </c>
    </row>
    <row r="150" spans="1:12" x14ac:dyDescent="0.3">
      <c r="A150" t="s">
        <v>5</v>
      </c>
      <c r="B150">
        <v>189038</v>
      </c>
      <c r="C150" t="s">
        <v>16</v>
      </c>
      <c r="D150">
        <v>119400349</v>
      </c>
      <c r="E150" s="6">
        <v>42221</v>
      </c>
      <c r="F150">
        <v>520</v>
      </c>
      <c r="G150">
        <v>4</v>
      </c>
      <c r="H150" s="8">
        <v>2.6</v>
      </c>
      <c r="I150" s="23">
        <f t="shared" si="4"/>
        <v>0.65</v>
      </c>
      <c r="J150" s="22" t="str">
        <f>VLOOKUP($C150,'Tab 3'!$C$2:$E$10,2)</f>
        <v>Mobile</v>
      </c>
      <c r="K150" s="22" t="str">
        <f>VLOOKUP(C150,'Tab 3'!$C$2:$E$10,3)</f>
        <v>red</v>
      </c>
      <c r="L150" t="str">
        <f t="shared" si="5"/>
        <v>Wednesday</v>
      </c>
    </row>
    <row r="151" spans="1:12" x14ac:dyDescent="0.3">
      <c r="A151" t="s">
        <v>5</v>
      </c>
      <c r="B151">
        <v>189039</v>
      </c>
      <c r="C151" t="s">
        <v>14</v>
      </c>
      <c r="D151">
        <v>119400350</v>
      </c>
      <c r="E151" s="6">
        <v>42221</v>
      </c>
      <c r="F151" s="7">
        <v>11302</v>
      </c>
      <c r="G151">
        <v>107</v>
      </c>
      <c r="H151" s="8">
        <v>56.51</v>
      </c>
      <c r="I151" s="23">
        <f t="shared" si="4"/>
        <v>0.52813084112149533</v>
      </c>
      <c r="J151" s="22" t="str">
        <f>VLOOKUP($C151,'Tab 3'!$C$2:$E$10,2)</f>
        <v>Mobile</v>
      </c>
      <c r="K151" s="22" t="str">
        <f>VLOOKUP(C151,'Tab 3'!$C$2:$E$10,3)</f>
        <v>red</v>
      </c>
      <c r="L151" t="str">
        <f t="shared" si="5"/>
        <v>Wednesday</v>
      </c>
    </row>
    <row r="152" spans="1:12" x14ac:dyDescent="0.3">
      <c r="A152" t="s">
        <v>5</v>
      </c>
      <c r="B152">
        <v>189040</v>
      </c>
      <c r="C152" t="s">
        <v>12</v>
      </c>
      <c r="D152">
        <v>119400351</v>
      </c>
      <c r="E152" s="6">
        <v>42221</v>
      </c>
      <c r="F152">
        <v>200</v>
      </c>
      <c r="G152">
        <v>0</v>
      </c>
      <c r="H152" s="8">
        <v>1</v>
      </c>
      <c r="I152" s="23" t="str">
        <f t="shared" si="4"/>
        <v/>
      </c>
      <c r="J152" s="22" t="str">
        <f>VLOOKUP($C152,'Tab 3'!$C$2:$E$10,2)</f>
        <v>Tablet</v>
      </c>
      <c r="K152" s="22" t="str">
        <f>VLOOKUP(C152,'Tab 3'!$C$2:$E$10,3)</f>
        <v>Blue</v>
      </c>
      <c r="L152" t="str">
        <f t="shared" si="5"/>
        <v>Wednesday</v>
      </c>
    </row>
    <row r="153" spans="1:12" x14ac:dyDescent="0.3">
      <c r="A153" t="s">
        <v>5</v>
      </c>
      <c r="B153">
        <v>189041</v>
      </c>
      <c r="C153" t="s">
        <v>18</v>
      </c>
      <c r="D153">
        <v>119400377</v>
      </c>
      <c r="E153" s="6">
        <v>42221</v>
      </c>
      <c r="F153" s="7">
        <v>39901</v>
      </c>
      <c r="G153">
        <v>717</v>
      </c>
      <c r="H153" s="8">
        <v>199.50500000000002</v>
      </c>
      <c r="I153" s="23">
        <f t="shared" si="4"/>
        <v>0.27824965132496515</v>
      </c>
      <c r="J153" s="22" t="str">
        <f>VLOOKUP($C153,'Tab 3'!$C$2:$E$10,2)</f>
        <v>Tablet</v>
      </c>
      <c r="K153" s="22" t="str">
        <f>VLOOKUP(C153,'Tab 3'!$C$2:$E$10,3)</f>
        <v>Blue</v>
      </c>
      <c r="L153" t="str">
        <f t="shared" si="5"/>
        <v>Wednesday</v>
      </c>
    </row>
    <row r="154" spans="1:12" x14ac:dyDescent="0.3">
      <c r="A154" t="s">
        <v>5</v>
      </c>
      <c r="B154">
        <v>189041</v>
      </c>
      <c r="C154" t="s">
        <v>20</v>
      </c>
      <c r="D154" t="s">
        <v>8</v>
      </c>
      <c r="E154" s="6">
        <v>42221</v>
      </c>
      <c r="F154" s="7">
        <v>71265</v>
      </c>
      <c r="G154">
        <v>787</v>
      </c>
      <c r="H154" s="8">
        <v>356.32499999999999</v>
      </c>
      <c r="I154" s="23">
        <f t="shared" si="4"/>
        <v>0.45276365946632779</v>
      </c>
      <c r="J154" s="22" t="str">
        <f>VLOOKUP($C154,'Tab 3'!$C$2:$E$10,2)</f>
        <v>Tablet</v>
      </c>
      <c r="K154" s="22" t="str">
        <f>VLOOKUP(C154,'Tab 3'!$C$2:$E$10,3)</f>
        <v>Blue</v>
      </c>
      <c r="L154" t="str">
        <f t="shared" si="5"/>
        <v>Wednesday</v>
      </c>
    </row>
    <row r="155" spans="1:12" x14ac:dyDescent="0.3">
      <c r="A155" t="s">
        <v>5</v>
      </c>
      <c r="B155">
        <v>189038</v>
      </c>
      <c r="C155" t="s">
        <v>16</v>
      </c>
      <c r="D155">
        <v>119400349</v>
      </c>
      <c r="E155" s="6">
        <v>42222</v>
      </c>
      <c r="F155">
        <v>320</v>
      </c>
      <c r="G155">
        <v>0</v>
      </c>
      <c r="H155" s="8">
        <v>1.6</v>
      </c>
      <c r="I155" s="23" t="str">
        <f t="shared" si="4"/>
        <v/>
      </c>
      <c r="J155" s="22" t="str">
        <f>VLOOKUP($C155,'Tab 3'!$C$2:$E$10,2)</f>
        <v>Mobile</v>
      </c>
      <c r="K155" s="22" t="str">
        <f>VLOOKUP(C155,'Tab 3'!$C$2:$E$10,3)</f>
        <v>red</v>
      </c>
      <c r="L155" t="str">
        <f t="shared" si="5"/>
        <v>Thursday</v>
      </c>
    </row>
    <row r="156" spans="1:12" x14ac:dyDescent="0.3">
      <c r="A156" t="s">
        <v>5</v>
      </c>
      <c r="B156">
        <v>189039</v>
      </c>
      <c r="C156" t="s">
        <v>14</v>
      </c>
      <c r="D156">
        <v>119400350</v>
      </c>
      <c r="E156" s="6">
        <v>42222</v>
      </c>
      <c r="F156" s="7">
        <v>11296</v>
      </c>
      <c r="G156">
        <v>115</v>
      </c>
      <c r="H156" s="8">
        <v>56.48</v>
      </c>
      <c r="I156" s="23">
        <f t="shared" si="4"/>
        <v>0.49113043478260865</v>
      </c>
      <c r="J156" s="22" t="str">
        <f>VLOOKUP($C156,'Tab 3'!$C$2:$E$10,2)</f>
        <v>Mobile</v>
      </c>
      <c r="K156" s="22" t="str">
        <f>VLOOKUP(C156,'Tab 3'!$C$2:$E$10,3)</f>
        <v>red</v>
      </c>
      <c r="L156" t="str">
        <f t="shared" si="5"/>
        <v>Thursday</v>
      </c>
    </row>
    <row r="157" spans="1:12" x14ac:dyDescent="0.3">
      <c r="A157" t="s">
        <v>5</v>
      </c>
      <c r="B157">
        <v>189040</v>
      </c>
      <c r="C157" t="s">
        <v>12</v>
      </c>
      <c r="D157">
        <v>119400351</v>
      </c>
      <c r="E157" s="6">
        <v>42222</v>
      </c>
      <c r="F157">
        <v>375</v>
      </c>
      <c r="G157">
        <v>1</v>
      </c>
      <c r="H157" s="8">
        <v>1.875</v>
      </c>
      <c r="I157" s="23">
        <f t="shared" si="4"/>
        <v>1.875</v>
      </c>
      <c r="J157" s="22" t="str">
        <f>VLOOKUP($C157,'Tab 3'!$C$2:$E$10,2)</f>
        <v>Tablet</v>
      </c>
      <c r="K157" s="22" t="str">
        <f>VLOOKUP(C157,'Tab 3'!$C$2:$E$10,3)</f>
        <v>Blue</v>
      </c>
      <c r="L157" t="str">
        <f t="shared" si="5"/>
        <v>Thursday</v>
      </c>
    </row>
    <row r="158" spans="1:12" x14ac:dyDescent="0.3">
      <c r="A158" t="s">
        <v>5</v>
      </c>
      <c r="B158">
        <v>189041</v>
      </c>
      <c r="C158" t="s">
        <v>18</v>
      </c>
      <c r="D158">
        <v>119400377</v>
      </c>
      <c r="E158" s="6">
        <v>42222</v>
      </c>
      <c r="F158" s="7">
        <v>39849</v>
      </c>
      <c r="G158">
        <v>339</v>
      </c>
      <c r="H158" s="8">
        <v>199.24499999999998</v>
      </c>
      <c r="I158" s="23">
        <f t="shared" si="4"/>
        <v>0.58774336283185835</v>
      </c>
      <c r="J158" s="22" t="str">
        <f>VLOOKUP($C158,'Tab 3'!$C$2:$E$10,2)</f>
        <v>Tablet</v>
      </c>
      <c r="K158" s="22" t="str">
        <f>VLOOKUP(C158,'Tab 3'!$C$2:$E$10,3)</f>
        <v>Blue</v>
      </c>
      <c r="L158" t="str">
        <f t="shared" si="5"/>
        <v>Thursday</v>
      </c>
    </row>
    <row r="159" spans="1:12" x14ac:dyDescent="0.3">
      <c r="A159" t="s">
        <v>5</v>
      </c>
      <c r="B159">
        <v>189038</v>
      </c>
      <c r="C159" t="s">
        <v>16</v>
      </c>
      <c r="D159">
        <v>119400349</v>
      </c>
      <c r="E159" s="6">
        <v>42223</v>
      </c>
      <c r="F159">
        <v>211</v>
      </c>
      <c r="G159">
        <v>0</v>
      </c>
      <c r="H159" s="8">
        <v>1.0549999999999999</v>
      </c>
      <c r="I159" s="23" t="str">
        <f t="shared" si="4"/>
        <v/>
      </c>
      <c r="J159" s="22" t="str">
        <f>VLOOKUP($C159,'Tab 3'!$C$2:$E$10,2)</f>
        <v>Mobile</v>
      </c>
      <c r="K159" s="22" t="str">
        <f>VLOOKUP(C159,'Tab 3'!$C$2:$E$10,3)</f>
        <v>red</v>
      </c>
      <c r="L159" t="str">
        <f t="shared" si="5"/>
        <v>Friday</v>
      </c>
    </row>
    <row r="160" spans="1:12" x14ac:dyDescent="0.3">
      <c r="A160" t="s">
        <v>5</v>
      </c>
      <c r="B160">
        <v>189039</v>
      </c>
      <c r="C160" t="s">
        <v>14</v>
      </c>
      <c r="D160">
        <v>119400350</v>
      </c>
      <c r="E160" s="6">
        <v>42223</v>
      </c>
      <c r="F160" s="7">
        <v>11620</v>
      </c>
      <c r="G160">
        <v>148</v>
      </c>
      <c r="H160" s="8">
        <v>58.099999999999994</v>
      </c>
      <c r="I160" s="23">
        <f t="shared" si="4"/>
        <v>0.39256756756756755</v>
      </c>
      <c r="J160" s="22" t="str">
        <f>VLOOKUP($C160,'Tab 3'!$C$2:$E$10,2)</f>
        <v>Mobile</v>
      </c>
      <c r="K160" s="22" t="str">
        <f>VLOOKUP(C160,'Tab 3'!$C$2:$E$10,3)</f>
        <v>red</v>
      </c>
      <c r="L160" t="str">
        <f t="shared" si="5"/>
        <v>Friday</v>
      </c>
    </row>
    <row r="161" spans="1:12" x14ac:dyDescent="0.3">
      <c r="A161" t="s">
        <v>5</v>
      </c>
      <c r="B161">
        <v>189040</v>
      </c>
      <c r="C161" t="s">
        <v>12</v>
      </c>
      <c r="D161">
        <v>119400351</v>
      </c>
      <c r="E161" s="6">
        <v>42223</v>
      </c>
      <c r="F161">
        <v>182</v>
      </c>
      <c r="G161">
        <v>0</v>
      </c>
      <c r="H161" s="8">
        <v>0.90999999999999992</v>
      </c>
      <c r="I161" s="23" t="str">
        <f t="shared" si="4"/>
        <v/>
      </c>
      <c r="J161" s="22" t="str">
        <f>VLOOKUP($C161,'Tab 3'!$C$2:$E$10,2)</f>
        <v>Tablet</v>
      </c>
      <c r="K161" s="22" t="str">
        <f>VLOOKUP(C161,'Tab 3'!$C$2:$E$10,3)</f>
        <v>Blue</v>
      </c>
      <c r="L161" t="str">
        <f t="shared" si="5"/>
        <v>Friday</v>
      </c>
    </row>
    <row r="162" spans="1:12" x14ac:dyDescent="0.3">
      <c r="A162" t="s">
        <v>5</v>
      </c>
      <c r="B162">
        <v>189041</v>
      </c>
      <c r="C162" t="s">
        <v>18</v>
      </c>
      <c r="D162">
        <v>119400377</v>
      </c>
      <c r="E162" s="6">
        <v>42223</v>
      </c>
      <c r="F162" s="7">
        <v>39884</v>
      </c>
      <c r="G162">
        <v>497</v>
      </c>
      <c r="H162" s="8">
        <v>199.42000000000002</v>
      </c>
      <c r="I162" s="23">
        <f t="shared" si="4"/>
        <v>0.40124748490945678</v>
      </c>
      <c r="J162" s="22" t="str">
        <f>VLOOKUP($C162,'Tab 3'!$C$2:$E$10,2)</f>
        <v>Tablet</v>
      </c>
      <c r="K162" s="22" t="str">
        <f>VLOOKUP(C162,'Tab 3'!$C$2:$E$10,3)</f>
        <v>Blue</v>
      </c>
      <c r="L162" t="str">
        <f t="shared" si="5"/>
        <v>Friday</v>
      </c>
    </row>
    <row r="163" spans="1:12" x14ac:dyDescent="0.3">
      <c r="A163" t="s">
        <v>5</v>
      </c>
      <c r="B163">
        <v>189038</v>
      </c>
      <c r="C163" t="s">
        <v>16</v>
      </c>
      <c r="D163">
        <v>119400349</v>
      </c>
      <c r="E163" s="6">
        <v>42224</v>
      </c>
      <c r="F163">
        <v>161</v>
      </c>
      <c r="G163">
        <v>0</v>
      </c>
      <c r="H163" s="8">
        <v>0.80500000000000005</v>
      </c>
      <c r="I163" s="23" t="str">
        <f t="shared" si="4"/>
        <v/>
      </c>
      <c r="J163" s="22" t="str">
        <f>VLOOKUP($C163,'Tab 3'!$C$2:$E$10,2)</f>
        <v>Mobile</v>
      </c>
      <c r="K163" s="22" t="str">
        <f>VLOOKUP(C163,'Tab 3'!$C$2:$E$10,3)</f>
        <v>red</v>
      </c>
      <c r="L163" t="str">
        <f t="shared" si="5"/>
        <v>Saturday</v>
      </c>
    </row>
    <row r="164" spans="1:12" x14ac:dyDescent="0.3">
      <c r="A164" t="s">
        <v>5</v>
      </c>
      <c r="B164">
        <v>189039</v>
      </c>
      <c r="C164" t="s">
        <v>14</v>
      </c>
      <c r="D164">
        <v>119400350</v>
      </c>
      <c r="E164" s="6">
        <v>42224</v>
      </c>
      <c r="F164" s="7">
        <v>11668</v>
      </c>
      <c r="G164">
        <v>146</v>
      </c>
      <c r="H164" s="8">
        <v>58.339999999999996</v>
      </c>
      <c r="I164" s="23">
        <f t="shared" si="4"/>
        <v>0.39958904109589038</v>
      </c>
      <c r="J164" s="22" t="str">
        <f>VLOOKUP($C164,'Tab 3'!$C$2:$E$10,2)</f>
        <v>Mobile</v>
      </c>
      <c r="K164" s="22" t="str">
        <f>VLOOKUP(C164,'Tab 3'!$C$2:$E$10,3)</f>
        <v>red</v>
      </c>
      <c r="L164" t="str">
        <f t="shared" si="5"/>
        <v>Saturday</v>
      </c>
    </row>
    <row r="165" spans="1:12" x14ac:dyDescent="0.3">
      <c r="A165" t="s">
        <v>5</v>
      </c>
      <c r="B165">
        <v>189040</v>
      </c>
      <c r="C165" t="s">
        <v>12</v>
      </c>
      <c r="D165">
        <v>119400351</v>
      </c>
      <c r="E165" s="6">
        <v>42224</v>
      </c>
      <c r="F165">
        <v>173</v>
      </c>
      <c r="G165">
        <v>2</v>
      </c>
      <c r="H165" s="8">
        <v>0.86499999999999999</v>
      </c>
      <c r="I165" s="23">
        <f t="shared" si="4"/>
        <v>0.4325</v>
      </c>
      <c r="J165" s="22" t="str">
        <f>VLOOKUP($C165,'Tab 3'!$C$2:$E$10,2)</f>
        <v>Tablet</v>
      </c>
      <c r="K165" s="22" t="str">
        <f>VLOOKUP(C165,'Tab 3'!$C$2:$E$10,3)</f>
        <v>Blue</v>
      </c>
      <c r="L165" t="str">
        <f t="shared" si="5"/>
        <v>Saturday</v>
      </c>
    </row>
    <row r="166" spans="1:12" x14ac:dyDescent="0.3">
      <c r="A166" t="s">
        <v>5</v>
      </c>
      <c r="B166">
        <v>189041</v>
      </c>
      <c r="C166" t="s">
        <v>18</v>
      </c>
      <c r="D166">
        <v>119400377</v>
      </c>
      <c r="E166" s="6">
        <v>42224</v>
      </c>
      <c r="F166" s="7">
        <v>40020</v>
      </c>
      <c r="G166">
        <v>544</v>
      </c>
      <c r="H166" s="8">
        <v>200.10000000000002</v>
      </c>
      <c r="I166" s="23">
        <f t="shared" si="4"/>
        <v>0.3678308823529412</v>
      </c>
      <c r="J166" s="22" t="str">
        <f>VLOOKUP($C166,'Tab 3'!$C$2:$E$10,2)</f>
        <v>Tablet</v>
      </c>
      <c r="K166" s="22" t="str">
        <f>VLOOKUP(C166,'Tab 3'!$C$2:$E$10,3)</f>
        <v>Blue</v>
      </c>
      <c r="L166" t="str">
        <f t="shared" si="5"/>
        <v>Saturday</v>
      </c>
    </row>
    <row r="167" spans="1:12" x14ac:dyDescent="0.3">
      <c r="A167" t="s">
        <v>5</v>
      </c>
      <c r="B167">
        <v>189038</v>
      </c>
      <c r="C167" t="s">
        <v>16</v>
      </c>
      <c r="D167">
        <v>119400349</v>
      </c>
      <c r="E167" s="6">
        <v>42225</v>
      </c>
      <c r="F167">
        <v>251</v>
      </c>
      <c r="G167">
        <v>2</v>
      </c>
      <c r="H167" s="8">
        <v>1.2549999999999999</v>
      </c>
      <c r="I167" s="23">
        <f t="shared" si="4"/>
        <v>0.62749999999999995</v>
      </c>
      <c r="J167" s="22" t="str">
        <f>VLOOKUP($C167,'Tab 3'!$C$2:$E$10,2)</f>
        <v>Mobile</v>
      </c>
      <c r="K167" s="22" t="str">
        <f>VLOOKUP(C167,'Tab 3'!$C$2:$E$10,3)</f>
        <v>red</v>
      </c>
      <c r="L167" t="str">
        <f t="shared" si="5"/>
        <v>Sunday</v>
      </c>
    </row>
    <row r="168" spans="1:12" x14ac:dyDescent="0.3">
      <c r="A168" t="s">
        <v>5</v>
      </c>
      <c r="B168">
        <v>189039</v>
      </c>
      <c r="C168" t="s">
        <v>14</v>
      </c>
      <c r="D168">
        <v>119400350</v>
      </c>
      <c r="E168" s="6">
        <v>42225</v>
      </c>
      <c r="F168" s="7">
        <v>11600</v>
      </c>
      <c r="G168">
        <v>185</v>
      </c>
      <c r="H168" s="8">
        <v>58</v>
      </c>
      <c r="I168" s="23">
        <f t="shared" si="4"/>
        <v>0.31351351351351353</v>
      </c>
      <c r="J168" s="22" t="str">
        <f>VLOOKUP($C168,'Tab 3'!$C$2:$E$10,2)</f>
        <v>Mobile</v>
      </c>
      <c r="K168" s="22" t="str">
        <f>VLOOKUP(C168,'Tab 3'!$C$2:$E$10,3)</f>
        <v>red</v>
      </c>
      <c r="L168" t="str">
        <f t="shared" si="5"/>
        <v>Sunday</v>
      </c>
    </row>
    <row r="169" spans="1:12" x14ac:dyDescent="0.3">
      <c r="A169" t="s">
        <v>5</v>
      </c>
      <c r="B169">
        <v>189040</v>
      </c>
      <c r="C169" t="s">
        <v>12</v>
      </c>
      <c r="D169">
        <v>119400351</v>
      </c>
      <c r="E169" s="6">
        <v>42225</v>
      </c>
      <c r="F169">
        <v>166</v>
      </c>
      <c r="G169">
        <v>2</v>
      </c>
      <c r="H169" s="8">
        <v>0.83000000000000007</v>
      </c>
      <c r="I169" s="23">
        <f t="shared" si="4"/>
        <v>0.41500000000000004</v>
      </c>
      <c r="J169" s="22" t="str">
        <f>VLOOKUP($C169,'Tab 3'!$C$2:$E$10,2)</f>
        <v>Tablet</v>
      </c>
      <c r="K169" s="22" t="str">
        <f>VLOOKUP(C169,'Tab 3'!$C$2:$E$10,3)</f>
        <v>Blue</v>
      </c>
      <c r="L169" t="str">
        <f t="shared" si="5"/>
        <v>Sunday</v>
      </c>
    </row>
    <row r="170" spans="1:12" x14ac:dyDescent="0.3">
      <c r="A170" t="s">
        <v>5</v>
      </c>
      <c r="B170">
        <v>189041</v>
      </c>
      <c r="C170" t="s">
        <v>18</v>
      </c>
      <c r="D170">
        <v>119400377</v>
      </c>
      <c r="E170" s="6">
        <v>42225</v>
      </c>
      <c r="F170" s="7">
        <v>39976</v>
      </c>
      <c r="G170">
        <v>474</v>
      </c>
      <c r="H170" s="8">
        <v>199.88</v>
      </c>
      <c r="I170" s="23">
        <f t="shared" si="4"/>
        <v>0.42168776371308014</v>
      </c>
      <c r="J170" s="22" t="str">
        <f>VLOOKUP($C170,'Tab 3'!$C$2:$E$10,2)</f>
        <v>Tablet</v>
      </c>
      <c r="K170" s="22" t="str">
        <f>VLOOKUP(C170,'Tab 3'!$C$2:$E$10,3)</f>
        <v>Blue</v>
      </c>
      <c r="L170" t="str">
        <f t="shared" si="5"/>
        <v>Sunday</v>
      </c>
    </row>
    <row r="171" spans="1:12" x14ac:dyDescent="0.3">
      <c r="A171" t="s">
        <v>5</v>
      </c>
      <c r="B171">
        <v>189038</v>
      </c>
      <c r="C171" t="s">
        <v>16</v>
      </c>
      <c r="D171">
        <v>119400349</v>
      </c>
      <c r="E171" s="6">
        <v>42226</v>
      </c>
      <c r="F171">
        <v>540</v>
      </c>
      <c r="G171">
        <v>4</v>
      </c>
      <c r="H171" s="8">
        <v>2.7</v>
      </c>
      <c r="I171" s="23">
        <f t="shared" si="4"/>
        <v>0.67500000000000004</v>
      </c>
      <c r="J171" s="22" t="str">
        <f>VLOOKUP($C171,'Tab 3'!$C$2:$E$10,2)</f>
        <v>Mobile</v>
      </c>
      <c r="K171" s="22" t="str">
        <f>VLOOKUP(C171,'Tab 3'!$C$2:$E$10,3)</f>
        <v>red</v>
      </c>
      <c r="L171" t="str">
        <f t="shared" si="5"/>
        <v>Monday</v>
      </c>
    </row>
    <row r="172" spans="1:12" x14ac:dyDescent="0.3">
      <c r="A172" t="s">
        <v>5</v>
      </c>
      <c r="B172">
        <v>189039</v>
      </c>
      <c r="C172" t="s">
        <v>14</v>
      </c>
      <c r="D172">
        <v>119400350</v>
      </c>
      <c r="E172" s="6">
        <v>42226</v>
      </c>
      <c r="F172" s="7">
        <v>11326</v>
      </c>
      <c r="G172">
        <v>131</v>
      </c>
      <c r="H172" s="8">
        <v>56.63</v>
      </c>
      <c r="I172" s="23">
        <f t="shared" si="4"/>
        <v>0.4322900763358779</v>
      </c>
      <c r="J172" s="22" t="str">
        <f>VLOOKUP($C172,'Tab 3'!$C$2:$E$10,2)</f>
        <v>Mobile</v>
      </c>
      <c r="K172" s="22" t="str">
        <f>VLOOKUP(C172,'Tab 3'!$C$2:$E$10,3)</f>
        <v>red</v>
      </c>
      <c r="L172" t="str">
        <f t="shared" si="5"/>
        <v>Monday</v>
      </c>
    </row>
    <row r="173" spans="1:12" x14ac:dyDescent="0.3">
      <c r="A173" t="s">
        <v>5</v>
      </c>
      <c r="B173">
        <v>189040</v>
      </c>
      <c r="C173" t="s">
        <v>12</v>
      </c>
      <c r="D173">
        <v>119400351</v>
      </c>
      <c r="E173" s="6">
        <v>42226</v>
      </c>
      <c r="F173">
        <v>234</v>
      </c>
      <c r="G173">
        <v>2</v>
      </c>
      <c r="H173" s="8">
        <v>1.1700000000000002</v>
      </c>
      <c r="I173" s="23">
        <f t="shared" si="4"/>
        <v>0.58500000000000008</v>
      </c>
      <c r="J173" s="22" t="str">
        <f>VLOOKUP($C173,'Tab 3'!$C$2:$E$10,2)</f>
        <v>Tablet</v>
      </c>
      <c r="K173" s="22" t="str">
        <f>VLOOKUP(C173,'Tab 3'!$C$2:$E$10,3)</f>
        <v>Blue</v>
      </c>
      <c r="L173" t="str">
        <f t="shared" si="5"/>
        <v>Monday</v>
      </c>
    </row>
    <row r="174" spans="1:12" x14ac:dyDescent="0.3">
      <c r="A174" t="s">
        <v>5</v>
      </c>
      <c r="B174">
        <v>189041</v>
      </c>
      <c r="C174" t="s">
        <v>18</v>
      </c>
      <c r="D174">
        <v>119400377</v>
      </c>
      <c r="E174" s="6">
        <v>42226</v>
      </c>
      <c r="F174" s="7">
        <v>40350</v>
      </c>
      <c r="G174">
        <v>413</v>
      </c>
      <c r="H174" s="8">
        <v>201.75</v>
      </c>
      <c r="I174" s="23">
        <f t="shared" si="4"/>
        <v>0.48849878934624696</v>
      </c>
      <c r="J174" s="22" t="str">
        <f>VLOOKUP($C174,'Tab 3'!$C$2:$E$10,2)</f>
        <v>Tablet</v>
      </c>
      <c r="K174" s="22" t="str">
        <f>VLOOKUP(C174,'Tab 3'!$C$2:$E$10,3)</f>
        <v>Blue</v>
      </c>
      <c r="L174" t="str">
        <f t="shared" si="5"/>
        <v>Monday</v>
      </c>
    </row>
    <row r="175" spans="1:12" x14ac:dyDescent="0.3">
      <c r="A175" t="s">
        <v>5</v>
      </c>
      <c r="B175">
        <v>189038</v>
      </c>
      <c r="C175" t="s">
        <v>16</v>
      </c>
      <c r="D175">
        <v>119400349</v>
      </c>
      <c r="E175" s="6">
        <v>42227</v>
      </c>
      <c r="F175">
        <v>914</v>
      </c>
      <c r="G175">
        <v>9</v>
      </c>
      <c r="H175" s="8">
        <v>4.57</v>
      </c>
      <c r="I175" s="23">
        <f t="shared" si="4"/>
        <v>0.50777777777777777</v>
      </c>
      <c r="J175" s="22" t="str">
        <f>VLOOKUP($C175,'Tab 3'!$C$2:$E$10,2)</f>
        <v>Mobile</v>
      </c>
      <c r="K175" s="22" t="str">
        <f>VLOOKUP(C175,'Tab 3'!$C$2:$E$10,3)</f>
        <v>red</v>
      </c>
      <c r="L175" t="str">
        <f t="shared" si="5"/>
        <v>Tuesday</v>
      </c>
    </row>
    <row r="176" spans="1:12" x14ac:dyDescent="0.3">
      <c r="A176" t="s">
        <v>5</v>
      </c>
      <c r="B176">
        <v>189039</v>
      </c>
      <c r="C176" t="s">
        <v>14</v>
      </c>
      <c r="D176">
        <v>119400350</v>
      </c>
      <c r="E176" s="6">
        <v>42227</v>
      </c>
      <c r="F176" s="7">
        <v>10776</v>
      </c>
      <c r="G176">
        <v>66</v>
      </c>
      <c r="H176" s="8">
        <v>53.879999999999995</v>
      </c>
      <c r="I176" s="23">
        <f t="shared" si="4"/>
        <v>0.81636363636363629</v>
      </c>
      <c r="J176" s="22" t="str">
        <f>VLOOKUP($C176,'Tab 3'!$C$2:$E$10,2)</f>
        <v>Mobile</v>
      </c>
      <c r="K176" s="22" t="str">
        <f>VLOOKUP(C176,'Tab 3'!$C$2:$E$10,3)</f>
        <v>red</v>
      </c>
      <c r="L176" t="str">
        <f t="shared" si="5"/>
        <v>Tuesday</v>
      </c>
    </row>
    <row r="177" spans="1:12" x14ac:dyDescent="0.3">
      <c r="A177" t="s">
        <v>5</v>
      </c>
      <c r="B177">
        <v>189040</v>
      </c>
      <c r="C177" t="s">
        <v>12</v>
      </c>
      <c r="D177">
        <v>119400351</v>
      </c>
      <c r="E177" s="6">
        <v>42227</v>
      </c>
      <c r="F177">
        <v>301</v>
      </c>
      <c r="G177">
        <v>2</v>
      </c>
      <c r="H177" s="8">
        <v>1.5049999999999999</v>
      </c>
      <c r="I177" s="23">
        <f t="shared" si="4"/>
        <v>0.75249999999999995</v>
      </c>
      <c r="J177" s="22" t="str">
        <f>VLOOKUP($C177,'Tab 3'!$C$2:$E$10,2)</f>
        <v>Tablet</v>
      </c>
      <c r="K177" s="22" t="str">
        <f>VLOOKUP(C177,'Tab 3'!$C$2:$E$10,3)</f>
        <v>Blue</v>
      </c>
      <c r="L177" t="str">
        <f t="shared" si="5"/>
        <v>Tuesday</v>
      </c>
    </row>
    <row r="178" spans="1:12" x14ac:dyDescent="0.3">
      <c r="A178" t="s">
        <v>5</v>
      </c>
      <c r="B178">
        <v>189041</v>
      </c>
      <c r="C178" t="s">
        <v>18</v>
      </c>
      <c r="D178">
        <v>119400377</v>
      </c>
      <c r="E178" s="6">
        <v>42227</v>
      </c>
      <c r="F178" s="7">
        <v>67793</v>
      </c>
      <c r="G178">
        <v>947</v>
      </c>
      <c r="H178" s="8">
        <v>338.96500000000003</v>
      </c>
      <c r="I178" s="23">
        <f t="shared" si="4"/>
        <v>0.35793558606124609</v>
      </c>
      <c r="J178" s="22" t="str">
        <f>VLOOKUP($C178,'Tab 3'!$C$2:$E$10,2)</f>
        <v>Tablet</v>
      </c>
      <c r="K178" s="22" t="str">
        <f>VLOOKUP(C178,'Tab 3'!$C$2:$E$10,3)</f>
        <v>Blue</v>
      </c>
      <c r="L178" t="str">
        <f t="shared" si="5"/>
        <v>Tuesday</v>
      </c>
    </row>
    <row r="179" spans="1:12" x14ac:dyDescent="0.3">
      <c r="A179" t="s">
        <v>5</v>
      </c>
      <c r="B179">
        <v>189038</v>
      </c>
      <c r="C179" t="s">
        <v>16</v>
      </c>
      <c r="D179">
        <v>119400349</v>
      </c>
      <c r="E179" s="6">
        <v>42228</v>
      </c>
      <c r="F179" s="7">
        <v>1038</v>
      </c>
      <c r="G179">
        <v>10</v>
      </c>
      <c r="H179" s="8">
        <v>5.19</v>
      </c>
      <c r="I179" s="23">
        <f t="shared" si="4"/>
        <v>0.51900000000000002</v>
      </c>
      <c r="J179" s="22" t="str">
        <f>VLOOKUP($C179,'Tab 3'!$C$2:$E$10,2)</f>
        <v>Mobile</v>
      </c>
      <c r="K179" s="22" t="str">
        <f>VLOOKUP(C179,'Tab 3'!$C$2:$E$10,3)</f>
        <v>red</v>
      </c>
      <c r="L179" t="str">
        <f t="shared" si="5"/>
        <v>Wednesday</v>
      </c>
    </row>
    <row r="180" spans="1:12" x14ac:dyDescent="0.3">
      <c r="A180" t="s">
        <v>5</v>
      </c>
      <c r="B180">
        <v>189039</v>
      </c>
      <c r="C180" t="s">
        <v>14</v>
      </c>
      <c r="D180">
        <v>119400350</v>
      </c>
      <c r="E180" s="6">
        <v>42228</v>
      </c>
      <c r="F180" s="7">
        <v>10570</v>
      </c>
      <c r="G180">
        <v>104</v>
      </c>
      <c r="H180" s="8">
        <v>52.85</v>
      </c>
      <c r="I180" s="23">
        <f t="shared" si="4"/>
        <v>0.50817307692307689</v>
      </c>
      <c r="J180" s="22" t="str">
        <f>VLOOKUP($C180,'Tab 3'!$C$2:$E$10,2)</f>
        <v>Mobile</v>
      </c>
      <c r="K180" s="22" t="str">
        <f>VLOOKUP(C180,'Tab 3'!$C$2:$E$10,3)</f>
        <v>red</v>
      </c>
      <c r="L180" t="str">
        <f t="shared" si="5"/>
        <v>Wednesday</v>
      </c>
    </row>
    <row r="181" spans="1:12" x14ac:dyDescent="0.3">
      <c r="A181" t="s">
        <v>5</v>
      </c>
      <c r="B181">
        <v>189040</v>
      </c>
      <c r="C181" t="s">
        <v>12</v>
      </c>
      <c r="D181">
        <v>119400351</v>
      </c>
      <c r="E181" s="6">
        <v>42228</v>
      </c>
      <c r="F181">
        <v>405</v>
      </c>
      <c r="G181">
        <v>3</v>
      </c>
      <c r="H181" s="8">
        <v>2.0250000000000004</v>
      </c>
      <c r="I181" s="23">
        <f t="shared" si="4"/>
        <v>0.67500000000000016</v>
      </c>
      <c r="J181" s="22" t="str">
        <f>VLOOKUP($C181,'Tab 3'!$C$2:$E$10,2)</f>
        <v>Tablet</v>
      </c>
      <c r="K181" s="22" t="str">
        <f>VLOOKUP(C181,'Tab 3'!$C$2:$E$10,3)</f>
        <v>Blue</v>
      </c>
      <c r="L181" t="str">
        <f t="shared" si="5"/>
        <v>Wednesday</v>
      </c>
    </row>
    <row r="182" spans="1:12" x14ac:dyDescent="0.3">
      <c r="A182" t="s">
        <v>5</v>
      </c>
      <c r="B182">
        <v>189041</v>
      </c>
      <c r="C182" t="s">
        <v>18</v>
      </c>
      <c r="D182">
        <v>119400377</v>
      </c>
      <c r="E182" s="6">
        <v>42228</v>
      </c>
      <c r="F182" s="7">
        <v>68034</v>
      </c>
      <c r="G182">
        <v>939</v>
      </c>
      <c r="H182" s="8">
        <v>340.17</v>
      </c>
      <c r="I182" s="23">
        <f t="shared" si="4"/>
        <v>0.36226837060702877</v>
      </c>
      <c r="J182" s="22" t="str">
        <f>VLOOKUP($C182,'Tab 3'!$C$2:$E$10,2)</f>
        <v>Tablet</v>
      </c>
      <c r="K182" s="22" t="str">
        <f>VLOOKUP(C182,'Tab 3'!$C$2:$E$10,3)</f>
        <v>Blue</v>
      </c>
      <c r="L182" t="str">
        <f t="shared" si="5"/>
        <v>Wednesday</v>
      </c>
    </row>
    <row r="183" spans="1:12" x14ac:dyDescent="0.3">
      <c r="A183" t="s">
        <v>5</v>
      </c>
      <c r="B183">
        <v>189038</v>
      </c>
      <c r="C183" t="s">
        <v>16</v>
      </c>
      <c r="D183">
        <v>119400349</v>
      </c>
      <c r="E183" s="6">
        <v>42229</v>
      </c>
      <c r="F183">
        <v>714</v>
      </c>
      <c r="G183">
        <v>6</v>
      </c>
      <c r="H183" s="8">
        <v>3.57</v>
      </c>
      <c r="I183" s="23">
        <f t="shared" si="4"/>
        <v>0.59499999999999997</v>
      </c>
      <c r="J183" s="22" t="str">
        <f>VLOOKUP($C183,'Tab 3'!$C$2:$E$10,2)</f>
        <v>Mobile</v>
      </c>
      <c r="K183" s="22" t="str">
        <f>VLOOKUP(C183,'Tab 3'!$C$2:$E$10,3)</f>
        <v>red</v>
      </c>
      <c r="L183" t="str">
        <f t="shared" si="5"/>
        <v>Thursday</v>
      </c>
    </row>
    <row r="184" spans="1:12" x14ac:dyDescent="0.3">
      <c r="A184" t="s">
        <v>5</v>
      </c>
      <c r="B184">
        <v>189039</v>
      </c>
      <c r="C184" t="s">
        <v>14</v>
      </c>
      <c r="D184">
        <v>119400350</v>
      </c>
      <c r="E184" s="6">
        <v>42229</v>
      </c>
      <c r="F184" s="7">
        <v>9715</v>
      </c>
      <c r="G184">
        <v>99</v>
      </c>
      <c r="H184" s="8">
        <v>48.575000000000003</v>
      </c>
      <c r="I184" s="23">
        <f t="shared" si="4"/>
        <v>0.49065656565656568</v>
      </c>
      <c r="J184" s="22" t="str">
        <f>VLOOKUP($C184,'Tab 3'!$C$2:$E$10,2)</f>
        <v>Mobile</v>
      </c>
      <c r="K184" s="22" t="str">
        <f>VLOOKUP(C184,'Tab 3'!$C$2:$E$10,3)</f>
        <v>red</v>
      </c>
      <c r="L184" t="str">
        <f t="shared" si="5"/>
        <v>Thursday</v>
      </c>
    </row>
    <row r="185" spans="1:12" x14ac:dyDescent="0.3">
      <c r="A185" t="s">
        <v>5</v>
      </c>
      <c r="B185">
        <v>189040</v>
      </c>
      <c r="C185" t="s">
        <v>12</v>
      </c>
      <c r="D185">
        <v>119400351</v>
      </c>
      <c r="E185" s="6">
        <v>42229</v>
      </c>
      <c r="F185" s="7">
        <v>1581</v>
      </c>
      <c r="G185">
        <v>20</v>
      </c>
      <c r="H185" s="8">
        <v>7.9049999999999994</v>
      </c>
      <c r="I185" s="23">
        <f t="shared" si="4"/>
        <v>0.39524999999999999</v>
      </c>
      <c r="J185" s="22" t="str">
        <f>VLOOKUP($C185,'Tab 3'!$C$2:$E$10,2)</f>
        <v>Tablet</v>
      </c>
      <c r="K185" s="22" t="str">
        <f>VLOOKUP(C185,'Tab 3'!$C$2:$E$10,3)</f>
        <v>Blue</v>
      </c>
      <c r="L185" t="str">
        <f t="shared" si="5"/>
        <v>Thursday</v>
      </c>
    </row>
    <row r="186" spans="1:12" x14ac:dyDescent="0.3">
      <c r="A186" t="s">
        <v>5</v>
      </c>
      <c r="B186">
        <v>189041</v>
      </c>
      <c r="C186" t="s">
        <v>18</v>
      </c>
      <c r="D186">
        <v>119400377</v>
      </c>
      <c r="E186" s="6">
        <v>42229</v>
      </c>
      <c r="F186" s="7">
        <v>68050</v>
      </c>
      <c r="G186">
        <v>786</v>
      </c>
      <c r="H186" s="8">
        <v>340.25</v>
      </c>
      <c r="I186" s="23">
        <f t="shared" si="4"/>
        <v>0.43288804071246817</v>
      </c>
      <c r="J186" s="22" t="str">
        <f>VLOOKUP($C186,'Tab 3'!$C$2:$E$10,2)</f>
        <v>Tablet</v>
      </c>
      <c r="K186" s="22" t="str">
        <f>VLOOKUP(C186,'Tab 3'!$C$2:$E$10,3)</f>
        <v>Blue</v>
      </c>
      <c r="L186" t="str">
        <f t="shared" si="5"/>
        <v>Thursday</v>
      </c>
    </row>
    <row r="187" spans="1:12" x14ac:dyDescent="0.3">
      <c r="A187" t="s">
        <v>5</v>
      </c>
      <c r="B187">
        <v>189038</v>
      </c>
      <c r="C187" t="s">
        <v>16</v>
      </c>
      <c r="D187">
        <v>119400349</v>
      </c>
      <c r="E187" s="6">
        <v>42230</v>
      </c>
      <c r="F187">
        <v>332</v>
      </c>
      <c r="G187">
        <v>0</v>
      </c>
      <c r="H187" s="8">
        <v>1.6600000000000001</v>
      </c>
      <c r="I187" s="23" t="str">
        <f t="shared" si="4"/>
        <v/>
      </c>
      <c r="J187" s="22" t="str">
        <f>VLOOKUP($C187,'Tab 3'!$C$2:$E$10,2)</f>
        <v>Mobile</v>
      </c>
      <c r="K187" s="22" t="str">
        <f>VLOOKUP(C187,'Tab 3'!$C$2:$E$10,3)</f>
        <v>red</v>
      </c>
      <c r="L187" t="str">
        <f t="shared" si="5"/>
        <v>Friday</v>
      </c>
    </row>
    <row r="188" spans="1:12" x14ac:dyDescent="0.3">
      <c r="A188" t="s">
        <v>5</v>
      </c>
      <c r="B188">
        <v>189039</v>
      </c>
      <c r="C188" t="s">
        <v>14</v>
      </c>
      <c r="D188">
        <v>119400350</v>
      </c>
      <c r="E188" s="6">
        <v>42230</v>
      </c>
      <c r="F188" s="7">
        <v>10234</v>
      </c>
      <c r="G188">
        <v>105</v>
      </c>
      <c r="H188" s="8">
        <v>51.17</v>
      </c>
      <c r="I188" s="23">
        <f t="shared" si="4"/>
        <v>0.48733333333333334</v>
      </c>
      <c r="J188" s="22" t="str">
        <f>VLOOKUP($C188,'Tab 3'!$C$2:$E$10,2)</f>
        <v>Mobile</v>
      </c>
      <c r="K188" s="22" t="str">
        <f>VLOOKUP(C188,'Tab 3'!$C$2:$E$10,3)</f>
        <v>red</v>
      </c>
      <c r="L188" t="str">
        <f t="shared" si="5"/>
        <v>Friday</v>
      </c>
    </row>
    <row r="189" spans="1:12" x14ac:dyDescent="0.3">
      <c r="A189" t="s">
        <v>5</v>
      </c>
      <c r="B189">
        <v>189040</v>
      </c>
      <c r="C189" t="s">
        <v>12</v>
      </c>
      <c r="D189">
        <v>119400351</v>
      </c>
      <c r="E189" s="6">
        <v>42230</v>
      </c>
      <c r="F189" s="7">
        <v>1436</v>
      </c>
      <c r="G189">
        <v>16</v>
      </c>
      <c r="H189" s="8">
        <v>7.18</v>
      </c>
      <c r="I189" s="23">
        <f t="shared" si="4"/>
        <v>0.44874999999999998</v>
      </c>
      <c r="J189" s="22" t="str">
        <f>VLOOKUP($C189,'Tab 3'!$C$2:$E$10,2)</f>
        <v>Tablet</v>
      </c>
      <c r="K189" s="22" t="str">
        <f>VLOOKUP(C189,'Tab 3'!$C$2:$E$10,3)</f>
        <v>Blue</v>
      </c>
      <c r="L189" t="str">
        <f t="shared" si="5"/>
        <v>Friday</v>
      </c>
    </row>
    <row r="190" spans="1:12" x14ac:dyDescent="0.3">
      <c r="A190" t="s">
        <v>5</v>
      </c>
      <c r="B190">
        <v>189041</v>
      </c>
      <c r="C190" t="s">
        <v>18</v>
      </c>
      <c r="D190">
        <v>119400377</v>
      </c>
      <c r="E190" s="6">
        <v>42230</v>
      </c>
      <c r="F190" s="7">
        <v>67998</v>
      </c>
      <c r="G190">
        <v>738</v>
      </c>
      <c r="H190" s="8">
        <v>339.99</v>
      </c>
      <c r="I190" s="23">
        <f t="shared" si="4"/>
        <v>0.46069105691056911</v>
      </c>
      <c r="J190" s="22" t="str">
        <f>VLOOKUP($C190,'Tab 3'!$C$2:$E$10,2)</f>
        <v>Tablet</v>
      </c>
      <c r="K190" s="22" t="str">
        <f>VLOOKUP(C190,'Tab 3'!$C$2:$E$10,3)</f>
        <v>Blue</v>
      </c>
      <c r="L190" t="str">
        <f t="shared" si="5"/>
        <v>Friday</v>
      </c>
    </row>
    <row r="191" spans="1:12" x14ac:dyDescent="0.3">
      <c r="A191" t="s">
        <v>5</v>
      </c>
      <c r="B191">
        <v>189038</v>
      </c>
      <c r="C191" t="s">
        <v>16</v>
      </c>
      <c r="D191">
        <v>119400349</v>
      </c>
      <c r="E191" s="6">
        <v>42231</v>
      </c>
      <c r="F191">
        <v>239</v>
      </c>
      <c r="G191">
        <v>2</v>
      </c>
      <c r="H191" s="8">
        <v>1.1949999999999998</v>
      </c>
      <c r="I191" s="23">
        <f t="shared" si="4"/>
        <v>0.59749999999999992</v>
      </c>
      <c r="J191" s="22" t="str">
        <f>VLOOKUP($C191,'Tab 3'!$C$2:$E$10,2)</f>
        <v>Mobile</v>
      </c>
      <c r="K191" s="22" t="str">
        <f>VLOOKUP(C191,'Tab 3'!$C$2:$E$10,3)</f>
        <v>red</v>
      </c>
      <c r="L191" t="str">
        <f t="shared" si="5"/>
        <v>Saturday</v>
      </c>
    </row>
    <row r="192" spans="1:12" x14ac:dyDescent="0.3">
      <c r="A192" t="s">
        <v>5</v>
      </c>
      <c r="B192">
        <v>189039</v>
      </c>
      <c r="C192" t="s">
        <v>14</v>
      </c>
      <c r="D192">
        <v>119400350</v>
      </c>
      <c r="E192" s="6">
        <v>42231</v>
      </c>
      <c r="F192" s="7">
        <v>10481</v>
      </c>
      <c r="G192">
        <v>182</v>
      </c>
      <c r="H192" s="8">
        <v>52.405000000000001</v>
      </c>
      <c r="I192" s="23">
        <f t="shared" si="4"/>
        <v>0.28793956043956043</v>
      </c>
      <c r="J192" s="22" t="str">
        <f>VLOOKUP($C192,'Tab 3'!$C$2:$E$10,2)</f>
        <v>Mobile</v>
      </c>
      <c r="K192" s="22" t="str">
        <f>VLOOKUP(C192,'Tab 3'!$C$2:$E$10,3)</f>
        <v>red</v>
      </c>
      <c r="L192" t="str">
        <f t="shared" si="5"/>
        <v>Saturday</v>
      </c>
    </row>
    <row r="193" spans="1:12" x14ac:dyDescent="0.3">
      <c r="A193" t="s">
        <v>5</v>
      </c>
      <c r="B193">
        <v>189040</v>
      </c>
      <c r="C193" t="s">
        <v>12</v>
      </c>
      <c r="D193">
        <v>119400351</v>
      </c>
      <c r="E193" s="6">
        <v>42231</v>
      </c>
      <c r="F193" s="7">
        <v>1287</v>
      </c>
      <c r="G193">
        <v>19</v>
      </c>
      <c r="H193" s="8">
        <v>6.4349999999999996</v>
      </c>
      <c r="I193" s="23">
        <f t="shared" si="4"/>
        <v>0.33868421052631575</v>
      </c>
      <c r="J193" s="22" t="str">
        <f>VLOOKUP($C193,'Tab 3'!$C$2:$E$10,2)</f>
        <v>Tablet</v>
      </c>
      <c r="K193" s="22" t="str">
        <f>VLOOKUP(C193,'Tab 3'!$C$2:$E$10,3)</f>
        <v>Blue</v>
      </c>
      <c r="L193" t="str">
        <f t="shared" si="5"/>
        <v>Saturday</v>
      </c>
    </row>
    <row r="194" spans="1:12" x14ac:dyDescent="0.3">
      <c r="A194" t="s">
        <v>5</v>
      </c>
      <c r="B194">
        <v>189041</v>
      </c>
      <c r="C194" t="s">
        <v>18</v>
      </c>
      <c r="D194">
        <v>119400377</v>
      </c>
      <c r="E194" s="6">
        <v>42231</v>
      </c>
      <c r="F194" s="7">
        <v>68104</v>
      </c>
      <c r="G194">
        <v>817</v>
      </c>
      <c r="H194" s="8">
        <v>340.52</v>
      </c>
      <c r="I194" s="23">
        <f t="shared" si="4"/>
        <v>0.41679314565483472</v>
      </c>
      <c r="J194" s="22" t="str">
        <f>VLOOKUP($C194,'Tab 3'!$C$2:$E$10,2)</f>
        <v>Tablet</v>
      </c>
      <c r="K194" s="22" t="str">
        <f>VLOOKUP(C194,'Tab 3'!$C$2:$E$10,3)</f>
        <v>Blue</v>
      </c>
      <c r="L194" t="str">
        <f t="shared" si="5"/>
        <v>Saturday</v>
      </c>
    </row>
    <row r="195" spans="1:12" x14ac:dyDescent="0.3">
      <c r="A195" t="s">
        <v>5</v>
      </c>
      <c r="B195">
        <v>189038</v>
      </c>
      <c r="C195" t="s">
        <v>16</v>
      </c>
      <c r="D195">
        <v>119400349</v>
      </c>
      <c r="E195" s="6">
        <v>42232</v>
      </c>
      <c r="F195">
        <v>506</v>
      </c>
      <c r="G195">
        <v>3</v>
      </c>
      <c r="H195" s="8">
        <v>2.5300000000000002</v>
      </c>
      <c r="I195" s="23">
        <f t="shared" ref="I195:I258" si="6">IFERROR($H195/$G195,"")</f>
        <v>0.84333333333333338</v>
      </c>
      <c r="J195" s="22" t="str">
        <f>VLOOKUP($C195,'Tab 3'!$C$2:$E$10,2)</f>
        <v>Mobile</v>
      </c>
      <c r="K195" s="22" t="str">
        <f>VLOOKUP(C195,'Tab 3'!$C$2:$E$10,3)</f>
        <v>red</v>
      </c>
      <c r="L195" t="str">
        <f t="shared" ref="L195:L258" si="7">TEXT(E195,"dddd")</f>
        <v>Sunday</v>
      </c>
    </row>
    <row r="196" spans="1:12" x14ac:dyDescent="0.3">
      <c r="A196" t="s">
        <v>5</v>
      </c>
      <c r="B196">
        <v>189039</v>
      </c>
      <c r="C196" t="s">
        <v>14</v>
      </c>
      <c r="D196">
        <v>119400350</v>
      </c>
      <c r="E196" s="6">
        <v>42232</v>
      </c>
      <c r="F196" s="7">
        <v>9608</v>
      </c>
      <c r="G196">
        <v>96</v>
      </c>
      <c r="H196" s="8">
        <v>48.040000000000006</v>
      </c>
      <c r="I196" s="23">
        <f t="shared" si="6"/>
        <v>0.50041666666666673</v>
      </c>
      <c r="J196" s="22" t="str">
        <f>VLOOKUP($C196,'Tab 3'!$C$2:$E$10,2)</f>
        <v>Mobile</v>
      </c>
      <c r="K196" s="22" t="str">
        <f>VLOOKUP(C196,'Tab 3'!$C$2:$E$10,3)</f>
        <v>red</v>
      </c>
      <c r="L196" t="str">
        <f t="shared" si="7"/>
        <v>Sunday</v>
      </c>
    </row>
    <row r="197" spans="1:12" x14ac:dyDescent="0.3">
      <c r="A197" t="s">
        <v>5</v>
      </c>
      <c r="B197">
        <v>189040</v>
      </c>
      <c r="C197" t="s">
        <v>12</v>
      </c>
      <c r="D197">
        <v>119400351</v>
      </c>
      <c r="E197" s="6">
        <v>42232</v>
      </c>
      <c r="F197" s="7">
        <v>1885</v>
      </c>
      <c r="G197">
        <v>20</v>
      </c>
      <c r="H197" s="8">
        <v>9.4250000000000007</v>
      </c>
      <c r="I197" s="23">
        <f t="shared" si="6"/>
        <v>0.47125000000000006</v>
      </c>
      <c r="J197" s="22" t="str">
        <f>VLOOKUP($C197,'Tab 3'!$C$2:$E$10,2)</f>
        <v>Tablet</v>
      </c>
      <c r="K197" s="22" t="str">
        <f>VLOOKUP(C197,'Tab 3'!$C$2:$E$10,3)</f>
        <v>Blue</v>
      </c>
      <c r="L197" t="str">
        <f t="shared" si="7"/>
        <v>Sunday</v>
      </c>
    </row>
    <row r="198" spans="1:12" x14ac:dyDescent="0.3">
      <c r="A198" t="s">
        <v>5</v>
      </c>
      <c r="B198">
        <v>189041</v>
      </c>
      <c r="C198" t="s">
        <v>18</v>
      </c>
      <c r="D198">
        <v>119400377</v>
      </c>
      <c r="E198" s="6">
        <v>42232</v>
      </c>
      <c r="F198" s="7">
        <v>68000</v>
      </c>
      <c r="G198">
        <v>722</v>
      </c>
      <c r="H198" s="8">
        <v>340</v>
      </c>
      <c r="I198" s="23">
        <f t="shared" si="6"/>
        <v>0.47091412742382271</v>
      </c>
      <c r="J198" s="22" t="str">
        <f>VLOOKUP($C198,'Tab 3'!$C$2:$E$10,2)</f>
        <v>Tablet</v>
      </c>
      <c r="K198" s="22" t="str">
        <f>VLOOKUP(C198,'Tab 3'!$C$2:$E$10,3)</f>
        <v>Blue</v>
      </c>
      <c r="L198" t="str">
        <f t="shared" si="7"/>
        <v>Sunday</v>
      </c>
    </row>
    <row r="199" spans="1:12" x14ac:dyDescent="0.3">
      <c r="A199" t="s">
        <v>5</v>
      </c>
      <c r="B199">
        <v>189038</v>
      </c>
      <c r="C199" t="s">
        <v>16</v>
      </c>
      <c r="D199">
        <v>119400349</v>
      </c>
      <c r="E199" s="6">
        <v>42233</v>
      </c>
      <c r="F199">
        <v>434</v>
      </c>
      <c r="G199">
        <v>1</v>
      </c>
      <c r="H199" s="8">
        <v>2.17</v>
      </c>
      <c r="I199" s="23">
        <f t="shared" si="6"/>
        <v>2.17</v>
      </c>
      <c r="J199" s="22" t="str">
        <f>VLOOKUP($C199,'Tab 3'!$C$2:$E$10,2)</f>
        <v>Mobile</v>
      </c>
      <c r="K199" s="22" t="str">
        <f>VLOOKUP(C199,'Tab 3'!$C$2:$E$10,3)</f>
        <v>red</v>
      </c>
      <c r="L199" t="str">
        <f t="shared" si="7"/>
        <v>Monday</v>
      </c>
    </row>
    <row r="200" spans="1:12" x14ac:dyDescent="0.3">
      <c r="A200" t="s">
        <v>5</v>
      </c>
      <c r="B200">
        <v>189039</v>
      </c>
      <c r="C200" t="s">
        <v>14</v>
      </c>
      <c r="D200">
        <v>119400350</v>
      </c>
      <c r="E200" s="6">
        <v>42233</v>
      </c>
      <c r="F200" s="7">
        <v>10006</v>
      </c>
      <c r="G200">
        <v>108</v>
      </c>
      <c r="H200" s="8">
        <v>50.03</v>
      </c>
      <c r="I200" s="23">
        <f t="shared" si="6"/>
        <v>0.46324074074074073</v>
      </c>
      <c r="J200" s="22" t="str">
        <f>VLOOKUP($C200,'Tab 3'!$C$2:$E$10,2)</f>
        <v>Mobile</v>
      </c>
      <c r="K200" s="22" t="str">
        <f>VLOOKUP(C200,'Tab 3'!$C$2:$E$10,3)</f>
        <v>red</v>
      </c>
      <c r="L200" t="str">
        <f t="shared" si="7"/>
        <v>Monday</v>
      </c>
    </row>
    <row r="201" spans="1:12" x14ac:dyDescent="0.3">
      <c r="A201" t="s">
        <v>5</v>
      </c>
      <c r="B201">
        <v>189040</v>
      </c>
      <c r="C201" t="s">
        <v>12</v>
      </c>
      <c r="D201">
        <v>119400351</v>
      </c>
      <c r="E201" s="6">
        <v>42233</v>
      </c>
      <c r="F201" s="7">
        <v>1536</v>
      </c>
      <c r="G201">
        <v>17</v>
      </c>
      <c r="H201" s="8">
        <v>7.68</v>
      </c>
      <c r="I201" s="23">
        <f t="shared" si="6"/>
        <v>0.4517647058823529</v>
      </c>
      <c r="J201" s="22" t="str">
        <f>VLOOKUP($C201,'Tab 3'!$C$2:$E$10,2)</f>
        <v>Tablet</v>
      </c>
      <c r="K201" s="22" t="str">
        <f>VLOOKUP(C201,'Tab 3'!$C$2:$E$10,3)</f>
        <v>Blue</v>
      </c>
      <c r="L201" t="str">
        <f t="shared" si="7"/>
        <v>Monday</v>
      </c>
    </row>
    <row r="202" spans="1:12" x14ac:dyDescent="0.3">
      <c r="A202" t="s">
        <v>5</v>
      </c>
      <c r="B202">
        <v>189041</v>
      </c>
      <c r="C202" t="s">
        <v>18</v>
      </c>
      <c r="D202">
        <v>119400377</v>
      </c>
      <c r="E202" s="6">
        <v>42233</v>
      </c>
      <c r="F202" s="7">
        <v>67990</v>
      </c>
      <c r="G202">
        <v>740</v>
      </c>
      <c r="H202" s="8">
        <v>339.95</v>
      </c>
      <c r="I202" s="23">
        <f t="shared" si="6"/>
        <v>0.45939189189189189</v>
      </c>
      <c r="J202" s="22" t="str">
        <f>VLOOKUP($C202,'Tab 3'!$C$2:$E$10,2)</f>
        <v>Tablet</v>
      </c>
      <c r="K202" s="22" t="str">
        <f>VLOOKUP(C202,'Tab 3'!$C$2:$E$10,3)</f>
        <v>Blue</v>
      </c>
      <c r="L202" t="str">
        <f t="shared" si="7"/>
        <v>Monday</v>
      </c>
    </row>
    <row r="203" spans="1:12" x14ac:dyDescent="0.3">
      <c r="A203" t="s">
        <v>5</v>
      </c>
      <c r="B203">
        <v>189038</v>
      </c>
      <c r="C203" t="s">
        <v>16</v>
      </c>
      <c r="D203">
        <v>119400349</v>
      </c>
      <c r="E203" s="6">
        <v>42234</v>
      </c>
      <c r="F203">
        <v>462</v>
      </c>
      <c r="G203">
        <v>0</v>
      </c>
      <c r="H203" s="8">
        <v>2.31</v>
      </c>
      <c r="I203" s="23" t="str">
        <f t="shared" si="6"/>
        <v/>
      </c>
      <c r="J203" s="22" t="str">
        <f>VLOOKUP($C203,'Tab 3'!$C$2:$E$10,2)</f>
        <v>Mobile</v>
      </c>
      <c r="K203" s="22" t="str">
        <f>VLOOKUP(C203,'Tab 3'!$C$2:$E$10,3)</f>
        <v>red</v>
      </c>
      <c r="L203" t="str">
        <f t="shared" si="7"/>
        <v>Tuesday</v>
      </c>
    </row>
    <row r="204" spans="1:12" x14ac:dyDescent="0.3">
      <c r="A204" t="s">
        <v>5</v>
      </c>
      <c r="B204">
        <v>189039</v>
      </c>
      <c r="C204" t="s">
        <v>14</v>
      </c>
      <c r="D204">
        <v>119400350</v>
      </c>
      <c r="E204" s="6">
        <v>42234</v>
      </c>
      <c r="F204" s="7">
        <v>10221</v>
      </c>
      <c r="G204">
        <v>81</v>
      </c>
      <c r="H204" s="8">
        <v>51.105000000000004</v>
      </c>
      <c r="I204" s="23">
        <f t="shared" si="6"/>
        <v>0.630925925925926</v>
      </c>
      <c r="J204" s="22" t="str">
        <f>VLOOKUP($C204,'Tab 3'!$C$2:$E$10,2)</f>
        <v>Mobile</v>
      </c>
      <c r="K204" s="22" t="str">
        <f>VLOOKUP(C204,'Tab 3'!$C$2:$E$10,3)</f>
        <v>red</v>
      </c>
      <c r="L204" t="str">
        <f t="shared" si="7"/>
        <v>Tuesday</v>
      </c>
    </row>
    <row r="205" spans="1:12" x14ac:dyDescent="0.3">
      <c r="A205" t="s">
        <v>5</v>
      </c>
      <c r="B205">
        <v>189040</v>
      </c>
      <c r="C205" t="s">
        <v>12</v>
      </c>
      <c r="D205">
        <v>119400351</v>
      </c>
      <c r="E205" s="6">
        <v>42234</v>
      </c>
      <c r="F205" s="7">
        <v>1363</v>
      </c>
      <c r="G205">
        <v>9</v>
      </c>
      <c r="H205" s="8">
        <v>6.8149999999999995</v>
      </c>
      <c r="I205" s="23">
        <f t="shared" si="6"/>
        <v>0.75722222222222213</v>
      </c>
      <c r="J205" s="22" t="str">
        <f>VLOOKUP($C205,'Tab 3'!$C$2:$E$10,2)</f>
        <v>Tablet</v>
      </c>
      <c r="K205" s="22" t="str">
        <f>VLOOKUP(C205,'Tab 3'!$C$2:$E$10,3)</f>
        <v>Blue</v>
      </c>
      <c r="L205" t="str">
        <f t="shared" si="7"/>
        <v>Tuesday</v>
      </c>
    </row>
    <row r="206" spans="1:12" x14ac:dyDescent="0.3">
      <c r="A206" t="s">
        <v>5</v>
      </c>
      <c r="B206">
        <v>189041</v>
      </c>
      <c r="C206" t="s">
        <v>18</v>
      </c>
      <c r="D206">
        <v>119400377</v>
      </c>
      <c r="E206" s="6">
        <v>42234</v>
      </c>
      <c r="F206" s="7">
        <v>68031</v>
      </c>
      <c r="G206">
        <v>959</v>
      </c>
      <c r="H206" s="8">
        <v>340.15500000000003</v>
      </c>
      <c r="I206" s="23">
        <f t="shared" si="6"/>
        <v>0.35469760166840464</v>
      </c>
      <c r="J206" s="22" t="str">
        <f>VLOOKUP($C206,'Tab 3'!$C$2:$E$10,2)</f>
        <v>Tablet</v>
      </c>
      <c r="K206" s="22" t="str">
        <f>VLOOKUP(C206,'Tab 3'!$C$2:$E$10,3)</f>
        <v>Blue</v>
      </c>
      <c r="L206" t="str">
        <f t="shared" si="7"/>
        <v>Tuesday</v>
      </c>
    </row>
    <row r="207" spans="1:12" x14ac:dyDescent="0.3">
      <c r="A207" t="s">
        <v>5</v>
      </c>
      <c r="B207">
        <v>189038</v>
      </c>
      <c r="C207" t="s">
        <v>16</v>
      </c>
      <c r="D207">
        <v>119400349</v>
      </c>
      <c r="E207" s="6">
        <v>42235</v>
      </c>
      <c r="F207">
        <v>448</v>
      </c>
      <c r="G207">
        <v>0</v>
      </c>
      <c r="H207" s="8">
        <v>2.2400000000000002</v>
      </c>
      <c r="I207" s="23" t="str">
        <f t="shared" si="6"/>
        <v/>
      </c>
      <c r="J207" s="22" t="str">
        <f>VLOOKUP($C207,'Tab 3'!$C$2:$E$10,2)</f>
        <v>Mobile</v>
      </c>
      <c r="K207" s="22" t="str">
        <f>VLOOKUP(C207,'Tab 3'!$C$2:$E$10,3)</f>
        <v>red</v>
      </c>
      <c r="L207" t="str">
        <f t="shared" si="7"/>
        <v>Wednesday</v>
      </c>
    </row>
    <row r="208" spans="1:12" x14ac:dyDescent="0.3">
      <c r="A208" t="s">
        <v>5</v>
      </c>
      <c r="B208">
        <v>189039</v>
      </c>
      <c r="C208" t="s">
        <v>14</v>
      </c>
      <c r="D208">
        <v>119400350</v>
      </c>
      <c r="E208" s="6">
        <v>42235</v>
      </c>
      <c r="F208" s="7">
        <v>8240</v>
      </c>
      <c r="G208">
        <v>79</v>
      </c>
      <c r="H208" s="8">
        <v>41.2</v>
      </c>
      <c r="I208" s="23">
        <f t="shared" si="6"/>
        <v>0.52151898734177216</v>
      </c>
      <c r="J208" s="22" t="str">
        <f>VLOOKUP($C208,'Tab 3'!$C$2:$E$10,2)</f>
        <v>Mobile</v>
      </c>
      <c r="K208" s="22" t="str">
        <f>VLOOKUP(C208,'Tab 3'!$C$2:$E$10,3)</f>
        <v>red</v>
      </c>
      <c r="L208" t="str">
        <f t="shared" si="7"/>
        <v>Wednesday</v>
      </c>
    </row>
    <row r="209" spans="1:12" x14ac:dyDescent="0.3">
      <c r="A209" t="s">
        <v>5</v>
      </c>
      <c r="B209">
        <v>189040</v>
      </c>
      <c r="C209" t="s">
        <v>12</v>
      </c>
      <c r="D209">
        <v>119400351</v>
      </c>
      <c r="E209" s="6">
        <v>42235</v>
      </c>
      <c r="F209" s="7">
        <v>1315</v>
      </c>
      <c r="G209">
        <v>20</v>
      </c>
      <c r="H209" s="8">
        <v>6.5749999999999993</v>
      </c>
      <c r="I209" s="23">
        <f t="shared" si="6"/>
        <v>0.32874999999999999</v>
      </c>
      <c r="J209" s="22" t="str">
        <f>VLOOKUP($C209,'Tab 3'!$C$2:$E$10,2)</f>
        <v>Tablet</v>
      </c>
      <c r="K209" s="22" t="str">
        <f>VLOOKUP(C209,'Tab 3'!$C$2:$E$10,3)</f>
        <v>Blue</v>
      </c>
      <c r="L209" t="str">
        <f t="shared" si="7"/>
        <v>Wednesday</v>
      </c>
    </row>
    <row r="210" spans="1:12" x14ac:dyDescent="0.3">
      <c r="A210" t="s">
        <v>5</v>
      </c>
      <c r="B210">
        <v>189041</v>
      </c>
      <c r="C210" t="s">
        <v>18</v>
      </c>
      <c r="D210">
        <v>119400377</v>
      </c>
      <c r="E210" s="6">
        <v>42235</v>
      </c>
      <c r="F210" s="7">
        <v>67981</v>
      </c>
      <c r="G210">
        <v>755</v>
      </c>
      <c r="H210" s="8">
        <v>339.90499999999997</v>
      </c>
      <c r="I210" s="23">
        <f t="shared" si="6"/>
        <v>0.45020529801324499</v>
      </c>
      <c r="J210" s="22" t="str">
        <f>VLOOKUP($C210,'Tab 3'!$C$2:$E$10,2)</f>
        <v>Tablet</v>
      </c>
      <c r="K210" s="22" t="str">
        <f>VLOOKUP(C210,'Tab 3'!$C$2:$E$10,3)</f>
        <v>Blue</v>
      </c>
      <c r="L210" t="str">
        <f t="shared" si="7"/>
        <v>Wednesday</v>
      </c>
    </row>
    <row r="211" spans="1:12" x14ac:dyDescent="0.3">
      <c r="A211" t="s">
        <v>5</v>
      </c>
      <c r="B211">
        <v>189038</v>
      </c>
      <c r="C211" t="s">
        <v>16</v>
      </c>
      <c r="D211">
        <v>119400349</v>
      </c>
      <c r="E211" s="6">
        <v>42236</v>
      </c>
      <c r="F211">
        <v>455</v>
      </c>
      <c r="G211">
        <v>0</v>
      </c>
      <c r="H211" s="8">
        <v>2.2749999999999999</v>
      </c>
      <c r="I211" s="23" t="str">
        <f t="shared" si="6"/>
        <v/>
      </c>
      <c r="J211" s="22" t="str">
        <f>VLOOKUP($C211,'Tab 3'!$C$2:$E$10,2)</f>
        <v>Mobile</v>
      </c>
      <c r="K211" s="22" t="str">
        <f>VLOOKUP(C211,'Tab 3'!$C$2:$E$10,3)</f>
        <v>red</v>
      </c>
      <c r="L211" t="str">
        <f t="shared" si="7"/>
        <v>Thursday</v>
      </c>
    </row>
    <row r="212" spans="1:12" x14ac:dyDescent="0.3">
      <c r="A212" t="s">
        <v>5</v>
      </c>
      <c r="B212">
        <v>189039</v>
      </c>
      <c r="C212" t="s">
        <v>14</v>
      </c>
      <c r="D212">
        <v>119400350</v>
      </c>
      <c r="E212" s="6">
        <v>42236</v>
      </c>
      <c r="F212" s="7">
        <v>9214</v>
      </c>
      <c r="G212">
        <v>152</v>
      </c>
      <c r="H212" s="8">
        <v>46.07</v>
      </c>
      <c r="I212" s="23">
        <f t="shared" si="6"/>
        <v>0.30309210526315788</v>
      </c>
      <c r="J212" s="22" t="str">
        <f>VLOOKUP($C212,'Tab 3'!$C$2:$E$10,2)</f>
        <v>Mobile</v>
      </c>
      <c r="K212" s="22" t="str">
        <f>VLOOKUP(C212,'Tab 3'!$C$2:$E$10,3)</f>
        <v>red</v>
      </c>
      <c r="L212" t="str">
        <f t="shared" si="7"/>
        <v>Thursday</v>
      </c>
    </row>
    <row r="213" spans="1:12" x14ac:dyDescent="0.3">
      <c r="A213" t="s">
        <v>5</v>
      </c>
      <c r="B213">
        <v>189040</v>
      </c>
      <c r="C213" t="s">
        <v>12</v>
      </c>
      <c r="D213">
        <v>119400351</v>
      </c>
      <c r="E213" s="6">
        <v>42236</v>
      </c>
      <c r="F213">
        <v>331</v>
      </c>
      <c r="G213">
        <v>5</v>
      </c>
      <c r="H213" s="8">
        <v>1.655</v>
      </c>
      <c r="I213" s="23">
        <f t="shared" si="6"/>
        <v>0.33100000000000002</v>
      </c>
      <c r="J213" s="22" t="str">
        <f>VLOOKUP($C213,'Tab 3'!$C$2:$E$10,2)</f>
        <v>Tablet</v>
      </c>
      <c r="K213" s="22" t="str">
        <f>VLOOKUP(C213,'Tab 3'!$C$2:$E$10,3)</f>
        <v>Blue</v>
      </c>
      <c r="L213" t="str">
        <f t="shared" si="7"/>
        <v>Thursday</v>
      </c>
    </row>
    <row r="214" spans="1:12" x14ac:dyDescent="0.3">
      <c r="A214" t="s">
        <v>5</v>
      </c>
      <c r="B214">
        <v>189041</v>
      </c>
      <c r="C214" t="s">
        <v>18</v>
      </c>
      <c r="D214">
        <v>119400377</v>
      </c>
      <c r="E214" s="6">
        <v>42236</v>
      </c>
      <c r="F214" s="7">
        <v>68003</v>
      </c>
      <c r="G214">
        <v>683</v>
      </c>
      <c r="H214" s="8">
        <v>340.01499999999999</v>
      </c>
      <c r="I214" s="23">
        <f t="shared" si="6"/>
        <v>0.49782576866764272</v>
      </c>
      <c r="J214" s="22" t="str">
        <f>VLOOKUP($C214,'Tab 3'!$C$2:$E$10,2)</f>
        <v>Tablet</v>
      </c>
      <c r="K214" s="22" t="str">
        <f>VLOOKUP(C214,'Tab 3'!$C$2:$E$10,3)</f>
        <v>Blue</v>
      </c>
      <c r="L214" t="str">
        <f t="shared" si="7"/>
        <v>Thursday</v>
      </c>
    </row>
    <row r="215" spans="1:12" x14ac:dyDescent="0.3">
      <c r="A215" t="s">
        <v>5</v>
      </c>
      <c r="B215">
        <v>189038</v>
      </c>
      <c r="C215" t="s">
        <v>16</v>
      </c>
      <c r="D215">
        <v>119400349</v>
      </c>
      <c r="E215" s="6">
        <v>42237</v>
      </c>
      <c r="F215">
        <v>389</v>
      </c>
      <c r="G215">
        <v>0</v>
      </c>
      <c r="H215" s="8">
        <v>1.9450000000000001</v>
      </c>
      <c r="I215" s="23" t="str">
        <f t="shared" si="6"/>
        <v/>
      </c>
      <c r="J215" s="22" t="str">
        <f>VLOOKUP($C215,'Tab 3'!$C$2:$E$10,2)</f>
        <v>Mobile</v>
      </c>
      <c r="K215" s="22" t="str">
        <f>VLOOKUP(C215,'Tab 3'!$C$2:$E$10,3)</f>
        <v>red</v>
      </c>
      <c r="L215" t="str">
        <f t="shared" si="7"/>
        <v>Friday</v>
      </c>
    </row>
    <row r="216" spans="1:12" x14ac:dyDescent="0.3">
      <c r="A216" t="s">
        <v>5</v>
      </c>
      <c r="B216">
        <v>189039</v>
      </c>
      <c r="C216" t="s">
        <v>14</v>
      </c>
      <c r="D216">
        <v>119400350</v>
      </c>
      <c r="E216" s="6">
        <v>42237</v>
      </c>
      <c r="F216" s="7">
        <v>8308</v>
      </c>
      <c r="G216">
        <v>123</v>
      </c>
      <c r="H216" s="8">
        <v>41.54</v>
      </c>
      <c r="I216" s="23">
        <f t="shared" si="6"/>
        <v>0.33772357723577234</v>
      </c>
      <c r="J216" s="22" t="str">
        <f>VLOOKUP($C216,'Tab 3'!$C$2:$E$10,2)</f>
        <v>Mobile</v>
      </c>
      <c r="K216" s="22" t="str">
        <f>VLOOKUP(C216,'Tab 3'!$C$2:$E$10,3)</f>
        <v>red</v>
      </c>
      <c r="L216" t="str">
        <f t="shared" si="7"/>
        <v>Friday</v>
      </c>
    </row>
    <row r="217" spans="1:12" x14ac:dyDescent="0.3">
      <c r="A217" t="s">
        <v>5</v>
      </c>
      <c r="B217">
        <v>189040</v>
      </c>
      <c r="C217" t="s">
        <v>12</v>
      </c>
      <c r="D217">
        <v>119400351</v>
      </c>
      <c r="E217" s="6">
        <v>42237</v>
      </c>
      <c r="F217" s="7">
        <v>1306</v>
      </c>
      <c r="G217">
        <v>13</v>
      </c>
      <c r="H217" s="8">
        <v>6.53</v>
      </c>
      <c r="I217" s="23">
        <f t="shared" si="6"/>
        <v>0.50230769230769234</v>
      </c>
      <c r="J217" s="22" t="str">
        <f>VLOOKUP($C217,'Tab 3'!$C$2:$E$10,2)</f>
        <v>Tablet</v>
      </c>
      <c r="K217" s="22" t="str">
        <f>VLOOKUP(C217,'Tab 3'!$C$2:$E$10,3)</f>
        <v>Blue</v>
      </c>
      <c r="L217" t="str">
        <f t="shared" si="7"/>
        <v>Friday</v>
      </c>
    </row>
    <row r="218" spans="1:12" x14ac:dyDescent="0.3">
      <c r="A218" t="s">
        <v>5</v>
      </c>
      <c r="B218">
        <v>189041</v>
      </c>
      <c r="C218" t="s">
        <v>18</v>
      </c>
      <c r="D218">
        <v>119400377</v>
      </c>
      <c r="E218" s="6">
        <v>42237</v>
      </c>
      <c r="F218" s="7">
        <v>67991</v>
      </c>
      <c r="G218">
        <v>625</v>
      </c>
      <c r="H218" s="8">
        <v>339.95499999999998</v>
      </c>
      <c r="I218" s="23">
        <f t="shared" si="6"/>
        <v>0.54392799999999997</v>
      </c>
      <c r="J218" s="22" t="str">
        <f>VLOOKUP($C218,'Tab 3'!$C$2:$E$10,2)</f>
        <v>Tablet</v>
      </c>
      <c r="K218" s="22" t="str">
        <f>VLOOKUP(C218,'Tab 3'!$C$2:$E$10,3)</f>
        <v>Blue</v>
      </c>
      <c r="L218" t="str">
        <f t="shared" si="7"/>
        <v>Friday</v>
      </c>
    </row>
    <row r="219" spans="1:12" x14ac:dyDescent="0.3">
      <c r="A219" t="s">
        <v>5</v>
      </c>
      <c r="B219">
        <v>189038</v>
      </c>
      <c r="C219" t="s">
        <v>16</v>
      </c>
      <c r="D219">
        <v>119400349</v>
      </c>
      <c r="E219" s="6">
        <v>42238</v>
      </c>
      <c r="F219">
        <v>310</v>
      </c>
      <c r="G219">
        <v>0</v>
      </c>
      <c r="H219" s="8">
        <v>1.55</v>
      </c>
      <c r="I219" s="23" t="str">
        <f t="shared" si="6"/>
        <v/>
      </c>
      <c r="J219" s="22" t="str">
        <f>VLOOKUP($C219,'Tab 3'!$C$2:$E$10,2)</f>
        <v>Mobile</v>
      </c>
      <c r="K219" s="22" t="str">
        <f>VLOOKUP(C219,'Tab 3'!$C$2:$E$10,3)</f>
        <v>red</v>
      </c>
      <c r="L219" t="str">
        <f t="shared" si="7"/>
        <v>Saturday</v>
      </c>
    </row>
    <row r="220" spans="1:12" x14ac:dyDescent="0.3">
      <c r="A220" t="s">
        <v>5</v>
      </c>
      <c r="B220">
        <v>189039</v>
      </c>
      <c r="C220" t="s">
        <v>14</v>
      </c>
      <c r="D220">
        <v>119400350</v>
      </c>
      <c r="E220" s="6">
        <v>42238</v>
      </c>
      <c r="F220" s="7">
        <v>8115</v>
      </c>
      <c r="G220">
        <v>124</v>
      </c>
      <c r="H220" s="8">
        <v>40.575000000000003</v>
      </c>
      <c r="I220" s="23">
        <f t="shared" si="6"/>
        <v>0.32721774193548392</v>
      </c>
      <c r="J220" s="22" t="str">
        <f>VLOOKUP($C220,'Tab 3'!$C$2:$E$10,2)</f>
        <v>Mobile</v>
      </c>
      <c r="K220" s="22" t="str">
        <f>VLOOKUP(C220,'Tab 3'!$C$2:$E$10,3)</f>
        <v>red</v>
      </c>
      <c r="L220" t="str">
        <f t="shared" si="7"/>
        <v>Saturday</v>
      </c>
    </row>
    <row r="221" spans="1:12" x14ac:dyDescent="0.3">
      <c r="A221" t="s">
        <v>5</v>
      </c>
      <c r="B221">
        <v>189040</v>
      </c>
      <c r="C221" t="s">
        <v>12</v>
      </c>
      <c r="D221">
        <v>119400351</v>
      </c>
      <c r="E221" s="6">
        <v>42238</v>
      </c>
      <c r="F221" s="7">
        <v>1577</v>
      </c>
      <c r="G221">
        <v>16</v>
      </c>
      <c r="H221" s="8">
        <v>7.8849999999999998</v>
      </c>
      <c r="I221" s="23">
        <f t="shared" si="6"/>
        <v>0.49281249999999999</v>
      </c>
      <c r="J221" s="22" t="str">
        <f>VLOOKUP($C221,'Tab 3'!$C$2:$E$10,2)</f>
        <v>Tablet</v>
      </c>
      <c r="K221" s="22" t="str">
        <f>VLOOKUP(C221,'Tab 3'!$C$2:$E$10,3)</f>
        <v>Blue</v>
      </c>
      <c r="L221" t="str">
        <f t="shared" si="7"/>
        <v>Saturday</v>
      </c>
    </row>
    <row r="222" spans="1:12" x14ac:dyDescent="0.3">
      <c r="A222" t="s">
        <v>5</v>
      </c>
      <c r="B222">
        <v>189041</v>
      </c>
      <c r="C222" t="s">
        <v>18</v>
      </c>
      <c r="D222">
        <v>119400377</v>
      </c>
      <c r="E222" s="6">
        <v>42238</v>
      </c>
      <c r="F222" s="7">
        <v>68019</v>
      </c>
      <c r="G222">
        <v>554</v>
      </c>
      <c r="H222" s="8">
        <v>340.09500000000003</v>
      </c>
      <c r="I222" s="23">
        <f t="shared" si="6"/>
        <v>0.6138898916967509</v>
      </c>
      <c r="J222" s="22" t="str">
        <f>VLOOKUP($C222,'Tab 3'!$C$2:$E$10,2)</f>
        <v>Tablet</v>
      </c>
      <c r="K222" s="22" t="str">
        <f>VLOOKUP(C222,'Tab 3'!$C$2:$E$10,3)</f>
        <v>Blue</v>
      </c>
      <c r="L222" t="str">
        <f t="shared" si="7"/>
        <v>Saturday</v>
      </c>
    </row>
    <row r="223" spans="1:12" x14ac:dyDescent="0.3">
      <c r="A223" t="s">
        <v>5</v>
      </c>
      <c r="B223">
        <v>189038</v>
      </c>
      <c r="C223" t="s">
        <v>16</v>
      </c>
      <c r="D223">
        <v>119400349</v>
      </c>
      <c r="E223" s="6">
        <v>42239</v>
      </c>
      <c r="F223">
        <v>521</v>
      </c>
      <c r="G223">
        <v>1</v>
      </c>
      <c r="H223" s="8">
        <v>2.605</v>
      </c>
      <c r="I223" s="23">
        <f t="shared" si="6"/>
        <v>2.605</v>
      </c>
      <c r="J223" s="22" t="str">
        <f>VLOOKUP($C223,'Tab 3'!$C$2:$E$10,2)</f>
        <v>Mobile</v>
      </c>
      <c r="K223" s="22" t="str">
        <f>VLOOKUP(C223,'Tab 3'!$C$2:$E$10,3)</f>
        <v>red</v>
      </c>
      <c r="L223" t="str">
        <f t="shared" si="7"/>
        <v>Sunday</v>
      </c>
    </row>
    <row r="224" spans="1:12" x14ac:dyDescent="0.3">
      <c r="A224" t="s">
        <v>5</v>
      </c>
      <c r="B224">
        <v>189039</v>
      </c>
      <c r="C224" t="s">
        <v>14</v>
      </c>
      <c r="D224">
        <v>119400350</v>
      </c>
      <c r="E224" s="6">
        <v>42239</v>
      </c>
      <c r="F224" s="7">
        <v>8247</v>
      </c>
      <c r="G224">
        <v>151</v>
      </c>
      <c r="H224" s="8">
        <v>41.234999999999999</v>
      </c>
      <c r="I224" s="23">
        <f t="shared" si="6"/>
        <v>0.27307947019867551</v>
      </c>
      <c r="J224" s="22" t="str">
        <f>VLOOKUP($C224,'Tab 3'!$C$2:$E$10,2)</f>
        <v>Mobile</v>
      </c>
      <c r="K224" s="22" t="str">
        <f>VLOOKUP(C224,'Tab 3'!$C$2:$E$10,3)</f>
        <v>red</v>
      </c>
      <c r="L224" t="str">
        <f t="shared" si="7"/>
        <v>Sunday</v>
      </c>
    </row>
    <row r="225" spans="1:12" x14ac:dyDescent="0.3">
      <c r="A225" t="s">
        <v>5</v>
      </c>
      <c r="B225">
        <v>189040</v>
      </c>
      <c r="C225" t="s">
        <v>12</v>
      </c>
      <c r="D225">
        <v>119400351</v>
      </c>
      <c r="E225" s="6">
        <v>42239</v>
      </c>
      <c r="F225" s="7">
        <v>1235</v>
      </c>
      <c r="G225">
        <v>13</v>
      </c>
      <c r="H225" s="8">
        <v>6.1750000000000007</v>
      </c>
      <c r="I225" s="23">
        <f t="shared" si="6"/>
        <v>0.47500000000000003</v>
      </c>
      <c r="J225" s="22" t="str">
        <f>VLOOKUP($C225,'Tab 3'!$C$2:$E$10,2)</f>
        <v>Tablet</v>
      </c>
      <c r="K225" s="22" t="str">
        <f>VLOOKUP(C225,'Tab 3'!$C$2:$E$10,3)</f>
        <v>Blue</v>
      </c>
      <c r="L225" t="str">
        <f t="shared" si="7"/>
        <v>Sunday</v>
      </c>
    </row>
    <row r="226" spans="1:12" x14ac:dyDescent="0.3">
      <c r="A226" t="s">
        <v>5</v>
      </c>
      <c r="B226">
        <v>189041</v>
      </c>
      <c r="C226" t="s">
        <v>18</v>
      </c>
      <c r="D226">
        <v>119400377</v>
      </c>
      <c r="E226" s="6">
        <v>42239</v>
      </c>
      <c r="F226" s="7">
        <v>67998</v>
      </c>
      <c r="G226">
        <v>512</v>
      </c>
      <c r="H226" s="8">
        <v>339.99</v>
      </c>
      <c r="I226" s="23">
        <f t="shared" si="6"/>
        <v>0.66404296875000002</v>
      </c>
      <c r="J226" s="22" t="str">
        <f>VLOOKUP($C226,'Tab 3'!$C$2:$E$10,2)</f>
        <v>Tablet</v>
      </c>
      <c r="K226" s="22" t="str">
        <f>VLOOKUP(C226,'Tab 3'!$C$2:$E$10,3)</f>
        <v>Blue</v>
      </c>
      <c r="L226" t="str">
        <f t="shared" si="7"/>
        <v>Sunday</v>
      </c>
    </row>
    <row r="227" spans="1:12" x14ac:dyDescent="0.3">
      <c r="A227" t="s">
        <v>5</v>
      </c>
      <c r="B227">
        <v>189038</v>
      </c>
      <c r="C227" t="s">
        <v>16</v>
      </c>
      <c r="D227">
        <v>119400349</v>
      </c>
      <c r="E227" s="6">
        <v>42240</v>
      </c>
      <c r="F227">
        <v>904</v>
      </c>
      <c r="G227">
        <v>4</v>
      </c>
      <c r="H227" s="8">
        <v>4.5200000000000005</v>
      </c>
      <c r="I227" s="23">
        <f t="shared" si="6"/>
        <v>1.1300000000000001</v>
      </c>
      <c r="J227" s="22" t="str">
        <f>VLOOKUP($C227,'Tab 3'!$C$2:$E$10,2)</f>
        <v>Mobile</v>
      </c>
      <c r="K227" s="22" t="str">
        <f>VLOOKUP(C227,'Tab 3'!$C$2:$E$10,3)</f>
        <v>red</v>
      </c>
      <c r="L227" t="str">
        <f t="shared" si="7"/>
        <v>Monday</v>
      </c>
    </row>
    <row r="228" spans="1:12" x14ac:dyDescent="0.3">
      <c r="A228" t="s">
        <v>5</v>
      </c>
      <c r="B228">
        <v>189039</v>
      </c>
      <c r="C228" t="s">
        <v>14</v>
      </c>
      <c r="D228">
        <v>119400350</v>
      </c>
      <c r="E228" s="6">
        <v>42240</v>
      </c>
      <c r="F228" s="7">
        <v>7904</v>
      </c>
      <c r="G228">
        <v>106</v>
      </c>
      <c r="H228" s="8">
        <v>39.519999999999996</v>
      </c>
      <c r="I228" s="23">
        <f t="shared" si="6"/>
        <v>0.37283018867924522</v>
      </c>
      <c r="J228" s="22" t="str">
        <f>VLOOKUP($C228,'Tab 3'!$C$2:$E$10,2)</f>
        <v>Mobile</v>
      </c>
      <c r="K228" s="22" t="str">
        <f>VLOOKUP(C228,'Tab 3'!$C$2:$E$10,3)</f>
        <v>red</v>
      </c>
      <c r="L228" t="str">
        <f t="shared" si="7"/>
        <v>Monday</v>
      </c>
    </row>
    <row r="229" spans="1:12" x14ac:dyDescent="0.3">
      <c r="A229" t="s">
        <v>5</v>
      </c>
      <c r="B229">
        <v>189040</v>
      </c>
      <c r="C229" t="s">
        <v>12</v>
      </c>
      <c r="D229">
        <v>119400351</v>
      </c>
      <c r="E229" s="6">
        <v>42240</v>
      </c>
      <c r="F229" s="7">
        <v>1293</v>
      </c>
      <c r="G229">
        <v>13</v>
      </c>
      <c r="H229" s="8">
        <v>6.4649999999999999</v>
      </c>
      <c r="I229" s="23">
        <f t="shared" si="6"/>
        <v>0.49730769230769228</v>
      </c>
      <c r="J229" s="22" t="str">
        <f>VLOOKUP($C229,'Tab 3'!$C$2:$E$10,2)</f>
        <v>Tablet</v>
      </c>
      <c r="K229" s="22" t="str">
        <f>VLOOKUP(C229,'Tab 3'!$C$2:$E$10,3)</f>
        <v>Blue</v>
      </c>
      <c r="L229" t="str">
        <f t="shared" si="7"/>
        <v>Monday</v>
      </c>
    </row>
    <row r="230" spans="1:12" x14ac:dyDescent="0.3">
      <c r="A230" t="s">
        <v>5</v>
      </c>
      <c r="B230">
        <v>189041</v>
      </c>
      <c r="C230" t="s">
        <v>18</v>
      </c>
      <c r="D230">
        <v>119400377</v>
      </c>
      <c r="E230" s="6">
        <v>42240</v>
      </c>
      <c r="F230" s="7">
        <v>69488</v>
      </c>
      <c r="G230">
        <v>635</v>
      </c>
      <c r="H230" s="8">
        <v>347.44</v>
      </c>
      <c r="I230" s="23">
        <f t="shared" si="6"/>
        <v>0.54714960629921261</v>
      </c>
      <c r="J230" s="22" t="str">
        <f>VLOOKUP($C230,'Tab 3'!$C$2:$E$10,2)</f>
        <v>Tablet</v>
      </c>
      <c r="K230" s="22" t="str">
        <f>VLOOKUP(C230,'Tab 3'!$C$2:$E$10,3)</f>
        <v>Blue</v>
      </c>
      <c r="L230" t="str">
        <f t="shared" si="7"/>
        <v>Monday</v>
      </c>
    </row>
    <row r="231" spans="1:12" x14ac:dyDescent="0.3">
      <c r="A231" t="s">
        <v>5</v>
      </c>
      <c r="B231">
        <v>189038</v>
      </c>
      <c r="C231" t="s">
        <v>16</v>
      </c>
      <c r="D231">
        <v>119400349</v>
      </c>
      <c r="E231" s="6">
        <v>42241</v>
      </c>
      <c r="F231" s="7">
        <v>1427</v>
      </c>
      <c r="G231">
        <v>15</v>
      </c>
      <c r="H231" s="8">
        <v>7.1349999999999998</v>
      </c>
      <c r="I231" s="23">
        <f t="shared" si="6"/>
        <v>0.47566666666666663</v>
      </c>
      <c r="J231" s="22" t="str">
        <f>VLOOKUP($C231,'Tab 3'!$C$2:$E$10,2)</f>
        <v>Mobile</v>
      </c>
      <c r="K231" s="22" t="str">
        <f>VLOOKUP(C231,'Tab 3'!$C$2:$E$10,3)</f>
        <v>red</v>
      </c>
      <c r="L231" t="str">
        <f t="shared" si="7"/>
        <v>Tuesday</v>
      </c>
    </row>
    <row r="232" spans="1:12" x14ac:dyDescent="0.3">
      <c r="A232" t="s">
        <v>5</v>
      </c>
      <c r="B232">
        <v>189039</v>
      </c>
      <c r="C232" t="s">
        <v>14</v>
      </c>
      <c r="D232">
        <v>119400350</v>
      </c>
      <c r="E232" s="6">
        <v>42241</v>
      </c>
      <c r="F232" s="7">
        <v>7713</v>
      </c>
      <c r="G232">
        <v>90</v>
      </c>
      <c r="H232" s="8">
        <v>38.564999999999998</v>
      </c>
      <c r="I232" s="23">
        <f t="shared" si="6"/>
        <v>0.42849999999999999</v>
      </c>
      <c r="J232" s="22" t="str">
        <f>VLOOKUP($C232,'Tab 3'!$C$2:$E$10,2)</f>
        <v>Mobile</v>
      </c>
      <c r="K232" s="22" t="str">
        <f>VLOOKUP(C232,'Tab 3'!$C$2:$E$10,3)</f>
        <v>red</v>
      </c>
      <c r="L232" t="str">
        <f t="shared" si="7"/>
        <v>Tuesday</v>
      </c>
    </row>
    <row r="233" spans="1:12" x14ac:dyDescent="0.3">
      <c r="A233" t="s">
        <v>5</v>
      </c>
      <c r="B233">
        <v>189040</v>
      </c>
      <c r="C233" t="s">
        <v>12</v>
      </c>
      <c r="D233">
        <v>119400351</v>
      </c>
      <c r="E233" s="6">
        <v>42241</v>
      </c>
      <c r="F233">
        <v>960</v>
      </c>
      <c r="G233">
        <v>12</v>
      </c>
      <c r="H233" s="8">
        <v>4.8</v>
      </c>
      <c r="I233" s="23">
        <f t="shared" si="6"/>
        <v>0.39999999999999997</v>
      </c>
      <c r="J233" s="22" t="str">
        <f>VLOOKUP($C233,'Tab 3'!$C$2:$E$10,2)</f>
        <v>Tablet</v>
      </c>
      <c r="K233" s="22" t="str">
        <f>VLOOKUP(C233,'Tab 3'!$C$2:$E$10,3)</f>
        <v>Blue</v>
      </c>
      <c r="L233" t="str">
        <f t="shared" si="7"/>
        <v>Tuesday</v>
      </c>
    </row>
    <row r="234" spans="1:12" x14ac:dyDescent="0.3">
      <c r="A234" t="s">
        <v>5</v>
      </c>
      <c r="B234">
        <v>189041</v>
      </c>
      <c r="C234" t="s">
        <v>18</v>
      </c>
      <c r="D234">
        <v>119400377</v>
      </c>
      <c r="E234" s="6">
        <v>42241</v>
      </c>
      <c r="F234" s="7">
        <v>69477</v>
      </c>
      <c r="G234">
        <v>731</v>
      </c>
      <c r="H234" s="8">
        <v>347.38499999999999</v>
      </c>
      <c r="I234" s="23">
        <f t="shared" si="6"/>
        <v>0.47521887824897402</v>
      </c>
      <c r="J234" s="22" t="str">
        <f>VLOOKUP($C234,'Tab 3'!$C$2:$E$10,2)</f>
        <v>Tablet</v>
      </c>
      <c r="K234" s="22" t="str">
        <f>VLOOKUP(C234,'Tab 3'!$C$2:$E$10,3)</f>
        <v>Blue</v>
      </c>
      <c r="L234" t="str">
        <f t="shared" si="7"/>
        <v>Tuesday</v>
      </c>
    </row>
    <row r="235" spans="1:12" x14ac:dyDescent="0.3">
      <c r="A235" t="s">
        <v>5</v>
      </c>
      <c r="B235">
        <v>189038</v>
      </c>
      <c r="C235" t="s">
        <v>16</v>
      </c>
      <c r="D235">
        <v>119400349</v>
      </c>
      <c r="E235" s="6">
        <v>42242</v>
      </c>
      <c r="F235" s="7">
        <v>1792</v>
      </c>
      <c r="G235">
        <v>7</v>
      </c>
      <c r="H235" s="8">
        <v>8.9600000000000009</v>
      </c>
      <c r="I235" s="23">
        <f t="shared" si="6"/>
        <v>1.28</v>
      </c>
      <c r="J235" s="22" t="str">
        <f>VLOOKUP($C235,'Tab 3'!$C$2:$E$10,2)</f>
        <v>Mobile</v>
      </c>
      <c r="K235" s="22" t="str">
        <f>VLOOKUP(C235,'Tab 3'!$C$2:$E$10,3)</f>
        <v>red</v>
      </c>
      <c r="L235" t="str">
        <f t="shared" si="7"/>
        <v>Wednesday</v>
      </c>
    </row>
    <row r="236" spans="1:12" x14ac:dyDescent="0.3">
      <c r="A236" t="s">
        <v>5</v>
      </c>
      <c r="B236">
        <v>189039</v>
      </c>
      <c r="C236" t="s">
        <v>14</v>
      </c>
      <c r="D236">
        <v>119400350</v>
      </c>
      <c r="E236" s="6">
        <v>42242</v>
      </c>
      <c r="F236" s="7">
        <v>7917</v>
      </c>
      <c r="G236">
        <v>89</v>
      </c>
      <c r="H236" s="8">
        <v>39.585000000000001</v>
      </c>
      <c r="I236" s="23">
        <f t="shared" si="6"/>
        <v>0.44477528089887641</v>
      </c>
      <c r="J236" s="22" t="str">
        <f>VLOOKUP($C236,'Tab 3'!$C$2:$E$10,2)</f>
        <v>Mobile</v>
      </c>
      <c r="K236" s="22" t="str">
        <f>VLOOKUP(C236,'Tab 3'!$C$2:$E$10,3)</f>
        <v>red</v>
      </c>
      <c r="L236" t="str">
        <f t="shared" si="7"/>
        <v>Wednesday</v>
      </c>
    </row>
    <row r="237" spans="1:12" x14ac:dyDescent="0.3">
      <c r="A237" t="s">
        <v>5</v>
      </c>
      <c r="B237">
        <v>189040</v>
      </c>
      <c r="C237" t="s">
        <v>12</v>
      </c>
      <c r="D237">
        <v>119400351</v>
      </c>
      <c r="E237" s="6">
        <v>42242</v>
      </c>
      <c r="F237">
        <v>392</v>
      </c>
      <c r="G237">
        <v>1</v>
      </c>
      <c r="H237" s="8">
        <v>1.96</v>
      </c>
      <c r="I237" s="23">
        <f t="shared" si="6"/>
        <v>1.96</v>
      </c>
      <c r="J237" s="22" t="str">
        <f>VLOOKUP($C237,'Tab 3'!$C$2:$E$10,2)</f>
        <v>Tablet</v>
      </c>
      <c r="K237" s="22" t="str">
        <f>VLOOKUP(C237,'Tab 3'!$C$2:$E$10,3)</f>
        <v>Blue</v>
      </c>
      <c r="L237" t="str">
        <f t="shared" si="7"/>
        <v>Wednesday</v>
      </c>
    </row>
    <row r="238" spans="1:12" x14ac:dyDescent="0.3">
      <c r="A238" t="s">
        <v>5</v>
      </c>
      <c r="B238">
        <v>189041</v>
      </c>
      <c r="C238" t="s">
        <v>18</v>
      </c>
      <c r="D238">
        <v>119400377</v>
      </c>
      <c r="E238" s="6">
        <v>42242</v>
      </c>
      <c r="F238" s="7">
        <v>69474</v>
      </c>
      <c r="G238">
        <v>886</v>
      </c>
      <c r="H238" s="8">
        <v>347.37</v>
      </c>
      <c r="I238" s="23">
        <f t="shared" si="6"/>
        <v>0.39206546275395032</v>
      </c>
      <c r="J238" s="22" t="str">
        <f>VLOOKUP($C238,'Tab 3'!$C$2:$E$10,2)</f>
        <v>Tablet</v>
      </c>
      <c r="K238" s="22" t="str">
        <f>VLOOKUP(C238,'Tab 3'!$C$2:$E$10,3)</f>
        <v>Blue</v>
      </c>
      <c r="L238" t="str">
        <f t="shared" si="7"/>
        <v>Wednesday</v>
      </c>
    </row>
    <row r="239" spans="1:12" x14ac:dyDescent="0.3">
      <c r="A239" t="s">
        <v>5</v>
      </c>
      <c r="B239">
        <v>189038</v>
      </c>
      <c r="C239" t="s">
        <v>16</v>
      </c>
      <c r="D239">
        <v>119400349</v>
      </c>
      <c r="E239" s="6">
        <v>42243</v>
      </c>
      <c r="F239">
        <v>953</v>
      </c>
      <c r="G239">
        <v>10</v>
      </c>
      <c r="H239" s="8">
        <v>4.7649999999999997</v>
      </c>
      <c r="I239" s="23">
        <f t="shared" si="6"/>
        <v>0.47649999999999998</v>
      </c>
      <c r="J239" s="22" t="str">
        <f>VLOOKUP($C239,'Tab 3'!$C$2:$E$10,2)</f>
        <v>Mobile</v>
      </c>
      <c r="K239" s="22" t="str">
        <f>VLOOKUP(C239,'Tab 3'!$C$2:$E$10,3)</f>
        <v>red</v>
      </c>
      <c r="L239" t="str">
        <f t="shared" si="7"/>
        <v>Thursday</v>
      </c>
    </row>
    <row r="240" spans="1:12" x14ac:dyDescent="0.3">
      <c r="A240" t="s">
        <v>5</v>
      </c>
      <c r="B240">
        <v>189039</v>
      </c>
      <c r="C240" t="s">
        <v>14</v>
      </c>
      <c r="D240">
        <v>119400350</v>
      </c>
      <c r="E240" s="6">
        <v>42243</v>
      </c>
      <c r="F240" s="7">
        <v>8974</v>
      </c>
      <c r="G240">
        <v>97</v>
      </c>
      <c r="H240" s="8">
        <v>44.870000000000005</v>
      </c>
      <c r="I240" s="23">
        <f t="shared" si="6"/>
        <v>0.46257731958762893</v>
      </c>
      <c r="J240" s="22" t="str">
        <f>VLOOKUP($C240,'Tab 3'!$C$2:$E$10,2)</f>
        <v>Mobile</v>
      </c>
      <c r="K240" s="22" t="str">
        <f>VLOOKUP(C240,'Tab 3'!$C$2:$E$10,3)</f>
        <v>red</v>
      </c>
      <c r="L240" t="str">
        <f t="shared" si="7"/>
        <v>Thursday</v>
      </c>
    </row>
    <row r="241" spans="1:12" x14ac:dyDescent="0.3">
      <c r="A241" t="s">
        <v>5</v>
      </c>
      <c r="B241">
        <v>189040</v>
      </c>
      <c r="C241" t="s">
        <v>12</v>
      </c>
      <c r="D241">
        <v>119400351</v>
      </c>
      <c r="E241" s="6">
        <v>42243</v>
      </c>
      <c r="F241">
        <v>175</v>
      </c>
      <c r="G241">
        <v>0</v>
      </c>
      <c r="H241" s="8">
        <v>0.875</v>
      </c>
      <c r="I241" s="23" t="str">
        <f t="shared" si="6"/>
        <v/>
      </c>
      <c r="J241" s="22" t="str">
        <f>VLOOKUP($C241,'Tab 3'!$C$2:$E$10,2)</f>
        <v>Tablet</v>
      </c>
      <c r="K241" s="22" t="str">
        <f>VLOOKUP(C241,'Tab 3'!$C$2:$E$10,3)</f>
        <v>Blue</v>
      </c>
      <c r="L241" t="str">
        <f t="shared" si="7"/>
        <v>Thursday</v>
      </c>
    </row>
    <row r="242" spans="1:12" x14ac:dyDescent="0.3">
      <c r="A242" t="s">
        <v>5</v>
      </c>
      <c r="B242">
        <v>189041</v>
      </c>
      <c r="C242" t="s">
        <v>18</v>
      </c>
      <c r="D242">
        <v>119400377</v>
      </c>
      <c r="E242" s="6">
        <v>42243</v>
      </c>
      <c r="F242" s="7">
        <v>69469</v>
      </c>
      <c r="G242">
        <v>961</v>
      </c>
      <c r="H242" s="8">
        <v>347.34499999999997</v>
      </c>
      <c r="I242" s="23">
        <f t="shared" si="6"/>
        <v>0.3614412070759625</v>
      </c>
      <c r="J242" s="22" t="str">
        <f>VLOOKUP($C242,'Tab 3'!$C$2:$E$10,2)</f>
        <v>Tablet</v>
      </c>
      <c r="K242" s="22" t="str">
        <f>VLOOKUP(C242,'Tab 3'!$C$2:$E$10,3)</f>
        <v>Blue</v>
      </c>
      <c r="L242" t="str">
        <f t="shared" si="7"/>
        <v>Thursday</v>
      </c>
    </row>
    <row r="243" spans="1:12" x14ac:dyDescent="0.3">
      <c r="A243" t="s">
        <v>5</v>
      </c>
      <c r="B243">
        <v>189038</v>
      </c>
      <c r="C243" t="s">
        <v>16</v>
      </c>
      <c r="D243">
        <v>119400349</v>
      </c>
      <c r="E243" s="6">
        <v>42244</v>
      </c>
      <c r="F243">
        <v>290</v>
      </c>
      <c r="G243">
        <v>1</v>
      </c>
      <c r="H243" s="8">
        <v>1.45</v>
      </c>
      <c r="I243" s="23">
        <f t="shared" si="6"/>
        <v>1.45</v>
      </c>
      <c r="J243" s="22" t="str">
        <f>VLOOKUP($C243,'Tab 3'!$C$2:$E$10,2)</f>
        <v>Mobile</v>
      </c>
      <c r="K243" s="22" t="str">
        <f>VLOOKUP(C243,'Tab 3'!$C$2:$E$10,3)</f>
        <v>red</v>
      </c>
      <c r="L243" t="str">
        <f t="shared" si="7"/>
        <v>Friday</v>
      </c>
    </row>
    <row r="244" spans="1:12" x14ac:dyDescent="0.3">
      <c r="A244" t="s">
        <v>5</v>
      </c>
      <c r="B244">
        <v>189039</v>
      </c>
      <c r="C244" t="s">
        <v>14</v>
      </c>
      <c r="D244">
        <v>119400350</v>
      </c>
      <c r="E244" s="6">
        <v>42244</v>
      </c>
      <c r="F244" s="7">
        <v>9651</v>
      </c>
      <c r="G244">
        <v>175</v>
      </c>
      <c r="H244" s="8">
        <v>48.254999999999995</v>
      </c>
      <c r="I244" s="23">
        <f t="shared" si="6"/>
        <v>0.27574285714285712</v>
      </c>
      <c r="J244" s="22" t="str">
        <f>VLOOKUP($C244,'Tab 3'!$C$2:$E$10,2)</f>
        <v>Mobile</v>
      </c>
      <c r="K244" s="22" t="str">
        <f>VLOOKUP(C244,'Tab 3'!$C$2:$E$10,3)</f>
        <v>red</v>
      </c>
      <c r="L244" t="str">
        <f t="shared" si="7"/>
        <v>Friday</v>
      </c>
    </row>
    <row r="245" spans="1:12" x14ac:dyDescent="0.3">
      <c r="A245" t="s">
        <v>5</v>
      </c>
      <c r="B245">
        <v>189040</v>
      </c>
      <c r="C245" t="s">
        <v>12</v>
      </c>
      <c r="D245">
        <v>119400351</v>
      </c>
      <c r="E245" s="6">
        <v>42244</v>
      </c>
      <c r="F245">
        <v>161</v>
      </c>
      <c r="G245">
        <v>0</v>
      </c>
      <c r="H245" s="8">
        <v>0.80500000000000005</v>
      </c>
      <c r="I245" s="23" t="str">
        <f t="shared" si="6"/>
        <v/>
      </c>
      <c r="J245" s="22" t="str">
        <f>VLOOKUP($C245,'Tab 3'!$C$2:$E$10,2)</f>
        <v>Tablet</v>
      </c>
      <c r="K245" s="22" t="str">
        <f>VLOOKUP(C245,'Tab 3'!$C$2:$E$10,3)</f>
        <v>Blue</v>
      </c>
      <c r="L245" t="str">
        <f t="shared" si="7"/>
        <v>Friday</v>
      </c>
    </row>
    <row r="246" spans="1:12" x14ac:dyDescent="0.3">
      <c r="A246" t="s">
        <v>5</v>
      </c>
      <c r="B246">
        <v>189041</v>
      </c>
      <c r="C246" t="s">
        <v>18</v>
      </c>
      <c r="D246">
        <v>119400377</v>
      </c>
      <c r="E246" s="6">
        <v>42244</v>
      </c>
      <c r="F246" s="7">
        <v>69496</v>
      </c>
      <c r="G246" s="7">
        <v>1060</v>
      </c>
      <c r="H246" s="8">
        <v>347.47999999999996</v>
      </c>
      <c r="I246" s="23">
        <f t="shared" si="6"/>
        <v>0.32781132075471692</v>
      </c>
      <c r="J246" s="22" t="str">
        <f>VLOOKUP($C246,'Tab 3'!$C$2:$E$10,2)</f>
        <v>Tablet</v>
      </c>
      <c r="K246" s="22" t="str">
        <f>VLOOKUP(C246,'Tab 3'!$C$2:$E$10,3)</f>
        <v>Blue</v>
      </c>
      <c r="L246" t="str">
        <f t="shared" si="7"/>
        <v>Friday</v>
      </c>
    </row>
    <row r="247" spans="1:12" x14ac:dyDescent="0.3">
      <c r="A247" t="s">
        <v>5</v>
      </c>
      <c r="B247">
        <v>189038</v>
      </c>
      <c r="C247" t="s">
        <v>16</v>
      </c>
      <c r="D247">
        <v>119400349</v>
      </c>
      <c r="E247" s="6">
        <v>42245</v>
      </c>
      <c r="F247">
        <v>849</v>
      </c>
      <c r="G247">
        <v>5</v>
      </c>
      <c r="H247" s="8">
        <v>4.2450000000000001</v>
      </c>
      <c r="I247" s="23">
        <f t="shared" si="6"/>
        <v>0.84899999999999998</v>
      </c>
      <c r="J247" s="22" t="str">
        <f>VLOOKUP($C247,'Tab 3'!$C$2:$E$10,2)</f>
        <v>Mobile</v>
      </c>
      <c r="K247" s="22" t="str">
        <f>VLOOKUP(C247,'Tab 3'!$C$2:$E$10,3)</f>
        <v>red</v>
      </c>
      <c r="L247" t="str">
        <f t="shared" si="7"/>
        <v>Saturday</v>
      </c>
    </row>
    <row r="248" spans="1:12" x14ac:dyDescent="0.3">
      <c r="A248" t="s">
        <v>5</v>
      </c>
      <c r="B248">
        <v>189039</v>
      </c>
      <c r="C248" t="s">
        <v>14</v>
      </c>
      <c r="D248">
        <v>119400350</v>
      </c>
      <c r="E248" s="6">
        <v>42245</v>
      </c>
      <c r="F248" s="7">
        <v>8717</v>
      </c>
      <c r="G248">
        <v>117</v>
      </c>
      <c r="H248" s="8">
        <v>43.585000000000001</v>
      </c>
      <c r="I248" s="23">
        <f t="shared" si="6"/>
        <v>0.37252136752136755</v>
      </c>
      <c r="J248" s="22" t="str">
        <f>VLOOKUP($C248,'Tab 3'!$C$2:$E$10,2)</f>
        <v>Mobile</v>
      </c>
      <c r="K248" s="22" t="str">
        <f>VLOOKUP(C248,'Tab 3'!$C$2:$E$10,3)</f>
        <v>red</v>
      </c>
      <c r="L248" t="str">
        <f t="shared" si="7"/>
        <v>Saturday</v>
      </c>
    </row>
    <row r="249" spans="1:12" x14ac:dyDescent="0.3">
      <c r="A249" t="s">
        <v>5</v>
      </c>
      <c r="B249">
        <v>189040</v>
      </c>
      <c r="C249" t="s">
        <v>12</v>
      </c>
      <c r="D249">
        <v>119400351</v>
      </c>
      <c r="E249" s="6">
        <v>42245</v>
      </c>
      <c r="F249">
        <v>535</v>
      </c>
      <c r="G249">
        <v>3</v>
      </c>
      <c r="H249" s="8">
        <v>2.6750000000000003</v>
      </c>
      <c r="I249" s="23">
        <f t="shared" si="6"/>
        <v>0.89166666666666672</v>
      </c>
      <c r="J249" s="22" t="str">
        <f>VLOOKUP($C249,'Tab 3'!$C$2:$E$10,2)</f>
        <v>Tablet</v>
      </c>
      <c r="K249" s="22" t="str">
        <f>VLOOKUP(C249,'Tab 3'!$C$2:$E$10,3)</f>
        <v>Blue</v>
      </c>
      <c r="L249" t="str">
        <f t="shared" si="7"/>
        <v>Saturday</v>
      </c>
    </row>
    <row r="250" spans="1:12" x14ac:dyDescent="0.3">
      <c r="A250" t="s">
        <v>5</v>
      </c>
      <c r="B250">
        <v>189041</v>
      </c>
      <c r="C250" t="s">
        <v>18</v>
      </c>
      <c r="D250">
        <v>119400377</v>
      </c>
      <c r="E250" s="6">
        <v>42245</v>
      </c>
      <c r="F250" s="7">
        <v>69526</v>
      </c>
      <c r="G250" s="7">
        <v>1187</v>
      </c>
      <c r="H250" s="8">
        <v>347.63</v>
      </c>
      <c r="I250" s="23">
        <f t="shared" si="6"/>
        <v>0.2928643639427127</v>
      </c>
      <c r="J250" s="22" t="str">
        <f>VLOOKUP($C250,'Tab 3'!$C$2:$E$10,2)</f>
        <v>Tablet</v>
      </c>
      <c r="K250" s="22" t="str">
        <f>VLOOKUP(C250,'Tab 3'!$C$2:$E$10,3)</f>
        <v>Blue</v>
      </c>
      <c r="L250" t="str">
        <f t="shared" si="7"/>
        <v>Saturday</v>
      </c>
    </row>
    <row r="251" spans="1:12" x14ac:dyDescent="0.3">
      <c r="A251" t="s">
        <v>5</v>
      </c>
      <c r="B251">
        <v>189038</v>
      </c>
      <c r="C251" t="s">
        <v>16</v>
      </c>
      <c r="D251">
        <v>119400349</v>
      </c>
      <c r="E251" s="6">
        <v>42246</v>
      </c>
      <c r="F251" s="7">
        <v>1118</v>
      </c>
      <c r="G251">
        <v>8</v>
      </c>
      <c r="H251" s="8">
        <v>5.5900000000000007</v>
      </c>
      <c r="I251" s="23">
        <f t="shared" si="6"/>
        <v>0.69875000000000009</v>
      </c>
      <c r="J251" s="22" t="str">
        <f>VLOOKUP($C251,'Tab 3'!$C$2:$E$10,2)</f>
        <v>Mobile</v>
      </c>
      <c r="K251" s="22" t="str">
        <f>VLOOKUP(C251,'Tab 3'!$C$2:$E$10,3)</f>
        <v>red</v>
      </c>
      <c r="L251" t="str">
        <f t="shared" si="7"/>
        <v>Sunday</v>
      </c>
    </row>
    <row r="252" spans="1:12" x14ac:dyDescent="0.3">
      <c r="A252" t="s">
        <v>5</v>
      </c>
      <c r="B252">
        <v>189039</v>
      </c>
      <c r="C252" t="s">
        <v>14</v>
      </c>
      <c r="D252">
        <v>119400350</v>
      </c>
      <c r="E252" s="6">
        <v>42246</v>
      </c>
      <c r="F252" s="7">
        <v>8439</v>
      </c>
      <c r="G252">
        <v>102</v>
      </c>
      <c r="H252" s="8">
        <v>42.195</v>
      </c>
      <c r="I252" s="23">
        <f t="shared" si="6"/>
        <v>0.41367647058823531</v>
      </c>
      <c r="J252" s="22" t="str">
        <f>VLOOKUP($C252,'Tab 3'!$C$2:$E$10,2)</f>
        <v>Mobile</v>
      </c>
      <c r="K252" s="22" t="str">
        <f>VLOOKUP(C252,'Tab 3'!$C$2:$E$10,3)</f>
        <v>red</v>
      </c>
      <c r="L252" t="str">
        <f t="shared" si="7"/>
        <v>Sunday</v>
      </c>
    </row>
    <row r="253" spans="1:12" x14ac:dyDescent="0.3">
      <c r="A253" t="s">
        <v>5</v>
      </c>
      <c r="B253">
        <v>189040</v>
      </c>
      <c r="C253" t="s">
        <v>12</v>
      </c>
      <c r="D253">
        <v>119400351</v>
      </c>
      <c r="E253" s="6">
        <v>42246</v>
      </c>
      <c r="F253">
        <v>548</v>
      </c>
      <c r="G253">
        <v>1</v>
      </c>
      <c r="H253" s="8">
        <v>2.74</v>
      </c>
      <c r="I253" s="23">
        <f t="shared" si="6"/>
        <v>2.74</v>
      </c>
      <c r="J253" s="22" t="str">
        <f>VLOOKUP($C253,'Tab 3'!$C$2:$E$10,2)</f>
        <v>Tablet</v>
      </c>
      <c r="K253" s="22" t="str">
        <f>VLOOKUP(C253,'Tab 3'!$C$2:$E$10,3)</f>
        <v>Blue</v>
      </c>
      <c r="L253" t="str">
        <f t="shared" si="7"/>
        <v>Sunday</v>
      </c>
    </row>
    <row r="254" spans="1:12" x14ac:dyDescent="0.3">
      <c r="A254" t="s">
        <v>5</v>
      </c>
      <c r="B254">
        <v>189041</v>
      </c>
      <c r="C254" t="s">
        <v>18</v>
      </c>
      <c r="D254">
        <v>119400377</v>
      </c>
      <c r="E254" s="6">
        <v>42246</v>
      </c>
      <c r="F254" s="7">
        <v>69507</v>
      </c>
      <c r="G254" s="7">
        <v>1073</v>
      </c>
      <c r="H254" s="8">
        <v>347.53500000000003</v>
      </c>
      <c r="I254" s="23">
        <f t="shared" si="6"/>
        <v>0.3238909599254427</v>
      </c>
      <c r="J254" s="22" t="str">
        <f>VLOOKUP($C254,'Tab 3'!$C$2:$E$10,2)</f>
        <v>Tablet</v>
      </c>
      <c r="K254" s="22" t="str">
        <f>VLOOKUP(C254,'Tab 3'!$C$2:$E$10,3)</f>
        <v>Blue</v>
      </c>
      <c r="L254" t="str">
        <f t="shared" si="7"/>
        <v>Sunday</v>
      </c>
    </row>
    <row r="255" spans="1:12" x14ac:dyDescent="0.3">
      <c r="A255" t="s">
        <v>5</v>
      </c>
      <c r="B255">
        <v>189038</v>
      </c>
      <c r="C255" t="s">
        <v>16</v>
      </c>
      <c r="D255">
        <v>119400349</v>
      </c>
      <c r="E255" s="6">
        <v>42247</v>
      </c>
      <c r="F255" s="7">
        <v>1290</v>
      </c>
      <c r="G255">
        <v>5</v>
      </c>
      <c r="H255" s="8">
        <v>6.45</v>
      </c>
      <c r="I255" s="23">
        <f t="shared" si="6"/>
        <v>1.29</v>
      </c>
      <c r="J255" s="22" t="str">
        <f>VLOOKUP($C255,'Tab 3'!$C$2:$E$10,2)</f>
        <v>Mobile</v>
      </c>
      <c r="K255" s="22" t="str">
        <f>VLOOKUP(C255,'Tab 3'!$C$2:$E$10,3)</f>
        <v>red</v>
      </c>
      <c r="L255" t="str">
        <f t="shared" si="7"/>
        <v>Monday</v>
      </c>
    </row>
    <row r="256" spans="1:12" x14ac:dyDescent="0.3">
      <c r="A256" t="s">
        <v>5</v>
      </c>
      <c r="B256">
        <v>189039</v>
      </c>
      <c r="C256" t="s">
        <v>14</v>
      </c>
      <c r="D256">
        <v>119400350</v>
      </c>
      <c r="E256" s="6">
        <v>42247</v>
      </c>
      <c r="F256" s="7">
        <v>8394</v>
      </c>
      <c r="G256">
        <v>70</v>
      </c>
      <c r="H256" s="8">
        <v>41.97</v>
      </c>
      <c r="I256" s="23">
        <f t="shared" si="6"/>
        <v>0.59957142857142853</v>
      </c>
      <c r="J256" s="22" t="str">
        <f>VLOOKUP($C256,'Tab 3'!$C$2:$E$10,2)</f>
        <v>Mobile</v>
      </c>
      <c r="K256" s="22" t="str">
        <f>VLOOKUP(C256,'Tab 3'!$C$2:$E$10,3)</f>
        <v>red</v>
      </c>
      <c r="L256" t="str">
        <f t="shared" si="7"/>
        <v>Monday</v>
      </c>
    </row>
    <row r="257" spans="1:12" x14ac:dyDescent="0.3">
      <c r="A257" t="s">
        <v>5</v>
      </c>
      <c r="B257">
        <v>189040</v>
      </c>
      <c r="C257" t="s">
        <v>12</v>
      </c>
      <c r="D257">
        <v>119400351</v>
      </c>
      <c r="E257" s="6">
        <v>42247</v>
      </c>
      <c r="F257">
        <v>423</v>
      </c>
      <c r="G257">
        <v>1</v>
      </c>
      <c r="H257" s="8">
        <v>2.1149999999999998</v>
      </c>
      <c r="I257" s="23">
        <f t="shared" si="6"/>
        <v>2.1149999999999998</v>
      </c>
      <c r="J257" s="22" t="str">
        <f>VLOOKUP($C257,'Tab 3'!$C$2:$E$10,2)</f>
        <v>Tablet</v>
      </c>
      <c r="K257" s="22" t="str">
        <f>VLOOKUP(C257,'Tab 3'!$C$2:$E$10,3)</f>
        <v>Blue</v>
      </c>
      <c r="L257" t="str">
        <f t="shared" si="7"/>
        <v>Monday</v>
      </c>
    </row>
    <row r="258" spans="1:12" x14ac:dyDescent="0.3">
      <c r="A258" t="s">
        <v>5</v>
      </c>
      <c r="B258">
        <v>189041</v>
      </c>
      <c r="C258" t="s">
        <v>18</v>
      </c>
      <c r="D258">
        <v>119400377</v>
      </c>
      <c r="E258" s="6">
        <v>42247</v>
      </c>
      <c r="F258" s="7">
        <v>69507</v>
      </c>
      <c r="G258" s="7">
        <v>1096</v>
      </c>
      <c r="H258" s="8">
        <v>347.53500000000003</v>
      </c>
      <c r="I258" s="23">
        <f t="shared" si="6"/>
        <v>0.31709397810218981</v>
      </c>
      <c r="J258" s="22" t="str">
        <f>VLOOKUP($C258,'Tab 3'!$C$2:$E$10,2)</f>
        <v>Tablet</v>
      </c>
      <c r="K258" s="22" t="str">
        <f>VLOOKUP(C258,'Tab 3'!$C$2:$E$10,3)</f>
        <v>Blue</v>
      </c>
      <c r="L258" t="str">
        <f t="shared" si="7"/>
        <v>Monday</v>
      </c>
    </row>
    <row r="259" spans="1:12" x14ac:dyDescent="0.3">
      <c r="A259" t="s">
        <v>5</v>
      </c>
      <c r="B259">
        <v>189038</v>
      </c>
      <c r="C259" t="s">
        <v>16</v>
      </c>
      <c r="D259">
        <v>119400349</v>
      </c>
      <c r="E259" s="6">
        <v>42248</v>
      </c>
      <c r="F259">
        <v>688</v>
      </c>
      <c r="G259">
        <v>6</v>
      </c>
      <c r="H259" s="8">
        <v>3.4399999999999995</v>
      </c>
      <c r="I259" s="23">
        <f t="shared" ref="I259:I322" si="8">IFERROR($H259/$G259,"")</f>
        <v>0.57333333333333325</v>
      </c>
      <c r="J259" s="22" t="str">
        <f>VLOOKUP($C259,'Tab 3'!$C$2:$E$10,2)</f>
        <v>Mobile</v>
      </c>
      <c r="K259" s="22" t="str">
        <f>VLOOKUP(C259,'Tab 3'!$C$2:$E$10,3)</f>
        <v>red</v>
      </c>
      <c r="L259" t="str">
        <f t="shared" ref="L259:L322" si="9">TEXT(E259,"dddd")</f>
        <v>Tuesday</v>
      </c>
    </row>
    <row r="260" spans="1:12" x14ac:dyDescent="0.3">
      <c r="A260" t="s">
        <v>5</v>
      </c>
      <c r="B260">
        <v>189039</v>
      </c>
      <c r="C260" t="s">
        <v>14</v>
      </c>
      <c r="D260">
        <v>119400350</v>
      </c>
      <c r="E260" s="6">
        <v>42248</v>
      </c>
      <c r="F260" s="7">
        <v>8705</v>
      </c>
      <c r="G260">
        <v>39</v>
      </c>
      <c r="H260" s="8">
        <v>43.524999999999999</v>
      </c>
      <c r="I260" s="23">
        <f t="shared" si="8"/>
        <v>1.1160256410256411</v>
      </c>
      <c r="J260" s="22" t="str">
        <f>VLOOKUP($C260,'Tab 3'!$C$2:$E$10,2)</f>
        <v>Mobile</v>
      </c>
      <c r="K260" s="22" t="str">
        <f>VLOOKUP(C260,'Tab 3'!$C$2:$E$10,3)</f>
        <v>red</v>
      </c>
      <c r="L260" t="str">
        <f t="shared" si="9"/>
        <v>Tuesday</v>
      </c>
    </row>
    <row r="261" spans="1:12" x14ac:dyDescent="0.3">
      <c r="A261" t="s">
        <v>5</v>
      </c>
      <c r="B261">
        <v>189040</v>
      </c>
      <c r="C261" t="s">
        <v>12</v>
      </c>
      <c r="D261">
        <v>119400351</v>
      </c>
      <c r="E261" s="6">
        <v>42248</v>
      </c>
      <c r="F261">
        <v>707</v>
      </c>
      <c r="G261">
        <v>8</v>
      </c>
      <c r="H261" s="8">
        <v>3.5349999999999997</v>
      </c>
      <c r="I261" s="23">
        <f t="shared" si="8"/>
        <v>0.44187499999999996</v>
      </c>
      <c r="J261" s="22" t="str">
        <f>VLOOKUP($C261,'Tab 3'!$C$2:$E$10,2)</f>
        <v>Tablet</v>
      </c>
      <c r="K261" s="22" t="str">
        <f>VLOOKUP(C261,'Tab 3'!$C$2:$E$10,3)</f>
        <v>Blue</v>
      </c>
      <c r="L261" t="str">
        <f t="shared" si="9"/>
        <v>Tuesday</v>
      </c>
    </row>
    <row r="262" spans="1:12" x14ac:dyDescent="0.3">
      <c r="A262" t="s">
        <v>5</v>
      </c>
      <c r="B262">
        <v>189041</v>
      </c>
      <c r="C262" t="s">
        <v>18</v>
      </c>
      <c r="D262">
        <v>119400377</v>
      </c>
      <c r="E262" s="6">
        <v>42248</v>
      </c>
      <c r="F262" s="7">
        <v>69490</v>
      </c>
      <c r="G262">
        <v>977</v>
      </c>
      <c r="H262" s="8">
        <v>347.45</v>
      </c>
      <c r="I262" s="23">
        <f t="shared" si="8"/>
        <v>0.35562947799385874</v>
      </c>
      <c r="J262" s="22" t="str">
        <f>VLOOKUP($C262,'Tab 3'!$C$2:$E$10,2)</f>
        <v>Tablet</v>
      </c>
      <c r="K262" s="22" t="str">
        <f>VLOOKUP(C262,'Tab 3'!$C$2:$E$10,3)</f>
        <v>Blue</v>
      </c>
      <c r="L262" t="str">
        <f t="shared" si="9"/>
        <v>Tuesday</v>
      </c>
    </row>
    <row r="263" spans="1:12" x14ac:dyDescent="0.3">
      <c r="A263" t="s">
        <v>5</v>
      </c>
      <c r="B263">
        <v>189038</v>
      </c>
      <c r="C263" t="s">
        <v>16</v>
      </c>
      <c r="D263">
        <v>119400349</v>
      </c>
      <c r="E263" s="6">
        <v>42249</v>
      </c>
      <c r="F263">
        <v>984</v>
      </c>
      <c r="G263">
        <v>4</v>
      </c>
      <c r="H263" s="8">
        <v>4.92</v>
      </c>
      <c r="I263" s="23">
        <f t="shared" si="8"/>
        <v>1.23</v>
      </c>
      <c r="J263" s="22" t="str">
        <f>VLOOKUP($C263,'Tab 3'!$C$2:$E$10,2)</f>
        <v>Mobile</v>
      </c>
      <c r="K263" s="22" t="str">
        <f>VLOOKUP(C263,'Tab 3'!$C$2:$E$10,3)</f>
        <v>red</v>
      </c>
      <c r="L263" t="str">
        <f t="shared" si="9"/>
        <v>Wednesday</v>
      </c>
    </row>
    <row r="264" spans="1:12" x14ac:dyDescent="0.3">
      <c r="A264" t="s">
        <v>5</v>
      </c>
      <c r="B264">
        <v>189039</v>
      </c>
      <c r="C264" t="s">
        <v>14</v>
      </c>
      <c r="D264">
        <v>119400350</v>
      </c>
      <c r="E264" s="6">
        <v>42249</v>
      </c>
      <c r="F264" s="7">
        <v>8369</v>
      </c>
      <c r="G264">
        <v>25</v>
      </c>
      <c r="H264" s="8">
        <v>41.844999999999999</v>
      </c>
      <c r="I264" s="23">
        <f t="shared" si="8"/>
        <v>1.6738</v>
      </c>
      <c r="J264" s="22" t="str">
        <f>VLOOKUP($C264,'Tab 3'!$C$2:$E$10,2)</f>
        <v>Mobile</v>
      </c>
      <c r="K264" s="22" t="str">
        <f>VLOOKUP(C264,'Tab 3'!$C$2:$E$10,3)</f>
        <v>red</v>
      </c>
      <c r="L264" t="str">
        <f t="shared" si="9"/>
        <v>Wednesday</v>
      </c>
    </row>
    <row r="265" spans="1:12" x14ac:dyDescent="0.3">
      <c r="A265" t="s">
        <v>5</v>
      </c>
      <c r="B265">
        <v>189040</v>
      </c>
      <c r="C265" t="s">
        <v>12</v>
      </c>
      <c r="D265">
        <v>119400351</v>
      </c>
      <c r="E265" s="6">
        <v>42249</v>
      </c>
      <c r="F265">
        <v>747</v>
      </c>
      <c r="G265">
        <v>2</v>
      </c>
      <c r="H265" s="8">
        <v>3.7349999999999999</v>
      </c>
      <c r="I265" s="23">
        <f t="shared" si="8"/>
        <v>1.8674999999999999</v>
      </c>
      <c r="J265" s="22" t="str">
        <f>VLOOKUP($C265,'Tab 3'!$C$2:$E$10,2)</f>
        <v>Tablet</v>
      </c>
      <c r="K265" s="22" t="str">
        <f>VLOOKUP(C265,'Tab 3'!$C$2:$E$10,3)</f>
        <v>Blue</v>
      </c>
      <c r="L265" t="str">
        <f t="shared" si="9"/>
        <v>Wednesday</v>
      </c>
    </row>
    <row r="266" spans="1:12" x14ac:dyDescent="0.3">
      <c r="A266" t="s">
        <v>5</v>
      </c>
      <c r="B266">
        <v>189041</v>
      </c>
      <c r="C266" t="s">
        <v>18</v>
      </c>
      <c r="D266">
        <v>119400377</v>
      </c>
      <c r="E266" s="6">
        <v>42249</v>
      </c>
      <c r="F266" s="7">
        <v>41816</v>
      </c>
      <c r="G266">
        <v>341</v>
      </c>
      <c r="H266" s="8">
        <v>209.08</v>
      </c>
      <c r="I266" s="23">
        <f t="shared" si="8"/>
        <v>0.61313782991202348</v>
      </c>
      <c r="J266" s="22" t="str">
        <f>VLOOKUP($C266,'Tab 3'!$C$2:$E$10,2)</f>
        <v>Tablet</v>
      </c>
      <c r="K266" s="22" t="str">
        <f>VLOOKUP(C266,'Tab 3'!$C$2:$E$10,3)</f>
        <v>Blue</v>
      </c>
      <c r="L266" t="str">
        <f t="shared" si="9"/>
        <v>Wednesday</v>
      </c>
    </row>
    <row r="267" spans="1:12" x14ac:dyDescent="0.3">
      <c r="A267" t="s">
        <v>5</v>
      </c>
      <c r="B267">
        <v>189038</v>
      </c>
      <c r="C267" t="s">
        <v>16</v>
      </c>
      <c r="D267">
        <v>119400349</v>
      </c>
      <c r="E267" s="6">
        <v>42250</v>
      </c>
      <c r="F267">
        <v>885</v>
      </c>
      <c r="G267">
        <v>5</v>
      </c>
      <c r="H267" s="8">
        <v>4.4249999999999998</v>
      </c>
      <c r="I267" s="23">
        <f t="shared" si="8"/>
        <v>0.88500000000000001</v>
      </c>
      <c r="J267" s="22" t="str">
        <f>VLOOKUP($C267,'Tab 3'!$C$2:$E$10,2)</f>
        <v>Mobile</v>
      </c>
      <c r="K267" s="22" t="str">
        <f>VLOOKUP(C267,'Tab 3'!$C$2:$E$10,3)</f>
        <v>red</v>
      </c>
      <c r="L267" t="str">
        <f t="shared" si="9"/>
        <v>Thursday</v>
      </c>
    </row>
    <row r="268" spans="1:12" x14ac:dyDescent="0.3">
      <c r="A268" t="s">
        <v>5</v>
      </c>
      <c r="B268">
        <v>189039</v>
      </c>
      <c r="C268" t="s">
        <v>14</v>
      </c>
      <c r="D268">
        <v>119400350</v>
      </c>
      <c r="E268" s="6">
        <v>42250</v>
      </c>
      <c r="F268" s="7">
        <v>8677</v>
      </c>
      <c r="G268">
        <v>50</v>
      </c>
      <c r="H268" s="8">
        <v>43.384999999999998</v>
      </c>
      <c r="I268" s="23">
        <f t="shared" si="8"/>
        <v>0.86769999999999992</v>
      </c>
      <c r="J268" s="22" t="str">
        <f>VLOOKUP($C268,'Tab 3'!$C$2:$E$10,2)</f>
        <v>Mobile</v>
      </c>
      <c r="K268" s="22" t="str">
        <f>VLOOKUP(C268,'Tab 3'!$C$2:$E$10,3)</f>
        <v>red</v>
      </c>
      <c r="L268" t="str">
        <f t="shared" si="9"/>
        <v>Thursday</v>
      </c>
    </row>
    <row r="269" spans="1:12" x14ac:dyDescent="0.3">
      <c r="A269" t="s">
        <v>5</v>
      </c>
      <c r="B269">
        <v>189040</v>
      </c>
      <c r="C269" t="s">
        <v>12</v>
      </c>
      <c r="D269">
        <v>119400351</v>
      </c>
      <c r="E269" s="6">
        <v>42250</v>
      </c>
      <c r="F269">
        <v>528</v>
      </c>
      <c r="G269">
        <v>0</v>
      </c>
      <c r="H269" s="8">
        <v>2.64</v>
      </c>
      <c r="I269" s="23" t="str">
        <f t="shared" si="8"/>
        <v/>
      </c>
      <c r="J269" s="22" t="str">
        <f>VLOOKUP($C269,'Tab 3'!$C$2:$E$10,2)</f>
        <v>Tablet</v>
      </c>
      <c r="K269" s="22" t="str">
        <f>VLOOKUP(C269,'Tab 3'!$C$2:$E$10,3)</f>
        <v>Blue</v>
      </c>
      <c r="L269" t="str">
        <f t="shared" si="9"/>
        <v>Thursday</v>
      </c>
    </row>
    <row r="270" spans="1:12" x14ac:dyDescent="0.3">
      <c r="A270" t="s">
        <v>5</v>
      </c>
      <c r="B270">
        <v>189041</v>
      </c>
      <c r="C270" t="s">
        <v>18</v>
      </c>
      <c r="D270">
        <v>119400377</v>
      </c>
      <c r="E270" s="6">
        <v>42250</v>
      </c>
      <c r="F270" s="7">
        <v>69408</v>
      </c>
      <c r="G270">
        <v>779</v>
      </c>
      <c r="H270" s="8">
        <v>347.04</v>
      </c>
      <c r="I270" s="23">
        <f t="shared" si="8"/>
        <v>0.44549422336328631</v>
      </c>
      <c r="J270" s="22" t="str">
        <f>VLOOKUP($C270,'Tab 3'!$C$2:$E$10,2)</f>
        <v>Tablet</v>
      </c>
      <c r="K270" s="22" t="str">
        <f>VLOOKUP(C270,'Tab 3'!$C$2:$E$10,3)</f>
        <v>Blue</v>
      </c>
      <c r="L270" t="str">
        <f t="shared" si="9"/>
        <v>Thursday</v>
      </c>
    </row>
    <row r="271" spans="1:12" x14ac:dyDescent="0.3">
      <c r="A271" t="s">
        <v>5</v>
      </c>
      <c r="B271">
        <v>189038</v>
      </c>
      <c r="C271" t="s">
        <v>17</v>
      </c>
      <c r="D271" t="s">
        <v>10</v>
      </c>
      <c r="E271" s="6">
        <v>42250</v>
      </c>
      <c r="F271">
        <v>3</v>
      </c>
      <c r="G271">
        <v>0</v>
      </c>
      <c r="H271" s="8">
        <v>1.4999999999999999E-2</v>
      </c>
      <c r="I271" s="23" t="str">
        <f t="shared" si="8"/>
        <v/>
      </c>
      <c r="J271" s="22" t="str">
        <f>VLOOKUP($C271,'Tab 3'!$C$2:$E$10,2)</f>
        <v>Mobile</v>
      </c>
      <c r="K271" s="22" t="str">
        <f>VLOOKUP(C271,'Tab 3'!$C$2:$E$10,3)</f>
        <v>blue</v>
      </c>
      <c r="L271" t="str">
        <f t="shared" si="9"/>
        <v>Thursday</v>
      </c>
    </row>
    <row r="272" spans="1:12" x14ac:dyDescent="0.3">
      <c r="A272" t="s">
        <v>5</v>
      </c>
      <c r="B272">
        <v>189038</v>
      </c>
      <c r="C272" t="s">
        <v>16</v>
      </c>
      <c r="D272">
        <v>119400349</v>
      </c>
      <c r="E272" s="6">
        <v>42251</v>
      </c>
      <c r="F272">
        <v>196</v>
      </c>
      <c r="G272">
        <v>3</v>
      </c>
      <c r="H272" s="8">
        <v>0.98</v>
      </c>
      <c r="I272" s="23">
        <f t="shared" si="8"/>
        <v>0.32666666666666666</v>
      </c>
      <c r="J272" s="22" t="str">
        <f>VLOOKUP($C272,'Tab 3'!$C$2:$E$10,2)</f>
        <v>Mobile</v>
      </c>
      <c r="K272" s="22" t="str">
        <f>VLOOKUP(C272,'Tab 3'!$C$2:$E$10,3)</f>
        <v>red</v>
      </c>
      <c r="L272" t="str">
        <f t="shared" si="9"/>
        <v>Friday</v>
      </c>
    </row>
    <row r="273" spans="1:12" x14ac:dyDescent="0.3">
      <c r="A273" t="s">
        <v>5</v>
      </c>
      <c r="B273">
        <v>189039</v>
      </c>
      <c r="C273" t="s">
        <v>14</v>
      </c>
      <c r="D273">
        <v>119400350</v>
      </c>
      <c r="E273" s="6">
        <v>42251</v>
      </c>
      <c r="F273" s="7">
        <v>9348</v>
      </c>
      <c r="G273">
        <v>29</v>
      </c>
      <c r="H273" s="8">
        <v>46.74</v>
      </c>
      <c r="I273" s="23">
        <f t="shared" si="8"/>
        <v>1.6117241379310345</v>
      </c>
      <c r="J273" s="22" t="str">
        <f>VLOOKUP($C273,'Tab 3'!$C$2:$E$10,2)</f>
        <v>Mobile</v>
      </c>
      <c r="K273" s="22" t="str">
        <f>VLOOKUP(C273,'Tab 3'!$C$2:$E$10,3)</f>
        <v>red</v>
      </c>
      <c r="L273" t="str">
        <f t="shared" si="9"/>
        <v>Friday</v>
      </c>
    </row>
    <row r="274" spans="1:12" x14ac:dyDescent="0.3">
      <c r="A274" t="s">
        <v>5</v>
      </c>
      <c r="B274">
        <v>189040</v>
      </c>
      <c r="C274" t="s">
        <v>12</v>
      </c>
      <c r="D274">
        <v>119400351</v>
      </c>
      <c r="E274" s="6">
        <v>42251</v>
      </c>
      <c r="F274">
        <v>562</v>
      </c>
      <c r="G274">
        <v>5</v>
      </c>
      <c r="H274" s="8">
        <v>2.8100000000000005</v>
      </c>
      <c r="I274" s="23">
        <f t="shared" si="8"/>
        <v>0.56200000000000006</v>
      </c>
      <c r="J274" s="22" t="str">
        <f>VLOOKUP($C274,'Tab 3'!$C$2:$E$10,2)</f>
        <v>Tablet</v>
      </c>
      <c r="K274" s="22" t="str">
        <f>VLOOKUP(C274,'Tab 3'!$C$2:$E$10,3)</f>
        <v>Blue</v>
      </c>
      <c r="L274" t="str">
        <f t="shared" si="9"/>
        <v>Friday</v>
      </c>
    </row>
    <row r="275" spans="1:12" x14ac:dyDescent="0.3">
      <c r="A275" t="s">
        <v>5</v>
      </c>
      <c r="B275">
        <v>189041</v>
      </c>
      <c r="C275" t="s">
        <v>18</v>
      </c>
      <c r="D275">
        <v>119400377</v>
      </c>
      <c r="E275" s="6">
        <v>42251</v>
      </c>
      <c r="F275" s="7">
        <v>69497</v>
      </c>
      <c r="G275" s="7">
        <v>1132</v>
      </c>
      <c r="H275" s="8">
        <v>347.48500000000001</v>
      </c>
      <c r="I275" s="23">
        <f t="shared" si="8"/>
        <v>0.30696554770318024</v>
      </c>
      <c r="J275" s="22" t="str">
        <f>VLOOKUP($C275,'Tab 3'!$C$2:$E$10,2)</f>
        <v>Tablet</v>
      </c>
      <c r="K275" s="22" t="str">
        <f>VLOOKUP(C275,'Tab 3'!$C$2:$E$10,3)</f>
        <v>Blue</v>
      </c>
      <c r="L275" t="str">
        <f t="shared" si="9"/>
        <v>Friday</v>
      </c>
    </row>
    <row r="276" spans="1:12" x14ac:dyDescent="0.3">
      <c r="A276" t="s">
        <v>5</v>
      </c>
      <c r="B276">
        <v>189038</v>
      </c>
      <c r="C276" t="s">
        <v>17</v>
      </c>
      <c r="D276" t="s">
        <v>10</v>
      </c>
      <c r="E276" s="6">
        <v>42251</v>
      </c>
      <c r="F276">
        <v>139</v>
      </c>
      <c r="G276">
        <v>1</v>
      </c>
      <c r="H276" s="8">
        <v>0.69500000000000006</v>
      </c>
      <c r="I276" s="23">
        <f t="shared" si="8"/>
        <v>0.69500000000000006</v>
      </c>
      <c r="J276" s="22" t="str">
        <f>VLOOKUP($C276,'Tab 3'!$C$2:$E$10,2)</f>
        <v>Mobile</v>
      </c>
      <c r="K276" s="22" t="str">
        <f>VLOOKUP(C276,'Tab 3'!$C$2:$E$10,3)</f>
        <v>blue</v>
      </c>
      <c r="L276" t="str">
        <f t="shared" si="9"/>
        <v>Friday</v>
      </c>
    </row>
    <row r="277" spans="1:12" x14ac:dyDescent="0.3">
      <c r="A277" t="s">
        <v>5</v>
      </c>
      <c r="B277">
        <v>189038</v>
      </c>
      <c r="C277" t="s">
        <v>16</v>
      </c>
      <c r="D277">
        <v>119400349</v>
      </c>
      <c r="E277" s="6">
        <v>42252</v>
      </c>
      <c r="F277" s="7">
        <v>1707</v>
      </c>
      <c r="G277">
        <v>25</v>
      </c>
      <c r="H277" s="8">
        <v>8.5350000000000001</v>
      </c>
      <c r="I277" s="23">
        <f t="shared" si="8"/>
        <v>0.34139999999999998</v>
      </c>
      <c r="J277" s="22" t="str">
        <f>VLOOKUP($C277,'Tab 3'!$C$2:$E$10,2)</f>
        <v>Mobile</v>
      </c>
      <c r="K277" s="22" t="str">
        <f>VLOOKUP(C277,'Tab 3'!$C$2:$E$10,3)</f>
        <v>red</v>
      </c>
      <c r="L277" t="str">
        <f t="shared" si="9"/>
        <v>Saturday</v>
      </c>
    </row>
    <row r="278" spans="1:12" x14ac:dyDescent="0.3">
      <c r="A278" t="s">
        <v>5</v>
      </c>
      <c r="B278">
        <v>189039</v>
      </c>
      <c r="C278" t="s">
        <v>14</v>
      </c>
      <c r="D278">
        <v>119400350</v>
      </c>
      <c r="E278" s="6">
        <v>42252</v>
      </c>
      <c r="F278" s="7">
        <v>7591</v>
      </c>
      <c r="G278">
        <v>34</v>
      </c>
      <c r="H278" s="8">
        <v>37.954999999999998</v>
      </c>
      <c r="I278" s="23">
        <f t="shared" si="8"/>
        <v>1.1163235294117646</v>
      </c>
      <c r="J278" s="22" t="str">
        <f>VLOOKUP($C278,'Tab 3'!$C$2:$E$10,2)</f>
        <v>Mobile</v>
      </c>
      <c r="K278" s="22" t="str">
        <f>VLOOKUP(C278,'Tab 3'!$C$2:$E$10,3)</f>
        <v>red</v>
      </c>
      <c r="L278" t="str">
        <f t="shared" si="9"/>
        <v>Saturday</v>
      </c>
    </row>
    <row r="279" spans="1:12" x14ac:dyDescent="0.3">
      <c r="A279" t="s">
        <v>5</v>
      </c>
      <c r="B279">
        <v>189040</v>
      </c>
      <c r="C279" t="s">
        <v>12</v>
      </c>
      <c r="D279">
        <v>119400351</v>
      </c>
      <c r="E279" s="6">
        <v>42252</v>
      </c>
      <c r="F279">
        <v>802</v>
      </c>
      <c r="G279">
        <v>8</v>
      </c>
      <c r="H279" s="8">
        <v>4.01</v>
      </c>
      <c r="I279" s="23">
        <f t="shared" si="8"/>
        <v>0.50124999999999997</v>
      </c>
      <c r="J279" s="22" t="str">
        <f>VLOOKUP($C279,'Tab 3'!$C$2:$E$10,2)</f>
        <v>Tablet</v>
      </c>
      <c r="K279" s="22" t="str">
        <f>VLOOKUP(C279,'Tab 3'!$C$2:$E$10,3)</f>
        <v>Blue</v>
      </c>
      <c r="L279" t="str">
        <f t="shared" si="9"/>
        <v>Saturday</v>
      </c>
    </row>
    <row r="280" spans="1:12" x14ac:dyDescent="0.3">
      <c r="A280" t="s">
        <v>5</v>
      </c>
      <c r="B280">
        <v>189041</v>
      </c>
      <c r="C280" t="s">
        <v>18</v>
      </c>
      <c r="D280">
        <v>119400377</v>
      </c>
      <c r="E280" s="6">
        <v>42252</v>
      </c>
      <c r="F280" s="7">
        <v>69509</v>
      </c>
      <c r="G280" s="7">
        <v>1295</v>
      </c>
      <c r="H280" s="8">
        <v>347.54500000000002</v>
      </c>
      <c r="I280" s="23">
        <f t="shared" si="8"/>
        <v>0.2683745173745174</v>
      </c>
      <c r="J280" s="22" t="str">
        <f>VLOOKUP($C280,'Tab 3'!$C$2:$E$10,2)</f>
        <v>Tablet</v>
      </c>
      <c r="K280" s="22" t="str">
        <f>VLOOKUP(C280,'Tab 3'!$C$2:$E$10,3)</f>
        <v>Blue</v>
      </c>
      <c r="L280" t="str">
        <f t="shared" si="9"/>
        <v>Saturday</v>
      </c>
    </row>
    <row r="281" spans="1:12" x14ac:dyDescent="0.3">
      <c r="A281" t="s">
        <v>5</v>
      </c>
      <c r="B281">
        <v>189038</v>
      </c>
      <c r="C281" t="s">
        <v>17</v>
      </c>
      <c r="D281" t="s">
        <v>10</v>
      </c>
      <c r="E281" s="6">
        <v>42252</v>
      </c>
      <c r="F281">
        <v>74</v>
      </c>
      <c r="G281">
        <v>1</v>
      </c>
      <c r="H281" s="8">
        <v>0.37</v>
      </c>
      <c r="I281" s="23">
        <f t="shared" si="8"/>
        <v>0.37</v>
      </c>
      <c r="J281" s="22" t="str">
        <f>VLOOKUP($C281,'Tab 3'!$C$2:$E$10,2)</f>
        <v>Mobile</v>
      </c>
      <c r="K281" s="22" t="str">
        <f>VLOOKUP(C281,'Tab 3'!$C$2:$E$10,3)</f>
        <v>blue</v>
      </c>
      <c r="L281" t="str">
        <f t="shared" si="9"/>
        <v>Saturday</v>
      </c>
    </row>
    <row r="282" spans="1:12" x14ac:dyDescent="0.3">
      <c r="A282" t="s">
        <v>5</v>
      </c>
      <c r="B282">
        <v>189038</v>
      </c>
      <c r="C282" t="s">
        <v>16</v>
      </c>
      <c r="D282">
        <v>119400349</v>
      </c>
      <c r="E282" s="6">
        <v>42253</v>
      </c>
      <c r="F282" s="7">
        <v>1947</v>
      </c>
      <c r="G282">
        <v>15</v>
      </c>
      <c r="H282" s="8">
        <v>9.7349999999999994</v>
      </c>
      <c r="I282" s="23">
        <f t="shared" si="8"/>
        <v>0.64899999999999991</v>
      </c>
      <c r="J282" s="22" t="str">
        <f>VLOOKUP($C282,'Tab 3'!$C$2:$E$10,2)</f>
        <v>Mobile</v>
      </c>
      <c r="K282" s="22" t="str">
        <f>VLOOKUP(C282,'Tab 3'!$C$2:$E$10,3)</f>
        <v>red</v>
      </c>
      <c r="L282" t="str">
        <f t="shared" si="9"/>
        <v>Sunday</v>
      </c>
    </row>
    <row r="283" spans="1:12" x14ac:dyDescent="0.3">
      <c r="A283" t="s">
        <v>5</v>
      </c>
      <c r="B283">
        <v>189039</v>
      </c>
      <c r="C283" t="s">
        <v>14</v>
      </c>
      <c r="D283">
        <v>119400350</v>
      </c>
      <c r="E283" s="6">
        <v>42253</v>
      </c>
      <c r="F283" s="7">
        <v>7232</v>
      </c>
      <c r="G283">
        <v>28</v>
      </c>
      <c r="H283" s="8">
        <v>36.160000000000004</v>
      </c>
      <c r="I283" s="23">
        <f t="shared" si="8"/>
        <v>1.2914285714285716</v>
      </c>
      <c r="J283" s="22" t="str">
        <f>VLOOKUP($C283,'Tab 3'!$C$2:$E$10,2)</f>
        <v>Mobile</v>
      </c>
      <c r="K283" s="22" t="str">
        <f>VLOOKUP(C283,'Tab 3'!$C$2:$E$10,3)</f>
        <v>red</v>
      </c>
      <c r="L283" t="str">
        <f t="shared" si="9"/>
        <v>Sunday</v>
      </c>
    </row>
    <row r="284" spans="1:12" x14ac:dyDescent="0.3">
      <c r="A284" t="s">
        <v>5</v>
      </c>
      <c r="B284">
        <v>189040</v>
      </c>
      <c r="C284" t="s">
        <v>12</v>
      </c>
      <c r="D284">
        <v>119400351</v>
      </c>
      <c r="E284" s="6">
        <v>42253</v>
      </c>
      <c r="F284">
        <v>921</v>
      </c>
      <c r="G284">
        <v>6</v>
      </c>
      <c r="H284" s="8">
        <v>4.6050000000000004</v>
      </c>
      <c r="I284" s="23">
        <f t="shared" si="8"/>
        <v>0.76750000000000007</v>
      </c>
      <c r="J284" s="22" t="str">
        <f>VLOOKUP($C284,'Tab 3'!$C$2:$E$10,2)</f>
        <v>Tablet</v>
      </c>
      <c r="K284" s="22" t="str">
        <f>VLOOKUP(C284,'Tab 3'!$C$2:$E$10,3)</f>
        <v>Blue</v>
      </c>
      <c r="L284" t="str">
        <f t="shared" si="9"/>
        <v>Sunday</v>
      </c>
    </row>
    <row r="285" spans="1:12" x14ac:dyDescent="0.3">
      <c r="A285" t="s">
        <v>5</v>
      </c>
      <c r="B285">
        <v>189041</v>
      </c>
      <c r="C285" t="s">
        <v>18</v>
      </c>
      <c r="D285">
        <v>119400377</v>
      </c>
      <c r="E285" s="6">
        <v>42253</v>
      </c>
      <c r="F285" s="7">
        <v>69514</v>
      </c>
      <c r="G285">
        <v>843</v>
      </c>
      <c r="H285" s="8">
        <v>347.57</v>
      </c>
      <c r="I285" s="23">
        <f t="shared" si="8"/>
        <v>0.41230130486358246</v>
      </c>
      <c r="J285" s="22" t="str">
        <f>VLOOKUP($C285,'Tab 3'!$C$2:$E$10,2)</f>
        <v>Tablet</v>
      </c>
      <c r="K285" s="22" t="str">
        <f>VLOOKUP(C285,'Tab 3'!$C$2:$E$10,3)</f>
        <v>Blue</v>
      </c>
      <c r="L285" t="str">
        <f t="shared" si="9"/>
        <v>Sunday</v>
      </c>
    </row>
    <row r="286" spans="1:12" x14ac:dyDescent="0.3">
      <c r="A286" t="s">
        <v>5</v>
      </c>
      <c r="B286">
        <v>189038</v>
      </c>
      <c r="C286" t="s">
        <v>17</v>
      </c>
      <c r="D286" t="s">
        <v>10</v>
      </c>
      <c r="E286" s="6">
        <v>42253</v>
      </c>
      <c r="F286">
        <v>8</v>
      </c>
      <c r="G286">
        <v>0</v>
      </c>
      <c r="H286" s="8">
        <v>0.04</v>
      </c>
      <c r="I286" s="23" t="str">
        <f t="shared" si="8"/>
        <v/>
      </c>
      <c r="J286" s="22" t="str">
        <f>VLOOKUP($C286,'Tab 3'!$C$2:$E$10,2)</f>
        <v>Mobile</v>
      </c>
      <c r="K286" s="22" t="str">
        <f>VLOOKUP(C286,'Tab 3'!$C$2:$E$10,3)</f>
        <v>blue</v>
      </c>
      <c r="L286" t="str">
        <f t="shared" si="9"/>
        <v>Sunday</v>
      </c>
    </row>
    <row r="287" spans="1:12" x14ac:dyDescent="0.3">
      <c r="A287" t="s">
        <v>5</v>
      </c>
      <c r="B287">
        <v>189038</v>
      </c>
      <c r="C287" t="s">
        <v>16</v>
      </c>
      <c r="D287">
        <v>119400349</v>
      </c>
      <c r="E287" s="6">
        <v>42254</v>
      </c>
      <c r="F287" s="7">
        <v>1651</v>
      </c>
      <c r="G287">
        <v>18</v>
      </c>
      <c r="H287" s="8">
        <v>8.2550000000000008</v>
      </c>
      <c r="I287" s="23">
        <f t="shared" si="8"/>
        <v>0.45861111111111114</v>
      </c>
      <c r="J287" s="22" t="str">
        <f>VLOOKUP($C287,'Tab 3'!$C$2:$E$10,2)</f>
        <v>Mobile</v>
      </c>
      <c r="K287" s="22" t="str">
        <f>VLOOKUP(C287,'Tab 3'!$C$2:$E$10,3)</f>
        <v>red</v>
      </c>
      <c r="L287" t="str">
        <f t="shared" si="9"/>
        <v>Monday</v>
      </c>
    </row>
    <row r="288" spans="1:12" x14ac:dyDescent="0.3">
      <c r="A288" t="s">
        <v>5</v>
      </c>
      <c r="B288">
        <v>189039</v>
      </c>
      <c r="C288" t="s">
        <v>14</v>
      </c>
      <c r="D288">
        <v>119400350</v>
      </c>
      <c r="E288" s="6">
        <v>42254</v>
      </c>
      <c r="F288" s="7">
        <v>7279</v>
      </c>
      <c r="G288">
        <v>32</v>
      </c>
      <c r="H288" s="8">
        <v>36.394999999999996</v>
      </c>
      <c r="I288" s="23">
        <f t="shared" si="8"/>
        <v>1.1373437499999999</v>
      </c>
      <c r="J288" s="22" t="str">
        <f>VLOOKUP($C288,'Tab 3'!$C$2:$E$10,2)</f>
        <v>Mobile</v>
      </c>
      <c r="K288" s="22" t="str">
        <f>VLOOKUP(C288,'Tab 3'!$C$2:$E$10,3)</f>
        <v>red</v>
      </c>
      <c r="L288" t="str">
        <f t="shared" si="9"/>
        <v>Monday</v>
      </c>
    </row>
    <row r="289" spans="1:12" x14ac:dyDescent="0.3">
      <c r="A289" t="s">
        <v>5</v>
      </c>
      <c r="B289">
        <v>189040</v>
      </c>
      <c r="C289" t="s">
        <v>12</v>
      </c>
      <c r="D289">
        <v>119400351</v>
      </c>
      <c r="E289" s="6">
        <v>42254</v>
      </c>
      <c r="F289" s="7">
        <v>1169</v>
      </c>
      <c r="G289">
        <v>9</v>
      </c>
      <c r="H289" s="8">
        <v>5.8450000000000006</v>
      </c>
      <c r="I289" s="23">
        <f t="shared" si="8"/>
        <v>0.64944444444444449</v>
      </c>
      <c r="J289" s="22" t="str">
        <f>VLOOKUP($C289,'Tab 3'!$C$2:$E$10,2)</f>
        <v>Tablet</v>
      </c>
      <c r="K289" s="22" t="str">
        <f>VLOOKUP(C289,'Tab 3'!$C$2:$E$10,3)</f>
        <v>Blue</v>
      </c>
      <c r="L289" t="str">
        <f t="shared" si="9"/>
        <v>Monday</v>
      </c>
    </row>
    <row r="290" spans="1:12" x14ac:dyDescent="0.3">
      <c r="A290" t="s">
        <v>5</v>
      </c>
      <c r="B290">
        <v>189041</v>
      </c>
      <c r="C290" t="s">
        <v>18</v>
      </c>
      <c r="D290">
        <v>119400377</v>
      </c>
      <c r="E290" s="6">
        <v>42254</v>
      </c>
      <c r="F290" s="7">
        <v>69491</v>
      </c>
      <c r="G290">
        <v>738</v>
      </c>
      <c r="H290" s="8">
        <v>347.45499999999998</v>
      </c>
      <c r="I290" s="23">
        <f t="shared" si="8"/>
        <v>0.4708062330623306</v>
      </c>
      <c r="J290" s="22" t="str">
        <f>VLOOKUP($C290,'Tab 3'!$C$2:$E$10,2)</f>
        <v>Tablet</v>
      </c>
      <c r="K290" s="22" t="str">
        <f>VLOOKUP(C290,'Tab 3'!$C$2:$E$10,3)</f>
        <v>Blue</v>
      </c>
      <c r="L290" t="str">
        <f t="shared" si="9"/>
        <v>Monday</v>
      </c>
    </row>
    <row r="291" spans="1:12" x14ac:dyDescent="0.3">
      <c r="A291" t="s">
        <v>5</v>
      </c>
      <c r="B291">
        <v>189038</v>
      </c>
      <c r="C291" t="s">
        <v>17</v>
      </c>
      <c r="D291" t="s">
        <v>10</v>
      </c>
      <c r="E291" s="6">
        <v>42254</v>
      </c>
      <c r="F291">
        <v>10</v>
      </c>
      <c r="G291">
        <v>0</v>
      </c>
      <c r="H291" s="8">
        <v>0.05</v>
      </c>
      <c r="I291" s="23" t="str">
        <f t="shared" si="8"/>
        <v/>
      </c>
      <c r="J291" s="22" t="str">
        <f>VLOOKUP($C291,'Tab 3'!$C$2:$E$10,2)</f>
        <v>Mobile</v>
      </c>
      <c r="K291" s="22" t="str">
        <f>VLOOKUP(C291,'Tab 3'!$C$2:$E$10,3)</f>
        <v>blue</v>
      </c>
      <c r="L291" t="str">
        <f t="shared" si="9"/>
        <v>Monday</v>
      </c>
    </row>
    <row r="292" spans="1:12" x14ac:dyDescent="0.3">
      <c r="A292" t="s">
        <v>5</v>
      </c>
      <c r="B292">
        <v>189038</v>
      </c>
      <c r="C292" t="s">
        <v>16</v>
      </c>
      <c r="D292">
        <v>119400349</v>
      </c>
      <c r="E292" s="6">
        <v>42255</v>
      </c>
      <c r="F292">
        <v>901</v>
      </c>
      <c r="G292">
        <v>2</v>
      </c>
      <c r="H292" s="8">
        <v>4.5049999999999999</v>
      </c>
      <c r="I292" s="23">
        <f t="shared" si="8"/>
        <v>2.2524999999999999</v>
      </c>
      <c r="J292" s="22" t="str">
        <f>VLOOKUP($C292,'Tab 3'!$C$2:$E$10,2)</f>
        <v>Mobile</v>
      </c>
      <c r="K292" s="22" t="str">
        <f>VLOOKUP(C292,'Tab 3'!$C$2:$E$10,3)</f>
        <v>red</v>
      </c>
      <c r="L292" t="str">
        <f t="shared" si="9"/>
        <v>Tuesday</v>
      </c>
    </row>
    <row r="293" spans="1:12" x14ac:dyDescent="0.3">
      <c r="A293" t="s">
        <v>5</v>
      </c>
      <c r="B293">
        <v>189039</v>
      </c>
      <c r="C293" t="s">
        <v>14</v>
      </c>
      <c r="D293">
        <v>119400350</v>
      </c>
      <c r="E293" s="6">
        <v>42255</v>
      </c>
      <c r="F293" s="7">
        <v>8293</v>
      </c>
      <c r="G293">
        <v>51</v>
      </c>
      <c r="H293" s="8">
        <v>41.464999999999996</v>
      </c>
      <c r="I293" s="23">
        <f t="shared" si="8"/>
        <v>0.81303921568627446</v>
      </c>
      <c r="J293" s="22" t="str">
        <f>VLOOKUP($C293,'Tab 3'!$C$2:$E$10,2)</f>
        <v>Mobile</v>
      </c>
      <c r="K293" s="22" t="str">
        <f>VLOOKUP(C293,'Tab 3'!$C$2:$E$10,3)</f>
        <v>red</v>
      </c>
      <c r="L293" t="str">
        <f t="shared" si="9"/>
        <v>Tuesday</v>
      </c>
    </row>
    <row r="294" spans="1:12" x14ac:dyDescent="0.3">
      <c r="A294" t="s">
        <v>5</v>
      </c>
      <c r="B294">
        <v>189040</v>
      </c>
      <c r="C294" t="s">
        <v>12</v>
      </c>
      <c r="D294">
        <v>119400351</v>
      </c>
      <c r="E294" s="6">
        <v>42255</v>
      </c>
      <c r="F294">
        <v>906</v>
      </c>
      <c r="G294">
        <v>17</v>
      </c>
      <c r="H294" s="8">
        <v>4.53</v>
      </c>
      <c r="I294" s="23">
        <f t="shared" si="8"/>
        <v>0.26647058823529413</v>
      </c>
      <c r="J294" s="22" t="str">
        <f>VLOOKUP($C294,'Tab 3'!$C$2:$E$10,2)</f>
        <v>Tablet</v>
      </c>
      <c r="K294" s="22" t="str">
        <f>VLOOKUP(C294,'Tab 3'!$C$2:$E$10,3)</f>
        <v>Blue</v>
      </c>
      <c r="L294" t="str">
        <f t="shared" si="9"/>
        <v>Tuesday</v>
      </c>
    </row>
    <row r="295" spans="1:12" x14ac:dyDescent="0.3">
      <c r="A295" t="s">
        <v>5</v>
      </c>
      <c r="B295">
        <v>189041</v>
      </c>
      <c r="C295" t="s">
        <v>18</v>
      </c>
      <c r="D295">
        <v>119400377</v>
      </c>
      <c r="E295" s="6">
        <v>42255</v>
      </c>
      <c r="F295" s="7">
        <v>69471</v>
      </c>
      <c r="G295">
        <v>773</v>
      </c>
      <c r="H295" s="8">
        <v>347.35500000000002</v>
      </c>
      <c r="I295" s="23">
        <f t="shared" si="8"/>
        <v>0.44935963777490301</v>
      </c>
      <c r="J295" s="22" t="str">
        <f>VLOOKUP($C295,'Tab 3'!$C$2:$E$10,2)</f>
        <v>Tablet</v>
      </c>
      <c r="K295" s="22" t="str">
        <f>VLOOKUP(C295,'Tab 3'!$C$2:$E$10,3)</f>
        <v>Blue</v>
      </c>
      <c r="L295" t="str">
        <f t="shared" si="9"/>
        <v>Tuesday</v>
      </c>
    </row>
    <row r="296" spans="1:12" x14ac:dyDescent="0.3">
      <c r="A296" t="s">
        <v>5</v>
      </c>
      <c r="B296">
        <v>189038</v>
      </c>
      <c r="C296" t="s">
        <v>17</v>
      </c>
      <c r="D296" t="s">
        <v>10</v>
      </c>
      <c r="E296" s="6">
        <v>42255</v>
      </c>
      <c r="F296">
        <v>3</v>
      </c>
      <c r="G296">
        <v>0</v>
      </c>
      <c r="H296" s="8">
        <v>1.4999999999999999E-2</v>
      </c>
      <c r="I296" s="23" t="str">
        <f t="shared" si="8"/>
        <v/>
      </c>
      <c r="J296" s="22" t="str">
        <f>VLOOKUP($C296,'Tab 3'!$C$2:$E$10,2)</f>
        <v>Mobile</v>
      </c>
      <c r="K296" s="22" t="str">
        <f>VLOOKUP(C296,'Tab 3'!$C$2:$E$10,3)</f>
        <v>blue</v>
      </c>
      <c r="L296" t="str">
        <f t="shared" si="9"/>
        <v>Tuesday</v>
      </c>
    </row>
    <row r="297" spans="1:12" x14ac:dyDescent="0.3">
      <c r="A297" t="s">
        <v>5</v>
      </c>
      <c r="B297">
        <v>189038</v>
      </c>
      <c r="C297" t="s">
        <v>16</v>
      </c>
      <c r="D297">
        <v>119400349</v>
      </c>
      <c r="E297" s="6">
        <v>42256</v>
      </c>
      <c r="F297" s="7">
        <v>2264</v>
      </c>
      <c r="G297">
        <v>27</v>
      </c>
      <c r="H297" s="8">
        <v>11.319999999999999</v>
      </c>
      <c r="I297" s="23">
        <f t="shared" si="8"/>
        <v>0.41925925925925922</v>
      </c>
      <c r="J297" s="22" t="str">
        <f>VLOOKUP($C297,'Tab 3'!$C$2:$E$10,2)</f>
        <v>Mobile</v>
      </c>
      <c r="K297" s="22" t="str">
        <f>VLOOKUP(C297,'Tab 3'!$C$2:$E$10,3)</f>
        <v>red</v>
      </c>
      <c r="L297" t="str">
        <f t="shared" si="9"/>
        <v>Wednesday</v>
      </c>
    </row>
    <row r="298" spans="1:12" x14ac:dyDescent="0.3">
      <c r="A298" t="s">
        <v>5</v>
      </c>
      <c r="B298">
        <v>189039</v>
      </c>
      <c r="C298" t="s">
        <v>14</v>
      </c>
      <c r="D298">
        <v>119400350</v>
      </c>
      <c r="E298" s="6">
        <v>42256</v>
      </c>
      <c r="F298" s="7">
        <v>7157</v>
      </c>
      <c r="G298">
        <v>68</v>
      </c>
      <c r="H298" s="8">
        <v>35.784999999999997</v>
      </c>
      <c r="I298" s="23">
        <f t="shared" si="8"/>
        <v>0.52625</v>
      </c>
      <c r="J298" s="22" t="str">
        <f>VLOOKUP($C298,'Tab 3'!$C$2:$E$10,2)</f>
        <v>Mobile</v>
      </c>
      <c r="K298" s="22" t="str">
        <f>VLOOKUP(C298,'Tab 3'!$C$2:$E$10,3)</f>
        <v>red</v>
      </c>
      <c r="L298" t="str">
        <f t="shared" si="9"/>
        <v>Wednesday</v>
      </c>
    </row>
    <row r="299" spans="1:12" x14ac:dyDescent="0.3">
      <c r="A299" t="s">
        <v>5</v>
      </c>
      <c r="B299">
        <v>189040</v>
      </c>
      <c r="C299" t="s">
        <v>12</v>
      </c>
      <c r="D299">
        <v>119400351</v>
      </c>
      <c r="E299" s="6">
        <v>42256</v>
      </c>
      <c r="F299">
        <v>647</v>
      </c>
      <c r="G299">
        <v>12</v>
      </c>
      <c r="H299" s="8">
        <v>3.2350000000000003</v>
      </c>
      <c r="I299" s="23">
        <f t="shared" si="8"/>
        <v>0.26958333333333334</v>
      </c>
      <c r="J299" s="22" t="str">
        <f>VLOOKUP($C299,'Tab 3'!$C$2:$E$10,2)</f>
        <v>Tablet</v>
      </c>
      <c r="K299" s="22" t="str">
        <f>VLOOKUP(C299,'Tab 3'!$C$2:$E$10,3)</f>
        <v>Blue</v>
      </c>
      <c r="L299" t="str">
        <f t="shared" si="9"/>
        <v>Wednesday</v>
      </c>
    </row>
    <row r="300" spans="1:12" x14ac:dyDescent="0.3">
      <c r="A300" t="s">
        <v>5</v>
      </c>
      <c r="B300">
        <v>189041</v>
      </c>
      <c r="C300" t="s">
        <v>18</v>
      </c>
      <c r="D300">
        <v>119400377</v>
      </c>
      <c r="E300" s="6">
        <v>42256</v>
      </c>
      <c r="F300" s="7">
        <v>69271</v>
      </c>
      <c r="G300">
        <v>819</v>
      </c>
      <c r="H300" s="8">
        <v>346.35500000000002</v>
      </c>
      <c r="I300" s="23">
        <f t="shared" si="8"/>
        <v>0.42289987789987793</v>
      </c>
      <c r="J300" s="22" t="str">
        <f>VLOOKUP($C300,'Tab 3'!$C$2:$E$10,2)</f>
        <v>Tablet</v>
      </c>
      <c r="K300" s="22" t="str">
        <f>VLOOKUP(C300,'Tab 3'!$C$2:$E$10,3)</f>
        <v>Blue</v>
      </c>
      <c r="L300" t="str">
        <f t="shared" si="9"/>
        <v>Wednesday</v>
      </c>
    </row>
    <row r="301" spans="1:12" x14ac:dyDescent="0.3">
      <c r="A301" t="s">
        <v>5</v>
      </c>
      <c r="B301">
        <v>189038</v>
      </c>
      <c r="C301" t="s">
        <v>17</v>
      </c>
      <c r="D301" t="s">
        <v>10</v>
      </c>
      <c r="E301" s="6">
        <v>42256</v>
      </c>
      <c r="F301">
        <v>8</v>
      </c>
      <c r="G301">
        <v>0</v>
      </c>
      <c r="H301" s="8">
        <v>0.04</v>
      </c>
      <c r="I301" s="23" t="str">
        <f t="shared" si="8"/>
        <v/>
      </c>
      <c r="J301" s="22" t="str">
        <f>VLOOKUP($C301,'Tab 3'!$C$2:$E$10,2)</f>
        <v>Mobile</v>
      </c>
      <c r="K301" s="22" t="str">
        <f>VLOOKUP(C301,'Tab 3'!$C$2:$E$10,3)</f>
        <v>blue</v>
      </c>
      <c r="L301" t="str">
        <f t="shared" si="9"/>
        <v>Wednesday</v>
      </c>
    </row>
    <row r="302" spans="1:12" x14ac:dyDescent="0.3">
      <c r="A302" t="s">
        <v>5</v>
      </c>
      <c r="B302">
        <v>189038</v>
      </c>
      <c r="C302" t="s">
        <v>16</v>
      </c>
      <c r="D302">
        <v>119400349</v>
      </c>
      <c r="E302" s="6">
        <v>42257</v>
      </c>
      <c r="F302">
        <v>64</v>
      </c>
      <c r="G302">
        <v>1</v>
      </c>
      <c r="H302" s="8">
        <v>0.32</v>
      </c>
      <c r="I302" s="23">
        <f t="shared" si="8"/>
        <v>0.32</v>
      </c>
      <c r="J302" s="22" t="str">
        <f>VLOOKUP($C302,'Tab 3'!$C$2:$E$10,2)</f>
        <v>Mobile</v>
      </c>
      <c r="K302" s="22" t="str">
        <f>VLOOKUP(C302,'Tab 3'!$C$2:$E$10,3)</f>
        <v>red</v>
      </c>
      <c r="L302" t="str">
        <f t="shared" si="9"/>
        <v>Thursday</v>
      </c>
    </row>
    <row r="303" spans="1:12" x14ac:dyDescent="0.3">
      <c r="A303" t="s">
        <v>5</v>
      </c>
      <c r="B303">
        <v>189039</v>
      </c>
      <c r="C303" t="s">
        <v>14</v>
      </c>
      <c r="D303">
        <v>119400350</v>
      </c>
      <c r="E303" s="6">
        <v>42257</v>
      </c>
      <c r="F303" s="7">
        <v>9435</v>
      </c>
      <c r="G303">
        <v>207</v>
      </c>
      <c r="H303" s="8">
        <v>47.175000000000004</v>
      </c>
      <c r="I303" s="23">
        <f t="shared" si="8"/>
        <v>0.22789855072463769</v>
      </c>
      <c r="J303" s="22" t="str">
        <f>VLOOKUP($C303,'Tab 3'!$C$2:$E$10,2)</f>
        <v>Mobile</v>
      </c>
      <c r="K303" s="22" t="str">
        <f>VLOOKUP(C303,'Tab 3'!$C$2:$E$10,3)</f>
        <v>red</v>
      </c>
      <c r="L303" t="str">
        <f t="shared" si="9"/>
        <v>Thursday</v>
      </c>
    </row>
    <row r="304" spans="1:12" x14ac:dyDescent="0.3">
      <c r="A304" t="s">
        <v>5</v>
      </c>
      <c r="B304">
        <v>189040</v>
      </c>
      <c r="C304" t="s">
        <v>12</v>
      </c>
      <c r="D304">
        <v>119400351</v>
      </c>
      <c r="E304" s="6">
        <v>42257</v>
      </c>
      <c r="F304">
        <v>598</v>
      </c>
      <c r="G304">
        <v>11</v>
      </c>
      <c r="H304" s="8">
        <v>2.9899999999999998</v>
      </c>
      <c r="I304" s="23">
        <f t="shared" si="8"/>
        <v>0.27181818181818179</v>
      </c>
      <c r="J304" s="22" t="str">
        <f>VLOOKUP($C304,'Tab 3'!$C$2:$E$10,2)</f>
        <v>Tablet</v>
      </c>
      <c r="K304" s="22" t="str">
        <f>VLOOKUP(C304,'Tab 3'!$C$2:$E$10,3)</f>
        <v>Blue</v>
      </c>
      <c r="L304" t="str">
        <f t="shared" si="9"/>
        <v>Thursday</v>
      </c>
    </row>
    <row r="305" spans="1:12" x14ac:dyDescent="0.3">
      <c r="A305" t="s">
        <v>5</v>
      </c>
      <c r="B305">
        <v>189041</v>
      </c>
      <c r="C305" t="s">
        <v>18</v>
      </c>
      <c r="D305">
        <v>119400377</v>
      </c>
      <c r="E305" s="6">
        <v>42257</v>
      </c>
      <c r="F305" s="7">
        <v>69550</v>
      </c>
      <c r="G305">
        <v>667</v>
      </c>
      <c r="H305" s="8">
        <v>347.75</v>
      </c>
      <c r="I305" s="23">
        <f t="shared" si="8"/>
        <v>0.52136431784107951</v>
      </c>
      <c r="J305" s="22" t="str">
        <f>VLOOKUP($C305,'Tab 3'!$C$2:$E$10,2)</f>
        <v>Tablet</v>
      </c>
      <c r="K305" s="22" t="str">
        <f>VLOOKUP(C305,'Tab 3'!$C$2:$E$10,3)</f>
        <v>Blue</v>
      </c>
      <c r="L305" t="str">
        <f t="shared" si="9"/>
        <v>Thursday</v>
      </c>
    </row>
    <row r="306" spans="1:12" x14ac:dyDescent="0.3">
      <c r="A306" t="s">
        <v>5</v>
      </c>
      <c r="B306">
        <v>189038</v>
      </c>
      <c r="C306" t="s">
        <v>17</v>
      </c>
      <c r="D306" t="s">
        <v>10</v>
      </c>
      <c r="E306" s="6">
        <v>42257</v>
      </c>
      <c r="F306">
        <v>7</v>
      </c>
      <c r="G306">
        <v>0</v>
      </c>
      <c r="H306" s="8">
        <v>3.5000000000000003E-2</v>
      </c>
      <c r="I306" s="23" t="str">
        <f t="shared" si="8"/>
        <v/>
      </c>
      <c r="J306" s="22" t="str">
        <f>VLOOKUP($C306,'Tab 3'!$C$2:$E$10,2)</f>
        <v>Mobile</v>
      </c>
      <c r="K306" s="22" t="str">
        <f>VLOOKUP(C306,'Tab 3'!$C$2:$E$10,3)</f>
        <v>blue</v>
      </c>
      <c r="L306" t="str">
        <f t="shared" si="9"/>
        <v>Thursday</v>
      </c>
    </row>
    <row r="307" spans="1:12" x14ac:dyDescent="0.3">
      <c r="A307" t="s">
        <v>5</v>
      </c>
      <c r="B307">
        <v>189038</v>
      </c>
      <c r="C307" t="s">
        <v>16</v>
      </c>
      <c r="D307">
        <v>119400349</v>
      </c>
      <c r="E307" s="6">
        <v>42258</v>
      </c>
      <c r="F307">
        <v>51</v>
      </c>
      <c r="G307">
        <v>2</v>
      </c>
      <c r="H307" s="8">
        <v>0.255</v>
      </c>
      <c r="I307" s="23">
        <f t="shared" si="8"/>
        <v>0.1275</v>
      </c>
      <c r="J307" s="22" t="str">
        <f>VLOOKUP($C307,'Tab 3'!$C$2:$E$10,2)</f>
        <v>Mobile</v>
      </c>
      <c r="K307" s="22" t="str">
        <f>VLOOKUP(C307,'Tab 3'!$C$2:$E$10,3)</f>
        <v>red</v>
      </c>
      <c r="L307" t="str">
        <f t="shared" si="9"/>
        <v>Friday</v>
      </c>
    </row>
    <row r="308" spans="1:12" x14ac:dyDescent="0.3">
      <c r="A308" t="s">
        <v>5</v>
      </c>
      <c r="B308">
        <v>189039</v>
      </c>
      <c r="C308" t="s">
        <v>14</v>
      </c>
      <c r="D308">
        <v>119400350</v>
      </c>
      <c r="E308" s="6">
        <v>42258</v>
      </c>
      <c r="F308" s="7">
        <v>9607</v>
      </c>
      <c r="G308">
        <v>76</v>
      </c>
      <c r="H308" s="8">
        <v>48.034999999999997</v>
      </c>
      <c r="I308" s="23">
        <f t="shared" si="8"/>
        <v>0.63203947368421043</v>
      </c>
      <c r="J308" s="22" t="str">
        <f>VLOOKUP($C308,'Tab 3'!$C$2:$E$10,2)</f>
        <v>Mobile</v>
      </c>
      <c r="K308" s="22" t="str">
        <f>VLOOKUP(C308,'Tab 3'!$C$2:$E$10,3)</f>
        <v>red</v>
      </c>
      <c r="L308" t="str">
        <f t="shared" si="9"/>
        <v>Friday</v>
      </c>
    </row>
    <row r="309" spans="1:12" x14ac:dyDescent="0.3">
      <c r="A309" t="s">
        <v>5</v>
      </c>
      <c r="B309">
        <v>189040</v>
      </c>
      <c r="C309" t="s">
        <v>12</v>
      </c>
      <c r="D309">
        <v>119400351</v>
      </c>
      <c r="E309" s="6">
        <v>42258</v>
      </c>
      <c r="F309">
        <v>437</v>
      </c>
      <c r="G309">
        <v>5</v>
      </c>
      <c r="H309" s="8">
        <v>2.1850000000000001</v>
      </c>
      <c r="I309" s="23">
        <f t="shared" si="8"/>
        <v>0.437</v>
      </c>
      <c r="J309" s="22" t="str">
        <f>VLOOKUP($C309,'Tab 3'!$C$2:$E$10,2)</f>
        <v>Tablet</v>
      </c>
      <c r="K309" s="22" t="str">
        <f>VLOOKUP(C309,'Tab 3'!$C$2:$E$10,3)</f>
        <v>Blue</v>
      </c>
      <c r="L309" t="str">
        <f t="shared" si="9"/>
        <v>Friday</v>
      </c>
    </row>
    <row r="310" spans="1:12" x14ac:dyDescent="0.3">
      <c r="A310" t="s">
        <v>5</v>
      </c>
      <c r="B310">
        <v>189041</v>
      </c>
      <c r="C310" t="s">
        <v>18</v>
      </c>
      <c r="D310">
        <v>119400377</v>
      </c>
      <c r="E310" s="6">
        <v>42258</v>
      </c>
      <c r="F310" s="7">
        <v>69494</v>
      </c>
      <c r="G310">
        <v>692</v>
      </c>
      <c r="H310" s="8">
        <v>347.47</v>
      </c>
      <c r="I310" s="23">
        <f t="shared" si="8"/>
        <v>0.50212427745664745</v>
      </c>
      <c r="J310" s="22" t="str">
        <f>VLOOKUP($C310,'Tab 3'!$C$2:$E$10,2)</f>
        <v>Tablet</v>
      </c>
      <c r="K310" s="22" t="str">
        <f>VLOOKUP(C310,'Tab 3'!$C$2:$E$10,3)</f>
        <v>Blue</v>
      </c>
      <c r="L310" t="str">
        <f t="shared" si="9"/>
        <v>Friday</v>
      </c>
    </row>
    <row r="311" spans="1:12" x14ac:dyDescent="0.3">
      <c r="A311" t="s">
        <v>5</v>
      </c>
      <c r="B311">
        <v>189038</v>
      </c>
      <c r="C311" t="s">
        <v>17</v>
      </c>
      <c r="D311" t="s">
        <v>10</v>
      </c>
      <c r="E311" s="6">
        <v>42258</v>
      </c>
      <c r="F311">
        <v>1</v>
      </c>
      <c r="G311">
        <v>0</v>
      </c>
      <c r="H311" s="8">
        <v>5.0000000000000001E-3</v>
      </c>
      <c r="I311" s="23" t="str">
        <f t="shared" si="8"/>
        <v/>
      </c>
      <c r="J311" s="22" t="str">
        <f>VLOOKUP($C311,'Tab 3'!$C$2:$E$10,2)</f>
        <v>Mobile</v>
      </c>
      <c r="K311" s="22" t="str">
        <f>VLOOKUP(C311,'Tab 3'!$C$2:$E$10,3)</f>
        <v>blue</v>
      </c>
      <c r="L311" t="str">
        <f t="shared" si="9"/>
        <v>Friday</v>
      </c>
    </row>
    <row r="312" spans="1:12" x14ac:dyDescent="0.3">
      <c r="A312" t="s">
        <v>5</v>
      </c>
      <c r="B312">
        <v>189038</v>
      </c>
      <c r="C312" t="s">
        <v>16</v>
      </c>
      <c r="D312">
        <v>119400349</v>
      </c>
      <c r="E312" s="6">
        <v>42259</v>
      </c>
      <c r="F312">
        <v>227</v>
      </c>
      <c r="G312">
        <v>3</v>
      </c>
      <c r="H312" s="8">
        <v>1.135</v>
      </c>
      <c r="I312" s="23">
        <f t="shared" si="8"/>
        <v>0.37833333333333335</v>
      </c>
      <c r="J312" s="22" t="str">
        <f>VLOOKUP($C312,'Tab 3'!$C$2:$E$10,2)</f>
        <v>Mobile</v>
      </c>
      <c r="K312" s="22" t="str">
        <f>VLOOKUP(C312,'Tab 3'!$C$2:$E$10,3)</f>
        <v>red</v>
      </c>
      <c r="L312" t="str">
        <f t="shared" si="9"/>
        <v>Saturday</v>
      </c>
    </row>
    <row r="313" spans="1:12" x14ac:dyDescent="0.3">
      <c r="A313" t="s">
        <v>5</v>
      </c>
      <c r="B313">
        <v>189039</v>
      </c>
      <c r="C313" t="s">
        <v>14</v>
      </c>
      <c r="D313">
        <v>119400350</v>
      </c>
      <c r="E313" s="6">
        <v>42259</v>
      </c>
      <c r="F313" s="7">
        <v>9453</v>
      </c>
      <c r="G313">
        <v>42</v>
      </c>
      <c r="H313" s="8">
        <v>47.265000000000001</v>
      </c>
      <c r="I313" s="23">
        <f t="shared" si="8"/>
        <v>1.1253571428571429</v>
      </c>
      <c r="J313" s="22" t="str">
        <f>VLOOKUP($C313,'Tab 3'!$C$2:$E$10,2)</f>
        <v>Mobile</v>
      </c>
      <c r="K313" s="22" t="str">
        <f>VLOOKUP(C313,'Tab 3'!$C$2:$E$10,3)</f>
        <v>red</v>
      </c>
      <c r="L313" t="str">
        <f t="shared" si="9"/>
        <v>Saturday</v>
      </c>
    </row>
    <row r="314" spans="1:12" x14ac:dyDescent="0.3">
      <c r="A314" t="s">
        <v>5</v>
      </c>
      <c r="B314">
        <v>189040</v>
      </c>
      <c r="C314" t="s">
        <v>12</v>
      </c>
      <c r="D314">
        <v>119400351</v>
      </c>
      <c r="E314" s="6">
        <v>42259</v>
      </c>
      <c r="F314">
        <v>411</v>
      </c>
      <c r="G314">
        <v>0</v>
      </c>
      <c r="H314" s="8">
        <v>2.0549999999999997</v>
      </c>
      <c r="I314" s="23" t="str">
        <f t="shared" si="8"/>
        <v/>
      </c>
      <c r="J314" s="22" t="str">
        <f>VLOOKUP($C314,'Tab 3'!$C$2:$E$10,2)</f>
        <v>Tablet</v>
      </c>
      <c r="K314" s="22" t="str">
        <f>VLOOKUP(C314,'Tab 3'!$C$2:$E$10,3)</f>
        <v>Blue</v>
      </c>
      <c r="L314" t="str">
        <f t="shared" si="9"/>
        <v>Saturday</v>
      </c>
    </row>
    <row r="315" spans="1:12" x14ac:dyDescent="0.3">
      <c r="A315" t="s">
        <v>5</v>
      </c>
      <c r="B315">
        <v>189041</v>
      </c>
      <c r="C315" t="s">
        <v>18</v>
      </c>
      <c r="D315">
        <v>119400377</v>
      </c>
      <c r="E315" s="6">
        <v>42259</v>
      </c>
      <c r="F315" s="7">
        <v>69497</v>
      </c>
      <c r="G315">
        <v>921</v>
      </c>
      <c r="H315" s="8">
        <v>347.48500000000001</v>
      </c>
      <c r="I315" s="23">
        <f t="shared" si="8"/>
        <v>0.37729098805646039</v>
      </c>
      <c r="J315" s="22" t="str">
        <f>VLOOKUP($C315,'Tab 3'!$C$2:$E$10,2)</f>
        <v>Tablet</v>
      </c>
      <c r="K315" s="22" t="str">
        <f>VLOOKUP(C315,'Tab 3'!$C$2:$E$10,3)</f>
        <v>Blue</v>
      </c>
      <c r="L315" t="str">
        <f t="shared" si="9"/>
        <v>Saturday</v>
      </c>
    </row>
    <row r="316" spans="1:12" x14ac:dyDescent="0.3">
      <c r="A316" t="s">
        <v>5</v>
      </c>
      <c r="B316">
        <v>189038</v>
      </c>
      <c r="C316" t="s">
        <v>16</v>
      </c>
      <c r="D316">
        <v>119400349</v>
      </c>
      <c r="E316" s="6">
        <v>42260</v>
      </c>
      <c r="F316" s="7">
        <v>2330</v>
      </c>
      <c r="G316">
        <v>16</v>
      </c>
      <c r="H316" s="8">
        <v>11.65</v>
      </c>
      <c r="I316" s="23">
        <f t="shared" si="8"/>
        <v>0.72812500000000002</v>
      </c>
      <c r="J316" s="22" t="str">
        <f>VLOOKUP($C316,'Tab 3'!$C$2:$E$10,2)</f>
        <v>Mobile</v>
      </c>
      <c r="K316" s="22" t="str">
        <f>VLOOKUP(C316,'Tab 3'!$C$2:$E$10,3)</f>
        <v>red</v>
      </c>
      <c r="L316" t="str">
        <f t="shared" si="9"/>
        <v>Sunday</v>
      </c>
    </row>
    <row r="317" spans="1:12" x14ac:dyDescent="0.3">
      <c r="A317" t="s">
        <v>5</v>
      </c>
      <c r="B317">
        <v>189039</v>
      </c>
      <c r="C317" t="s">
        <v>14</v>
      </c>
      <c r="D317">
        <v>119400350</v>
      </c>
      <c r="E317" s="6">
        <v>42260</v>
      </c>
      <c r="F317" s="7">
        <v>8456</v>
      </c>
      <c r="G317">
        <v>79</v>
      </c>
      <c r="H317" s="8">
        <v>42.28</v>
      </c>
      <c r="I317" s="23">
        <f t="shared" si="8"/>
        <v>0.53518987341772151</v>
      </c>
      <c r="J317" s="22" t="str">
        <f>VLOOKUP($C317,'Tab 3'!$C$2:$E$10,2)</f>
        <v>Mobile</v>
      </c>
      <c r="K317" s="22" t="str">
        <f>VLOOKUP(C317,'Tab 3'!$C$2:$E$10,3)</f>
        <v>red</v>
      </c>
      <c r="L317" t="str">
        <f t="shared" si="9"/>
        <v>Sunday</v>
      </c>
    </row>
    <row r="318" spans="1:12" x14ac:dyDescent="0.3">
      <c r="A318" t="s">
        <v>5</v>
      </c>
      <c r="B318">
        <v>189040</v>
      </c>
      <c r="C318" t="s">
        <v>12</v>
      </c>
      <c r="D318">
        <v>119400351</v>
      </c>
      <c r="E318" s="6">
        <v>42260</v>
      </c>
      <c r="F318">
        <v>509</v>
      </c>
      <c r="G318">
        <v>1</v>
      </c>
      <c r="H318" s="8">
        <v>2.5449999999999999</v>
      </c>
      <c r="I318" s="23">
        <f t="shared" si="8"/>
        <v>2.5449999999999999</v>
      </c>
      <c r="J318" s="22" t="str">
        <f>VLOOKUP($C318,'Tab 3'!$C$2:$E$10,2)</f>
        <v>Tablet</v>
      </c>
      <c r="K318" s="22" t="str">
        <f>VLOOKUP(C318,'Tab 3'!$C$2:$E$10,3)</f>
        <v>Blue</v>
      </c>
      <c r="L318" t="str">
        <f t="shared" si="9"/>
        <v>Sunday</v>
      </c>
    </row>
    <row r="319" spans="1:12" x14ac:dyDescent="0.3">
      <c r="A319" t="s">
        <v>5</v>
      </c>
      <c r="B319">
        <v>189041</v>
      </c>
      <c r="C319" t="s">
        <v>18</v>
      </c>
      <c r="D319">
        <v>119400377</v>
      </c>
      <c r="E319" s="6">
        <v>42260</v>
      </c>
      <c r="F319" s="7">
        <v>69461</v>
      </c>
      <c r="G319">
        <v>843</v>
      </c>
      <c r="H319" s="8">
        <v>347.30500000000001</v>
      </c>
      <c r="I319" s="23">
        <f t="shared" si="8"/>
        <v>0.41198695136417557</v>
      </c>
      <c r="J319" s="22" t="str">
        <f>VLOOKUP($C319,'Tab 3'!$C$2:$E$10,2)</f>
        <v>Tablet</v>
      </c>
      <c r="K319" s="22" t="str">
        <f>VLOOKUP(C319,'Tab 3'!$C$2:$E$10,3)</f>
        <v>Blue</v>
      </c>
      <c r="L319" t="str">
        <f t="shared" si="9"/>
        <v>Sunday</v>
      </c>
    </row>
    <row r="320" spans="1:12" x14ac:dyDescent="0.3">
      <c r="A320" t="s">
        <v>5</v>
      </c>
      <c r="B320">
        <v>189038</v>
      </c>
      <c r="C320" t="s">
        <v>16</v>
      </c>
      <c r="D320">
        <v>119400349</v>
      </c>
      <c r="E320" s="6">
        <v>42261</v>
      </c>
      <c r="F320" s="7">
        <v>1826</v>
      </c>
      <c r="G320">
        <v>13</v>
      </c>
      <c r="H320" s="8">
        <v>9.1300000000000008</v>
      </c>
      <c r="I320" s="23">
        <f t="shared" si="8"/>
        <v>0.70230769230769241</v>
      </c>
      <c r="J320" s="22" t="str">
        <f>VLOOKUP($C320,'Tab 3'!$C$2:$E$10,2)</f>
        <v>Mobile</v>
      </c>
      <c r="K320" s="22" t="str">
        <f>VLOOKUP(C320,'Tab 3'!$C$2:$E$10,3)</f>
        <v>red</v>
      </c>
      <c r="L320" t="str">
        <f t="shared" si="9"/>
        <v>Monday</v>
      </c>
    </row>
    <row r="321" spans="1:12" x14ac:dyDescent="0.3">
      <c r="A321" t="s">
        <v>5</v>
      </c>
      <c r="B321">
        <v>189039</v>
      </c>
      <c r="C321" t="s">
        <v>14</v>
      </c>
      <c r="D321">
        <v>119400350</v>
      </c>
      <c r="E321" s="6">
        <v>42261</v>
      </c>
      <c r="F321" s="7">
        <v>9303</v>
      </c>
      <c r="G321">
        <v>61</v>
      </c>
      <c r="H321" s="8">
        <v>46.515000000000001</v>
      </c>
      <c r="I321" s="23">
        <f t="shared" si="8"/>
        <v>0.76254098360655742</v>
      </c>
      <c r="J321" s="22" t="str">
        <f>VLOOKUP($C321,'Tab 3'!$C$2:$E$10,2)</f>
        <v>Mobile</v>
      </c>
      <c r="K321" s="22" t="str">
        <f>VLOOKUP(C321,'Tab 3'!$C$2:$E$10,3)</f>
        <v>red</v>
      </c>
      <c r="L321" t="str">
        <f t="shared" si="9"/>
        <v>Monday</v>
      </c>
    </row>
    <row r="322" spans="1:12" x14ac:dyDescent="0.3">
      <c r="A322" t="s">
        <v>5</v>
      </c>
      <c r="B322">
        <v>189040</v>
      </c>
      <c r="C322" t="s">
        <v>12</v>
      </c>
      <c r="D322">
        <v>119400351</v>
      </c>
      <c r="E322" s="6">
        <v>42261</v>
      </c>
      <c r="F322">
        <v>168</v>
      </c>
      <c r="G322">
        <v>1</v>
      </c>
      <c r="H322" s="8">
        <v>0.84000000000000008</v>
      </c>
      <c r="I322" s="23">
        <f t="shared" si="8"/>
        <v>0.84000000000000008</v>
      </c>
      <c r="J322" s="22" t="str">
        <f>VLOOKUP($C322,'Tab 3'!$C$2:$E$10,2)</f>
        <v>Tablet</v>
      </c>
      <c r="K322" s="22" t="str">
        <f>VLOOKUP(C322,'Tab 3'!$C$2:$E$10,3)</f>
        <v>Blue</v>
      </c>
      <c r="L322" t="str">
        <f t="shared" si="9"/>
        <v>Monday</v>
      </c>
    </row>
    <row r="323" spans="1:12" x14ac:dyDescent="0.3">
      <c r="A323" t="s">
        <v>5</v>
      </c>
      <c r="B323">
        <v>189041</v>
      </c>
      <c r="C323" t="s">
        <v>18</v>
      </c>
      <c r="D323">
        <v>119400377</v>
      </c>
      <c r="E323" s="6">
        <v>42261</v>
      </c>
      <c r="F323" s="7">
        <v>69521</v>
      </c>
      <c r="G323">
        <v>452</v>
      </c>
      <c r="H323" s="8">
        <v>347.60500000000002</v>
      </c>
      <c r="I323" s="23">
        <f t="shared" ref="I323:I353" si="10">IFERROR($H323/$G323,"")</f>
        <v>0.76903761061946907</v>
      </c>
      <c r="J323" s="22" t="str">
        <f>VLOOKUP($C323,'Tab 3'!$C$2:$E$10,2)</f>
        <v>Tablet</v>
      </c>
      <c r="K323" s="22" t="str">
        <f>VLOOKUP(C323,'Tab 3'!$C$2:$E$10,3)</f>
        <v>Blue</v>
      </c>
      <c r="L323" t="str">
        <f t="shared" ref="L323:L353" si="11">TEXT(E323,"dddd")</f>
        <v>Monday</v>
      </c>
    </row>
    <row r="324" spans="1:12" x14ac:dyDescent="0.3">
      <c r="A324" t="s">
        <v>5</v>
      </c>
      <c r="B324">
        <v>189038</v>
      </c>
      <c r="C324" t="s">
        <v>16</v>
      </c>
      <c r="D324">
        <v>119400349</v>
      </c>
      <c r="E324" s="6">
        <v>42262</v>
      </c>
      <c r="F324" s="7">
        <v>1758</v>
      </c>
      <c r="G324">
        <v>8</v>
      </c>
      <c r="H324" s="8">
        <v>8.7899999999999991</v>
      </c>
      <c r="I324" s="23">
        <f t="shared" si="10"/>
        <v>1.0987499999999999</v>
      </c>
      <c r="J324" s="22" t="str">
        <f>VLOOKUP($C324,'Tab 3'!$C$2:$E$10,2)</f>
        <v>Mobile</v>
      </c>
      <c r="K324" s="22" t="str">
        <f>VLOOKUP(C324,'Tab 3'!$C$2:$E$10,3)</f>
        <v>red</v>
      </c>
      <c r="L324" t="str">
        <f t="shared" si="11"/>
        <v>Tuesday</v>
      </c>
    </row>
    <row r="325" spans="1:12" x14ac:dyDescent="0.3">
      <c r="A325" t="s">
        <v>5</v>
      </c>
      <c r="B325">
        <v>189039</v>
      </c>
      <c r="C325" t="s">
        <v>14</v>
      </c>
      <c r="D325">
        <v>119400350</v>
      </c>
      <c r="E325" s="6">
        <v>42262</v>
      </c>
      <c r="F325" s="7">
        <v>9518</v>
      </c>
      <c r="G325">
        <v>73</v>
      </c>
      <c r="H325" s="8">
        <v>47.59</v>
      </c>
      <c r="I325" s="23">
        <f t="shared" si="10"/>
        <v>0.65191780821917811</v>
      </c>
      <c r="J325" s="22" t="str">
        <f>VLOOKUP($C325,'Tab 3'!$C$2:$E$10,2)</f>
        <v>Mobile</v>
      </c>
      <c r="K325" s="22" t="str">
        <f>VLOOKUP(C325,'Tab 3'!$C$2:$E$10,3)</f>
        <v>red</v>
      </c>
      <c r="L325" t="str">
        <f t="shared" si="11"/>
        <v>Tuesday</v>
      </c>
    </row>
    <row r="326" spans="1:12" x14ac:dyDescent="0.3">
      <c r="A326" t="s">
        <v>5</v>
      </c>
      <c r="B326">
        <v>189040</v>
      </c>
      <c r="C326" t="s">
        <v>12</v>
      </c>
      <c r="D326">
        <v>119400351</v>
      </c>
      <c r="E326" s="6">
        <v>42262</v>
      </c>
      <c r="F326">
        <v>20</v>
      </c>
      <c r="G326">
        <v>0</v>
      </c>
      <c r="H326" s="8">
        <v>0.1</v>
      </c>
      <c r="I326" s="23" t="str">
        <f t="shared" si="10"/>
        <v/>
      </c>
      <c r="J326" s="22" t="str">
        <f>VLOOKUP($C326,'Tab 3'!$C$2:$E$10,2)</f>
        <v>Tablet</v>
      </c>
      <c r="K326" s="22" t="str">
        <f>VLOOKUP(C326,'Tab 3'!$C$2:$E$10,3)</f>
        <v>Blue</v>
      </c>
      <c r="L326" t="str">
        <f t="shared" si="11"/>
        <v>Tuesday</v>
      </c>
    </row>
    <row r="327" spans="1:12" x14ac:dyDescent="0.3">
      <c r="A327" t="s">
        <v>5</v>
      </c>
      <c r="B327">
        <v>189041</v>
      </c>
      <c r="C327" t="s">
        <v>18</v>
      </c>
      <c r="D327">
        <v>119400377</v>
      </c>
      <c r="E327" s="6">
        <v>42262</v>
      </c>
      <c r="F327" s="7">
        <v>69387</v>
      </c>
      <c r="G327">
        <v>617</v>
      </c>
      <c r="H327" s="8">
        <v>346.935</v>
      </c>
      <c r="I327" s="23">
        <f t="shared" si="10"/>
        <v>0.56229335494327393</v>
      </c>
      <c r="J327" s="22" t="str">
        <f>VLOOKUP($C327,'Tab 3'!$C$2:$E$10,2)</f>
        <v>Tablet</v>
      </c>
      <c r="K327" s="22" t="str">
        <f>VLOOKUP(C327,'Tab 3'!$C$2:$E$10,3)</f>
        <v>Blue</v>
      </c>
      <c r="L327" t="str">
        <f t="shared" si="11"/>
        <v>Tuesday</v>
      </c>
    </row>
    <row r="328" spans="1:12" x14ac:dyDescent="0.3">
      <c r="A328" t="s">
        <v>5</v>
      </c>
      <c r="B328">
        <v>189038</v>
      </c>
      <c r="C328" t="s">
        <v>16</v>
      </c>
      <c r="D328">
        <v>119400349</v>
      </c>
      <c r="E328" s="6">
        <v>42263</v>
      </c>
      <c r="F328" s="7">
        <v>1369</v>
      </c>
      <c r="G328">
        <v>7</v>
      </c>
      <c r="H328" s="8">
        <v>6.8449999999999998</v>
      </c>
      <c r="I328" s="23">
        <f t="shared" si="10"/>
        <v>0.97785714285714287</v>
      </c>
      <c r="J328" s="22" t="str">
        <f>VLOOKUP($C328,'Tab 3'!$C$2:$E$10,2)</f>
        <v>Mobile</v>
      </c>
      <c r="K328" s="22" t="str">
        <f>VLOOKUP(C328,'Tab 3'!$C$2:$E$10,3)</f>
        <v>red</v>
      </c>
      <c r="L328" t="str">
        <f t="shared" si="11"/>
        <v>Wednesday</v>
      </c>
    </row>
    <row r="329" spans="1:12" x14ac:dyDescent="0.3">
      <c r="A329" t="s">
        <v>5</v>
      </c>
      <c r="B329">
        <v>189039</v>
      </c>
      <c r="C329" t="s">
        <v>14</v>
      </c>
      <c r="D329">
        <v>119400350</v>
      </c>
      <c r="E329" s="6">
        <v>42263</v>
      </c>
      <c r="F329" s="7">
        <v>10304</v>
      </c>
      <c r="G329">
        <v>101</v>
      </c>
      <c r="H329" s="8">
        <v>51.52</v>
      </c>
      <c r="I329" s="23">
        <f t="shared" si="10"/>
        <v>0.51009900990099011</v>
      </c>
      <c r="J329" s="22" t="str">
        <f>VLOOKUP($C329,'Tab 3'!$C$2:$E$10,2)</f>
        <v>Mobile</v>
      </c>
      <c r="K329" s="22" t="str">
        <f>VLOOKUP(C329,'Tab 3'!$C$2:$E$10,3)</f>
        <v>red</v>
      </c>
      <c r="L329" t="str">
        <f t="shared" si="11"/>
        <v>Wednesday</v>
      </c>
    </row>
    <row r="330" spans="1:12" x14ac:dyDescent="0.3">
      <c r="A330" t="s">
        <v>5</v>
      </c>
      <c r="B330">
        <v>189040</v>
      </c>
      <c r="C330" t="s">
        <v>12</v>
      </c>
      <c r="D330">
        <v>119400351</v>
      </c>
      <c r="E330" s="6">
        <v>42263</v>
      </c>
      <c r="F330">
        <v>49</v>
      </c>
      <c r="G330">
        <v>0</v>
      </c>
      <c r="H330" s="8">
        <v>0.245</v>
      </c>
      <c r="I330" s="23" t="str">
        <f t="shared" si="10"/>
        <v/>
      </c>
      <c r="J330" s="22" t="str">
        <f>VLOOKUP($C330,'Tab 3'!$C$2:$E$10,2)</f>
        <v>Tablet</v>
      </c>
      <c r="K330" s="22" t="str">
        <f>VLOOKUP(C330,'Tab 3'!$C$2:$E$10,3)</f>
        <v>Blue</v>
      </c>
      <c r="L330" t="str">
        <f t="shared" si="11"/>
        <v>Wednesday</v>
      </c>
    </row>
    <row r="331" spans="1:12" x14ac:dyDescent="0.3">
      <c r="A331" t="s">
        <v>5</v>
      </c>
      <c r="B331">
        <v>189041</v>
      </c>
      <c r="C331" t="s">
        <v>18</v>
      </c>
      <c r="D331">
        <v>119400377</v>
      </c>
      <c r="E331" s="6">
        <v>42263</v>
      </c>
      <c r="F331" s="7">
        <v>66135</v>
      </c>
      <c r="G331" s="7">
        <v>1190</v>
      </c>
      <c r="H331" s="8">
        <v>330.67500000000001</v>
      </c>
      <c r="I331" s="23">
        <f t="shared" si="10"/>
        <v>0.27787815126050419</v>
      </c>
      <c r="J331" s="22" t="str">
        <f>VLOOKUP($C331,'Tab 3'!$C$2:$E$10,2)</f>
        <v>Tablet</v>
      </c>
      <c r="K331" s="22" t="str">
        <f>VLOOKUP(C331,'Tab 3'!$C$2:$E$10,3)</f>
        <v>Blue</v>
      </c>
      <c r="L331" t="str">
        <f t="shared" si="11"/>
        <v>Wednesday</v>
      </c>
    </row>
    <row r="332" spans="1:12" x14ac:dyDescent="0.3">
      <c r="A332" t="s">
        <v>5</v>
      </c>
      <c r="B332">
        <v>189038</v>
      </c>
      <c r="C332" t="s">
        <v>16</v>
      </c>
      <c r="D332">
        <v>119400349</v>
      </c>
      <c r="E332" s="6">
        <v>42264</v>
      </c>
      <c r="F332">
        <v>10891</v>
      </c>
      <c r="G332">
        <v>86</v>
      </c>
      <c r="H332" s="8">
        <v>54.454999999999998</v>
      </c>
      <c r="I332" s="23">
        <f t="shared" si="10"/>
        <v>0.63319767441860464</v>
      </c>
      <c r="J332" s="22" t="str">
        <f>VLOOKUP($C332,'Tab 3'!$C$2:$E$10,2)</f>
        <v>Mobile</v>
      </c>
      <c r="K332" s="22" t="str">
        <f>VLOOKUP(C332,'Tab 3'!$C$2:$E$10,3)</f>
        <v>red</v>
      </c>
      <c r="L332" t="str">
        <f t="shared" si="11"/>
        <v>Thursday</v>
      </c>
    </row>
    <row r="333" spans="1:12" x14ac:dyDescent="0.3">
      <c r="A333" t="s">
        <v>5</v>
      </c>
      <c r="B333">
        <v>189039</v>
      </c>
      <c r="C333" t="s">
        <v>14</v>
      </c>
      <c r="D333">
        <v>119400350</v>
      </c>
      <c r="E333" s="6">
        <v>42264</v>
      </c>
      <c r="F333">
        <v>76</v>
      </c>
      <c r="G333">
        <v>1</v>
      </c>
      <c r="H333" s="8">
        <v>0.38</v>
      </c>
      <c r="I333" s="23">
        <f t="shared" si="10"/>
        <v>0.38</v>
      </c>
      <c r="J333" s="22" t="str">
        <f>VLOOKUP($C333,'Tab 3'!$C$2:$E$10,2)</f>
        <v>Mobile</v>
      </c>
      <c r="K333" s="22" t="str">
        <f>VLOOKUP(C333,'Tab 3'!$C$2:$E$10,3)</f>
        <v>red</v>
      </c>
      <c r="L333" t="str">
        <f t="shared" si="11"/>
        <v>Thursday</v>
      </c>
    </row>
    <row r="334" spans="1:12" x14ac:dyDescent="0.3">
      <c r="A334" t="s">
        <v>5</v>
      </c>
      <c r="B334">
        <v>189040</v>
      </c>
      <c r="C334" t="s">
        <v>12</v>
      </c>
      <c r="D334">
        <v>119400351</v>
      </c>
      <c r="E334" s="6">
        <v>42264</v>
      </c>
      <c r="F334">
        <v>17916</v>
      </c>
      <c r="G334">
        <v>349</v>
      </c>
      <c r="H334" s="8">
        <v>89.58</v>
      </c>
      <c r="I334" s="23">
        <f t="shared" si="10"/>
        <v>0.25667621776504296</v>
      </c>
      <c r="J334" s="22" t="str">
        <f>VLOOKUP($C334,'Tab 3'!$C$2:$E$10,2)</f>
        <v>Tablet</v>
      </c>
      <c r="K334" s="22" t="str">
        <f>VLOOKUP(C334,'Tab 3'!$C$2:$E$10,3)</f>
        <v>Blue</v>
      </c>
      <c r="L334" t="str">
        <f t="shared" si="11"/>
        <v>Thursday</v>
      </c>
    </row>
    <row r="335" spans="1:12" x14ac:dyDescent="0.3">
      <c r="A335" t="s">
        <v>5</v>
      </c>
      <c r="B335">
        <v>189041</v>
      </c>
      <c r="C335" t="s">
        <v>19</v>
      </c>
      <c r="D335" t="s">
        <v>9</v>
      </c>
      <c r="E335" s="6">
        <v>42264</v>
      </c>
      <c r="F335">
        <v>6610</v>
      </c>
      <c r="G335">
        <v>22</v>
      </c>
      <c r="H335" s="8">
        <v>33.050000000000004</v>
      </c>
      <c r="I335" s="23">
        <f t="shared" si="10"/>
        <v>1.5022727272727274</v>
      </c>
      <c r="J335" s="22" t="str">
        <f>VLOOKUP($C335,'Tab 3'!$C$2:$E$10,2)</f>
        <v>Tablet</v>
      </c>
      <c r="K335" s="22" t="str">
        <f>VLOOKUP(C335,'Tab 3'!$C$2:$E$10,3)</f>
        <v>Red</v>
      </c>
      <c r="L335" t="str">
        <f t="shared" si="11"/>
        <v>Thursday</v>
      </c>
    </row>
    <row r="336" spans="1:12" x14ac:dyDescent="0.3">
      <c r="A336" t="s">
        <v>5</v>
      </c>
      <c r="B336">
        <v>189039</v>
      </c>
      <c r="C336" t="s">
        <v>15</v>
      </c>
      <c r="D336" t="s">
        <v>6</v>
      </c>
      <c r="E336" s="6">
        <v>42265</v>
      </c>
      <c r="F336">
        <v>11936</v>
      </c>
      <c r="G336">
        <v>86</v>
      </c>
      <c r="H336" s="8">
        <v>59.68</v>
      </c>
      <c r="I336" s="23">
        <f t="shared" si="10"/>
        <v>0.69395348837209303</v>
      </c>
      <c r="J336" s="22" t="str">
        <f>VLOOKUP($C336,'Tab 3'!$C$2:$E$10,2)</f>
        <v>Mobile</v>
      </c>
      <c r="K336" s="22" t="str">
        <f>VLOOKUP(C336,'Tab 3'!$C$2:$E$10,3)</f>
        <v>blue</v>
      </c>
      <c r="L336" t="str">
        <f t="shared" si="11"/>
        <v>Friday</v>
      </c>
    </row>
    <row r="337" spans="1:12" x14ac:dyDescent="0.3">
      <c r="A337" t="s">
        <v>5</v>
      </c>
      <c r="B337">
        <v>189040</v>
      </c>
      <c r="C337" t="s">
        <v>13</v>
      </c>
      <c r="D337" t="s">
        <v>7</v>
      </c>
      <c r="E337" s="6">
        <v>42265</v>
      </c>
      <c r="F337">
        <v>185</v>
      </c>
      <c r="G337">
        <v>1</v>
      </c>
      <c r="H337" s="8">
        <v>0.92500000000000004</v>
      </c>
      <c r="I337" s="23">
        <f t="shared" si="10"/>
        <v>0.92500000000000004</v>
      </c>
      <c r="J337" s="22" t="str">
        <f>VLOOKUP($C337,'Tab 3'!$C$2:$E$10,2)</f>
        <v>Tablet</v>
      </c>
      <c r="K337" s="22" t="str">
        <f>VLOOKUP(C337,'Tab 3'!$C$2:$E$10,3)</f>
        <v>Yellow</v>
      </c>
      <c r="L337" t="str">
        <f t="shared" si="11"/>
        <v>Friday</v>
      </c>
    </row>
    <row r="338" spans="1:12" x14ac:dyDescent="0.3">
      <c r="A338" t="s">
        <v>5</v>
      </c>
      <c r="B338">
        <v>189039</v>
      </c>
      <c r="C338" t="s">
        <v>15</v>
      </c>
      <c r="D338" t="s">
        <v>6</v>
      </c>
      <c r="E338" s="6">
        <v>42266</v>
      </c>
      <c r="F338" s="7">
        <v>12827</v>
      </c>
      <c r="G338">
        <v>85</v>
      </c>
      <c r="H338" s="8">
        <v>64.135000000000005</v>
      </c>
      <c r="I338" s="23">
        <f t="shared" si="10"/>
        <v>0.75452941176470589</v>
      </c>
      <c r="J338" s="22" t="str">
        <f>VLOOKUP($C338,'Tab 3'!$C$2:$E$10,2)</f>
        <v>Mobile</v>
      </c>
      <c r="K338" s="22" t="str">
        <f>VLOOKUP(C338,'Tab 3'!$C$2:$E$10,3)</f>
        <v>blue</v>
      </c>
      <c r="L338" t="str">
        <f t="shared" si="11"/>
        <v>Saturday</v>
      </c>
    </row>
    <row r="339" spans="1:12" x14ac:dyDescent="0.3">
      <c r="A339" t="s">
        <v>5</v>
      </c>
      <c r="B339">
        <v>189040</v>
      </c>
      <c r="C339" t="s">
        <v>13</v>
      </c>
      <c r="D339" t="s">
        <v>7</v>
      </c>
      <c r="E339" s="6">
        <v>42266</v>
      </c>
      <c r="F339">
        <v>167</v>
      </c>
      <c r="G339">
        <v>0</v>
      </c>
      <c r="H339" s="8">
        <v>0.83500000000000008</v>
      </c>
      <c r="I339" s="23" t="str">
        <f t="shared" si="10"/>
        <v/>
      </c>
      <c r="J339" s="22" t="str">
        <f>VLOOKUP($C339,'Tab 3'!$C$2:$E$10,2)</f>
        <v>Tablet</v>
      </c>
      <c r="K339" s="22" t="str">
        <f>VLOOKUP(C339,'Tab 3'!$C$2:$E$10,3)</f>
        <v>Yellow</v>
      </c>
      <c r="L339" t="str">
        <f t="shared" si="11"/>
        <v>Saturday</v>
      </c>
    </row>
    <row r="340" spans="1:12" x14ac:dyDescent="0.3">
      <c r="A340" t="s">
        <v>5</v>
      </c>
      <c r="B340">
        <v>189039</v>
      </c>
      <c r="C340" t="s">
        <v>15</v>
      </c>
      <c r="D340" t="s">
        <v>6</v>
      </c>
      <c r="E340" s="6">
        <v>42267</v>
      </c>
      <c r="F340" s="7">
        <v>13850</v>
      </c>
      <c r="G340">
        <v>108</v>
      </c>
      <c r="H340" s="8">
        <v>69.25</v>
      </c>
      <c r="I340" s="23">
        <f t="shared" si="10"/>
        <v>0.64120370370370372</v>
      </c>
      <c r="J340" s="22" t="str">
        <f>VLOOKUP($C340,'Tab 3'!$C$2:$E$10,2)</f>
        <v>Mobile</v>
      </c>
      <c r="K340" s="22" t="str">
        <f>VLOOKUP(C340,'Tab 3'!$C$2:$E$10,3)</f>
        <v>blue</v>
      </c>
      <c r="L340" t="str">
        <f t="shared" si="11"/>
        <v>Sunday</v>
      </c>
    </row>
    <row r="341" spans="1:12" x14ac:dyDescent="0.3">
      <c r="A341" t="s">
        <v>5</v>
      </c>
      <c r="B341">
        <v>189040</v>
      </c>
      <c r="C341" t="s">
        <v>13</v>
      </c>
      <c r="D341" t="s">
        <v>7</v>
      </c>
      <c r="E341" s="6">
        <v>42267</v>
      </c>
      <c r="F341">
        <v>190</v>
      </c>
      <c r="G341">
        <v>2</v>
      </c>
      <c r="H341" s="8">
        <v>0.95</v>
      </c>
      <c r="I341" s="23">
        <f t="shared" si="10"/>
        <v>0.47499999999999998</v>
      </c>
      <c r="J341" s="22" t="str">
        <f>VLOOKUP($C341,'Tab 3'!$C$2:$E$10,2)</f>
        <v>Tablet</v>
      </c>
      <c r="K341" s="22" t="str">
        <f>VLOOKUP(C341,'Tab 3'!$C$2:$E$10,3)</f>
        <v>Yellow</v>
      </c>
      <c r="L341" t="str">
        <f t="shared" si="11"/>
        <v>Sunday</v>
      </c>
    </row>
    <row r="342" spans="1:12" x14ac:dyDescent="0.3">
      <c r="A342" t="s">
        <v>5</v>
      </c>
      <c r="B342">
        <v>189039</v>
      </c>
      <c r="C342" t="s">
        <v>15</v>
      </c>
      <c r="D342" t="s">
        <v>6</v>
      </c>
      <c r="E342" s="6">
        <v>42268</v>
      </c>
      <c r="F342" s="7">
        <v>15825</v>
      </c>
      <c r="G342">
        <v>86</v>
      </c>
      <c r="H342" s="8">
        <v>79.125</v>
      </c>
      <c r="I342" s="23">
        <f t="shared" si="10"/>
        <v>0.92005813953488369</v>
      </c>
      <c r="J342" s="22" t="str">
        <f>VLOOKUP($C342,'Tab 3'!$C$2:$E$10,2)</f>
        <v>Mobile</v>
      </c>
      <c r="K342" s="22" t="str">
        <f>VLOOKUP(C342,'Tab 3'!$C$2:$E$10,3)</f>
        <v>blue</v>
      </c>
      <c r="L342" t="str">
        <f t="shared" si="11"/>
        <v>Monday</v>
      </c>
    </row>
    <row r="343" spans="1:12" x14ac:dyDescent="0.3">
      <c r="A343" t="s">
        <v>5</v>
      </c>
      <c r="B343">
        <v>189040</v>
      </c>
      <c r="C343" t="s">
        <v>13</v>
      </c>
      <c r="D343" t="s">
        <v>7</v>
      </c>
      <c r="E343" s="6">
        <v>42268</v>
      </c>
      <c r="F343">
        <v>790</v>
      </c>
      <c r="G343">
        <v>0</v>
      </c>
      <c r="H343" s="8">
        <v>3.95</v>
      </c>
      <c r="I343" s="23" t="str">
        <f t="shared" si="10"/>
        <v/>
      </c>
      <c r="J343" s="22" t="str">
        <f>VLOOKUP($C343,'Tab 3'!$C$2:$E$10,2)</f>
        <v>Tablet</v>
      </c>
      <c r="K343" s="22" t="str">
        <f>VLOOKUP(C343,'Tab 3'!$C$2:$E$10,3)</f>
        <v>Yellow</v>
      </c>
      <c r="L343" t="str">
        <f t="shared" si="11"/>
        <v>Monday</v>
      </c>
    </row>
    <row r="344" spans="1:12" x14ac:dyDescent="0.3">
      <c r="A344" t="s">
        <v>5</v>
      </c>
      <c r="B344">
        <v>189039</v>
      </c>
      <c r="C344" t="s">
        <v>15</v>
      </c>
      <c r="D344" t="s">
        <v>6</v>
      </c>
      <c r="E344" s="6">
        <v>42269</v>
      </c>
      <c r="F344" s="7">
        <v>13406</v>
      </c>
      <c r="G344">
        <v>68</v>
      </c>
      <c r="H344" s="8">
        <v>67.03</v>
      </c>
      <c r="I344" s="23">
        <f t="shared" si="10"/>
        <v>0.98573529411764704</v>
      </c>
      <c r="J344" s="22" t="str">
        <f>VLOOKUP($C344,'Tab 3'!$C$2:$E$10,2)</f>
        <v>Mobile</v>
      </c>
      <c r="K344" s="22" t="str">
        <f>VLOOKUP(C344,'Tab 3'!$C$2:$E$10,3)</f>
        <v>blue</v>
      </c>
      <c r="L344" t="str">
        <f t="shared" si="11"/>
        <v>Tuesday</v>
      </c>
    </row>
    <row r="345" spans="1:12" x14ac:dyDescent="0.3">
      <c r="A345" t="s">
        <v>5</v>
      </c>
      <c r="B345">
        <v>189040</v>
      </c>
      <c r="C345" t="s">
        <v>13</v>
      </c>
      <c r="D345" t="s">
        <v>7</v>
      </c>
      <c r="E345" s="6">
        <v>42269</v>
      </c>
      <c r="F345">
        <v>450</v>
      </c>
      <c r="G345">
        <v>2</v>
      </c>
      <c r="H345" s="8">
        <v>2.25</v>
      </c>
      <c r="I345" s="23">
        <f t="shared" si="10"/>
        <v>1.125</v>
      </c>
      <c r="J345" s="22" t="str">
        <f>VLOOKUP($C345,'Tab 3'!$C$2:$E$10,2)</f>
        <v>Tablet</v>
      </c>
      <c r="K345" s="22" t="str">
        <f>VLOOKUP(C345,'Tab 3'!$C$2:$E$10,3)</f>
        <v>Yellow</v>
      </c>
      <c r="L345" t="str">
        <f t="shared" si="11"/>
        <v>Tuesday</v>
      </c>
    </row>
    <row r="346" spans="1:12" x14ac:dyDescent="0.3">
      <c r="A346" t="s">
        <v>5</v>
      </c>
      <c r="B346">
        <v>189039</v>
      </c>
      <c r="C346" t="s">
        <v>15</v>
      </c>
      <c r="D346" t="s">
        <v>6</v>
      </c>
      <c r="E346" s="6">
        <v>42270</v>
      </c>
      <c r="F346" s="7">
        <v>13489</v>
      </c>
      <c r="G346">
        <v>89</v>
      </c>
      <c r="H346" s="8">
        <v>67.445000000000007</v>
      </c>
      <c r="I346" s="23">
        <f t="shared" si="10"/>
        <v>0.75780898876404501</v>
      </c>
      <c r="J346" s="22" t="str">
        <f>VLOOKUP($C346,'Tab 3'!$C$2:$E$10,2)</f>
        <v>Mobile</v>
      </c>
      <c r="K346" s="22" t="str">
        <f>VLOOKUP(C346,'Tab 3'!$C$2:$E$10,3)</f>
        <v>blue</v>
      </c>
      <c r="L346" t="str">
        <f t="shared" si="11"/>
        <v>Wednesday</v>
      </c>
    </row>
    <row r="347" spans="1:12" x14ac:dyDescent="0.3">
      <c r="A347" t="s">
        <v>5</v>
      </c>
      <c r="B347">
        <v>189040</v>
      </c>
      <c r="C347" t="s">
        <v>13</v>
      </c>
      <c r="D347" t="s">
        <v>7</v>
      </c>
      <c r="E347" s="6">
        <v>42270</v>
      </c>
      <c r="F347">
        <v>117</v>
      </c>
      <c r="G347">
        <v>0</v>
      </c>
      <c r="H347" s="8">
        <v>0.58500000000000008</v>
      </c>
      <c r="I347" s="23" t="str">
        <f t="shared" si="10"/>
        <v/>
      </c>
      <c r="J347" s="22" t="str">
        <f>VLOOKUP($C347,'Tab 3'!$C$2:$E$10,2)</f>
        <v>Tablet</v>
      </c>
      <c r="K347" s="22" t="str">
        <f>VLOOKUP(C347,'Tab 3'!$C$2:$E$10,3)</f>
        <v>Yellow</v>
      </c>
      <c r="L347" t="str">
        <f t="shared" si="11"/>
        <v>Wednesday</v>
      </c>
    </row>
    <row r="348" spans="1:12" x14ac:dyDescent="0.3">
      <c r="A348" t="s">
        <v>5</v>
      </c>
      <c r="B348">
        <v>189039</v>
      </c>
      <c r="C348" t="s">
        <v>15</v>
      </c>
      <c r="D348" t="s">
        <v>6</v>
      </c>
      <c r="E348" s="6">
        <v>42271</v>
      </c>
      <c r="F348" s="7">
        <v>12975</v>
      </c>
      <c r="G348">
        <v>64</v>
      </c>
      <c r="H348" s="8">
        <v>64.875</v>
      </c>
      <c r="I348" s="23">
        <f t="shared" si="10"/>
        <v>1.013671875</v>
      </c>
      <c r="J348" s="22" t="str">
        <f>VLOOKUP($C348,'Tab 3'!$C$2:$E$10,2)</f>
        <v>Mobile</v>
      </c>
      <c r="K348" s="22" t="str">
        <f>VLOOKUP(C348,'Tab 3'!$C$2:$E$10,3)</f>
        <v>blue</v>
      </c>
      <c r="L348" t="str">
        <f t="shared" si="11"/>
        <v>Thursday</v>
      </c>
    </row>
    <row r="349" spans="1:12" x14ac:dyDescent="0.3">
      <c r="A349" t="s">
        <v>5</v>
      </c>
      <c r="B349">
        <v>189040</v>
      </c>
      <c r="C349" t="s">
        <v>13</v>
      </c>
      <c r="D349" t="s">
        <v>7</v>
      </c>
      <c r="E349" s="6">
        <v>42271</v>
      </c>
      <c r="F349">
        <v>663</v>
      </c>
      <c r="G349">
        <v>0</v>
      </c>
      <c r="H349" s="8">
        <v>3.3150000000000004</v>
      </c>
      <c r="I349" s="23" t="str">
        <f t="shared" si="10"/>
        <v/>
      </c>
      <c r="J349" s="22" t="str">
        <f>VLOOKUP($C349,'Tab 3'!$C$2:$E$10,2)</f>
        <v>Tablet</v>
      </c>
      <c r="K349" s="22" t="str">
        <f>VLOOKUP(C349,'Tab 3'!$C$2:$E$10,3)</f>
        <v>Yellow</v>
      </c>
      <c r="L349" t="str">
        <f t="shared" si="11"/>
        <v>Thursday</v>
      </c>
    </row>
    <row r="350" spans="1:12" x14ac:dyDescent="0.3">
      <c r="A350" t="s">
        <v>5</v>
      </c>
      <c r="B350">
        <v>189039</v>
      </c>
      <c r="C350" t="s">
        <v>15</v>
      </c>
      <c r="D350" t="s">
        <v>6</v>
      </c>
      <c r="E350" s="6">
        <v>42272</v>
      </c>
      <c r="F350" s="7">
        <v>10539</v>
      </c>
      <c r="G350">
        <v>54</v>
      </c>
      <c r="H350" s="8">
        <v>52.695</v>
      </c>
      <c r="I350" s="23">
        <f t="shared" si="10"/>
        <v>0.97583333333333333</v>
      </c>
      <c r="J350" s="22" t="str">
        <f>VLOOKUP($C350,'Tab 3'!$C$2:$E$10,2)</f>
        <v>Mobile</v>
      </c>
      <c r="K350" s="22" t="str">
        <f>VLOOKUP(C350,'Tab 3'!$C$2:$E$10,3)</f>
        <v>blue</v>
      </c>
      <c r="L350" t="str">
        <f t="shared" si="11"/>
        <v>Friday</v>
      </c>
    </row>
    <row r="351" spans="1:12" x14ac:dyDescent="0.3">
      <c r="A351" t="s">
        <v>5</v>
      </c>
      <c r="B351">
        <v>189040</v>
      </c>
      <c r="C351" t="s">
        <v>13</v>
      </c>
      <c r="D351" t="s">
        <v>7</v>
      </c>
      <c r="E351" s="6">
        <v>42272</v>
      </c>
      <c r="F351">
        <v>454</v>
      </c>
      <c r="G351">
        <v>1</v>
      </c>
      <c r="H351" s="8">
        <v>2.27</v>
      </c>
      <c r="I351" s="23">
        <f t="shared" si="10"/>
        <v>2.27</v>
      </c>
      <c r="J351" s="22" t="str">
        <f>VLOOKUP($C351,'Tab 3'!$C$2:$E$10,2)</f>
        <v>Tablet</v>
      </c>
      <c r="K351" s="22" t="str">
        <f>VLOOKUP(C351,'Tab 3'!$C$2:$E$10,3)</f>
        <v>Yellow</v>
      </c>
      <c r="L351" t="str">
        <f t="shared" si="11"/>
        <v>Friday</v>
      </c>
    </row>
    <row r="352" spans="1:12" x14ac:dyDescent="0.3">
      <c r="A352" t="s">
        <v>5</v>
      </c>
      <c r="B352">
        <v>189039</v>
      </c>
      <c r="C352" t="s">
        <v>15</v>
      </c>
      <c r="D352" t="s">
        <v>6</v>
      </c>
      <c r="E352" s="6">
        <v>42273</v>
      </c>
      <c r="F352" s="7">
        <v>5843</v>
      </c>
      <c r="G352">
        <v>68</v>
      </c>
      <c r="H352" s="8">
        <v>29.215</v>
      </c>
      <c r="I352" s="23">
        <f t="shared" si="10"/>
        <v>0.42963235294117647</v>
      </c>
      <c r="J352" s="22" t="str">
        <f>VLOOKUP($C352,'Tab 3'!$C$2:$E$10,2)</f>
        <v>Mobile</v>
      </c>
      <c r="K352" s="22" t="str">
        <f>VLOOKUP(C352,'Tab 3'!$C$2:$E$10,3)</f>
        <v>blue</v>
      </c>
      <c r="L352" t="str">
        <f t="shared" si="11"/>
        <v>Saturday</v>
      </c>
    </row>
    <row r="353" spans="1:12" x14ac:dyDescent="0.3">
      <c r="A353" t="s">
        <v>5</v>
      </c>
      <c r="B353">
        <v>189040</v>
      </c>
      <c r="C353" t="s">
        <v>13</v>
      </c>
      <c r="D353" t="s">
        <v>7</v>
      </c>
      <c r="E353" s="6">
        <v>42273</v>
      </c>
      <c r="F353" s="7">
        <v>1789</v>
      </c>
      <c r="G353">
        <v>16</v>
      </c>
      <c r="H353" s="8">
        <v>8.9450000000000003</v>
      </c>
      <c r="I353" s="23">
        <f t="shared" si="10"/>
        <v>0.55906250000000002</v>
      </c>
      <c r="J353" s="22" t="str">
        <f>VLOOKUP($C353,'Tab 3'!$C$2:$E$10,2)</f>
        <v>Tablet</v>
      </c>
      <c r="K353" s="22" t="str">
        <f>VLOOKUP(C353,'Tab 3'!$C$2:$E$10,3)</f>
        <v>Yellow</v>
      </c>
      <c r="L353" t="str">
        <f t="shared" si="11"/>
        <v>Saturday</v>
      </c>
    </row>
    <row r="423" spans="5:8" x14ac:dyDescent="0.3">
      <c r="E423" s="6"/>
      <c r="H423" s="8"/>
    </row>
    <row r="424" spans="5:8" x14ac:dyDescent="0.3">
      <c r="E424" s="6"/>
      <c r="F424" s="7"/>
      <c r="H424" s="8"/>
    </row>
    <row r="425" spans="5:8" x14ac:dyDescent="0.3">
      <c r="E425" s="6"/>
      <c r="F425" s="7"/>
      <c r="H425" s="8"/>
    </row>
    <row r="426" spans="5:8" x14ac:dyDescent="0.3">
      <c r="E426" s="6"/>
      <c r="F426" s="7"/>
      <c r="H426" s="8"/>
    </row>
    <row r="427" spans="5:8" x14ac:dyDescent="0.3">
      <c r="E427" s="6"/>
      <c r="F427" s="7"/>
      <c r="H427" s="8"/>
    </row>
    <row r="428" spans="5:8" x14ac:dyDescent="0.3">
      <c r="E428" s="6"/>
      <c r="H428" s="8"/>
    </row>
    <row r="429" spans="5:8" x14ac:dyDescent="0.3">
      <c r="E429" s="6"/>
      <c r="F429" s="7"/>
      <c r="H429" s="8"/>
    </row>
    <row r="430" spans="5:8" x14ac:dyDescent="0.3">
      <c r="E430" s="6"/>
      <c r="H430" s="8"/>
    </row>
    <row r="431" spans="5:8" x14ac:dyDescent="0.3">
      <c r="E431" s="6"/>
      <c r="F431" s="7"/>
      <c r="H431" s="8"/>
    </row>
    <row r="432" spans="5:8" x14ac:dyDescent="0.3">
      <c r="E432" s="6"/>
      <c r="F432" s="7"/>
      <c r="H432" s="8"/>
    </row>
    <row r="433" spans="5:8" x14ac:dyDescent="0.3">
      <c r="E433" s="6"/>
      <c r="H433" s="8"/>
    </row>
    <row r="434" spans="5:8" x14ac:dyDescent="0.3">
      <c r="E434" s="6"/>
      <c r="F434" s="7"/>
      <c r="H434" s="8"/>
    </row>
    <row r="435" spans="5:8" x14ac:dyDescent="0.3">
      <c r="E435" s="6"/>
      <c r="H435" s="8"/>
    </row>
    <row r="436" spans="5:8" x14ac:dyDescent="0.3">
      <c r="E436" s="6"/>
      <c r="F436" s="7"/>
      <c r="H436" s="8"/>
    </row>
    <row r="437" spans="5:8" x14ac:dyDescent="0.3">
      <c r="E437" s="6"/>
      <c r="F437" s="7"/>
      <c r="H437" s="8"/>
    </row>
  </sheetData>
  <sortState xmlns:xlrd2="http://schemas.microsoft.com/office/spreadsheetml/2017/richdata2" ref="A2:H437">
    <sortCondition ref="E1:E437"/>
  </sortState>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1CF18-6E8F-45F6-BAA8-14446BF3C855}">
  <dimension ref="A1:C8"/>
  <sheetViews>
    <sheetView workbookViewId="0">
      <selection activeCell="A3" sqref="A3"/>
    </sheetView>
  </sheetViews>
  <sheetFormatPr defaultRowHeight="17.25" x14ac:dyDescent="0.3"/>
  <cols>
    <col min="1" max="1" width="35.44140625" customWidth="1"/>
  </cols>
  <sheetData>
    <row r="1" spans="1:3" x14ac:dyDescent="0.3">
      <c r="A1" s="10" t="s">
        <v>84</v>
      </c>
    </row>
    <row r="3" spans="1:3" x14ac:dyDescent="0.3">
      <c r="A3" s="24" t="s">
        <v>86</v>
      </c>
      <c r="C3" t="s">
        <v>87</v>
      </c>
    </row>
    <row r="4" spans="1:3" x14ac:dyDescent="0.3">
      <c r="A4" s="23">
        <f>SUM('Tab 2'!D2:D58)/SUM('Tab 2'!C2:C58)</f>
        <v>10.247961538461539</v>
      </c>
      <c r="C4" t="s">
        <v>88</v>
      </c>
    </row>
    <row r="5" spans="1:3" x14ac:dyDescent="0.3">
      <c r="C5" t="s">
        <v>89</v>
      </c>
    </row>
    <row r="6" spans="1:3" x14ac:dyDescent="0.3">
      <c r="C6" t="s">
        <v>90</v>
      </c>
    </row>
    <row r="7" spans="1:3" x14ac:dyDescent="0.3">
      <c r="C7" t="s">
        <v>91</v>
      </c>
    </row>
    <row r="8" spans="1:3" x14ac:dyDescent="0.3">
      <c r="C8" t="s">
        <v>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FB7-4E2C-4A08-BF08-407084C0FBE1}">
  <dimension ref="A1:G48"/>
  <sheetViews>
    <sheetView workbookViewId="0">
      <selection activeCell="D48" sqref="D3:D48"/>
    </sheetView>
  </sheetViews>
  <sheetFormatPr defaultRowHeight="17.25" x14ac:dyDescent="0.3"/>
  <cols>
    <col min="1" max="1" width="15.5546875" bestFit="1" customWidth="1"/>
    <col min="2" max="2" width="16.44140625" bestFit="1" customWidth="1"/>
    <col min="3" max="3" width="10.33203125" bestFit="1" customWidth="1"/>
    <col min="4" max="4" width="19.33203125" style="26" customWidth="1"/>
    <col min="5" max="5" width="27.6640625" customWidth="1"/>
    <col min="6" max="6" width="19.6640625" customWidth="1"/>
  </cols>
  <sheetData>
    <row r="1" spans="1:6" x14ac:dyDescent="0.3">
      <c r="A1" s="10" t="s">
        <v>94</v>
      </c>
    </row>
    <row r="2" spans="1:6" x14ac:dyDescent="0.3">
      <c r="A2" s="13" t="s">
        <v>11</v>
      </c>
      <c r="B2" t="s">
        <v>141</v>
      </c>
      <c r="C2" t="s">
        <v>142</v>
      </c>
      <c r="D2" s="33" t="s">
        <v>95</v>
      </c>
      <c r="E2" s="9" t="s">
        <v>93</v>
      </c>
    </row>
    <row r="3" spans="1:6" x14ac:dyDescent="0.3">
      <c r="A3" s="6">
        <v>42200</v>
      </c>
      <c r="B3" s="26">
        <v>1</v>
      </c>
      <c r="C3" s="12">
        <v>0</v>
      </c>
      <c r="D3" s="50">
        <f>IFERROR($C3/$B3,#N/A)</f>
        <v>0</v>
      </c>
      <c r="E3" s="23">
        <v>275</v>
      </c>
      <c r="F3" s="25"/>
    </row>
    <row r="4" spans="1:6" x14ac:dyDescent="0.3">
      <c r="A4" s="6">
        <v>42201</v>
      </c>
      <c r="B4" s="26">
        <v>1</v>
      </c>
      <c r="C4" s="12">
        <v>0</v>
      </c>
      <c r="D4" s="50">
        <f t="shared" ref="D4:D48" si="0">IFERROR($C4/$B4,#N/A)</f>
        <v>0</v>
      </c>
      <c r="E4" s="23">
        <v>275</v>
      </c>
      <c r="F4" s="25"/>
    </row>
    <row r="5" spans="1:6" x14ac:dyDescent="0.3">
      <c r="A5" s="6">
        <v>42202</v>
      </c>
      <c r="B5" s="26">
        <v>1</v>
      </c>
      <c r="C5" s="12">
        <v>0</v>
      </c>
      <c r="D5" s="50">
        <f t="shared" si="0"/>
        <v>0</v>
      </c>
      <c r="E5" s="23">
        <v>275</v>
      </c>
      <c r="F5" s="25"/>
    </row>
    <row r="6" spans="1:6" x14ac:dyDescent="0.3">
      <c r="A6" s="6">
        <v>42203</v>
      </c>
      <c r="B6" s="26">
        <v>1</v>
      </c>
      <c r="C6" s="12">
        <v>0</v>
      </c>
      <c r="D6" s="50">
        <f t="shared" si="0"/>
        <v>0</v>
      </c>
      <c r="E6" s="23">
        <v>275</v>
      </c>
      <c r="F6" s="25"/>
    </row>
    <row r="7" spans="1:6" x14ac:dyDescent="0.3">
      <c r="A7" s="6">
        <v>42204</v>
      </c>
      <c r="B7" s="26">
        <v>1</v>
      </c>
      <c r="C7" s="12">
        <v>0</v>
      </c>
      <c r="D7" s="50">
        <f t="shared" si="0"/>
        <v>0</v>
      </c>
      <c r="E7" s="23">
        <v>275</v>
      </c>
      <c r="F7" s="25"/>
    </row>
    <row r="8" spans="1:6" x14ac:dyDescent="0.3">
      <c r="A8" s="6">
        <v>42205</v>
      </c>
      <c r="B8" s="26">
        <v>1</v>
      </c>
      <c r="C8" s="12">
        <v>0</v>
      </c>
      <c r="D8" s="50">
        <f t="shared" si="0"/>
        <v>0</v>
      </c>
      <c r="E8" s="23">
        <v>275</v>
      </c>
      <c r="F8" s="25"/>
    </row>
    <row r="9" spans="1:6" x14ac:dyDescent="0.3">
      <c r="A9" s="6">
        <v>42206</v>
      </c>
      <c r="B9" s="26">
        <v>1</v>
      </c>
      <c r="C9" s="12">
        <v>0</v>
      </c>
      <c r="D9" s="50">
        <f t="shared" si="0"/>
        <v>0</v>
      </c>
      <c r="E9" s="23">
        <v>275</v>
      </c>
      <c r="F9" s="25"/>
    </row>
    <row r="10" spans="1:6" x14ac:dyDescent="0.3">
      <c r="A10" s="6">
        <v>42207</v>
      </c>
      <c r="B10" s="26">
        <v>4</v>
      </c>
      <c r="C10" s="12">
        <v>0</v>
      </c>
      <c r="D10" s="50">
        <f t="shared" si="0"/>
        <v>0</v>
      </c>
      <c r="E10" s="23">
        <v>275</v>
      </c>
      <c r="F10" s="25"/>
    </row>
    <row r="11" spans="1:6" x14ac:dyDescent="0.3">
      <c r="A11" s="6">
        <v>42208</v>
      </c>
      <c r="B11" s="26">
        <v>1</v>
      </c>
      <c r="C11" s="12">
        <v>0</v>
      </c>
      <c r="D11" s="50">
        <f t="shared" si="0"/>
        <v>0</v>
      </c>
      <c r="E11" s="23">
        <v>275</v>
      </c>
      <c r="F11" s="25"/>
    </row>
    <row r="12" spans="1:6" x14ac:dyDescent="0.3">
      <c r="A12" s="6">
        <v>42209</v>
      </c>
      <c r="B12" s="26">
        <v>1</v>
      </c>
      <c r="C12" s="12">
        <v>0</v>
      </c>
      <c r="D12" s="50">
        <f t="shared" si="0"/>
        <v>0</v>
      </c>
      <c r="E12" s="23">
        <v>275</v>
      </c>
      <c r="F12" s="25"/>
    </row>
    <row r="13" spans="1:6" x14ac:dyDescent="0.3">
      <c r="A13" s="6">
        <v>42210</v>
      </c>
      <c r="B13" s="26">
        <v>1</v>
      </c>
      <c r="C13" s="12">
        <v>0</v>
      </c>
      <c r="D13" s="50">
        <f t="shared" si="0"/>
        <v>0</v>
      </c>
      <c r="E13" s="23">
        <v>275</v>
      </c>
      <c r="F13" s="25"/>
    </row>
    <row r="14" spans="1:6" x14ac:dyDescent="0.3">
      <c r="A14" s="6">
        <v>42211</v>
      </c>
      <c r="B14" s="26">
        <v>1</v>
      </c>
      <c r="C14" s="12">
        <v>0</v>
      </c>
      <c r="D14" s="50">
        <f t="shared" si="0"/>
        <v>0</v>
      </c>
      <c r="E14" s="23">
        <v>275</v>
      </c>
      <c r="F14" s="25"/>
    </row>
    <row r="15" spans="1:6" x14ac:dyDescent="0.3">
      <c r="A15" s="6">
        <v>42212</v>
      </c>
      <c r="B15" s="26">
        <v>1</v>
      </c>
      <c r="C15" s="12">
        <v>0</v>
      </c>
      <c r="D15" s="50">
        <f t="shared" si="0"/>
        <v>0</v>
      </c>
      <c r="E15" s="23">
        <v>275</v>
      </c>
      <c r="F15" s="25"/>
    </row>
    <row r="16" spans="1:6" x14ac:dyDescent="0.3">
      <c r="A16" s="6">
        <v>42213</v>
      </c>
      <c r="B16" s="26">
        <v>1</v>
      </c>
      <c r="C16" s="12">
        <v>0</v>
      </c>
      <c r="D16" s="50">
        <f t="shared" si="0"/>
        <v>0</v>
      </c>
      <c r="E16" s="23">
        <v>275</v>
      </c>
      <c r="F16" s="25"/>
    </row>
    <row r="17" spans="1:7" x14ac:dyDescent="0.3">
      <c r="A17" s="6">
        <v>42214</v>
      </c>
      <c r="B17" s="26">
        <v>1</v>
      </c>
      <c r="C17" s="12">
        <v>0</v>
      </c>
      <c r="D17" s="50">
        <f t="shared" si="0"/>
        <v>0</v>
      </c>
      <c r="E17" s="23">
        <v>275</v>
      </c>
      <c r="F17" s="25"/>
    </row>
    <row r="18" spans="1:7" x14ac:dyDescent="0.3">
      <c r="A18" s="6">
        <v>42215</v>
      </c>
      <c r="B18" s="26">
        <v>1</v>
      </c>
      <c r="C18" s="12">
        <v>0</v>
      </c>
      <c r="D18" s="50">
        <f t="shared" si="0"/>
        <v>0</v>
      </c>
      <c r="E18" s="23">
        <v>275</v>
      </c>
      <c r="F18" s="25"/>
    </row>
    <row r="19" spans="1:7" x14ac:dyDescent="0.3">
      <c r="A19" s="6">
        <v>42216</v>
      </c>
      <c r="B19" s="26">
        <v>1</v>
      </c>
      <c r="C19" s="12">
        <v>0</v>
      </c>
      <c r="D19" s="50">
        <f t="shared" si="0"/>
        <v>0</v>
      </c>
      <c r="E19" s="23">
        <v>275</v>
      </c>
      <c r="F19" s="25"/>
    </row>
    <row r="20" spans="1:7" x14ac:dyDescent="0.3">
      <c r="A20" s="6">
        <v>42217</v>
      </c>
      <c r="B20" s="26">
        <v>1</v>
      </c>
      <c r="C20" s="12">
        <v>307.16500000000002</v>
      </c>
      <c r="D20" s="50">
        <f t="shared" si="0"/>
        <v>307.16500000000002</v>
      </c>
      <c r="E20" s="23">
        <v>275</v>
      </c>
      <c r="F20" s="25"/>
    </row>
    <row r="21" spans="1:7" x14ac:dyDescent="0.3">
      <c r="A21" s="6">
        <v>42218</v>
      </c>
      <c r="B21" s="26">
        <v>1</v>
      </c>
      <c r="C21" s="12">
        <v>339.42999999999995</v>
      </c>
      <c r="D21" s="50">
        <f t="shared" si="0"/>
        <v>339.42999999999995</v>
      </c>
      <c r="E21" s="23">
        <v>275</v>
      </c>
      <c r="F21" s="25"/>
    </row>
    <row r="22" spans="1:7" x14ac:dyDescent="0.3">
      <c r="A22" s="6">
        <v>42219</v>
      </c>
      <c r="B22" s="26">
        <v>1</v>
      </c>
      <c r="C22" s="12">
        <v>356.79</v>
      </c>
      <c r="D22" s="50">
        <f t="shared" si="0"/>
        <v>356.79</v>
      </c>
      <c r="E22" s="23">
        <v>275</v>
      </c>
      <c r="F22" s="25"/>
    </row>
    <row r="23" spans="1:7" x14ac:dyDescent="0.3">
      <c r="A23" s="6">
        <v>42238</v>
      </c>
      <c r="B23" s="26">
        <v>1</v>
      </c>
      <c r="C23" s="12">
        <v>7.8849999999999998</v>
      </c>
      <c r="D23" s="50">
        <f t="shared" si="0"/>
        <v>7.8849999999999998</v>
      </c>
      <c r="E23" s="23">
        <v>275</v>
      </c>
      <c r="F23" s="25"/>
      <c r="G23" t="s">
        <v>143</v>
      </c>
    </row>
    <row r="24" spans="1:7" x14ac:dyDescent="0.3">
      <c r="A24" s="6">
        <v>42248</v>
      </c>
      <c r="B24" s="26">
        <v>2</v>
      </c>
      <c r="C24" s="12">
        <v>43.524999999999999</v>
      </c>
      <c r="D24" s="50">
        <f t="shared" si="0"/>
        <v>21.762499999999999</v>
      </c>
      <c r="E24" s="23">
        <v>275</v>
      </c>
      <c r="F24" s="25"/>
      <c r="G24" t="s">
        <v>96</v>
      </c>
    </row>
    <row r="25" spans="1:7" x14ac:dyDescent="0.3">
      <c r="A25" s="6">
        <v>42249</v>
      </c>
      <c r="B25" s="26">
        <v>3</v>
      </c>
      <c r="C25" s="12">
        <v>41.844999999999999</v>
      </c>
      <c r="D25" s="50">
        <f t="shared" si="0"/>
        <v>13.948333333333332</v>
      </c>
      <c r="E25" s="23">
        <v>275</v>
      </c>
      <c r="F25" s="25"/>
      <c r="G25" t="s">
        <v>144</v>
      </c>
    </row>
    <row r="26" spans="1:7" x14ac:dyDescent="0.3">
      <c r="A26" s="6">
        <v>42250</v>
      </c>
      <c r="B26" s="26">
        <v>2</v>
      </c>
      <c r="C26" s="12">
        <v>47.809999999999995</v>
      </c>
      <c r="D26" s="50">
        <f t="shared" si="0"/>
        <v>23.904999999999998</v>
      </c>
      <c r="E26" s="23">
        <v>275</v>
      </c>
      <c r="F26" s="25"/>
      <c r="G26" t="s">
        <v>145</v>
      </c>
    </row>
    <row r="27" spans="1:7" x14ac:dyDescent="0.3">
      <c r="A27" s="6">
        <v>42251</v>
      </c>
      <c r="B27" s="26">
        <v>3</v>
      </c>
      <c r="C27" s="12">
        <v>47.72</v>
      </c>
      <c r="D27" s="50">
        <f t="shared" si="0"/>
        <v>15.906666666666666</v>
      </c>
      <c r="E27" s="23">
        <v>275</v>
      </c>
      <c r="F27" s="25"/>
      <c r="G27" t="s">
        <v>146</v>
      </c>
    </row>
    <row r="28" spans="1:7" x14ac:dyDescent="0.3">
      <c r="A28" s="6">
        <v>42252</v>
      </c>
      <c r="B28" s="26">
        <v>7</v>
      </c>
      <c r="C28" s="12">
        <v>46.859999999999992</v>
      </c>
      <c r="D28" s="50">
        <f t="shared" si="0"/>
        <v>6.6942857142857131</v>
      </c>
      <c r="E28" s="23">
        <v>275</v>
      </c>
      <c r="F28" s="25"/>
    </row>
    <row r="29" spans="1:7" x14ac:dyDescent="0.3">
      <c r="A29" s="6">
        <v>42253</v>
      </c>
      <c r="B29" s="26">
        <v>3</v>
      </c>
      <c r="C29" s="12">
        <v>9.7749999999999986</v>
      </c>
      <c r="D29" s="50">
        <f t="shared" si="0"/>
        <v>3.2583333333333329</v>
      </c>
      <c r="E29" s="23">
        <v>275</v>
      </c>
      <c r="F29" s="25"/>
    </row>
    <row r="30" spans="1:7" x14ac:dyDescent="0.3">
      <c r="A30" s="6">
        <v>42254</v>
      </c>
      <c r="B30" s="26">
        <v>1</v>
      </c>
      <c r="C30" s="12">
        <v>0.05</v>
      </c>
      <c r="D30" s="50">
        <f t="shared" si="0"/>
        <v>0.05</v>
      </c>
      <c r="E30" s="23">
        <v>275</v>
      </c>
      <c r="F30" s="25"/>
    </row>
    <row r="31" spans="1:7" x14ac:dyDescent="0.3">
      <c r="A31" s="6">
        <v>42255</v>
      </c>
      <c r="B31" s="26">
        <v>2</v>
      </c>
      <c r="C31" s="12">
        <v>1.4999999999999999E-2</v>
      </c>
      <c r="D31" s="50">
        <f t="shared" si="0"/>
        <v>7.4999999999999997E-3</v>
      </c>
      <c r="E31" s="23">
        <v>275</v>
      </c>
      <c r="F31" s="25"/>
    </row>
    <row r="32" spans="1:7" x14ac:dyDescent="0.3">
      <c r="A32" s="6">
        <v>42256</v>
      </c>
      <c r="B32" s="26">
        <v>2</v>
      </c>
      <c r="C32" s="12">
        <v>0.04</v>
      </c>
      <c r="D32" s="50">
        <f t="shared" si="0"/>
        <v>0.02</v>
      </c>
      <c r="E32" s="23">
        <v>275</v>
      </c>
      <c r="F32" s="25"/>
    </row>
    <row r="33" spans="1:6" x14ac:dyDescent="0.3">
      <c r="A33" s="6">
        <v>42257</v>
      </c>
      <c r="B33" s="26">
        <v>2</v>
      </c>
      <c r="C33" s="12">
        <v>3.5000000000000003E-2</v>
      </c>
      <c r="D33" s="50">
        <f t="shared" si="0"/>
        <v>1.7500000000000002E-2</v>
      </c>
      <c r="E33" s="23">
        <v>275</v>
      </c>
      <c r="F33" s="25"/>
    </row>
    <row r="34" spans="1:6" x14ac:dyDescent="0.3">
      <c r="A34" s="6">
        <v>42258</v>
      </c>
      <c r="B34" s="26">
        <v>2</v>
      </c>
      <c r="C34" s="12">
        <v>5.0000000000000001E-3</v>
      </c>
      <c r="D34" s="50">
        <f t="shared" si="0"/>
        <v>2.5000000000000001E-3</v>
      </c>
      <c r="E34" s="23">
        <v>275</v>
      </c>
      <c r="F34" s="25"/>
    </row>
    <row r="35" spans="1:6" x14ac:dyDescent="0.3">
      <c r="A35" s="6">
        <v>42259</v>
      </c>
      <c r="B35" s="26">
        <v>2</v>
      </c>
      <c r="C35" s="12">
        <v>0</v>
      </c>
      <c r="D35" s="50">
        <f t="shared" si="0"/>
        <v>0</v>
      </c>
      <c r="E35" s="23">
        <v>275</v>
      </c>
      <c r="F35" s="25"/>
    </row>
    <row r="36" spans="1:6" x14ac:dyDescent="0.3">
      <c r="A36" s="6">
        <v>42260</v>
      </c>
      <c r="B36" s="26">
        <v>3</v>
      </c>
      <c r="C36" s="12">
        <v>0</v>
      </c>
      <c r="D36" s="50">
        <f t="shared" si="0"/>
        <v>0</v>
      </c>
      <c r="E36" s="23">
        <v>275</v>
      </c>
      <c r="F36" s="25"/>
    </row>
    <row r="37" spans="1:6" x14ac:dyDescent="0.3">
      <c r="A37" s="6">
        <v>42261</v>
      </c>
      <c r="B37" s="26">
        <v>3</v>
      </c>
      <c r="C37" s="12">
        <v>0</v>
      </c>
      <c r="D37" s="50">
        <f t="shared" si="0"/>
        <v>0</v>
      </c>
      <c r="E37" s="23">
        <v>275</v>
      </c>
      <c r="F37" s="25"/>
    </row>
    <row r="38" spans="1:6" x14ac:dyDescent="0.3">
      <c r="A38" s="6">
        <v>42262</v>
      </c>
      <c r="B38" s="26">
        <v>4</v>
      </c>
      <c r="C38" s="12">
        <v>0</v>
      </c>
      <c r="D38" s="50">
        <f t="shared" si="0"/>
        <v>0</v>
      </c>
      <c r="E38" s="23">
        <v>275</v>
      </c>
      <c r="F38" s="25"/>
    </row>
    <row r="39" spans="1:6" x14ac:dyDescent="0.3">
      <c r="A39" s="6">
        <v>42263</v>
      </c>
      <c r="B39" s="26">
        <v>5</v>
      </c>
      <c r="C39" s="12">
        <v>0</v>
      </c>
      <c r="D39" s="50">
        <f t="shared" si="0"/>
        <v>0</v>
      </c>
      <c r="E39" s="23">
        <v>275</v>
      </c>
      <c r="F39" s="25"/>
    </row>
    <row r="40" spans="1:6" x14ac:dyDescent="0.3">
      <c r="A40" s="6">
        <v>42264</v>
      </c>
      <c r="B40" s="26">
        <v>5</v>
      </c>
      <c r="C40" s="12">
        <v>0</v>
      </c>
      <c r="D40" s="50">
        <f t="shared" si="0"/>
        <v>0</v>
      </c>
      <c r="E40" s="23">
        <v>275</v>
      </c>
      <c r="F40" s="25"/>
    </row>
    <row r="41" spans="1:6" x14ac:dyDescent="0.3">
      <c r="A41" s="6">
        <v>42265</v>
      </c>
      <c r="B41" s="26">
        <v>5</v>
      </c>
      <c r="C41" s="12">
        <v>0</v>
      </c>
      <c r="D41" s="50">
        <f t="shared" si="0"/>
        <v>0</v>
      </c>
      <c r="E41" s="23">
        <v>275</v>
      </c>
      <c r="F41" s="25"/>
    </row>
    <row r="42" spans="1:6" x14ac:dyDescent="0.3">
      <c r="A42" s="6">
        <v>42266</v>
      </c>
      <c r="B42" s="26">
        <v>11</v>
      </c>
      <c r="C42" s="12">
        <v>64.97</v>
      </c>
      <c r="D42" s="50">
        <f t="shared" si="0"/>
        <v>5.9063636363636363</v>
      </c>
      <c r="E42" s="23">
        <v>275</v>
      </c>
      <c r="F42" s="25"/>
    </row>
    <row r="43" spans="1:6" x14ac:dyDescent="0.3">
      <c r="A43" s="6">
        <v>42267</v>
      </c>
      <c r="B43" s="26">
        <v>15</v>
      </c>
      <c r="C43" s="12">
        <v>0.95</v>
      </c>
      <c r="D43" s="50">
        <f t="shared" si="0"/>
        <v>6.3333333333333325E-2</v>
      </c>
      <c r="E43" s="23">
        <v>275</v>
      </c>
      <c r="F43" s="25"/>
    </row>
    <row r="44" spans="1:6" x14ac:dyDescent="0.3">
      <c r="A44" s="6">
        <v>42269</v>
      </c>
      <c r="B44" s="26">
        <v>1</v>
      </c>
      <c r="C44" s="12">
        <v>2.25</v>
      </c>
      <c r="D44" s="50">
        <f t="shared" si="0"/>
        <v>2.25</v>
      </c>
      <c r="E44" s="23">
        <v>275</v>
      </c>
      <c r="F44" s="25"/>
    </row>
    <row r="45" spans="1:6" x14ac:dyDescent="0.3">
      <c r="A45" s="6">
        <v>42270</v>
      </c>
      <c r="B45" s="26">
        <v>9</v>
      </c>
      <c r="C45" s="12">
        <v>0.58500000000000008</v>
      </c>
      <c r="D45" s="50">
        <f t="shared" si="0"/>
        <v>6.5000000000000002E-2</v>
      </c>
      <c r="E45" s="23">
        <v>275</v>
      </c>
      <c r="F45" s="25"/>
    </row>
    <row r="46" spans="1:6" x14ac:dyDescent="0.3">
      <c r="A46" s="6">
        <v>42271</v>
      </c>
      <c r="B46" s="26">
        <v>10</v>
      </c>
      <c r="C46" s="12">
        <v>3.3150000000000004</v>
      </c>
      <c r="D46" s="50">
        <f t="shared" si="0"/>
        <v>0.33150000000000002</v>
      </c>
      <c r="E46" s="23">
        <v>275</v>
      </c>
      <c r="F46" s="25"/>
    </row>
    <row r="47" spans="1:6" x14ac:dyDescent="0.3">
      <c r="A47" s="6">
        <v>42272</v>
      </c>
      <c r="B47" s="26">
        <v>3</v>
      </c>
      <c r="C47" s="12">
        <v>2.27</v>
      </c>
      <c r="D47" s="50">
        <f t="shared" si="0"/>
        <v>0.75666666666666671</v>
      </c>
      <c r="E47" s="23">
        <v>275</v>
      </c>
      <c r="F47" s="25"/>
    </row>
    <row r="48" spans="1:6" x14ac:dyDescent="0.3">
      <c r="A48" s="6">
        <v>42273</v>
      </c>
      <c r="B48" s="26">
        <v>1</v>
      </c>
      <c r="C48" s="12">
        <v>8.9450000000000003</v>
      </c>
      <c r="D48" s="50">
        <f t="shared" si="0"/>
        <v>8.9450000000000003</v>
      </c>
      <c r="E48" s="23">
        <v>275</v>
      </c>
      <c r="F48" s="25"/>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9B9A7-1EC8-4953-A623-D5078211B000}">
  <dimension ref="A1:N50"/>
  <sheetViews>
    <sheetView workbookViewId="0">
      <selection activeCell="J2" sqref="J2"/>
    </sheetView>
  </sheetViews>
  <sheetFormatPr defaultRowHeight="17.25" x14ac:dyDescent="0.3"/>
  <cols>
    <col min="1" max="1" width="15.5546875" bestFit="1" customWidth="1"/>
    <col min="2" max="9" width="16.44140625" bestFit="1" customWidth="1"/>
    <col min="10" max="13" width="12" customWidth="1"/>
    <col min="14" max="14" width="10.109375" bestFit="1" customWidth="1"/>
  </cols>
  <sheetData>
    <row r="1" spans="1:14" x14ac:dyDescent="0.3">
      <c r="A1" s="10" t="s">
        <v>97</v>
      </c>
    </row>
    <row r="2" spans="1:14" x14ac:dyDescent="0.3">
      <c r="B2" s="13" t="s">
        <v>33</v>
      </c>
      <c r="C2" s="13" t="s">
        <v>147</v>
      </c>
      <c r="N2" t="s">
        <v>98</v>
      </c>
    </row>
    <row r="3" spans="1:14" x14ac:dyDescent="0.3">
      <c r="B3">
        <v>189038</v>
      </c>
      <c r="D3">
        <v>189039</v>
      </c>
      <c r="F3">
        <v>189040</v>
      </c>
      <c r="H3">
        <v>189041</v>
      </c>
      <c r="J3" s="40" t="s">
        <v>70</v>
      </c>
      <c r="K3" s="45"/>
      <c r="N3" t="s">
        <v>102</v>
      </c>
    </row>
    <row r="4" spans="1:14" x14ac:dyDescent="0.3">
      <c r="A4" s="13" t="s">
        <v>11</v>
      </c>
      <c r="B4" t="s">
        <v>142</v>
      </c>
      <c r="C4" t="s">
        <v>141</v>
      </c>
      <c r="D4" t="s">
        <v>142</v>
      </c>
      <c r="E4" t="s">
        <v>141</v>
      </c>
      <c r="F4" t="s">
        <v>142</v>
      </c>
      <c r="G4" t="s">
        <v>141</v>
      </c>
      <c r="H4" t="s">
        <v>142</v>
      </c>
      <c r="I4" t="s">
        <v>141</v>
      </c>
      <c r="J4" s="34" t="s">
        <v>148</v>
      </c>
      <c r="K4" s="36" t="s">
        <v>149</v>
      </c>
      <c r="L4" s="38" t="s">
        <v>150</v>
      </c>
      <c r="M4" s="9" t="s">
        <v>151</v>
      </c>
      <c r="N4" t="s">
        <v>99</v>
      </c>
    </row>
    <row r="5" spans="1:14" x14ac:dyDescent="0.3">
      <c r="A5" s="6">
        <v>42200</v>
      </c>
      <c r="B5" s="12"/>
      <c r="C5" s="26"/>
      <c r="D5" s="12"/>
      <c r="E5" s="26"/>
      <c r="F5" s="12">
        <v>0</v>
      </c>
      <c r="G5" s="26">
        <v>1</v>
      </c>
      <c r="H5" s="12"/>
      <c r="I5" s="26"/>
      <c r="J5" s="23" t="e">
        <f>IFERROR(B5/C5,#N/A)</f>
        <v>#N/A</v>
      </c>
      <c r="K5" s="23" t="e">
        <f>IFERROR(D5/E5,#N/A)</f>
        <v>#N/A</v>
      </c>
      <c r="L5" s="23">
        <f>IFERROR(F5/G5,#N/A)</f>
        <v>0</v>
      </c>
      <c r="M5" s="23" t="e">
        <f>IFERROR(H5/I5,#N/A)</f>
        <v>#N/A</v>
      </c>
      <c r="N5" t="s">
        <v>152</v>
      </c>
    </row>
    <row r="6" spans="1:14" x14ac:dyDescent="0.3">
      <c r="A6" s="6">
        <v>42201</v>
      </c>
      <c r="B6" s="12"/>
      <c r="C6" s="26"/>
      <c r="D6" s="12"/>
      <c r="E6" s="26"/>
      <c r="F6" s="12">
        <v>0</v>
      </c>
      <c r="G6" s="26">
        <v>1</v>
      </c>
      <c r="H6" s="12"/>
      <c r="I6" s="26"/>
      <c r="J6" s="23" t="e">
        <f t="shared" ref="J6:J50" si="0">IFERROR(B6/C6,#N/A)</f>
        <v>#N/A</v>
      </c>
      <c r="K6" s="23" t="e">
        <f t="shared" ref="K6:K50" si="1">IFERROR(D6/E6,#N/A)</f>
        <v>#N/A</v>
      </c>
      <c r="L6" s="23">
        <f t="shared" ref="L6:L50" si="2">IFERROR(F6/G6,#N/A)</f>
        <v>0</v>
      </c>
      <c r="M6" s="23" t="e">
        <f t="shared" ref="M6:M50" si="3">IFERROR(H6/I6,#N/A)</f>
        <v>#N/A</v>
      </c>
      <c r="N6" t="s">
        <v>153</v>
      </c>
    </row>
    <row r="7" spans="1:14" x14ac:dyDescent="0.3">
      <c r="A7" s="6">
        <v>42202</v>
      </c>
      <c r="B7" s="12"/>
      <c r="C7" s="26"/>
      <c r="D7" s="12"/>
      <c r="E7" s="26"/>
      <c r="F7" s="12">
        <v>0</v>
      </c>
      <c r="G7" s="26">
        <v>1</v>
      </c>
      <c r="H7" s="12"/>
      <c r="I7" s="26"/>
      <c r="J7" s="23" t="e">
        <f t="shared" si="0"/>
        <v>#N/A</v>
      </c>
      <c r="K7" s="23" t="e">
        <f t="shared" si="1"/>
        <v>#N/A</v>
      </c>
      <c r="L7" s="23">
        <f t="shared" si="2"/>
        <v>0</v>
      </c>
      <c r="M7" s="23" t="e">
        <f t="shared" si="3"/>
        <v>#N/A</v>
      </c>
    </row>
    <row r="8" spans="1:14" x14ac:dyDescent="0.3">
      <c r="A8" s="6">
        <v>42203</v>
      </c>
      <c r="B8" s="12"/>
      <c r="C8" s="26"/>
      <c r="D8" s="12"/>
      <c r="E8" s="26"/>
      <c r="F8" s="12">
        <v>0</v>
      </c>
      <c r="G8" s="26">
        <v>1</v>
      </c>
      <c r="H8" s="12"/>
      <c r="I8" s="26"/>
      <c r="J8" s="23" t="e">
        <f t="shared" si="0"/>
        <v>#N/A</v>
      </c>
      <c r="K8" s="23" t="e">
        <f t="shared" si="1"/>
        <v>#N/A</v>
      </c>
      <c r="L8" s="23">
        <f t="shared" si="2"/>
        <v>0</v>
      </c>
      <c r="M8" s="23" t="e">
        <f t="shared" si="3"/>
        <v>#N/A</v>
      </c>
    </row>
    <row r="9" spans="1:14" x14ac:dyDescent="0.3">
      <c r="A9" s="6">
        <v>42204</v>
      </c>
      <c r="B9" s="12"/>
      <c r="C9" s="26"/>
      <c r="D9" s="12"/>
      <c r="E9" s="26"/>
      <c r="F9" s="12">
        <v>0</v>
      </c>
      <c r="G9" s="26">
        <v>1</v>
      </c>
      <c r="H9" s="12"/>
      <c r="I9" s="26"/>
      <c r="J9" s="23" t="e">
        <f t="shared" si="0"/>
        <v>#N/A</v>
      </c>
      <c r="K9" s="23" t="e">
        <f t="shared" si="1"/>
        <v>#N/A</v>
      </c>
      <c r="L9" s="23">
        <f t="shared" si="2"/>
        <v>0</v>
      </c>
      <c r="M9" s="23" t="e">
        <f t="shared" si="3"/>
        <v>#N/A</v>
      </c>
    </row>
    <row r="10" spans="1:14" x14ac:dyDescent="0.3">
      <c r="A10" s="6">
        <v>42205</v>
      </c>
      <c r="B10" s="12"/>
      <c r="C10" s="26"/>
      <c r="D10" s="12"/>
      <c r="E10" s="26"/>
      <c r="F10" s="12">
        <v>0</v>
      </c>
      <c r="G10" s="26">
        <v>1</v>
      </c>
      <c r="H10" s="12"/>
      <c r="I10" s="26"/>
      <c r="J10" s="23" t="e">
        <f t="shared" si="0"/>
        <v>#N/A</v>
      </c>
      <c r="K10" s="23" t="e">
        <f t="shared" si="1"/>
        <v>#N/A</v>
      </c>
      <c r="L10" s="23">
        <f t="shared" si="2"/>
        <v>0</v>
      </c>
      <c r="M10" s="23" t="e">
        <f t="shared" si="3"/>
        <v>#N/A</v>
      </c>
    </row>
    <row r="11" spans="1:14" x14ac:dyDescent="0.3">
      <c r="A11" s="6">
        <v>42206</v>
      </c>
      <c r="B11" s="12"/>
      <c r="C11" s="26"/>
      <c r="D11" s="12"/>
      <c r="E11" s="26"/>
      <c r="F11" s="12">
        <v>0</v>
      </c>
      <c r="G11" s="26">
        <v>1</v>
      </c>
      <c r="H11" s="12"/>
      <c r="I11" s="26"/>
      <c r="J11" s="23" t="e">
        <f t="shared" si="0"/>
        <v>#N/A</v>
      </c>
      <c r="K11" s="23" t="e">
        <f t="shared" si="1"/>
        <v>#N/A</v>
      </c>
      <c r="L11" s="23">
        <f t="shared" si="2"/>
        <v>0</v>
      </c>
      <c r="M11" s="23" t="e">
        <f t="shared" si="3"/>
        <v>#N/A</v>
      </c>
    </row>
    <row r="12" spans="1:14" x14ac:dyDescent="0.3">
      <c r="A12" s="6">
        <v>42207</v>
      </c>
      <c r="B12" s="12"/>
      <c r="C12" s="26"/>
      <c r="D12" s="12"/>
      <c r="E12" s="26"/>
      <c r="F12" s="12">
        <v>0</v>
      </c>
      <c r="G12" s="26">
        <v>4</v>
      </c>
      <c r="H12" s="12"/>
      <c r="I12" s="26"/>
      <c r="J12" s="23" t="e">
        <f t="shared" si="0"/>
        <v>#N/A</v>
      </c>
      <c r="K12" s="23" t="e">
        <f t="shared" si="1"/>
        <v>#N/A</v>
      </c>
      <c r="L12" s="23">
        <f t="shared" si="2"/>
        <v>0</v>
      </c>
      <c r="M12" s="23" t="e">
        <f t="shared" si="3"/>
        <v>#N/A</v>
      </c>
    </row>
    <row r="13" spans="1:14" x14ac:dyDescent="0.3">
      <c r="A13" s="6">
        <v>42208</v>
      </c>
      <c r="B13" s="12"/>
      <c r="C13" s="26"/>
      <c r="D13" s="12"/>
      <c r="E13" s="26"/>
      <c r="F13" s="12">
        <v>0</v>
      </c>
      <c r="G13" s="26">
        <v>1</v>
      </c>
      <c r="H13" s="12"/>
      <c r="I13" s="26"/>
      <c r="J13" s="23" t="e">
        <f t="shared" si="0"/>
        <v>#N/A</v>
      </c>
      <c r="K13" s="23" t="e">
        <f t="shared" si="1"/>
        <v>#N/A</v>
      </c>
      <c r="L13" s="23">
        <f t="shared" si="2"/>
        <v>0</v>
      </c>
      <c r="M13" s="23" t="e">
        <f t="shared" si="3"/>
        <v>#N/A</v>
      </c>
    </row>
    <row r="14" spans="1:14" x14ac:dyDescent="0.3">
      <c r="A14" s="6">
        <v>42209</v>
      </c>
      <c r="B14" s="12"/>
      <c r="C14" s="26"/>
      <c r="D14" s="12"/>
      <c r="E14" s="26"/>
      <c r="F14" s="12">
        <v>0</v>
      </c>
      <c r="G14" s="26">
        <v>1</v>
      </c>
      <c r="H14" s="12"/>
      <c r="I14" s="26"/>
      <c r="J14" s="23" t="e">
        <f t="shared" si="0"/>
        <v>#N/A</v>
      </c>
      <c r="K14" s="23" t="e">
        <f t="shared" si="1"/>
        <v>#N/A</v>
      </c>
      <c r="L14" s="23">
        <f t="shared" si="2"/>
        <v>0</v>
      </c>
      <c r="M14" s="23" t="e">
        <f t="shared" si="3"/>
        <v>#N/A</v>
      </c>
    </row>
    <row r="15" spans="1:14" x14ac:dyDescent="0.3">
      <c r="A15" s="6">
        <v>42210</v>
      </c>
      <c r="B15" s="12"/>
      <c r="C15" s="26"/>
      <c r="D15" s="12"/>
      <c r="E15" s="26"/>
      <c r="F15" s="12">
        <v>0</v>
      </c>
      <c r="G15" s="26">
        <v>1</v>
      </c>
      <c r="H15" s="12"/>
      <c r="I15" s="26"/>
      <c r="J15" s="23" t="e">
        <f t="shared" si="0"/>
        <v>#N/A</v>
      </c>
      <c r="K15" s="23" t="e">
        <f t="shared" si="1"/>
        <v>#N/A</v>
      </c>
      <c r="L15" s="23">
        <f t="shared" si="2"/>
        <v>0</v>
      </c>
      <c r="M15" s="23" t="e">
        <f t="shared" si="3"/>
        <v>#N/A</v>
      </c>
    </row>
    <row r="16" spans="1:14" x14ac:dyDescent="0.3">
      <c r="A16" s="6">
        <v>42211</v>
      </c>
      <c r="B16" s="12"/>
      <c r="C16" s="26"/>
      <c r="D16" s="12"/>
      <c r="E16" s="26"/>
      <c r="F16" s="12">
        <v>0</v>
      </c>
      <c r="G16" s="26">
        <v>1</v>
      </c>
      <c r="H16" s="12"/>
      <c r="I16" s="26"/>
      <c r="J16" s="23" t="e">
        <f t="shared" si="0"/>
        <v>#N/A</v>
      </c>
      <c r="K16" s="23" t="e">
        <f t="shared" si="1"/>
        <v>#N/A</v>
      </c>
      <c r="L16" s="23">
        <f t="shared" si="2"/>
        <v>0</v>
      </c>
      <c r="M16" s="23" t="e">
        <f t="shared" si="3"/>
        <v>#N/A</v>
      </c>
    </row>
    <row r="17" spans="1:13" x14ac:dyDescent="0.3">
      <c r="A17" s="6">
        <v>42212</v>
      </c>
      <c r="B17" s="12"/>
      <c r="C17" s="26"/>
      <c r="D17" s="12"/>
      <c r="E17" s="26"/>
      <c r="F17" s="12">
        <v>0</v>
      </c>
      <c r="G17" s="26">
        <v>1</v>
      </c>
      <c r="H17" s="12"/>
      <c r="I17" s="26"/>
      <c r="J17" s="23" t="e">
        <f t="shared" si="0"/>
        <v>#N/A</v>
      </c>
      <c r="K17" s="23" t="e">
        <f t="shared" si="1"/>
        <v>#N/A</v>
      </c>
      <c r="L17" s="23">
        <f t="shared" si="2"/>
        <v>0</v>
      </c>
      <c r="M17" s="23" t="e">
        <f t="shared" si="3"/>
        <v>#N/A</v>
      </c>
    </row>
    <row r="18" spans="1:13" x14ac:dyDescent="0.3">
      <c r="A18" s="6">
        <v>42213</v>
      </c>
      <c r="B18" s="12"/>
      <c r="C18" s="26"/>
      <c r="D18" s="12"/>
      <c r="E18" s="26"/>
      <c r="F18" s="12">
        <v>0</v>
      </c>
      <c r="G18" s="26">
        <v>1</v>
      </c>
      <c r="H18" s="12"/>
      <c r="I18" s="26"/>
      <c r="J18" s="23" t="e">
        <f t="shared" si="0"/>
        <v>#N/A</v>
      </c>
      <c r="K18" s="23" t="e">
        <f t="shared" si="1"/>
        <v>#N/A</v>
      </c>
      <c r="L18" s="23">
        <f t="shared" si="2"/>
        <v>0</v>
      </c>
      <c r="M18" s="23" t="e">
        <f t="shared" si="3"/>
        <v>#N/A</v>
      </c>
    </row>
    <row r="19" spans="1:13" x14ac:dyDescent="0.3">
      <c r="A19" s="6">
        <v>42214</v>
      </c>
      <c r="B19" s="12"/>
      <c r="C19" s="26"/>
      <c r="D19" s="12"/>
      <c r="E19" s="26"/>
      <c r="F19" s="12">
        <v>0</v>
      </c>
      <c r="G19" s="26">
        <v>1</v>
      </c>
      <c r="H19" s="12"/>
      <c r="I19" s="26"/>
      <c r="J19" s="23" t="e">
        <f t="shared" si="0"/>
        <v>#N/A</v>
      </c>
      <c r="K19" s="23" t="e">
        <f t="shared" si="1"/>
        <v>#N/A</v>
      </c>
      <c r="L19" s="23">
        <f t="shared" si="2"/>
        <v>0</v>
      </c>
      <c r="M19" s="23" t="e">
        <f t="shared" si="3"/>
        <v>#N/A</v>
      </c>
    </row>
    <row r="20" spans="1:13" x14ac:dyDescent="0.3">
      <c r="A20" s="6">
        <v>42215</v>
      </c>
      <c r="B20" s="12"/>
      <c r="C20" s="26"/>
      <c r="D20" s="12"/>
      <c r="E20" s="26"/>
      <c r="F20" s="12">
        <v>0</v>
      </c>
      <c r="G20" s="26">
        <v>1</v>
      </c>
      <c r="H20" s="12"/>
      <c r="I20" s="26"/>
      <c r="J20" s="23" t="e">
        <f t="shared" si="0"/>
        <v>#N/A</v>
      </c>
      <c r="K20" s="23" t="e">
        <f t="shared" si="1"/>
        <v>#N/A</v>
      </c>
      <c r="L20" s="23">
        <f t="shared" si="2"/>
        <v>0</v>
      </c>
      <c r="M20" s="23" t="e">
        <f t="shared" si="3"/>
        <v>#N/A</v>
      </c>
    </row>
    <row r="21" spans="1:13" x14ac:dyDescent="0.3">
      <c r="A21" s="6">
        <v>42216</v>
      </c>
      <c r="B21" s="12"/>
      <c r="C21" s="26"/>
      <c r="D21" s="12"/>
      <c r="E21" s="26"/>
      <c r="F21" s="12">
        <v>0</v>
      </c>
      <c r="G21" s="26">
        <v>1</v>
      </c>
      <c r="H21" s="12"/>
      <c r="I21" s="26"/>
      <c r="J21" s="23" t="e">
        <f t="shared" si="0"/>
        <v>#N/A</v>
      </c>
      <c r="K21" s="23" t="e">
        <f t="shared" si="1"/>
        <v>#N/A</v>
      </c>
      <c r="L21" s="23">
        <f t="shared" si="2"/>
        <v>0</v>
      </c>
      <c r="M21" s="23" t="e">
        <f t="shared" si="3"/>
        <v>#N/A</v>
      </c>
    </row>
    <row r="22" spans="1:13" x14ac:dyDescent="0.3">
      <c r="A22" s="6">
        <v>42217</v>
      </c>
      <c r="B22" s="12"/>
      <c r="C22" s="26"/>
      <c r="D22" s="12"/>
      <c r="E22" s="26"/>
      <c r="F22" s="12">
        <v>307.16500000000002</v>
      </c>
      <c r="G22" s="26">
        <v>1</v>
      </c>
      <c r="H22" s="12"/>
      <c r="I22" s="26"/>
      <c r="J22" s="23" t="e">
        <f t="shared" si="0"/>
        <v>#N/A</v>
      </c>
      <c r="K22" s="23" t="e">
        <f t="shared" si="1"/>
        <v>#N/A</v>
      </c>
      <c r="L22" s="23">
        <f t="shared" si="2"/>
        <v>307.16500000000002</v>
      </c>
      <c r="M22" s="23" t="e">
        <f t="shared" si="3"/>
        <v>#N/A</v>
      </c>
    </row>
    <row r="23" spans="1:13" x14ac:dyDescent="0.3">
      <c r="A23" s="6">
        <v>42218</v>
      </c>
      <c r="B23" s="12"/>
      <c r="C23" s="26"/>
      <c r="D23" s="12"/>
      <c r="E23" s="26"/>
      <c r="F23" s="12">
        <v>339.42999999999995</v>
      </c>
      <c r="G23" s="26">
        <v>1</v>
      </c>
      <c r="H23" s="12"/>
      <c r="I23" s="26"/>
      <c r="J23" s="23" t="e">
        <f t="shared" si="0"/>
        <v>#N/A</v>
      </c>
      <c r="K23" s="23" t="e">
        <f t="shared" si="1"/>
        <v>#N/A</v>
      </c>
      <c r="L23" s="23">
        <f t="shared" si="2"/>
        <v>339.42999999999995</v>
      </c>
      <c r="M23" s="23" t="e">
        <f t="shared" si="3"/>
        <v>#N/A</v>
      </c>
    </row>
    <row r="24" spans="1:13" x14ac:dyDescent="0.3">
      <c r="A24" s="6">
        <v>42219</v>
      </c>
      <c r="B24" s="12"/>
      <c r="C24" s="26"/>
      <c r="D24" s="12"/>
      <c r="E24" s="26"/>
      <c r="F24" s="12">
        <v>356.79</v>
      </c>
      <c r="G24" s="26">
        <v>1</v>
      </c>
      <c r="H24" s="12"/>
      <c r="I24" s="26"/>
      <c r="J24" s="23" t="e">
        <f t="shared" si="0"/>
        <v>#N/A</v>
      </c>
      <c r="K24" s="23" t="e">
        <f t="shared" si="1"/>
        <v>#N/A</v>
      </c>
      <c r="L24" s="23">
        <f t="shared" si="2"/>
        <v>356.79</v>
      </c>
      <c r="M24" s="23" t="e">
        <f t="shared" si="3"/>
        <v>#N/A</v>
      </c>
    </row>
    <row r="25" spans="1:13" x14ac:dyDescent="0.3">
      <c r="A25" s="6">
        <v>42238</v>
      </c>
      <c r="B25" s="12"/>
      <c r="C25" s="26"/>
      <c r="D25" s="12"/>
      <c r="E25" s="26"/>
      <c r="F25" s="12">
        <v>7.8849999999999998</v>
      </c>
      <c r="G25" s="26">
        <v>1</v>
      </c>
      <c r="H25" s="12"/>
      <c r="I25" s="26"/>
      <c r="J25" s="23" t="e">
        <f t="shared" si="0"/>
        <v>#N/A</v>
      </c>
      <c r="K25" s="23" t="e">
        <f t="shared" si="1"/>
        <v>#N/A</v>
      </c>
      <c r="L25" s="23">
        <f t="shared" si="2"/>
        <v>7.8849999999999998</v>
      </c>
      <c r="M25" s="23" t="e">
        <f t="shared" si="3"/>
        <v>#N/A</v>
      </c>
    </row>
    <row r="26" spans="1:13" x14ac:dyDescent="0.3">
      <c r="A26" s="6">
        <v>42248</v>
      </c>
      <c r="B26" s="12"/>
      <c r="C26" s="26"/>
      <c r="D26" s="12">
        <v>43.524999999999999</v>
      </c>
      <c r="E26" s="26">
        <v>2</v>
      </c>
      <c r="F26" s="12"/>
      <c r="G26" s="26"/>
      <c r="H26" s="12"/>
      <c r="I26" s="26"/>
      <c r="J26" s="23" t="e">
        <f t="shared" si="0"/>
        <v>#N/A</v>
      </c>
      <c r="K26" s="23">
        <f t="shared" si="1"/>
        <v>21.762499999999999</v>
      </c>
      <c r="L26" s="23" t="e">
        <f t="shared" si="2"/>
        <v>#N/A</v>
      </c>
      <c r="M26" s="23" t="e">
        <f t="shared" si="3"/>
        <v>#N/A</v>
      </c>
    </row>
    <row r="27" spans="1:13" x14ac:dyDescent="0.3">
      <c r="A27" s="6">
        <v>42249</v>
      </c>
      <c r="B27" s="12"/>
      <c r="C27" s="26"/>
      <c r="D27" s="12">
        <v>41.844999999999999</v>
      </c>
      <c r="E27" s="26">
        <v>3</v>
      </c>
      <c r="F27" s="12"/>
      <c r="G27" s="26"/>
      <c r="H27" s="12"/>
      <c r="I27" s="26"/>
      <c r="J27" s="23" t="e">
        <f t="shared" si="0"/>
        <v>#N/A</v>
      </c>
      <c r="K27" s="23">
        <f t="shared" si="1"/>
        <v>13.948333333333332</v>
      </c>
      <c r="L27" s="23" t="e">
        <f t="shared" si="2"/>
        <v>#N/A</v>
      </c>
      <c r="M27" s="23" t="e">
        <f t="shared" si="3"/>
        <v>#N/A</v>
      </c>
    </row>
    <row r="28" spans="1:13" x14ac:dyDescent="0.3">
      <c r="A28" s="6">
        <v>42250</v>
      </c>
      <c r="B28" s="12">
        <v>4.4249999999999998</v>
      </c>
      <c r="C28" s="26">
        <v>1</v>
      </c>
      <c r="D28" s="12">
        <v>43.384999999999998</v>
      </c>
      <c r="E28" s="26">
        <v>1</v>
      </c>
      <c r="F28" s="12"/>
      <c r="G28" s="26"/>
      <c r="H28" s="12"/>
      <c r="I28" s="26"/>
      <c r="J28" s="23">
        <f t="shared" si="0"/>
        <v>4.4249999999999998</v>
      </c>
      <c r="K28" s="23">
        <f t="shared" si="1"/>
        <v>43.384999999999998</v>
      </c>
      <c r="L28" s="23" t="e">
        <f t="shared" si="2"/>
        <v>#N/A</v>
      </c>
      <c r="M28" s="23" t="e">
        <f t="shared" si="3"/>
        <v>#N/A</v>
      </c>
    </row>
    <row r="29" spans="1:13" x14ac:dyDescent="0.3">
      <c r="A29" s="6">
        <v>42251</v>
      </c>
      <c r="B29" s="12">
        <v>0.98</v>
      </c>
      <c r="C29" s="26">
        <v>1</v>
      </c>
      <c r="D29" s="12">
        <v>46.74</v>
      </c>
      <c r="E29" s="26">
        <v>2</v>
      </c>
      <c r="F29" s="12"/>
      <c r="G29" s="26"/>
      <c r="H29" s="12"/>
      <c r="I29" s="26"/>
      <c r="J29" s="23">
        <f t="shared" si="0"/>
        <v>0.98</v>
      </c>
      <c r="K29" s="23">
        <f t="shared" si="1"/>
        <v>23.37</v>
      </c>
      <c r="L29" s="23" t="e">
        <f t="shared" si="2"/>
        <v>#N/A</v>
      </c>
      <c r="M29" s="23" t="e">
        <f t="shared" si="3"/>
        <v>#N/A</v>
      </c>
    </row>
    <row r="30" spans="1:13" x14ac:dyDescent="0.3">
      <c r="A30" s="6">
        <v>42252</v>
      </c>
      <c r="B30" s="12">
        <v>8.9049999999999994</v>
      </c>
      <c r="C30" s="26">
        <v>6</v>
      </c>
      <c r="D30" s="12">
        <v>37.954999999999998</v>
      </c>
      <c r="E30" s="26">
        <v>1</v>
      </c>
      <c r="F30" s="12"/>
      <c r="G30" s="26"/>
      <c r="H30" s="12"/>
      <c r="I30" s="26"/>
      <c r="J30" s="23">
        <f t="shared" si="0"/>
        <v>1.4841666666666666</v>
      </c>
      <c r="K30" s="23">
        <f t="shared" si="1"/>
        <v>37.954999999999998</v>
      </c>
      <c r="L30" s="23" t="e">
        <f t="shared" si="2"/>
        <v>#N/A</v>
      </c>
      <c r="M30" s="23" t="e">
        <f t="shared" si="3"/>
        <v>#N/A</v>
      </c>
    </row>
    <row r="31" spans="1:13" x14ac:dyDescent="0.3">
      <c r="A31" s="6">
        <v>42253</v>
      </c>
      <c r="B31" s="12">
        <v>9.7749999999999986</v>
      </c>
      <c r="C31" s="26">
        <v>3</v>
      </c>
      <c r="D31" s="12"/>
      <c r="E31" s="26"/>
      <c r="F31" s="12"/>
      <c r="G31" s="26"/>
      <c r="H31" s="12"/>
      <c r="I31" s="26"/>
      <c r="J31" s="23">
        <f t="shared" si="0"/>
        <v>3.2583333333333329</v>
      </c>
      <c r="K31" s="23" t="e">
        <f t="shared" si="1"/>
        <v>#N/A</v>
      </c>
      <c r="L31" s="23" t="e">
        <f t="shared" si="2"/>
        <v>#N/A</v>
      </c>
      <c r="M31" s="23" t="e">
        <f t="shared" si="3"/>
        <v>#N/A</v>
      </c>
    </row>
    <row r="32" spans="1:13" x14ac:dyDescent="0.3">
      <c r="A32" s="6">
        <v>42254</v>
      </c>
      <c r="B32" s="12">
        <v>0.05</v>
      </c>
      <c r="C32" s="26">
        <v>1</v>
      </c>
      <c r="D32" s="12"/>
      <c r="E32" s="26"/>
      <c r="F32" s="12"/>
      <c r="G32" s="26"/>
      <c r="H32" s="12"/>
      <c r="I32" s="26"/>
      <c r="J32" s="23">
        <f t="shared" si="0"/>
        <v>0.05</v>
      </c>
      <c r="K32" s="23" t="e">
        <f t="shared" si="1"/>
        <v>#N/A</v>
      </c>
      <c r="L32" s="23" t="e">
        <f t="shared" si="2"/>
        <v>#N/A</v>
      </c>
      <c r="M32" s="23" t="e">
        <f t="shared" si="3"/>
        <v>#N/A</v>
      </c>
    </row>
    <row r="33" spans="1:13" x14ac:dyDescent="0.3">
      <c r="A33" s="6">
        <v>42255</v>
      </c>
      <c r="B33" s="12">
        <v>1.4999999999999999E-2</v>
      </c>
      <c r="C33" s="26">
        <v>2</v>
      </c>
      <c r="D33" s="12"/>
      <c r="E33" s="26"/>
      <c r="F33" s="12"/>
      <c r="G33" s="26"/>
      <c r="H33" s="12"/>
      <c r="I33" s="26"/>
      <c r="J33" s="23">
        <f t="shared" si="0"/>
        <v>7.4999999999999997E-3</v>
      </c>
      <c r="K33" s="23" t="e">
        <f t="shared" si="1"/>
        <v>#N/A</v>
      </c>
      <c r="L33" s="23" t="e">
        <f t="shared" si="2"/>
        <v>#N/A</v>
      </c>
      <c r="M33" s="23" t="e">
        <f t="shared" si="3"/>
        <v>#N/A</v>
      </c>
    </row>
    <row r="34" spans="1:13" x14ac:dyDescent="0.3">
      <c r="A34" s="6">
        <v>42256</v>
      </c>
      <c r="B34" s="12">
        <v>0.04</v>
      </c>
      <c r="C34" s="26">
        <v>2</v>
      </c>
      <c r="D34" s="12"/>
      <c r="E34" s="26"/>
      <c r="F34" s="12"/>
      <c r="G34" s="26"/>
      <c r="H34" s="12"/>
      <c r="I34" s="26"/>
      <c r="J34" s="23">
        <f t="shared" si="0"/>
        <v>0.02</v>
      </c>
      <c r="K34" s="23" t="e">
        <f t="shared" si="1"/>
        <v>#N/A</v>
      </c>
      <c r="L34" s="23" t="e">
        <f t="shared" si="2"/>
        <v>#N/A</v>
      </c>
      <c r="M34" s="23" t="e">
        <f t="shared" si="3"/>
        <v>#N/A</v>
      </c>
    </row>
    <row r="35" spans="1:13" x14ac:dyDescent="0.3">
      <c r="A35" s="6">
        <v>42257</v>
      </c>
      <c r="B35" s="12">
        <v>3.5000000000000003E-2</v>
      </c>
      <c r="C35" s="26">
        <v>2</v>
      </c>
      <c r="D35" s="12"/>
      <c r="E35" s="26"/>
      <c r="F35" s="12"/>
      <c r="G35" s="26"/>
      <c r="H35" s="12"/>
      <c r="I35" s="26"/>
      <c r="J35" s="23">
        <f t="shared" si="0"/>
        <v>1.7500000000000002E-2</v>
      </c>
      <c r="K35" s="23" t="e">
        <f t="shared" si="1"/>
        <v>#N/A</v>
      </c>
      <c r="L35" s="23" t="e">
        <f t="shared" si="2"/>
        <v>#N/A</v>
      </c>
      <c r="M35" s="23" t="e">
        <f t="shared" si="3"/>
        <v>#N/A</v>
      </c>
    </row>
    <row r="36" spans="1:13" x14ac:dyDescent="0.3">
      <c r="A36" s="6">
        <v>42258</v>
      </c>
      <c r="B36" s="12">
        <v>5.0000000000000001E-3</v>
      </c>
      <c r="C36" s="26">
        <v>2</v>
      </c>
      <c r="D36" s="12"/>
      <c r="E36" s="26"/>
      <c r="F36" s="12"/>
      <c r="G36" s="26"/>
      <c r="H36" s="12"/>
      <c r="I36" s="26"/>
      <c r="J36" s="23">
        <f t="shared" si="0"/>
        <v>2.5000000000000001E-3</v>
      </c>
      <c r="K36" s="23" t="e">
        <f t="shared" si="1"/>
        <v>#N/A</v>
      </c>
      <c r="L36" s="23" t="e">
        <f t="shared" si="2"/>
        <v>#N/A</v>
      </c>
      <c r="M36" s="23" t="e">
        <f t="shared" si="3"/>
        <v>#N/A</v>
      </c>
    </row>
    <row r="37" spans="1:13" x14ac:dyDescent="0.3">
      <c r="A37" s="6">
        <v>42259</v>
      </c>
      <c r="B37" s="12">
        <v>0</v>
      </c>
      <c r="C37" s="26">
        <v>2</v>
      </c>
      <c r="D37" s="12"/>
      <c r="E37" s="26"/>
      <c r="F37" s="12"/>
      <c r="G37" s="26"/>
      <c r="H37" s="12"/>
      <c r="I37" s="26"/>
      <c r="J37" s="23">
        <f t="shared" si="0"/>
        <v>0</v>
      </c>
      <c r="K37" s="23" t="e">
        <f t="shared" si="1"/>
        <v>#N/A</v>
      </c>
      <c r="L37" s="23" t="e">
        <f t="shared" si="2"/>
        <v>#N/A</v>
      </c>
      <c r="M37" s="23" t="e">
        <f t="shared" si="3"/>
        <v>#N/A</v>
      </c>
    </row>
    <row r="38" spans="1:13" x14ac:dyDescent="0.3">
      <c r="A38" s="6">
        <v>42260</v>
      </c>
      <c r="B38" s="12">
        <v>0</v>
      </c>
      <c r="C38" s="26">
        <v>3</v>
      </c>
      <c r="D38" s="12"/>
      <c r="E38" s="26"/>
      <c r="F38" s="12"/>
      <c r="G38" s="26"/>
      <c r="H38" s="12"/>
      <c r="I38" s="26"/>
      <c r="J38" s="23">
        <f t="shared" si="0"/>
        <v>0</v>
      </c>
      <c r="K38" s="23" t="e">
        <f t="shared" si="1"/>
        <v>#N/A</v>
      </c>
      <c r="L38" s="23" t="e">
        <f t="shared" si="2"/>
        <v>#N/A</v>
      </c>
      <c r="M38" s="23" t="e">
        <f t="shared" si="3"/>
        <v>#N/A</v>
      </c>
    </row>
    <row r="39" spans="1:13" x14ac:dyDescent="0.3">
      <c r="A39" s="6">
        <v>42261</v>
      </c>
      <c r="B39" s="12">
        <v>0</v>
      </c>
      <c r="C39" s="26">
        <v>3</v>
      </c>
      <c r="D39" s="12"/>
      <c r="E39" s="26"/>
      <c r="F39" s="12"/>
      <c r="G39" s="26"/>
      <c r="H39" s="12"/>
      <c r="I39" s="26"/>
      <c r="J39" s="23">
        <f t="shared" si="0"/>
        <v>0</v>
      </c>
      <c r="K39" s="23" t="e">
        <f t="shared" si="1"/>
        <v>#N/A</v>
      </c>
      <c r="L39" s="23" t="e">
        <f t="shared" si="2"/>
        <v>#N/A</v>
      </c>
      <c r="M39" s="23" t="e">
        <f t="shared" si="3"/>
        <v>#N/A</v>
      </c>
    </row>
    <row r="40" spans="1:13" x14ac:dyDescent="0.3">
      <c r="A40" s="6">
        <v>42262</v>
      </c>
      <c r="B40" s="12">
        <v>0</v>
      </c>
      <c r="C40" s="26">
        <v>4</v>
      </c>
      <c r="D40" s="12"/>
      <c r="E40" s="26"/>
      <c r="F40" s="12"/>
      <c r="G40" s="26"/>
      <c r="H40" s="12"/>
      <c r="I40" s="26"/>
      <c r="J40" s="23">
        <f t="shared" si="0"/>
        <v>0</v>
      </c>
      <c r="K40" s="23" t="e">
        <f t="shared" si="1"/>
        <v>#N/A</v>
      </c>
      <c r="L40" s="23" t="e">
        <f t="shared" si="2"/>
        <v>#N/A</v>
      </c>
      <c r="M40" s="23" t="e">
        <f t="shared" si="3"/>
        <v>#N/A</v>
      </c>
    </row>
    <row r="41" spans="1:13" x14ac:dyDescent="0.3">
      <c r="A41" s="6">
        <v>42263</v>
      </c>
      <c r="B41" s="12">
        <v>0</v>
      </c>
      <c r="C41" s="26">
        <v>5</v>
      </c>
      <c r="D41" s="12"/>
      <c r="E41" s="26"/>
      <c r="F41" s="12"/>
      <c r="G41" s="26"/>
      <c r="H41" s="12"/>
      <c r="I41" s="26"/>
      <c r="J41" s="23">
        <f t="shared" si="0"/>
        <v>0</v>
      </c>
      <c r="K41" s="23" t="e">
        <f t="shared" si="1"/>
        <v>#N/A</v>
      </c>
      <c r="L41" s="23" t="e">
        <f t="shared" si="2"/>
        <v>#N/A</v>
      </c>
      <c r="M41" s="23" t="e">
        <f t="shared" si="3"/>
        <v>#N/A</v>
      </c>
    </row>
    <row r="42" spans="1:13" x14ac:dyDescent="0.3">
      <c r="A42" s="6">
        <v>42264</v>
      </c>
      <c r="B42" s="12">
        <v>0</v>
      </c>
      <c r="C42" s="26">
        <v>5</v>
      </c>
      <c r="D42" s="12"/>
      <c r="E42" s="26"/>
      <c r="F42" s="12"/>
      <c r="G42" s="26"/>
      <c r="H42" s="12"/>
      <c r="I42" s="26"/>
      <c r="J42" s="23">
        <f t="shared" si="0"/>
        <v>0</v>
      </c>
      <c r="K42" s="23" t="e">
        <f t="shared" si="1"/>
        <v>#N/A</v>
      </c>
      <c r="L42" s="23" t="e">
        <f t="shared" si="2"/>
        <v>#N/A</v>
      </c>
      <c r="M42" s="23" t="e">
        <f t="shared" si="3"/>
        <v>#N/A</v>
      </c>
    </row>
    <row r="43" spans="1:13" x14ac:dyDescent="0.3">
      <c r="A43" s="6">
        <v>42265</v>
      </c>
      <c r="B43" s="12">
        <v>0</v>
      </c>
      <c r="C43" s="26">
        <v>5</v>
      </c>
      <c r="D43" s="12"/>
      <c r="E43" s="26"/>
      <c r="F43" s="12"/>
      <c r="G43" s="26"/>
      <c r="H43" s="12"/>
      <c r="I43" s="26"/>
      <c r="J43" s="23">
        <f t="shared" si="0"/>
        <v>0</v>
      </c>
      <c r="K43" s="23" t="e">
        <f t="shared" si="1"/>
        <v>#N/A</v>
      </c>
      <c r="L43" s="23" t="e">
        <f t="shared" si="2"/>
        <v>#N/A</v>
      </c>
      <c r="M43" s="23" t="e">
        <f t="shared" si="3"/>
        <v>#N/A</v>
      </c>
    </row>
    <row r="44" spans="1:13" x14ac:dyDescent="0.3">
      <c r="A44" s="6">
        <v>42266</v>
      </c>
      <c r="B44" s="12">
        <v>0</v>
      </c>
      <c r="C44" s="26">
        <v>7</v>
      </c>
      <c r="D44" s="12">
        <v>64.135000000000005</v>
      </c>
      <c r="E44" s="26">
        <v>1</v>
      </c>
      <c r="F44" s="12">
        <v>0.83500000000000008</v>
      </c>
      <c r="G44" s="26">
        <v>3</v>
      </c>
      <c r="H44" s="12"/>
      <c r="I44" s="26"/>
      <c r="J44" s="23">
        <f t="shared" si="0"/>
        <v>0</v>
      </c>
      <c r="K44" s="23">
        <f t="shared" si="1"/>
        <v>64.135000000000005</v>
      </c>
      <c r="L44" s="23">
        <f t="shared" si="2"/>
        <v>0.27833333333333338</v>
      </c>
      <c r="M44" s="23" t="e">
        <f t="shared" si="3"/>
        <v>#N/A</v>
      </c>
    </row>
    <row r="45" spans="1:13" x14ac:dyDescent="0.3">
      <c r="A45" s="6">
        <v>42267</v>
      </c>
      <c r="B45" s="12">
        <v>0</v>
      </c>
      <c r="C45" s="26">
        <v>7</v>
      </c>
      <c r="D45" s="12"/>
      <c r="E45" s="26"/>
      <c r="F45" s="12">
        <v>0.95</v>
      </c>
      <c r="G45" s="26">
        <v>5</v>
      </c>
      <c r="H45" s="12">
        <v>0</v>
      </c>
      <c r="I45" s="26">
        <v>3</v>
      </c>
      <c r="J45" s="23">
        <f t="shared" si="0"/>
        <v>0</v>
      </c>
      <c r="K45" s="23" t="e">
        <f t="shared" si="1"/>
        <v>#N/A</v>
      </c>
      <c r="L45" s="23">
        <f t="shared" si="2"/>
        <v>0.19</v>
      </c>
      <c r="M45" s="23">
        <f t="shared" si="3"/>
        <v>0</v>
      </c>
    </row>
    <row r="46" spans="1:13" x14ac:dyDescent="0.3">
      <c r="A46" s="6">
        <v>42269</v>
      </c>
      <c r="B46" s="12"/>
      <c r="C46" s="26"/>
      <c r="D46" s="12"/>
      <c r="E46" s="26"/>
      <c r="F46" s="12">
        <v>2.25</v>
      </c>
      <c r="G46" s="26">
        <v>1</v>
      </c>
      <c r="H46" s="12"/>
      <c r="I46" s="26"/>
      <c r="J46" s="23" t="e">
        <f t="shared" si="0"/>
        <v>#N/A</v>
      </c>
      <c r="K46" s="23" t="e">
        <f t="shared" si="1"/>
        <v>#N/A</v>
      </c>
      <c r="L46" s="23">
        <f t="shared" si="2"/>
        <v>2.25</v>
      </c>
      <c r="M46" s="23" t="e">
        <f t="shared" si="3"/>
        <v>#N/A</v>
      </c>
    </row>
    <row r="47" spans="1:13" x14ac:dyDescent="0.3">
      <c r="A47" s="6">
        <v>42270</v>
      </c>
      <c r="B47" s="12"/>
      <c r="C47" s="26"/>
      <c r="D47" s="12"/>
      <c r="E47" s="26"/>
      <c r="F47" s="12">
        <v>0.58500000000000008</v>
      </c>
      <c r="G47" s="26">
        <v>9</v>
      </c>
      <c r="H47" s="12"/>
      <c r="I47" s="26"/>
      <c r="J47" s="23" t="e">
        <f t="shared" si="0"/>
        <v>#N/A</v>
      </c>
      <c r="K47" s="23" t="e">
        <f t="shared" si="1"/>
        <v>#N/A</v>
      </c>
      <c r="L47" s="23">
        <f t="shared" si="2"/>
        <v>6.5000000000000002E-2</v>
      </c>
      <c r="M47" s="23" t="e">
        <f t="shared" si="3"/>
        <v>#N/A</v>
      </c>
    </row>
    <row r="48" spans="1:13" x14ac:dyDescent="0.3">
      <c r="A48" s="6">
        <v>42271</v>
      </c>
      <c r="B48" s="12"/>
      <c r="C48" s="26"/>
      <c r="D48" s="12"/>
      <c r="E48" s="26"/>
      <c r="F48" s="12">
        <v>3.3150000000000004</v>
      </c>
      <c r="G48" s="26">
        <v>10</v>
      </c>
      <c r="H48" s="12"/>
      <c r="I48" s="26"/>
      <c r="J48" s="23" t="e">
        <f t="shared" si="0"/>
        <v>#N/A</v>
      </c>
      <c r="K48" s="23" t="e">
        <f t="shared" si="1"/>
        <v>#N/A</v>
      </c>
      <c r="L48" s="23">
        <f t="shared" si="2"/>
        <v>0.33150000000000002</v>
      </c>
      <c r="M48" s="23" t="e">
        <f t="shared" si="3"/>
        <v>#N/A</v>
      </c>
    </row>
    <row r="49" spans="1:13" x14ac:dyDescent="0.3">
      <c r="A49" s="6">
        <v>42272</v>
      </c>
      <c r="B49" s="12"/>
      <c r="C49" s="26"/>
      <c r="D49" s="12"/>
      <c r="E49" s="26"/>
      <c r="F49" s="12">
        <v>2.27</v>
      </c>
      <c r="G49" s="26">
        <v>3</v>
      </c>
      <c r="H49" s="12"/>
      <c r="I49" s="26"/>
      <c r="J49" s="23" t="e">
        <f t="shared" si="0"/>
        <v>#N/A</v>
      </c>
      <c r="K49" s="23" t="e">
        <f t="shared" si="1"/>
        <v>#N/A</v>
      </c>
      <c r="L49" s="23">
        <f t="shared" si="2"/>
        <v>0.75666666666666671</v>
      </c>
      <c r="M49" s="23" t="e">
        <f t="shared" si="3"/>
        <v>#N/A</v>
      </c>
    </row>
    <row r="50" spans="1:13" x14ac:dyDescent="0.3">
      <c r="A50" s="6">
        <v>42273</v>
      </c>
      <c r="B50" s="12"/>
      <c r="C50" s="26"/>
      <c r="D50" s="12"/>
      <c r="E50" s="26"/>
      <c r="F50" s="12">
        <v>8.9450000000000003</v>
      </c>
      <c r="G50" s="26">
        <v>1</v>
      </c>
      <c r="H50" s="12"/>
      <c r="I50" s="26"/>
      <c r="J50" s="23" t="e">
        <f t="shared" si="0"/>
        <v>#N/A</v>
      </c>
      <c r="K50" s="23" t="e">
        <f t="shared" si="1"/>
        <v>#N/A</v>
      </c>
      <c r="L50" s="23">
        <f t="shared" si="2"/>
        <v>8.9450000000000003</v>
      </c>
      <c r="M50" s="23" t="e">
        <f t="shared" si="3"/>
        <v>#N/A</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BE7C9-3294-4967-A4BD-1D051192ED5B}">
  <dimension ref="A1:Z51"/>
  <sheetViews>
    <sheetView topLeftCell="H1" zoomScale="70" zoomScaleNormal="70" workbookViewId="0">
      <selection activeCell="A52" sqref="A52"/>
    </sheetView>
  </sheetViews>
  <sheetFormatPr defaultRowHeight="17.25" x14ac:dyDescent="0.3"/>
  <cols>
    <col min="1" max="1" width="15.5546875" bestFit="1" customWidth="1"/>
    <col min="2" max="17" width="16.88671875" bestFit="1" customWidth="1"/>
    <col min="18" max="18" width="20.21875" customWidth="1"/>
    <col min="19" max="19" width="24.109375" customWidth="1"/>
    <col min="20" max="20" width="24" customWidth="1"/>
    <col min="21" max="21" width="28.88671875" customWidth="1"/>
    <col min="22" max="22" width="30.6640625" customWidth="1"/>
    <col min="23" max="23" width="29.44140625" customWidth="1"/>
    <col min="24" max="24" width="28.21875" customWidth="1"/>
    <col min="25" max="25" width="24.21875" customWidth="1"/>
    <col min="26" max="26" width="12" bestFit="1" customWidth="1"/>
    <col min="27" max="27" width="8.88671875" bestFit="1" customWidth="1"/>
    <col min="28" max="28" width="11.33203125" bestFit="1" customWidth="1"/>
    <col min="29" max="29" width="12" bestFit="1" customWidth="1"/>
    <col min="30" max="30" width="16.88671875" bestFit="1" customWidth="1"/>
    <col min="31" max="31" width="19.44140625" bestFit="1" customWidth="1"/>
    <col min="32" max="32" width="16.88671875" bestFit="1" customWidth="1"/>
    <col min="33" max="33" width="19.44140625" bestFit="1" customWidth="1"/>
    <col min="34" max="34" width="16.88671875" bestFit="1" customWidth="1"/>
    <col min="35" max="35" width="19.44140625" bestFit="1" customWidth="1"/>
    <col min="36" max="36" width="12" bestFit="1" customWidth="1"/>
  </cols>
  <sheetData>
    <row r="1" spans="1:26" x14ac:dyDescent="0.3">
      <c r="A1" s="10" t="s">
        <v>100</v>
      </c>
    </row>
    <row r="2" spans="1:26" x14ac:dyDescent="0.3">
      <c r="B2" s="13" t="s">
        <v>147</v>
      </c>
      <c r="C2" s="13" t="s">
        <v>3</v>
      </c>
      <c r="D2" s="13" t="s">
        <v>21</v>
      </c>
      <c r="Z2" t="s">
        <v>105</v>
      </c>
    </row>
    <row r="3" spans="1:26" x14ac:dyDescent="0.3">
      <c r="B3" t="s">
        <v>142</v>
      </c>
      <c r="J3" t="s">
        <v>141</v>
      </c>
      <c r="Z3" t="s">
        <v>162</v>
      </c>
    </row>
    <row r="4" spans="1:26" x14ac:dyDescent="0.3">
      <c r="B4">
        <v>119400349</v>
      </c>
      <c r="C4">
        <v>119400350</v>
      </c>
      <c r="D4">
        <v>119400351</v>
      </c>
      <c r="E4" t="s">
        <v>10</v>
      </c>
      <c r="F4" t="s">
        <v>6</v>
      </c>
      <c r="G4" t="s">
        <v>7</v>
      </c>
      <c r="H4" t="s">
        <v>8</v>
      </c>
      <c r="I4" t="s">
        <v>9</v>
      </c>
      <c r="J4">
        <v>119400349</v>
      </c>
      <c r="K4">
        <v>119400350</v>
      </c>
      <c r="L4">
        <v>119400351</v>
      </c>
      <c r="M4" t="s">
        <v>10</v>
      </c>
      <c r="N4" t="s">
        <v>6</v>
      </c>
      <c r="O4" t="s">
        <v>7</v>
      </c>
      <c r="P4" t="s">
        <v>8</v>
      </c>
      <c r="Q4" t="s">
        <v>9</v>
      </c>
      <c r="R4" s="46" t="s">
        <v>86</v>
      </c>
      <c r="S4" s="47"/>
      <c r="Z4" t="s">
        <v>163</v>
      </c>
    </row>
    <row r="5" spans="1:26" x14ac:dyDescent="0.3">
      <c r="A5" s="13" t="s">
        <v>11</v>
      </c>
      <c r="B5" t="s">
        <v>23</v>
      </c>
      <c r="C5" t="s">
        <v>23</v>
      </c>
      <c r="D5" t="s">
        <v>22</v>
      </c>
      <c r="E5" t="s">
        <v>23</v>
      </c>
      <c r="F5" t="s">
        <v>23</v>
      </c>
      <c r="G5" t="s">
        <v>23</v>
      </c>
      <c r="H5" t="s">
        <v>23</v>
      </c>
      <c r="I5" t="s">
        <v>22</v>
      </c>
      <c r="J5" t="s">
        <v>23</v>
      </c>
      <c r="K5" t="s">
        <v>23</v>
      </c>
      <c r="L5" t="s">
        <v>22</v>
      </c>
      <c r="M5" t="s">
        <v>23</v>
      </c>
      <c r="N5" t="s">
        <v>23</v>
      </c>
      <c r="O5" t="s">
        <v>23</v>
      </c>
      <c r="P5" t="s">
        <v>23</v>
      </c>
      <c r="Q5" t="s">
        <v>22</v>
      </c>
      <c r="R5" s="39" t="s">
        <v>154</v>
      </c>
      <c r="S5" s="40" t="s">
        <v>155</v>
      </c>
      <c r="T5" s="36" t="s">
        <v>156</v>
      </c>
      <c r="U5" s="9" t="s">
        <v>157</v>
      </c>
      <c r="V5" s="41" t="s">
        <v>158</v>
      </c>
      <c r="W5" s="38" t="s">
        <v>159</v>
      </c>
      <c r="X5" s="42" t="s">
        <v>160</v>
      </c>
      <c r="Y5" s="48" t="s">
        <v>161</v>
      </c>
      <c r="Z5" t="s">
        <v>164</v>
      </c>
    </row>
    <row r="6" spans="1:26" x14ac:dyDescent="0.3">
      <c r="A6" s="6">
        <v>42200</v>
      </c>
      <c r="B6" s="26"/>
      <c r="C6" s="26"/>
      <c r="D6" s="26"/>
      <c r="E6" s="26"/>
      <c r="F6" s="26"/>
      <c r="G6" s="26"/>
      <c r="H6" s="26">
        <v>0</v>
      </c>
      <c r="I6" s="26"/>
      <c r="J6" s="26"/>
      <c r="K6" s="26"/>
      <c r="L6" s="26"/>
      <c r="M6" s="26"/>
      <c r="N6" s="26"/>
      <c r="O6" s="26"/>
      <c r="P6" s="26">
        <v>1</v>
      </c>
      <c r="Q6" s="26"/>
      <c r="R6" s="23" t="str">
        <f>IFERROR(B6/J6,"")</f>
        <v/>
      </c>
      <c r="S6" s="23" t="str">
        <f t="shared" ref="S6:S51" si="0">IFERROR(C6/K6,"")</f>
        <v/>
      </c>
      <c r="T6" s="23" t="str">
        <f t="shared" ref="T6:T51" si="1">IFERROR(D6/L6,"")</f>
        <v/>
      </c>
      <c r="U6" s="23" t="str">
        <f t="shared" ref="U6:U51" si="2">IFERROR(E6/M6,"")</f>
        <v/>
      </c>
      <c r="V6" s="23" t="str">
        <f t="shared" ref="V6:V51" si="3">IFERROR(F6/N6,"")</f>
        <v/>
      </c>
      <c r="W6" s="23" t="str">
        <f t="shared" ref="W6:W51" si="4">IFERROR(G6/O6,"")</f>
        <v/>
      </c>
      <c r="X6" s="23">
        <f t="shared" ref="X6:X51" si="5">IFERROR(H6/P6,"")</f>
        <v>0</v>
      </c>
      <c r="Y6" s="23" t="str">
        <f t="shared" ref="Y6:Y51" si="6">IFERROR(I6/Q6,"")</f>
        <v/>
      </c>
    </row>
    <row r="7" spans="1:26" x14ac:dyDescent="0.3">
      <c r="A7" s="6">
        <v>42201</v>
      </c>
      <c r="B7" s="26"/>
      <c r="C7" s="26"/>
      <c r="D7" s="26"/>
      <c r="E7" s="26"/>
      <c r="F7" s="26"/>
      <c r="G7" s="26"/>
      <c r="H7" s="26">
        <v>0</v>
      </c>
      <c r="I7" s="26"/>
      <c r="J7" s="26"/>
      <c r="K7" s="26"/>
      <c r="L7" s="26"/>
      <c r="M7" s="26"/>
      <c r="N7" s="26"/>
      <c r="O7" s="26"/>
      <c r="P7" s="26">
        <v>1</v>
      </c>
      <c r="Q7" s="26"/>
      <c r="R7" s="23" t="str">
        <f t="shared" ref="R7:R51" si="7">IFERROR(B7/J7,"")</f>
        <v/>
      </c>
      <c r="S7" s="23" t="str">
        <f t="shared" si="0"/>
        <v/>
      </c>
      <c r="T7" s="23" t="str">
        <f t="shared" si="1"/>
        <v/>
      </c>
      <c r="U7" s="23" t="str">
        <f t="shared" si="2"/>
        <v/>
      </c>
      <c r="V7" s="23" t="str">
        <f t="shared" si="3"/>
        <v/>
      </c>
      <c r="W7" s="23" t="str">
        <f t="shared" si="4"/>
        <v/>
      </c>
      <c r="X7" s="23">
        <f t="shared" si="5"/>
        <v>0</v>
      </c>
      <c r="Y7" s="23" t="str">
        <f t="shared" si="6"/>
        <v/>
      </c>
    </row>
    <row r="8" spans="1:26" x14ac:dyDescent="0.3">
      <c r="A8" s="6">
        <v>42202</v>
      </c>
      <c r="B8" s="26"/>
      <c r="C8" s="26"/>
      <c r="D8" s="26"/>
      <c r="E8" s="26"/>
      <c r="F8" s="26"/>
      <c r="G8" s="26"/>
      <c r="H8" s="26">
        <v>0</v>
      </c>
      <c r="I8" s="26"/>
      <c r="J8" s="26"/>
      <c r="K8" s="26"/>
      <c r="L8" s="26"/>
      <c r="M8" s="26"/>
      <c r="N8" s="26"/>
      <c r="O8" s="26"/>
      <c r="P8" s="26">
        <v>1</v>
      </c>
      <c r="Q8" s="26"/>
      <c r="R8" s="23" t="str">
        <f t="shared" si="7"/>
        <v/>
      </c>
      <c r="S8" s="23" t="str">
        <f t="shared" si="0"/>
        <v/>
      </c>
      <c r="T8" s="23" t="str">
        <f t="shared" si="1"/>
        <v/>
      </c>
      <c r="U8" s="23" t="str">
        <f t="shared" si="2"/>
        <v/>
      </c>
      <c r="V8" s="23" t="str">
        <f t="shared" si="3"/>
        <v/>
      </c>
      <c r="W8" s="23" t="str">
        <f t="shared" si="4"/>
        <v/>
      </c>
      <c r="X8" s="23">
        <f t="shared" si="5"/>
        <v>0</v>
      </c>
      <c r="Y8" s="23" t="str">
        <f t="shared" si="6"/>
        <v/>
      </c>
    </row>
    <row r="9" spans="1:26" x14ac:dyDescent="0.3">
      <c r="A9" s="6">
        <v>42203</v>
      </c>
      <c r="B9" s="26"/>
      <c r="C9" s="26"/>
      <c r="D9" s="26"/>
      <c r="E9" s="26"/>
      <c r="F9" s="26"/>
      <c r="G9" s="26"/>
      <c r="H9" s="26">
        <v>0</v>
      </c>
      <c r="I9" s="26"/>
      <c r="J9" s="26"/>
      <c r="K9" s="26"/>
      <c r="L9" s="26"/>
      <c r="M9" s="26"/>
      <c r="N9" s="26"/>
      <c r="O9" s="26"/>
      <c r="P9" s="26">
        <v>1</v>
      </c>
      <c r="Q9" s="26"/>
      <c r="R9" s="23" t="str">
        <f t="shared" si="7"/>
        <v/>
      </c>
      <c r="S9" s="23" t="str">
        <f t="shared" si="0"/>
        <v/>
      </c>
      <c r="T9" s="23" t="str">
        <f t="shared" si="1"/>
        <v/>
      </c>
      <c r="U9" s="23" t="str">
        <f t="shared" si="2"/>
        <v/>
      </c>
      <c r="V9" s="23" t="str">
        <f t="shared" si="3"/>
        <v/>
      </c>
      <c r="W9" s="23" t="str">
        <f t="shared" si="4"/>
        <v/>
      </c>
      <c r="X9" s="23">
        <f t="shared" si="5"/>
        <v>0</v>
      </c>
      <c r="Y9" s="23" t="str">
        <f t="shared" si="6"/>
        <v/>
      </c>
    </row>
    <row r="10" spans="1:26" x14ac:dyDescent="0.3">
      <c r="A10" s="6">
        <v>42204</v>
      </c>
      <c r="B10" s="26"/>
      <c r="C10" s="26"/>
      <c r="D10" s="26"/>
      <c r="E10" s="26"/>
      <c r="F10" s="26"/>
      <c r="G10" s="26"/>
      <c r="H10" s="26">
        <v>0</v>
      </c>
      <c r="I10" s="26"/>
      <c r="J10" s="26"/>
      <c r="K10" s="26"/>
      <c r="L10" s="26"/>
      <c r="M10" s="26"/>
      <c r="N10" s="26"/>
      <c r="O10" s="26"/>
      <c r="P10" s="26">
        <v>1</v>
      </c>
      <c r="Q10" s="26"/>
      <c r="R10" s="23" t="str">
        <f t="shared" si="7"/>
        <v/>
      </c>
      <c r="S10" s="23" t="str">
        <f t="shared" si="0"/>
        <v/>
      </c>
      <c r="T10" s="23" t="str">
        <f t="shared" si="1"/>
        <v/>
      </c>
      <c r="U10" s="23" t="str">
        <f t="shared" si="2"/>
        <v/>
      </c>
      <c r="V10" s="23" t="str">
        <f t="shared" si="3"/>
        <v/>
      </c>
      <c r="W10" s="23" t="str">
        <f t="shared" si="4"/>
        <v/>
      </c>
      <c r="X10" s="23">
        <f t="shared" si="5"/>
        <v>0</v>
      </c>
      <c r="Y10" s="23" t="str">
        <f t="shared" si="6"/>
        <v/>
      </c>
    </row>
    <row r="11" spans="1:26" x14ac:dyDescent="0.3">
      <c r="A11" s="6">
        <v>42205</v>
      </c>
      <c r="B11" s="26"/>
      <c r="C11" s="26"/>
      <c r="D11" s="26"/>
      <c r="E11" s="26"/>
      <c r="F11" s="26"/>
      <c r="G11" s="26"/>
      <c r="H11" s="26">
        <v>0</v>
      </c>
      <c r="I11" s="26"/>
      <c r="J11" s="26"/>
      <c r="K11" s="26"/>
      <c r="L11" s="26"/>
      <c r="M11" s="26"/>
      <c r="N11" s="26"/>
      <c r="O11" s="26"/>
      <c r="P11" s="26">
        <v>1</v>
      </c>
      <c r="Q11" s="26"/>
      <c r="R11" s="23" t="str">
        <f t="shared" si="7"/>
        <v/>
      </c>
      <c r="S11" s="23" t="str">
        <f t="shared" si="0"/>
        <v/>
      </c>
      <c r="T11" s="23" t="str">
        <f t="shared" si="1"/>
        <v/>
      </c>
      <c r="U11" s="23" t="str">
        <f t="shared" si="2"/>
        <v/>
      </c>
      <c r="V11" s="23" t="str">
        <f t="shared" si="3"/>
        <v/>
      </c>
      <c r="W11" s="23" t="str">
        <f t="shared" si="4"/>
        <v/>
      </c>
      <c r="X11" s="23">
        <f t="shared" si="5"/>
        <v>0</v>
      </c>
      <c r="Y11" s="23" t="str">
        <f t="shared" si="6"/>
        <v/>
      </c>
    </row>
    <row r="12" spans="1:26" x14ac:dyDescent="0.3">
      <c r="A12" s="6">
        <v>42206</v>
      </c>
      <c r="B12" s="26"/>
      <c r="C12" s="26"/>
      <c r="D12" s="26"/>
      <c r="E12" s="26"/>
      <c r="F12" s="26"/>
      <c r="G12" s="26"/>
      <c r="H12" s="26">
        <v>0</v>
      </c>
      <c r="I12" s="26"/>
      <c r="J12" s="26"/>
      <c r="K12" s="26"/>
      <c r="L12" s="26"/>
      <c r="M12" s="26"/>
      <c r="N12" s="26"/>
      <c r="O12" s="26"/>
      <c r="P12" s="26">
        <v>1</v>
      </c>
      <c r="Q12" s="26"/>
      <c r="R12" s="23" t="str">
        <f t="shared" si="7"/>
        <v/>
      </c>
      <c r="S12" s="23" t="str">
        <f t="shared" si="0"/>
        <v/>
      </c>
      <c r="T12" s="23" t="str">
        <f t="shared" si="1"/>
        <v/>
      </c>
      <c r="U12" s="23" t="str">
        <f t="shared" si="2"/>
        <v/>
      </c>
      <c r="V12" s="23" t="str">
        <f t="shared" si="3"/>
        <v/>
      </c>
      <c r="W12" s="23" t="str">
        <f t="shared" si="4"/>
        <v/>
      </c>
      <c r="X12" s="23">
        <f t="shared" si="5"/>
        <v>0</v>
      </c>
      <c r="Y12" s="23" t="str">
        <f t="shared" si="6"/>
        <v/>
      </c>
    </row>
    <row r="13" spans="1:26" x14ac:dyDescent="0.3">
      <c r="A13" s="6">
        <v>42207</v>
      </c>
      <c r="B13" s="26"/>
      <c r="C13" s="26"/>
      <c r="D13" s="26"/>
      <c r="E13" s="26"/>
      <c r="F13" s="26"/>
      <c r="G13" s="26"/>
      <c r="H13" s="26">
        <v>0</v>
      </c>
      <c r="I13" s="26"/>
      <c r="J13" s="26"/>
      <c r="K13" s="26"/>
      <c r="L13" s="26"/>
      <c r="M13" s="26"/>
      <c r="N13" s="26"/>
      <c r="O13" s="26"/>
      <c r="P13" s="26">
        <v>4</v>
      </c>
      <c r="Q13" s="26"/>
      <c r="R13" s="23" t="str">
        <f t="shared" si="7"/>
        <v/>
      </c>
      <c r="S13" s="23" t="str">
        <f t="shared" si="0"/>
        <v/>
      </c>
      <c r="T13" s="23" t="str">
        <f t="shared" si="1"/>
        <v/>
      </c>
      <c r="U13" s="23" t="str">
        <f t="shared" si="2"/>
        <v/>
      </c>
      <c r="V13" s="23" t="str">
        <f t="shared" si="3"/>
        <v/>
      </c>
      <c r="W13" s="23" t="str">
        <f t="shared" si="4"/>
        <v/>
      </c>
      <c r="X13" s="23">
        <f t="shared" si="5"/>
        <v>0</v>
      </c>
      <c r="Y13" s="23" t="str">
        <f t="shared" si="6"/>
        <v/>
      </c>
    </row>
    <row r="14" spans="1:26" x14ac:dyDescent="0.3">
      <c r="A14" s="6">
        <v>42208</v>
      </c>
      <c r="B14" s="26"/>
      <c r="C14" s="26"/>
      <c r="D14" s="26"/>
      <c r="E14" s="26"/>
      <c r="F14" s="26"/>
      <c r="G14" s="26"/>
      <c r="H14" s="26">
        <v>0</v>
      </c>
      <c r="I14" s="26"/>
      <c r="J14" s="26"/>
      <c r="K14" s="26"/>
      <c r="L14" s="26"/>
      <c r="M14" s="26"/>
      <c r="N14" s="26"/>
      <c r="O14" s="26"/>
      <c r="P14" s="26">
        <v>1</v>
      </c>
      <c r="Q14" s="26"/>
      <c r="R14" s="23" t="str">
        <f t="shared" si="7"/>
        <v/>
      </c>
      <c r="S14" s="23" t="str">
        <f t="shared" si="0"/>
        <v/>
      </c>
      <c r="T14" s="23" t="str">
        <f t="shared" si="1"/>
        <v/>
      </c>
      <c r="U14" s="23" t="str">
        <f t="shared" si="2"/>
        <v/>
      </c>
      <c r="V14" s="23" t="str">
        <f t="shared" si="3"/>
        <v/>
      </c>
      <c r="W14" s="23" t="str">
        <f t="shared" si="4"/>
        <v/>
      </c>
      <c r="X14" s="23">
        <f t="shared" si="5"/>
        <v>0</v>
      </c>
      <c r="Y14" s="23" t="str">
        <f t="shared" si="6"/>
        <v/>
      </c>
    </row>
    <row r="15" spans="1:26" x14ac:dyDescent="0.3">
      <c r="A15" s="6">
        <v>42209</v>
      </c>
      <c r="B15" s="26"/>
      <c r="C15" s="26"/>
      <c r="D15" s="26"/>
      <c r="E15" s="26"/>
      <c r="F15" s="26"/>
      <c r="G15" s="26"/>
      <c r="H15" s="26">
        <v>0</v>
      </c>
      <c r="I15" s="26"/>
      <c r="J15" s="26"/>
      <c r="K15" s="26"/>
      <c r="L15" s="26"/>
      <c r="M15" s="26"/>
      <c r="N15" s="26"/>
      <c r="O15" s="26"/>
      <c r="P15" s="26">
        <v>1</v>
      </c>
      <c r="Q15" s="26"/>
      <c r="R15" s="23" t="str">
        <f t="shared" si="7"/>
        <v/>
      </c>
      <c r="S15" s="23" t="str">
        <f t="shared" si="0"/>
        <v/>
      </c>
      <c r="T15" s="23" t="str">
        <f t="shared" si="1"/>
        <v/>
      </c>
      <c r="U15" s="23" t="str">
        <f t="shared" si="2"/>
        <v/>
      </c>
      <c r="V15" s="23" t="str">
        <f t="shared" si="3"/>
        <v/>
      </c>
      <c r="W15" s="23" t="str">
        <f t="shared" si="4"/>
        <v/>
      </c>
      <c r="X15" s="23">
        <f t="shared" si="5"/>
        <v>0</v>
      </c>
      <c r="Y15" s="23" t="str">
        <f t="shared" si="6"/>
        <v/>
      </c>
    </row>
    <row r="16" spans="1:26" x14ac:dyDescent="0.3">
      <c r="A16" s="6">
        <v>42210</v>
      </c>
      <c r="B16" s="26"/>
      <c r="C16" s="26"/>
      <c r="D16" s="26"/>
      <c r="E16" s="26"/>
      <c r="F16" s="26"/>
      <c r="G16" s="26"/>
      <c r="H16" s="26">
        <v>0</v>
      </c>
      <c r="I16" s="26"/>
      <c r="J16" s="26"/>
      <c r="K16" s="26"/>
      <c r="L16" s="26"/>
      <c r="M16" s="26"/>
      <c r="N16" s="26"/>
      <c r="O16" s="26"/>
      <c r="P16" s="26">
        <v>1</v>
      </c>
      <c r="Q16" s="26"/>
      <c r="R16" s="23" t="str">
        <f t="shared" si="7"/>
        <v/>
      </c>
      <c r="S16" s="23" t="str">
        <f t="shared" si="0"/>
        <v/>
      </c>
      <c r="T16" s="23" t="str">
        <f t="shared" si="1"/>
        <v/>
      </c>
      <c r="U16" s="23" t="str">
        <f t="shared" si="2"/>
        <v/>
      </c>
      <c r="V16" s="23" t="str">
        <f t="shared" si="3"/>
        <v/>
      </c>
      <c r="W16" s="23" t="str">
        <f t="shared" si="4"/>
        <v/>
      </c>
      <c r="X16" s="23">
        <f t="shared" si="5"/>
        <v>0</v>
      </c>
      <c r="Y16" s="23" t="str">
        <f t="shared" si="6"/>
        <v/>
      </c>
    </row>
    <row r="17" spans="1:25" x14ac:dyDescent="0.3">
      <c r="A17" s="6">
        <v>42211</v>
      </c>
      <c r="B17" s="26"/>
      <c r="C17" s="26"/>
      <c r="D17" s="26"/>
      <c r="E17" s="26"/>
      <c r="F17" s="26"/>
      <c r="G17" s="26"/>
      <c r="H17" s="26">
        <v>0</v>
      </c>
      <c r="I17" s="26"/>
      <c r="J17" s="26"/>
      <c r="K17" s="26"/>
      <c r="L17" s="26"/>
      <c r="M17" s="26"/>
      <c r="N17" s="26"/>
      <c r="O17" s="26"/>
      <c r="P17" s="26">
        <v>1</v>
      </c>
      <c r="Q17" s="26"/>
      <c r="R17" s="23" t="str">
        <f t="shared" si="7"/>
        <v/>
      </c>
      <c r="S17" s="23" t="str">
        <f t="shared" si="0"/>
        <v/>
      </c>
      <c r="T17" s="23" t="str">
        <f t="shared" si="1"/>
        <v/>
      </c>
      <c r="U17" s="23" t="str">
        <f t="shared" si="2"/>
        <v/>
      </c>
      <c r="V17" s="23" t="str">
        <f t="shared" si="3"/>
        <v/>
      </c>
      <c r="W17" s="23" t="str">
        <f t="shared" si="4"/>
        <v/>
      </c>
      <c r="X17" s="23">
        <f t="shared" si="5"/>
        <v>0</v>
      </c>
      <c r="Y17" s="23" t="str">
        <f t="shared" si="6"/>
        <v/>
      </c>
    </row>
    <row r="18" spans="1:25" x14ac:dyDescent="0.3">
      <c r="A18" s="6">
        <v>42212</v>
      </c>
      <c r="B18" s="26"/>
      <c r="C18" s="26"/>
      <c r="D18" s="26"/>
      <c r="E18" s="26"/>
      <c r="F18" s="26"/>
      <c r="G18" s="26"/>
      <c r="H18" s="26">
        <v>0</v>
      </c>
      <c r="I18" s="26"/>
      <c r="J18" s="26"/>
      <c r="K18" s="26"/>
      <c r="L18" s="26"/>
      <c r="M18" s="26"/>
      <c r="N18" s="26"/>
      <c r="O18" s="26"/>
      <c r="P18" s="26">
        <v>1</v>
      </c>
      <c r="Q18" s="26"/>
      <c r="R18" s="23" t="str">
        <f t="shared" si="7"/>
        <v/>
      </c>
      <c r="S18" s="23" t="str">
        <f t="shared" si="0"/>
        <v/>
      </c>
      <c r="T18" s="23" t="str">
        <f t="shared" si="1"/>
        <v/>
      </c>
      <c r="U18" s="23" t="str">
        <f t="shared" si="2"/>
        <v/>
      </c>
      <c r="V18" s="23" t="str">
        <f t="shared" si="3"/>
        <v/>
      </c>
      <c r="W18" s="23" t="str">
        <f t="shared" si="4"/>
        <v/>
      </c>
      <c r="X18" s="23">
        <f t="shared" si="5"/>
        <v>0</v>
      </c>
      <c r="Y18" s="23" t="str">
        <f t="shared" si="6"/>
        <v/>
      </c>
    </row>
    <row r="19" spans="1:25" x14ac:dyDescent="0.3">
      <c r="A19" s="6">
        <v>42213</v>
      </c>
      <c r="B19" s="26"/>
      <c r="C19" s="26"/>
      <c r="D19" s="26"/>
      <c r="E19" s="26"/>
      <c r="F19" s="26"/>
      <c r="G19" s="26"/>
      <c r="H19" s="26">
        <v>0</v>
      </c>
      <c r="I19" s="26"/>
      <c r="J19" s="26"/>
      <c r="K19" s="26"/>
      <c r="L19" s="26"/>
      <c r="M19" s="26"/>
      <c r="N19" s="26"/>
      <c r="O19" s="26"/>
      <c r="P19" s="26">
        <v>1</v>
      </c>
      <c r="Q19" s="26"/>
      <c r="R19" s="23" t="str">
        <f t="shared" si="7"/>
        <v/>
      </c>
      <c r="S19" s="23" t="str">
        <f t="shared" si="0"/>
        <v/>
      </c>
      <c r="T19" s="23" t="str">
        <f t="shared" si="1"/>
        <v/>
      </c>
      <c r="U19" s="23" t="str">
        <f t="shared" si="2"/>
        <v/>
      </c>
      <c r="V19" s="23" t="str">
        <f t="shared" si="3"/>
        <v/>
      </c>
      <c r="W19" s="23" t="str">
        <f t="shared" si="4"/>
        <v/>
      </c>
      <c r="X19" s="23">
        <f t="shared" si="5"/>
        <v>0</v>
      </c>
      <c r="Y19" s="23" t="str">
        <f t="shared" si="6"/>
        <v/>
      </c>
    </row>
    <row r="20" spans="1:25" x14ac:dyDescent="0.3">
      <c r="A20" s="6">
        <v>42214</v>
      </c>
      <c r="B20" s="26"/>
      <c r="C20" s="26"/>
      <c r="D20" s="26"/>
      <c r="E20" s="26"/>
      <c r="F20" s="26"/>
      <c r="G20" s="26"/>
      <c r="H20" s="26">
        <v>0</v>
      </c>
      <c r="I20" s="26"/>
      <c r="J20" s="26"/>
      <c r="K20" s="26"/>
      <c r="L20" s="26"/>
      <c r="M20" s="26"/>
      <c r="N20" s="26"/>
      <c r="O20" s="26"/>
      <c r="P20" s="26">
        <v>1</v>
      </c>
      <c r="Q20" s="26"/>
      <c r="R20" s="23" t="str">
        <f t="shared" si="7"/>
        <v/>
      </c>
      <c r="S20" s="23" t="str">
        <f t="shared" si="0"/>
        <v/>
      </c>
      <c r="T20" s="23" t="str">
        <f t="shared" si="1"/>
        <v/>
      </c>
      <c r="U20" s="23" t="str">
        <f t="shared" si="2"/>
        <v/>
      </c>
      <c r="V20" s="23" t="str">
        <f t="shared" si="3"/>
        <v/>
      </c>
      <c r="W20" s="23" t="str">
        <f t="shared" si="4"/>
        <v/>
      </c>
      <c r="X20" s="23">
        <f t="shared" si="5"/>
        <v>0</v>
      </c>
      <c r="Y20" s="23" t="str">
        <f t="shared" si="6"/>
        <v/>
      </c>
    </row>
    <row r="21" spans="1:25" x14ac:dyDescent="0.3">
      <c r="A21" s="6">
        <v>42215</v>
      </c>
      <c r="B21" s="26"/>
      <c r="C21" s="26"/>
      <c r="D21" s="26"/>
      <c r="E21" s="26"/>
      <c r="F21" s="26"/>
      <c r="G21" s="26"/>
      <c r="H21" s="26">
        <v>0</v>
      </c>
      <c r="I21" s="26"/>
      <c r="J21" s="26"/>
      <c r="K21" s="26"/>
      <c r="L21" s="26"/>
      <c r="M21" s="26"/>
      <c r="N21" s="26"/>
      <c r="O21" s="26"/>
      <c r="P21" s="26">
        <v>1</v>
      </c>
      <c r="Q21" s="26"/>
      <c r="R21" s="23" t="str">
        <f t="shared" si="7"/>
        <v/>
      </c>
      <c r="S21" s="23" t="str">
        <f t="shared" si="0"/>
        <v/>
      </c>
      <c r="T21" s="23" t="str">
        <f t="shared" si="1"/>
        <v/>
      </c>
      <c r="U21" s="23" t="str">
        <f t="shared" si="2"/>
        <v/>
      </c>
      <c r="V21" s="23" t="str">
        <f t="shared" si="3"/>
        <v/>
      </c>
      <c r="W21" s="23" t="str">
        <f t="shared" si="4"/>
        <v/>
      </c>
      <c r="X21" s="23">
        <f t="shared" si="5"/>
        <v>0</v>
      </c>
      <c r="Y21" s="23" t="str">
        <f t="shared" si="6"/>
        <v/>
      </c>
    </row>
    <row r="22" spans="1:25" x14ac:dyDescent="0.3">
      <c r="A22" s="6">
        <v>42216</v>
      </c>
      <c r="B22" s="26"/>
      <c r="C22" s="26"/>
      <c r="D22" s="26"/>
      <c r="E22" s="26"/>
      <c r="F22" s="26"/>
      <c r="G22" s="26"/>
      <c r="H22" s="26">
        <v>0</v>
      </c>
      <c r="I22" s="26"/>
      <c r="J22" s="26"/>
      <c r="K22" s="26"/>
      <c r="L22" s="26"/>
      <c r="M22" s="26"/>
      <c r="N22" s="26"/>
      <c r="O22" s="26"/>
      <c r="P22" s="26">
        <v>1</v>
      </c>
      <c r="Q22" s="26"/>
      <c r="R22" s="23" t="str">
        <f t="shared" si="7"/>
        <v/>
      </c>
      <c r="S22" s="23" t="str">
        <f t="shared" si="0"/>
        <v/>
      </c>
      <c r="T22" s="23" t="str">
        <f t="shared" si="1"/>
        <v/>
      </c>
      <c r="U22" s="23" t="str">
        <f t="shared" si="2"/>
        <v/>
      </c>
      <c r="V22" s="23" t="str">
        <f t="shared" si="3"/>
        <v/>
      </c>
      <c r="W22" s="23" t="str">
        <f t="shared" si="4"/>
        <v/>
      </c>
      <c r="X22" s="23">
        <f t="shared" si="5"/>
        <v>0</v>
      </c>
      <c r="Y22" s="23" t="str">
        <f t="shared" si="6"/>
        <v/>
      </c>
    </row>
    <row r="23" spans="1:25" x14ac:dyDescent="0.3">
      <c r="A23" s="6">
        <v>42217</v>
      </c>
      <c r="B23" s="26"/>
      <c r="C23" s="26"/>
      <c r="D23" s="26"/>
      <c r="E23" s="26"/>
      <c r="F23" s="26"/>
      <c r="G23" s="26"/>
      <c r="H23" s="26">
        <v>307.16500000000002</v>
      </c>
      <c r="I23" s="26"/>
      <c r="J23" s="26"/>
      <c r="K23" s="26"/>
      <c r="L23" s="26"/>
      <c r="M23" s="26"/>
      <c r="N23" s="26"/>
      <c r="O23" s="26"/>
      <c r="P23" s="26">
        <v>1</v>
      </c>
      <c r="Q23" s="26"/>
      <c r="R23" s="23" t="str">
        <f t="shared" si="7"/>
        <v/>
      </c>
      <c r="S23" s="23" t="str">
        <f t="shared" si="0"/>
        <v/>
      </c>
      <c r="T23" s="23" t="str">
        <f t="shared" si="1"/>
        <v/>
      </c>
      <c r="U23" s="23" t="str">
        <f t="shared" si="2"/>
        <v/>
      </c>
      <c r="V23" s="23" t="str">
        <f t="shared" si="3"/>
        <v/>
      </c>
      <c r="W23" s="23" t="str">
        <f t="shared" si="4"/>
        <v/>
      </c>
      <c r="X23" s="23">
        <f t="shared" si="5"/>
        <v>307.16500000000002</v>
      </c>
      <c r="Y23" s="23" t="str">
        <f t="shared" si="6"/>
        <v/>
      </c>
    </row>
    <row r="24" spans="1:25" x14ac:dyDescent="0.3">
      <c r="A24" s="6">
        <v>42218</v>
      </c>
      <c r="B24" s="26"/>
      <c r="C24" s="26"/>
      <c r="D24" s="26"/>
      <c r="E24" s="26"/>
      <c r="F24" s="26"/>
      <c r="G24" s="26"/>
      <c r="H24" s="26">
        <v>339.42999999999995</v>
      </c>
      <c r="I24" s="26"/>
      <c r="J24" s="26"/>
      <c r="K24" s="26"/>
      <c r="L24" s="26"/>
      <c r="M24" s="26"/>
      <c r="N24" s="26"/>
      <c r="O24" s="26"/>
      <c r="P24" s="26">
        <v>1</v>
      </c>
      <c r="Q24" s="26"/>
      <c r="R24" s="23" t="str">
        <f t="shared" si="7"/>
        <v/>
      </c>
      <c r="S24" s="23" t="str">
        <f t="shared" si="0"/>
        <v/>
      </c>
      <c r="T24" s="23" t="str">
        <f t="shared" si="1"/>
        <v/>
      </c>
      <c r="U24" s="23" t="str">
        <f t="shared" si="2"/>
        <v/>
      </c>
      <c r="V24" s="23" t="str">
        <f t="shared" si="3"/>
        <v/>
      </c>
      <c r="W24" s="23" t="str">
        <f t="shared" si="4"/>
        <v/>
      </c>
      <c r="X24" s="23">
        <f t="shared" si="5"/>
        <v>339.42999999999995</v>
      </c>
      <c r="Y24" s="23" t="str">
        <f t="shared" si="6"/>
        <v/>
      </c>
    </row>
    <row r="25" spans="1:25" x14ac:dyDescent="0.3">
      <c r="A25" s="6">
        <v>42219</v>
      </c>
      <c r="B25" s="26"/>
      <c r="C25" s="26"/>
      <c r="D25" s="26"/>
      <c r="E25" s="26"/>
      <c r="F25" s="26"/>
      <c r="G25" s="26"/>
      <c r="H25" s="26">
        <v>356.79</v>
      </c>
      <c r="I25" s="26"/>
      <c r="J25" s="26"/>
      <c r="K25" s="26"/>
      <c r="L25" s="26"/>
      <c r="M25" s="26"/>
      <c r="N25" s="26"/>
      <c r="O25" s="26"/>
      <c r="P25" s="26">
        <v>1</v>
      </c>
      <c r="Q25" s="26"/>
      <c r="R25" s="23" t="str">
        <f t="shared" si="7"/>
        <v/>
      </c>
      <c r="S25" s="23" t="str">
        <f t="shared" si="0"/>
        <v/>
      </c>
      <c r="T25" s="23" t="str">
        <f t="shared" si="1"/>
        <v/>
      </c>
      <c r="U25" s="23" t="str">
        <f t="shared" si="2"/>
        <v/>
      </c>
      <c r="V25" s="23" t="str">
        <f t="shared" si="3"/>
        <v/>
      </c>
      <c r="W25" s="23" t="str">
        <f t="shared" si="4"/>
        <v/>
      </c>
      <c r="X25" s="23">
        <f t="shared" si="5"/>
        <v>356.79</v>
      </c>
      <c r="Y25" s="23" t="str">
        <f t="shared" si="6"/>
        <v/>
      </c>
    </row>
    <row r="26" spans="1:25" x14ac:dyDescent="0.3">
      <c r="A26" s="6">
        <v>42238</v>
      </c>
      <c r="B26" s="26"/>
      <c r="C26" s="26"/>
      <c r="D26" s="26">
        <v>7.8849999999999998</v>
      </c>
      <c r="E26" s="26"/>
      <c r="F26" s="26"/>
      <c r="G26" s="26"/>
      <c r="H26" s="26"/>
      <c r="I26" s="26"/>
      <c r="J26" s="26"/>
      <c r="K26" s="26"/>
      <c r="L26" s="26">
        <v>1</v>
      </c>
      <c r="M26" s="26"/>
      <c r="N26" s="26"/>
      <c r="O26" s="26"/>
      <c r="P26" s="26"/>
      <c r="Q26" s="26"/>
      <c r="R26" s="23" t="str">
        <f t="shared" si="7"/>
        <v/>
      </c>
      <c r="S26" s="23" t="str">
        <f t="shared" si="0"/>
        <v/>
      </c>
      <c r="T26" s="23">
        <f t="shared" si="1"/>
        <v>7.8849999999999998</v>
      </c>
      <c r="U26" s="23" t="str">
        <f t="shared" si="2"/>
        <v/>
      </c>
      <c r="V26" s="23" t="str">
        <f t="shared" si="3"/>
        <v/>
      </c>
      <c r="W26" s="23" t="str">
        <f t="shared" si="4"/>
        <v/>
      </c>
      <c r="X26" s="23" t="str">
        <f t="shared" si="5"/>
        <v/>
      </c>
      <c r="Y26" s="23" t="str">
        <f t="shared" si="6"/>
        <v/>
      </c>
    </row>
    <row r="27" spans="1:25" x14ac:dyDescent="0.3">
      <c r="A27" s="6">
        <v>42248</v>
      </c>
      <c r="B27" s="26"/>
      <c r="C27" s="26">
        <v>43.524999999999999</v>
      </c>
      <c r="D27" s="26"/>
      <c r="E27" s="26"/>
      <c r="F27" s="26"/>
      <c r="G27" s="26"/>
      <c r="H27" s="26"/>
      <c r="I27" s="26"/>
      <c r="J27" s="26"/>
      <c r="K27" s="26">
        <v>2</v>
      </c>
      <c r="L27" s="26"/>
      <c r="M27" s="26"/>
      <c r="N27" s="26"/>
      <c r="O27" s="26"/>
      <c r="P27" s="26"/>
      <c r="Q27" s="26"/>
      <c r="R27" s="23" t="str">
        <f t="shared" si="7"/>
        <v/>
      </c>
      <c r="S27" s="23">
        <f t="shared" si="0"/>
        <v>21.762499999999999</v>
      </c>
      <c r="T27" s="23" t="str">
        <f t="shared" si="1"/>
        <v/>
      </c>
      <c r="U27" s="23" t="str">
        <f t="shared" si="2"/>
        <v/>
      </c>
      <c r="V27" s="23" t="str">
        <f t="shared" si="3"/>
        <v/>
      </c>
      <c r="W27" s="23" t="str">
        <f t="shared" si="4"/>
        <v/>
      </c>
      <c r="X27" s="23" t="str">
        <f t="shared" si="5"/>
        <v/>
      </c>
      <c r="Y27" s="23" t="str">
        <f t="shared" si="6"/>
        <v/>
      </c>
    </row>
    <row r="28" spans="1:25" x14ac:dyDescent="0.3">
      <c r="A28" s="6">
        <v>42249</v>
      </c>
      <c r="B28" s="26"/>
      <c r="C28" s="26">
        <v>41.844999999999999</v>
      </c>
      <c r="D28" s="26"/>
      <c r="E28" s="26"/>
      <c r="F28" s="26"/>
      <c r="G28" s="26"/>
      <c r="H28" s="26"/>
      <c r="I28" s="26"/>
      <c r="J28" s="26"/>
      <c r="K28" s="26">
        <v>3</v>
      </c>
      <c r="L28" s="26"/>
      <c r="M28" s="26"/>
      <c r="N28" s="26"/>
      <c r="O28" s="26"/>
      <c r="P28" s="26"/>
      <c r="Q28" s="26"/>
      <c r="R28" s="23" t="str">
        <f t="shared" si="7"/>
        <v/>
      </c>
      <c r="S28" s="23">
        <f t="shared" si="0"/>
        <v>13.948333333333332</v>
      </c>
      <c r="T28" s="23" t="str">
        <f t="shared" si="1"/>
        <v/>
      </c>
      <c r="U28" s="23" t="str">
        <f t="shared" si="2"/>
        <v/>
      </c>
      <c r="V28" s="23" t="str">
        <f t="shared" si="3"/>
        <v/>
      </c>
      <c r="W28" s="23" t="str">
        <f t="shared" si="4"/>
        <v/>
      </c>
      <c r="X28" s="23" t="str">
        <f t="shared" si="5"/>
        <v/>
      </c>
      <c r="Y28" s="23" t="str">
        <f t="shared" si="6"/>
        <v/>
      </c>
    </row>
    <row r="29" spans="1:25" x14ac:dyDescent="0.3">
      <c r="A29" s="6">
        <v>42250</v>
      </c>
      <c r="B29" s="26">
        <v>4.4249999999999998</v>
      </c>
      <c r="C29" s="26">
        <v>43.384999999999998</v>
      </c>
      <c r="D29" s="26"/>
      <c r="E29" s="26"/>
      <c r="F29" s="26"/>
      <c r="G29" s="26"/>
      <c r="H29" s="26"/>
      <c r="I29" s="26"/>
      <c r="J29" s="26">
        <v>1</v>
      </c>
      <c r="K29" s="26">
        <v>1</v>
      </c>
      <c r="L29" s="26"/>
      <c r="M29" s="26"/>
      <c r="N29" s="26"/>
      <c r="O29" s="26"/>
      <c r="P29" s="26"/>
      <c r="Q29" s="26"/>
      <c r="R29" s="23">
        <f t="shared" si="7"/>
        <v>4.4249999999999998</v>
      </c>
      <c r="S29" s="23">
        <f t="shared" si="0"/>
        <v>43.384999999999998</v>
      </c>
      <c r="T29" s="23" t="str">
        <f t="shared" si="1"/>
        <v/>
      </c>
      <c r="U29" s="23" t="str">
        <f t="shared" si="2"/>
        <v/>
      </c>
      <c r="V29" s="23" t="str">
        <f t="shared" si="3"/>
        <v/>
      </c>
      <c r="W29" s="23" t="str">
        <f t="shared" si="4"/>
        <v/>
      </c>
      <c r="X29" s="23" t="str">
        <f t="shared" si="5"/>
        <v/>
      </c>
      <c r="Y29" s="23" t="str">
        <f t="shared" si="6"/>
        <v/>
      </c>
    </row>
    <row r="30" spans="1:25" x14ac:dyDescent="0.3">
      <c r="A30" s="6">
        <v>42251</v>
      </c>
      <c r="B30" s="26">
        <v>0.98</v>
      </c>
      <c r="C30" s="26">
        <v>46.74</v>
      </c>
      <c r="D30" s="26"/>
      <c r="E30" s="26"/>
      <c r="F30" s="26"/>
      <c r="G30" s="26"/>
      <c r="H30" s="26"/>
      <c r="I30" s="26"/>
      <c r="J30" s="26">
        <v>1</v>
      </c>
      <c r="K30" s="26">
        <v>2</v>
      </c>
      <c r="L30" s="26"/>
      <c r="M30" s="26"/>
      <c r="N30" s="26"/>
      <c r="O30" s="26"/>
      <c r="P30" s="26"/>
      <c r="Q30" s="26"/>
      <c r="R30" s="23">
        <f t="shared" si="7"/>
        <v>0.98</v>
      </c>
      <c r="S30" s="23">
        <f t="shared" si="0"/>
        <v>23.37</v>
      </c>
      <c r="T30" s="23" t="str">
        <f t="shared" si="1"/>
        <v/>
      </c>
      <c r="U30" s="23" t="str">
        <f t="shared" si="2"/>
        <v/>
      </c>
      <c r="V30" s="23" t="str">
        <f t="shared" si="3"/>
        <v/>
      </c>
      <c r="W30" s="23" t="str">
        <f t="shared" si="4"/>
        <v/>
      </c>
      <c r="X30" s="23" t="str">
        <f t="shared" si="5"/>
        <v/>
      </c>
      <c r="Y30" s="23" t="str">
        <f t="shared" si="6"/>
        <v/>
      </c>
    </row>
    <row r="31" spans="1:25" x14ac:dyDescent="0.3">
      <c r="A31" s="6">
        <v>42252</v>
      </c>
      <c r="B31" s="26">
        <v>8.5350000000000001</v>
      </c>
      <c r="C31" s="26">
        <v>37.954999999999998</v>
      </c>
      <c r="D31" s="26"/>
      <c r="E31" s="26">
        <v>0.37</v>
      </c>
      <c r="F31" s="26"/>
      <c r="G31" s="26"/>
      <c r="H31" s="26"/>
      <c r="I31" s="26"/>
      <c r="J31" s="26">
        <v>1</v>
      </c>
      <c r="K31" s="26">
        <v>1</v>
      </c>
      <c r="L31" s="26"/>
      <c r="M31" s="26">
        <v>5</v>
      </c>
      <c r="N31" s="26"/>
      <c r="O31" s="26"/>
      <c r="P31" s="26"/>
      <c r="Q31" s="26"/>
      <c r="R31" s="23">
        <f t="shared" si="7"/>
        <v>8.5350000000000001</v>
      </c>
      <c r="S31" s="23">
        <f t="shared" si="0"/>
        <v>37.954999999999998</v>
      </c>
      <c r="T31" s="23" t="str">
        <f t="shared" si="1"/>
        <v/>
      </c>
      <c r="U31" s="23">
        <f t="shared" si="2"/>
        <v>7.3999999999999996E-2</v>
      </c>
      <c r="V31" s="23" t="str">
        <f t="shared" si="3"/>
        <v/>
      </c>
      <c r="W31" s="23" t="str">
        <f t="shared" si="4"/>
        <v/>
      </c>
      <c r="X31" s="23" t="str">
        <f t="shared" si="5"/>
        <v/>
      </c>
      <c r="Y31" s="23" t="str">
        <f t="shared" si="6"/>
        <v/>
      </c>
    </row>
    <row r="32" spans="1:25" x14ac:dyDescent="0.3">
      <c r="A32" s="6">
        <v>42253</v>
      </c>
      <c r="B32" s="26">
        <v>9.7349999999999994</v>
      </c>
      <c r="C32" s="26"/>
      <c r="D32" s="26"/>
      <c r="E32" s="26">
        <v>0.04</v>
      </c>
      <c r="F32" s="26"/>
      <c r="G32" s="26"/>
      <c r="H32" s="26"/>
      <c r="I32" s="26"/>
      <c r="J32" s="26">
        <v>2</v>
      </c>
      <c r="K32" s="26"/>
      <c r="L32" s="26"/>
      <c r="M32" s="26">
        <v>1</v>
      </c>
      <c r="N32" s="26"/>
      <c r="O32" s="26"/>
      <c r="P32" s="26"/>
      <c r="Q32" s="26"/>
      <c r="R32" s="23">
        <f t="shared" si="7"/>
        <v>4.8674999999999997</v>
      </c>
      <c r="S32" s="23" t="str">
        <f t="shared" si="0"/>
        <v/>
      </c>
      <c r="T32" s="23" t="str">
        <f t="shared" si="1"/>
        <v/>
      </c>
      <c r="U32" s="23">
        <f t="shared" si="2"/>
        <v>0.04</v>
      </c>
      <c r="V32" s="23" t="str">
        <f t="shared" si="3"/>
        <v/>
      </c>
      <c r="W32" s="23" t="str">
        <f t="shared" si="4"/>
        <v/>
      </c>
      <c r="X32" s="23" t="str">
        <f t="shared" si="5"/>
        <v/>
      </c>
      <c r="Y32" s="23" t="str">
        <f t="shared" si="6"/>
        <v/>
      </c>
    </row>
    <row r="33" spans="1:25" x14ac:dyDescent="0.3">
      <c r="A33" s="6">
        <v>42254</v>
      </c>
      <c r="B33" s="26"/>
      <c r="C33" s="26"/>
      <c r="D33" s="26"/>
      <c r="E33" s="26">
        <v>0.05</v>
      </c>
      <c r="F33" s="26"/>
      <c r="G33" s="26"/>
      <c r="H33" s="26"/>
      <c r="I33" s="26"/>
      <c r="J33" s="26"/>
      <c r="K33" s="26"/>
      <c r="L33" s="26"/>
      <c r="M33" s="26">
        <v>1</v>
      </c>
      <c r="N33" s="26"/>
      <c r="O33" s="26"/>
      <c r="P33" s="26"/>
      <c r="Q33" s="26"/>
      <c r="R33" s="23" t="str">
        <f t="shared" si="7"/>
        <v/>
      </c>
      <c r="S33" s="23" t="str">
        <f t="shared" si="0"/>
        <v/>
      </c>
      <c r="T33" s="23" t="str">
        <f t="shared" si="1"/>
        <v/>
      </c>
      <c r="U33" s="23">
        <f t="shared" si="2"/>
        <v>0.05</v>
      </c>
      <c r="V33" s="23" t="str">
        <f t="shared" si="3"/>
        <v/>
      </c>
      <c r="W33" s="23" t="str">
        <f t="shared" si="4"/>
        <v/>
      </c>
      <c r="X33" s="23" t="str">
        <f t="shared" si="5"/>
        <v/>
      </c>
      <c r="Y33" s="23" t="str">
        <f t="shared" si="6"/>
        <v/>
      </c>
    </row>
    <row r="34" spans="1:25" x14ac:dyDescent="0.3">
      <c r="A34" s="6">
        <v>42255</v>
      </c>
      <c r="B34" s="26"/>
      <c r="C34" s="26"/>
      <c r="D34" s="26"/>
      <c r="E34" s="26">
        <v>1.4999999999999999E-2</v>
      </c>
      <c r="F34" s="26"/>
      <c r="G34" s="26"/>
      <c r="H34" s="26"/>
      <c r="I34" s="26"/>
      <c r="J34" s="26"/>
      <c r="K34" s="26"/>
      <c r="L34" s="26"/>
      <c r="M34" s="26">
        <v>2</v>
      </c>
      <c r="N34" s="26"/>
      <c r="O34" s="26"/>
      <c r="P34" s="26"/>
      <c r="Q34" s="26"/>
      <c r="R34" s="23" t="str">
        <f t="shared" si="7"/>
        <v/>
      </c>
      <c r="S34" s="23" t="str">
        <f t="shared" si="0"/>
        <v/>
      </c>
      <c r="T34" s="23" t="str">
        <f t="shared" si="1"/>
        <v/>
      </c>
      <c r="U34" s="23">
        <f t="shared" si="2"/>
        <v>7.4999999999999997E-3</v>
      </c>
      <c r="V34" s="23" t="str">
        <f t="shared" si="3"/>
        <v/>
      </c>
      <c r="W34" s="23" t="str">
        <f t="shared" si="4"/>
        <v/>
      </c>
      <c r="X34" s="23" t="str">
        <f t="shared" si="5"/>
        <v/>
      </c>
      <c r="Y34" s="23" t="str">
        <f t="shared" si="6"/>
        <v/>
      </c>
    </row>
    <row r="35" spans="1:25" x14ac:dyDescent="0.3">
      <c r="A35" s="6">
        <v>42256</v>
      </c>
      <c r="B35" s="26"/>
      <c r="C35" s="26"/>
      <c r="D35" s="26"/>
      <c r="E35" s="26">
        <v>0.04</v>
      </c>
      <c r="F35" s="26"/>
      <c r="G35" s="26"/>
      <c r="H35" s="26"/>
      <c r="I35" s="26"/>
      <c r="J35" s="26"/>
      <c r="K35" s="26"/>
      <c r="L35" s="26"/>
      <c r="M35" s="26">
        <v>2</v>
      </c>
      <c r="N35" s="26"/>
      <c r="O35" s="26"/>
      <c r="P35" s="26"/>
      <c r="Q35" s="26"/>
      <c r="R35" s="23" t="str">
        <f t="shared" si="7"/>
        <v/>
      </c>
      <c r="S35" s="23" t="str">
        <f t="shared" si="0"/>
        <v/>
      </c>
      <c r="T35" s="23" t="str">
        <f t="shared" si="1"/>
        <v/>
      </c>
      <c r="U35" s="23">
        <f t="shared" si="2"/>
        <v>0.02</v>
      </c>
      <c r="V35" s="23" t="str">
        <f t="shared" si="3"/>
        <v/>
      </c>
      <c r="W35" s="23" t="str">
        <f t="shared" si="4"/>
        <v/>
      </c>
      <c r="X35" s="23" t="str">
        <f t="shared" si="5"/>
        <v/>
      </c>
      <c r="Y35" s="23" t="str">
        <f t="shared" si="6"/>
        <v/>
      </c>
    </row>
    <row r="36" spans="1:25" x14ac:dyDescent="0.3">
      <c r="A36" s="6">
        <v>42257</v>
      </c>
      <c r="B36" s="26"/>
      <c r="C36" s="26"/>
      <c r="D36" s="26"/>
      <c r="E36" s="26">
        <v>3.5000000000000003E-2</v>
      </c>
      <c r="F36" s="26"/>
      <c r="G36" s="26"/>
      <c r="H36" s="26"/>
      <c r="I36" s="26"/>
      <c r="J36" s="26"/>
      <c r="K36" s="26"/>
      <c r="L36" s="26"/>
      <c r="M36" s="26">
        <v>2</v>
      </c>
      <c r="N36" s="26"/>
      <c r="O36" s="26"/>
      <c r="P36" s="26"/>
      <c r="Q36" s="26"/>
      <c r="R36" s="23" t="str">
        <f t="shared" si="7"/>
        <v/>
      </c>
      <c r="S36" s="23" t="str">
        <f t="shared" si="0"/>
        <v/>
      </c>
      <c r="T36" s="23" t="str">
        <f t="shared" si="1"/>
        <v/>
      </c>
      <c r="U36" s="23">
        <f t="shared" si="2"/>
        <v>1.7500000000000002E-2</v>
      </c>
      <c r="V36" s="23" t="str">
        <f t="shared" si="3"/>
        <v/>
      </c>
      <c r="W36" s="23" t="str">
        <f t="shared" si="4"/>
        <v/>
      </c>
      <c r="X36" s="23" t="str">
        <f t="shared" si="5"/>
        <v/>
      </c>
      <c r="Y36" s="23" t="str">
        <f t="shared" si="6"/>
        <v/>
      </c>
    </row>
    <row r="37" spans="1:25" x14ac:dyDescent="0.3">
      <c r="A37" s="6">
        <v>42258</v>
      </c>
      <c r="B37" s="26"/>
      <c r="C37" s="26"/>
      <c r="D37" s="26"/>
      <c r="E37" s="26">
        <v>5.0000000000000001E-3</v>
      </c>
      <c r="F37" s="26"/>
      <c r="G37" s="26"/>
      <c r="H37" s="26"/>
      <c r="I37" s="26"/>
      <c r="J37" s="26"/>
      <c r="K37" s="26"/>
      <c r="L37" s="26"/>
      <c r="M37" s="26">
        <v>2</v>
      </c>
      <c r="N37" s="26"/>
      <c r="O37" s="26"/>
      <c r="P37" s="26"/>
      <c r="Q37" s="26"/>
      <c r="R37" s="23" t="str">
        <f t="shared" si="7"/>
        <v/>
      </c>
      <c r="S37" s="23" t="str">
        <f t="shared" si="0"/>
        <v/>
      </c>
      <c r="T37" s="23" t="str">
        <f t="shared" si="1"/>
        <v/>
      </c>
      <c r="U37" s="23">
        <f t="shared" si="2"/>
        <v>2.5000000000000001E-3</v>
      </c>
      <c r="V37" s="23" t="str">
        <f t="shared" si="3"/>
        <v/>
      </c>
      <c r="W37" s="23" t="str">
        <f t="shared" si="4"/>
        <v/>
      </c>
      <c r="X37" s="23" t="str">
        <f t="shared" si="5"/>
        <v/>
      </c>
      <c r="Y37" s="23" t="str">
        <f t="shared" si="6"/>
        <v/>
      </c>
    </row>
    <row r="38" spans="1:25" x14ac:dyDescent="0.3">
      <c r="A38" s="6">
        <v>42259</v>
      </c>
      <c r="B38" s="26"/>
      <c r="C38" s="26"/>
      <c r="D38" s="26"/>
      <c r="E38" s="26">
        <v>0</v>
      </c>
      <c r="F38" s="26"/>
      <c r="G38" s="26"/>
      <c r="H38" s="26"/>
      <c r="I38" s="26"/>
      <c r="J38" s="26"/>
      <c r="K38" s="26"/>
      <c r="L38" s="26"/>
      <c r="M38" s="26">
        <v>2</v>
      </c>
      <c r="N38" s="26"/>
      <c r="O38" s="26"/>
      <c r="P38" s="26"/>
      <c r="Q38" s="26"/>
      <c r="R38" s="23" t="str">
        <f t="shared" si="7"/>
        <v/>
      </c>
      <c r="S38" s="23" t="str">
        <f t="shared" si="0"/>
        <v/>
      </c>
      <c r="T38" s="23" t="str">
        <f t="shared" si="1"/>
        <v/>
      </c>
      <c r="U38" s="23">
        <f t="shared" si="2"/>
        <v>0</v>
      </c>
      <c r="V38" s="23" t="str">
        <f t="shared" si="3"/>
        <v/>
      </c>
      <c r="W38" s="23" t="str">
        <f t="shared" si="4"/>
        <v/>
      </c>
      <c r="X38" s="23" t="str">
        <f t="shared" si="5"/>
        <v/>
      </c>
      <c r="Y38" s="23" t="str">
        <f t="shared" si="6"/>
        <v/>
      </c>
    </row>
    <row r="39" spans="1:25" x14ac:dyDescent="0.3">
      <c r="A39" s="6">
        <v>42260</v>
      </c>
      <c r="B39" s="26"/>
      <c r="C39" s="26"/>
      <c r="D39" s="26"/>
      <c r="E39" s="26">
        <v>0</v>
      </c>
      <c r="F39" s="26"/>
      <c r="G39" s="26"/>
      <c r="H39" s="26"/>
      <c r="I39" s="26"/>
      <c r="J39" s="26"/>
      <c r="K39" s="26"/>
      <c r="L39" s="26"/>
      <c r="M39" s="26">
        <v>3</v>
      </c>
      <c r="N39" s="26"/>
      <c r="O39" s="26"/>
      <c r="P39" s="26"/>
      <c r="Q39" s="26"/>
      <c r="R39" s="23" t="str">
        <f t="shared" si="7"/>
        <v/>
      </c>
      <c r="S39" s="23" t="str">
        <f t="shared" si="0"/>
        <v/>
      </c>
      <c r="T39" s="23" t="str">
        <f t="shared" si="1"/>
        <v/>
      </c>
      <c r="U39" s="23">
        <f t="shared" si="2"/>
        <v>0</v>
      </c>
      <c r="V39" s="23" t="str">
        <f t="shared" si="3"/>
        <v/>
      </c>
      <c r="W39" s="23" t="str">
        <f t="shared" si="4"/>
        <v/>
      </c>
      <c r="X39" s="23" t="str">
        <f t="shared" si="5"/>
        <v/>
      </c>
      <c r="Y39" s="23" t="str">
        <f t="shared" si="6"/>
        <v/>
      </c>
    </row>
    <row r="40" spans="1:25" x14ac:dyDescent="0.3">
      <c r="A40" s="6">
        <v>42261</v>
      </c>
      <c r="B40" s="26"/>
      <c r="C40" s="26"/>
      <c r="D40" s="26"/>
      <c r="E40" s="26">
        <v>0</v>
      </c>
      <c r="F40" s="26"/>
      <c r="G40" s="26"/>
      <c r="H40" s="26"/>
      <c r="I40" s="26"/>
      <c r="J40" s="26"/>
      <c r="K40" s="26"/>
      <c r="L40" s="26"/>
      <c r="M40" s="26">
        <v>3</v>
      </c>
      <c r="N40" s="26"/>
      <c r="O40" s="26"/>
      <c r="P40" s="26"/>
      <c r="Q40" s="26"/>
      <c r="R40" s="23" t="str">
        <f t="shared" si="7"/>
        <v/>
      </c>
      <c r="S40" s="23" t="str">
        <f t="shared" si="0"/>
        <v/>
      </c>
      <c r="T40" s="23" t="str">
        <f t="shared" si="1"/>
        <v/>
      </c>
      <c r="U40" s="23">
        <f t="shared" si="2"/>
        <v>0</v>
      </c>
      <c r="V40" s="23" t="str">
        <f t="shared" si="3"/>
        <v/>
      </c>
      <c r="W40" s="23" t="str">
        <f t="shared" si="4"/>
        <v/>
      </c>
      <c r="X40" s="23" t="str">
        <f t="shared" si="5"/>
        <v/>
      </c>
      <c r="Y40" s="23" t="str">
        <f t="shared" si="6"/>
        <v/>
      </c>
    </row>
    <row r="41" spans="1:25" x14ac:dyDescent="0.3">
      <c r="A41" s="6">
        <v>42262</v>
      </c>
      <c r="B41" s="26"/>
      <c r="C41" s="26"/>
      <c r="D41" s="26"/>
      <c r="E41" s="26">
        <v>0</v>
      </c>
      <c r="F41" s="26"/>
      <c r="G41" s="26"/>
      <c r="H41" s="26"/>
      <c r="I41" s="26"/>
      <c r="J41" s="26"/>
      <c r="K41" s="26"/>
      <c r="L41" s="26"/>
      <c r="M41" s="26">
        <v>4</v>
      </c>
      <c r="N41" s="26"/>
      <c r="O41" s="26"/>
      <c r="P41" s="26"/>
      <c r="Q41" s="26"/>
      <c r="R41" s="23" t="str">
        <f t="shared" si="7"/>
        <v/>
      </c>
      <c r="S41" s="23" t="str">
        <f t="shared" si="0"/>
        <v/>
      </c>
      <c r="T41" s="23" t="str">
        <f t="shared" si="1"/>
        <v/>
      </c>
      <c r="U41" s="23">
        <f t="shared" si="2"/>
        <v>0</v>
      </c>
      <c r="V41" s="23" t="str">
        <f t="shared" si="3"/>
        <v/>
      </c>
      <c r="W41" s="23" t="str">
        <f t="shared" si="4"/>
        <v/>
      </c>
      <c r="X41" s="23" t="str">
        <f t="shared" si="5"/>
        <v/>
      </c>
      <c r="Y41" s="23" t="str">
        <f t="shared" si="6"/>
        <v/>
      </c>
    </row>
    <row r="42" spans="1:25" x14ac:dyDescent="0.3">
      <c r="A42" s="6">
        <v>42263</v>
      </c>
      <c r="B42" s="26"/>
      <c r="C42" s="26"/>
      <c r="D42" s="26"/>
      <c r="E42" s="26">
        <v>0</v>
      </c>
      <c r="F42" s="26"/>
      <c r="G42" s="26"/>
      <c r="H42" s="26"/>
      <c r="I42" s="26"/>
      <c r="J42" s="26"/>
      <c r="K42" s="26"/>
      <c r="L42" s="26"/>
      <c r="M42" s="26">
        <v>5</v>
      </c>
      <c r="N42" s="26"/>
      <c r="O42" s="26"/>
      <c r="P42" s="26"/>
      <c r="Q42" s="26"/>
      <c r="R42" s="23" t="str">
        <f t="shared" si="7"/>
        <v/>
      </c>
      <c r="S42" s="23" t="str">
        <f t="shared" si="0"/>
        <v/>
      </c>
      <c r="T42" s="23" t="str">
        <f t="shared" si="1"/>
        <v/>
      </c>
      <c r="U42" s="23">
        <f t="shared" si="2"/>
        <v>0</v>
      </c>
      <c r="V42" s="23" t="str">
        <f t="shared" si="3"/>
        <v/>
      </c>
      <c r="W42" s="23" t="str">
        <f t="shared" si="4"/>
        <v/>
      </c>
      <c r="X42" s="23" t="str">
        <f t="shared" si="5"/>
        <v/>
      </c>
      <c r="Y42" s="23" t="str">
        <f t="shared" si="6"/>
        <v/>
      </c>
    </row>
    <row r="43" spans="1:25" x14ac:dyDescent="0.3">
      <c r="A43" s="6">
        <v>42264</v>
      </c>
      <c r="B43" s="26"/>
      <c r="C43" s="26"/>
      <c r="D43" s="26"/>
      <c r="E43" s="26">
        <v>0</v>
      </c>
      <c r="F43" s="26"/>
      <c r="G43" s="26"/>
      <c r="H43" s="26"/>
      <c r="I43" s="26"/>
      <c r="J43" s="26"/>
      <c r="K43" s="26"/>
      <c r="L43" s="26"/>
      <c r="M43" s="26">
        <v>5</v>
      </c>
      <c r="N43" s="26"/>
      <c r="O43" s="26"/>
      <c r="P43" s="26"/>
      <c r="Q43" s="26"/>
      <c r="R43" s="23" t="str">
        <f t="shared" si="7"/>
        <v/>
      </c>
      <c r="S43" s="23" t="str">
        <f t="shared" si="0"/>
        <v/>
      </c>
      <c r="T43" s="23" t="str">
        <f t="shared" si="1"/>
        <v/>
      </c>
      <c r="U43" s="23">
        <f t="shared" si="2"/>
        <v>0</v>
      </c>
      <c r="V43" s="23" t="str">
        <f t="shared" si="3"/>
        <v/>
      </c>
      <c r="W43" s="23" t="str">
        <f t="shared" si="4"/>
        <v/>
      </c>
      <c r="X43" s="23" t="str">
        <f t="shared" si="5"/>
        <v/>
      </c>
      <c r="Y43" s="23" t="str">
        <f t="shared" si="6"/>
        <v/>
      </c>
    </row>
    <row r="44" spans="1:25" x14ac:dyDescent="0.3">
      <c r="A44" s="6">
        <v>42265</v>
      </c>
      <c r="B44" s="26"/>
      <c r="C44" s="26"/>
      <c r="D44" s="26"/>
      <c r="E44" s="26">
        <v>0</v>
      </c>
      <c r="F44" s="26"/>
      <c r="G44" s="26"/>
      <c r="H44" s="26"/>
      <c r="I44" s="26"/>
      <c r="J44" s="26"/>
      <c r="K44" s="26"/>
      <c r="L44" s="26"/>
      <c r="M44" s="26">
        <v>5</v>
      </c>
      <c r="N44" s="26"/>
      <c r="O44" s="26"/>
      <c r="P44" s="26"/>
      <c r="Q44" s="26"/>
      <c r="R44" s="23" t="str">
        <f t="shared" si="7"/>
        <v/>
      </c>
      <c r="S44" s="23" t="str">
        <f t="shared" si="0"/>
        <v/>
      </c>
      <c r="T44" s="23" t="str">
        <f t="shared" si="1"/>
        <v/>
      </c>
      <c r="U44" s="23">
        <f t="shared" si="2"/>
        <v>0</v>
      </c>
      <c r="V44" s="23" t="str">
        <f t="shared" si="3"/>
        <v/>
      </c>
      <c r="W44" s="23" t="str">
        <f t="shared" si="4"/>
        <v/>
      </c>
      <c r="X44" s="23" t="str">
        <f t="shared" si="5"/>
        <v/>
      </c>
      <c r="Y44" s="23" t="str">
        <f t="shared" si="6"/>
        <v/>
      </c>
    </row>
    <row r="45" spans="1:25" x14ac:dyDescent="0.3">
      <c r="A45" s="6">
        <v>42266</v>
      </c>
      <c r="B45" s="26"/>
      <c r="C45" s="26"/>
      <c r="D45" s="26"/>
      <c r="E45" s="26">
        <v>0</v>
      </c>
      <c r="F45" s="26">
        <v>64.135000000000005</v>
      </c>
      <c r="G45" s="26">
        <v>0.83500000000000008</v>
      </c>
      <c r="H45" s="26"/>
      <c r="I45" s="26"/>
      <c r="J45" s="26"/>
      <c r="K45" s="26"/>
      <c r="L45" s="26"/>
      <c r="M45" s="26">
        <v>7</v>
      </c>
      <c r="N45" s="26">
        <v>1</v>
      </c>
      <c r="O45" s="26">
        <v>3</v>
      </c>
      <c r="P45" s="26"/>
      <c r="Q45" s="26"/>
      <c r="R45" s="23" t="str">
        <f t="shared" si="7"/>
        <v/>
      </c>
      <c r="S45" s="23" t="str">
        <f t="shared" si="0"/>
        <v/>
      </c>
      <c r="T45" s="23" t="str">
        <f t="shared" si="1"/>
        <v/>
      </c>
      <c r="U45" s="23">
        <f t="shared" si="2"/>
        <v>0</v>
      </c>
      <c r="V45" s="23">
        <f t="shared" si="3"/>
        <v>64.135000000000005</v>
      </c>
      <c r="W45" s="23">
        <f t="shared" si="4"/>
        <v>0.27833333333333338</v>
      </c>
      <c r="X45" s="23" t="str">
        <f t="shared" si="5"/>
        <v/>
      </c>
      <c r="Y45" s="23" t="str">
        <f t="shared" si="6"/>
        <v/>
      </c>
    </row>
    <row r="46" spans="1:25" x14ac:dyDescent="0.3">
      <c r="A46" s="6">
        <v>42267</v>
      </c>
      <c r="B46" s="26"/>
      <c r="C46" s="26"/>
      <c r="D46" s="26"/>
      <c r="E46" s="26">
        <v>0</v>
      </c>
      <c r="F46" s="26"/>
      <c r="G46" s="26">
        <v>0.95</v>
      </c>
      <c r="H46" s="26"/>
      <c r="I46" s="26">
        <v>0</v>
      </c>
      <c r="J46" s="26"/>
      <c r="K46" s="26"/>
      <c r="L46" s="26"/>
      <c r="M46" s="26">
        <v>7</v>
      </c>
      <c r="N46" s="26"/>
      <c r="O46" s="26">
        <v>5</v>
      </c>
      <c r="P46" s="26"/>
      <c r="Q46" s="26">
        <v>3</v>
      </c>
      <c r="R46" s="23" t="str">
        <f t="shared" si="7"/>
        <v/>
      </c>
      <c r="S46" s="23" t="str">
        <f t="shared" si="0"/>
        <v/>
      </c>
      <c r="T46" s="23" t="str">
        <f t="shared" si="1"/>
        <v/>
      </c>
      <c r="U46" s="23">
        <f t="shared" si="2"/>
        <v>0</v>
      </c>
      <c r="V46" s="23" t="str">
        <f t="shared" si="3"/>
        <v/>
      </c>
      <c r="W46" s="23">
        <f t="shared" si="4"/>
        <v>0.19</v>
      </c>
      <c r="X46" s="23" t="str">
        <f t="shared" si="5"/>
        <v/>
      </c>
      <c r="Y46" s="23">
        <f t="shared" si="6"/>
        <v>0</v>
      </c>
    </row>
    <row r="47" spans="1:25" x14ac:dyDescent="0.3">
      <c r="A47" s="6">
        <v>42269</v>
      </c>
      <c r="B47" s="26"/>
      <c r="C47" s="26"/>
      <c r="D47" s="26"/>
      <c r="E47" s="26"/>
      <c r="F47" s="26"/>
      <c r="G47" s="26">
        <v>2.25</v>
      </c>
      <c r="H47" s="26"/>
      <c r="I47" s="26"/>
      <c r="J47" s="26"/>
      <c r="K47" s="26"/>
      <c r="L47" s="26"/>
      <c r="M47" s="26"/>
      <c r="N47" s="26"/>
      <c r="O47" s="26">
        <v>1</v>
      </c>
      <c r="P47" s="26"/>
      <c r="Q47" s="26"/>
      <c r="R47" s="23" t="str">
        <f t="shared" si="7"/>
        <v/>
      </c>
      <c r="S47" s="23" t="str">
        <f t="shared" si="0"/>
        <v/>
      </c>
      <c r="T47" s="23" t="str">
        <f t="shared" si="1"/>
        <v/>
      </c>
      <c r="U47" s="23" t="str">
        <f t="shared" si="2"/>
        <v/>
      </c>
      <c r="V47" s="23" t="str">
        <f t="shared" si="3"/>
        <v/>
      </c>
      <c r="W47" s="23">
        <f t="shared" si="4"/>
        <v>2.25</v>
      </c>
      <c r="X47" s="23" t="str">
        <f t="shared" si="5"/>
        <v/>
      </c>
      <c r="Y47" s="23" t="str">
        <f t="shared" si="6"/>
        <v/>
      </c>
    </row>
    <row r="48" spans="1:25" x14ac:dyDescent="0.3">
      <c r="A48" s="6">
        <v>42270</v>
      </c>
      <c r="B48" s="26"/>
      <c r="C48" s="26"/>
      <c r="D48" s="26">
        <v>0</v>
      </c>
      <c r="E48" s="26"/>
      <c r="F48" s="26"/>
      <c r="G48" s="26">
        <v>0.58500000000000008</v>
      </c>
      <c r="H48" s="26"/>
      <c r="I48" s="26"/>
      <c r="J48" s="26"/>
      <c r="K48" s="26"/>
      <c r="L48" s="26">
        <v>8</v>
      </c>
      <c r="M48" s="26"/>
      <c r="N48" s="26"/>
      <c r="O48" s="26">
        <v>1</v>
      </c>
      <c r="P48" s="26"/>
      <c r="Q48" s="26"/>
      <c r="R48" s="23" t="str">
        <f t="shared" si="7"/>
        <v/>
      </c>
      <c r="S48" s="23" t="str">
        <f t="shared" si="0"/>
        <v/>
      </c>
      <c r="T48" s="23">
        <f t="shared" si="1"/>
        <v>0</v>
      </c>
      <c r="U48" s="23" t="str">
        <f t="shared" si="2"/>
        <v/>
      </c>
      <c r="V48" s="23" t="str">
        <f t="shared" si="3"/>
        <v/>
      </c>
      <c r="W48" s="23">
        <f t="shared" si="4"/>
        <v>0.58500000000000008</v>
      </c>
      <c r="X48" s="23" t="str">
        <f t="shared" si="5"/>
        <v/>
      </c>
      <c r="Y48" s="23" t="str">
        <f t="shared" si="6"/>
        <v/>
      </c>
    </row>
    <row r="49" spans="1:25" x14ac:dyDescent="0.3">
      <c r="A49" s="6">
        <v>42271</v>
      </c>
      <c r="B49" s="26"/>
      <c r="C49" s="26"/>
      <c r="D49" s="26"/>
      <c r="E49" s="26"/>
      <c r="F49" s="26"/>
      <c r="G49" s="26">
        <v>3.3150000000000004</v>
      </c>
      <c r="H49" s="26"/>
      <c r="I49" s="26"/>
      <c r="J49" s="26"/>
      <c r="K49" s="26"/>
      <c r="L49" s="26"/>
      <c r="M49" s="26"/>
      <c r="N49" s="26"/>
      <c r="O49" s="26">
        <v>10</v>
      </c>
      <c r="P49" s="26"/>
      <c r="Q49" s="26"/>
      <c r="R49" s="23" t="str">
        <f t="shared" si="7"/>
        <v/>
      </c>
      <c r="S49" s="23" t="str">
        <f t="shared" si="0"/>
        <v/>
      </c>
      <c r="T49" s="23" t="str">
        <f t="shared" si="1"/>
        <v/>
      </c>
      <c r="U49" s="23" t="str">
        <f t="shared" si="2"/>
        <v/>
      </c>
      <c r="V49" s="23" t="str">
        <f t="shared" si="3"/>
        <v/>
      </c>
      <c r="W49" s="23">
        <f t="shared" si="4"/>
        <v>0.33150000000000002</v>
      </c>
      <c r="X49" s="23" t="str">
        <f t="shared" si="5"/>
        <v/>
      </c>
      <c r="Y49" s="23" t="str">
        <f t="shared" si="6"/>
        <v/>
      </c>
    </row>
    <row r="50" spans="1:25" x14ac:dyDescent="0.3">
      <c r="A50" s="6">
        <v>42272</v>
      </c>
      <c r="B50" s="26"/>
      <c r="C50" s="26"/>
      <c r="D50" s="26"/>
      <c r="E50" s="26"/>
      <c r="F50" s="26"/>
      <c r="G50" s="26">
        <v>2.27</v>
      </c>
      <c r="H50" s="26"/>
      <c r="I50" s="26"/>
      <c r="J50" s="26"/>
      <c r="K50" s="26"/>
      <c r="L50" s="26"/>
      <c r="M50" s="26"/>
      <c r="N50" s="26"/>
      <c r="O50" s="26">
        <v>3</v>
      </c>
      <c r="P50" s="26"/>
      <c r="Q50" s="26"/>
      <c r="R50" s="23" t="str">
        <f t="shared" si="7"/>
        <v/>
      </c>
      <c r="S50" s="23" t="str">
        <f t="shared" si="0"/>
        <v/>
      </c>
      <c r="T50" s="23" t="str">
        <f t="shared" si="1"/>
        <v/>
      </c>
      <c r="U50" s="23" t="str">
        <f t="shared" si="2"/>
        <v/>
      </c>
      <c r="V50" s="23" t="str">
        <f t="shared" si="3"/>
        <v/>
      </c>
      <c r="W50" s="23">
        <f t="shared" si="4"/>
        <v>0.75666666666666671</v>
      </c>
      <c r="X50" s="23" t="str">
        <f t="shared" si="5"/>
        <v/>
      </c>
      <c r="Y50" s="23" t="str">
        <f t="shared" si="6"/>
        <v/>
      </c>
    </row>
    <row r="51" spans="1:25" x14ac:dyDescent="0.3">
      <c r="A51" s="6">
        <v>42273</v>
      </c>
      <c r="B51" s="26"/>
      <c r="C51" s="26"/>
      <c r="D51" s="26"/>
      <c r="E51" s="26"/>
      <c r="F51" s="26"/>
      <c r="G51" s="26">
        <v>8.9450000000000003</v>
      </c>
      <c r="H51" s="26"/>
      <c r="I51" s="26"/>
      <c r="J51" s="26"/>
      <c r="K51" s="26"/>
      <c r="L51" s="26"/>
      <c r="M51" s="26"/>
      <c r="N51" s="26"/>
      <c r="O51" s="26">
        <v>1</v>
      </c>
      <c r="P51" s="26"/>
      <c r="Q51" s="26"/>
      <c r="R51" s="23" t="str">
        <f t="shared" si="7"/>
        <v/>
      </c>
      <c r="S51" s="23" t="str">
        <f t="shared" si="0"/>
        <v/>
      </c>
      <c r="T51" s="23" t="str">
        <f t="shared" si="1"/>
        <v/>
      </c>
      <c r="U51" s="23" t="str">
        <f t="shared" si="2"/>
        <v/>
      </c>
      <c r="V51" s="23" t="str">
        <f t="shared" si="3"/>
        <v/>
      </c>
      <c r="W51" s="23">
        <f t="shared" si="4"/>
        <v>8.9450000000000003</v>
      </c>
      <c r="X51" s="23" t="str">
        <f t="shared" si="5"/>
        <v/>
      </c>
      <c r="Y51" s="23" t="str">
        <f t="shared" si="6"/>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0E024-9E09-4365-9535-A2013E48D720}">
  <dimension ref="A1:F20"/>
  <sheetViews>
    <sheetView workbookViewId="0">
      <selection activeCell="E10" sqref="E10"/>
    </sheetView>
  </sheetViews>
  <sheetFormatPr defaultRowHeight="17.25" x14ac:dyDescent="0.3"/>
  <cols>
    <col min="1" max="1" width="11.33203125" bestFit="1" customWidth="1"/>
    <col min="2" max="2" width="13.77734375" bestFit="1" customWidth="1"/>
    <col min="3" max="3" width="18.88671875" bestFit="1" customWidth="1"/>
    <col min="4" max="5" width="30.21875" customWidth="1"/>
  </cols>
  <sheetData>
    <row r="1" spans="1:6" x14ac:dyDescent="0.3">
      <c r="A1" s="10" t="s">
        <v>106</v>
      </c>
    </row>
    <row r="2" spans="1:6" x14ac:dyDescent="0.3">
      <c r="A2" s="13" t="s">
        <v>60</v>
      </c>
      <c r="B2" t="s">
        <v>142</v>
      </c>
      <c r="C2" t="s">
        <v>141</v>
      </c>
      <c r="D2" s="27" t="s">
        <v>95</v>
      </c>
      <c r="F2" t="s">
        <v>115</v>
      </c>
    </row>
    <row r="3" spans="1:6" x14ac:dyDescent="0.3">
      <c r="A3" s="15" t="s">
        <v>108</v>
      </c>
      <c r="B3" s="12">
        <v>350.15499999999997</v>
      </c>
      <c r="C3" s="26">
        <v>24</v>
      </c>
      <c r="D3" s="23">
        <f>IFERROR($B3/$C3,"")</f>
        <v>14.589791666666665</v>
      </c>
      <c r="F3" t="s">
        <v>116</v>
      </c>
    </row>
    <row r="4" spans="1:6" x14ac:dyDescent="0.3">
      <c r="A4" s="15" t="s">
        <v>109</v>
      </c>
      <c r="B4" s="12">
        <v>356.84000000000003</v>
      </c>
      <c r="C4" s="26">
        <v>7</v>
      </c>
      <c r="D4" s="23">
        <f t="shared" ref="D4:D10" si="0">IFERROR($B4/$C4,"")</f>
        <v>50.977142857142859</v>
      </c>
      <c r="F4" t="s">
        <v>165</v>
      </c>
    </row>
    <row r="5" spans="1:6" x14ac:dyDescent="0.3">
      <c r="A5" s="15" t="s">
        <v>110</v>
      </c>
      <c r="B5" s="12">
        <v>45.79</v>
      </c>
      <c r="C5" s="26">
        <v>11</v>
      </c>
      <c r="D5" s="23">
        <f t="shared" si="0"/>
        <v>4.1627272727272731</v>
      </c>
      <c r="F5" t="s">
        <v>166</v>
      </c>
    </row>
    <row r="6" spans="1:6" x14ac:dyDescent="0.3">
      <c r="A6" s="15" t="s">
        <v>111</v>
      </c>
      <c r="B6" s="12">
        <v>42.47</v>
      </c>
      <c r="C6" s="26">
        <v>25</v>
      </c>
      <c r="D6" s="23">
        <f t="shared" si="0"/>
        <v>1.6987999999999999</v>
      </c>
      <c r="F6" t="s">
        <v>117</v>
      </c>
    </row>
    <row r="7" spans="1:6" x14ac:dyDescent="0.3">
      <c r="A7" s="15" t="s">
        <v>112</v>
      </c>
      <c r="B7" s="12">
        <v>51.159999999999989</v>
      </c>
      <c r="C7" s="26">
        <v>22</v>
      </c>
      <c r="D7" s="23">
        <f t="shared" si="0"/>
        <v>2.3254545454545448</v>
      </c>
      <c r="F7" t="s">
        <v>167</v>
      </c>
    </row>
    <row r="8" spans="1:6" x14ac:dyDescent="0.3">
      <c r="A8" s="15" t="s">
        <v>113</v>
      </c>
      <c r="B8" s="12">
        <v>49.995000000000005</v>
      </c>
      <c r="C8" s="26">
        <v>16</v>
      </c>
      <c r="D8" s="23">
        <f t="shared" si="0"/>
        <v>3.1246875000000003</v>
      </c>
      <c r="F8" t="s">
        <v>118</v>
      </c>
    </row>
    <row r="9" spans="1:6" x14ac:dyDescent="0.3">
      <c r="A9" s="15" t="s">
        <v>114</v>
      </c>
      <c r="B9" s="12">
        <v>435.82499999999999</v>
      </c>
      <c r="C9" s="26">
        <v>25</v>
      </c>
      <c r="D9" s="23">
        <f t="shared" si="0"/>
        <v>17.433</v>
      </c>
      <c r="F9" t="s">
        <v>168</v>
      </c>
    </row>
    <row r="10" spans="1:6" x14ac:dyDescent="0.3">
      <c r="A10" s="15" t="s">
        <v>51</v>
      </c>
      <c r="B10" s="12">
        <v>1332.2349999999999</v>
      </c>
      <c r="C10" s="26">
        <v>130</v>
      </c>
      <c r="D10" s="23">
        <f t="shared" si="0"/>
        <v>10.247961538461539</v>
      </c>
    </row>
    <row r="12" spans="1:6" x14ac:dyDescent="0.3">
      <c r="A12" s="13" t="s">
        <v>60</v>
      </c>
      <c r="B12" t="s">
        <v>50</v>
      </c>
      <c r="C12" t="s">
        <v>43</v>
      </c>
      <c r="D12" s="27" t="s">
        <v>75</v>
      </c>
    </row>
    <row r="13" spans="1:6" x14ac:dyDescent="0.3">
      <c r="A13" s="15" t="s">
        <v>108</v>
      </c>
      <c r="B13" s="26">
        <v>13208</v>
      </c>
      <c r="C13" s="26">
        <v>1184364</v>
      </c>
      <c r="D13" s="23">
        <f>_xlfn.IFNA($B13/$C13*100,"")</f>
        <v>1.1151976926012612</v>
      </c>
    </row>
    <row r="14" spans="1:6" x14ac:dyDescent="0.3">
      <c r="A14" s="15" t="s">
        <v>109</v>
      </c>
      <c r="B14" s="26">
        <v>11413</v>
      </c>
      <c r="C14" s="26">
        <v>1112380</v>
      </c>
      <c r="D14" s="23">
        <f t="shared" ref="D14:D20" si="1">_xlfn.IFNA($B14/$C14*100,"")</f>
        <v>1.02599830993006</v>
      </c>
    </row>
    <row r="15" spans="1:6" x14ac:dyDescent="0.3">
      <c r="A15" s="15" t="s">
        <v>110</v>
      </c>
      <c r="B15" s="26">
        <v>12792</v>
      </c>
      <c r="C15" s="26">
        <v>1138589</v>
      </c>
      <c r="D15" s="23">
        <f t="shared" si="1"/>
        <v>1.123495835635159</v>
      </c>
    </row>
    <row r="16" spans="1:6" x14ac:dyDescent="0.3">
      <c r="A16" s="15" t="s">
        <v>111</v>
      </c>
      <c r="B16" s="26">
        <v>10905</v>
      </c>
      <c r="C16" s="26">
        <v>1038361</v>
      </c>
      <c r="D16" s="23">
        <f t="shared" si="1"/>
        <v>1.0502127872676266</v>
      </c>
    </row>
    <row r="17" spans="1:4" x14ac:dyDescent="0.3">
      <c r="A17" s="15" t="s">
        <v>112</v>
      </c>
      <c r="B17" s="26">
        <v>11770</v>
      </c>
      <c r="C17" s="26">
        <v>1077840</v>
      </c>
      <c r="D17" s="23">
        <f t="shared" si="1"/>
        <v>1.0919988124396942</v>
      </c>
    </row>
    <row r="18" spans="1:4" x14ac:dyDescent="0.3">
      <c r="A18" s="15" t="s">
        <v>113</v>
      </c>
      <c r="B18" s="26">
        <v>12342</v>
      </c>
      <c r="C18" s="26">
        <v>1056219</v>
      </c>
      <c r="D18" s="23">
        <f t="shared" si="1"/>
        <v>1.1685076674439676</v>
      </c>
    </row>
    <row r="19" spans="1:4" x14ac:dyDescent="0.3">
      <c r="A19" s="15" t="s">
        <v>114</v>
      </c>
      <c r="B19" s="26">
        <v>13771</v>
      </c>
      <c r="C19" s="26">
        <v>1159922</v>
      </c>
      <c r="D19" s="23">
        <f t="shared" si="1"/>
        <v>1.1872350037330095</v>
      </c>
    </row>
    <row r="20" spans="1:4" x14ac:dyDescent="0.3">
      <c r="A20" s="15" t="s">
        <v>51</v>
      </c>
      <c r="B20" s="26">
        <v>86201</v>
      </c>
      <c r="C20" s="26">
        <v>7767675</v>
      </c>
      <c r="D20" s="23">
        <f t="shared" si="1"/>
        <v>1.1097400444792038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CC606-35FB-4319-8889-230ABE191CDF}">
  <dimension ref="A1:AC59"/>
  <sheetViews>
    <sheetView topLeftCell="B1" zoomScale="80" zoomScaleNormal="80" workbookViewId="0">
      <selection activeCell="V29" sqref="V29"/>
    </sheetView>
  </sheetViews>
  <sheetFormatPr defaultRowHeight="17.25" x14ac:dyDescent="0.3"/>
  <cols>
    <col min="1" max="1" width="11.88671875" bestFit="1" customWidth="1"/>
    <col min="2" max="2" width="14.33203125" bestFit="1" customWidth="1"/>
    <col min="3" max="3" width="7" bestFit="1" customWidth="1"/>
    <col min="4" max="4" width="8" bestFit="1" customWidth="1"/>
    <col min="5" max="5" width="7" bestFit="1" customWidth="1"/>
    <col min="6" max="6" width="16.44140625" bestFit="1" customWidth="1"/>
    <col min="7" max="9" width="7" bestFit="1" customWidth="1"/>
    <col min="10" max="10" width="16.33203125" bestFit="1" customWidth="1"/>
    <col min="11" max="13" width="7" bestFit="1" customWidth="1"/>
    <col min="14" max="14" width="11.21875" bestFit="1" customWidth="1"/>
    <col min="15" max="17" width="7" bestFit="1" customWidth="1"/>
    <col min="18" max="18" width="14.77734375" bestFit="1" customWidth="1"/>
    <col min="19" max="19" width="16" customWidth="1"/>
    <col min="20" max="20" width="15.5546875" customWidth="1"/>
    <col min="21" max="21" width="15.6640625" bestFit="1" customWidth="1"/>
    <col min="22" max="22" width="12.88671875" customWidth="1"/>
    <col min="23" max="23" width="10.88671875" customWidth="1"/>
    <col min="24" max="24" width="13.109375" customWidth="1"/>
    <col min="25" max="25" width="12.44140625" customWidth="1"/>
    <col min="26" max="26" width="13.6640625" customWidth="1"/>
    <col min="27" max="27" width="13.33203125" customWidth="1"/>
    <col min="28" max="28" width="14.6640625" customWidth="1"/>
  </cols>
  <sheetData>
    <row r="1" spans="1:29" x14ac:dyDescent="0.3">
      <c r="A1" s="10" t="s">
        <v>119</v>
      </c>
    </row>
    <row r="2" spans="1:29" x14ac:dyDescent="0.3">
      <c r="B2" s="13" t="s">
        <v>61</v>
      </c>
    </row>
    <row r="3" spans="1:29" x14ac:dyDescent="0.3">
      <c r="B3" t="s">
        <v>142</v>
      </c>
      <c r="F3" t="s">
        <v>141</v>
      </c>
      <c r="J3" t="s">
        <v>169</v>
      </c>
      <c r="N3" t="s">
        <v>170</v>
      </c>
      <c r="R3" s="27" t="s">
        <v>86</v>
      </c>
      <c r="S3" s="43"/>
      <c r="V3" s="38" t="s">
        <v>75</v>
      </c>
      <c r="W3" s="37"/>
      <c r="Z3" s="9" t="s">
        <v>55</v>
      </c>
    </row>
    <row r="4" spans="1:29" x14ac:dyDescent="0.3">
      <c r="A4" s="13" t="s">
        <v>60</v>
      </c>
      <c r="B4">
        <v>189038</v>
      </c>
      <c r="C4">
        <v>189039</v>
      </c>
      <c r="D4">
        <v>189040</v>
      </c>
      <c r="E4">
        <v>189041</v>
      </c>
      <c r="F4">
        <v>189038</v>
      </c>
      <c r="G4">
        <v>189039</v>
      </c>
      <c r="H4">
        <v>189040</v>
      </c>
      <c r="I4">
        <v>189041</v>
      </c>
      <c r="J4">
        <v>189038</v>
      </c>
      <c r="K4">
        <v>189039</v>
      </c>
      <c r="L4">
        <v>189040</v>
      </c>
      <c r="M4">
        <v>189041</v>
      </c>
      <c r="N4">
        <v>189038</v>
      </c>
      <c r="O4">
        <v>189039</v>
      </c>
      <c r="P4">
        <v>189040</v>
      </c>
      <c r="Q4">
        <v>189041</v>
      </c>
      <c r="R4" s="27" t="s">
        <v>176</v>
      </c>
      <c r="S4" s="27" t="s">
        <v>177</v>
      </c>
      <c r="T4" s="27" t="s">
        <v>178</v>
      </c>
      <c r="U4" s="27" t="s">
        <v>179</v>
      </c>
      <c r="V4" s="38" t="s">
        <v>148</v>
      </c>
      <c r="W4" s="38" t="s">
        <v>149</v>
      </c>
      <c r="X4" s="38" t="s">
        <v>171</v>
      </c>
      <c r="Y4" s="38" t="s">
        <v>151</v>
      </c>
      <c r="Z4" s="9" t="s">
        <v>172</v>
      </c>
      <c r="AA4" s="9" t="s">
        <v>173</v>
      </c>
      <c r="AB4" s="9" t="s">
        <v>174</v>
      </c>
      <c r="AC4" s="9" t="s">
        <v>175</v>
      </c>
    </row>
    <row r="5" spans="1:29" x14ac:dyDescent="0.3">
      <c r="A5" s="14">
        <v>42200</v>
      </c>
      <c r="B5" s="26"/>
      <c r="C5" s="26"/>
      <c r="D5" s="26">
        <v>0</v>
      </c>
      <c r="E5" s="26"/>
      <c r="F5" s="26"/>
      <c r="G5" s="26"/>
      <c r="H5" s="26">
        <v>1</v>
      </c>
      <c r="I5" s="26"/>
      <c r="J5" s="26"/>
      <c r="K5" s="26"/>
      <c r="L5" s="26">
        <v>0</v>
      </c>
      <c r="M5" s="26"/>
      <c r="N5" s="26"/>
      <c r="O5" s="26"/>
      <c r="P5" s="26">
        <v>0</v>
      </c>
      <c r="Q5" s="26"/>
      <c r="R5" s="23" t="str">
        <f>IFERROR(B5/F5,"")</f>
        <v/>
      </c>
      <c r="S5" s="23" t="str">
        <f t="shared" ref="S5:S50" si="0">IFERROR(C5/G5,"")</f>
        <v/>
      </c>
      <c r="T5" s="23">
        <f t="shared" ref="T5:T50" si="1">IFERROR(D5/H5,"")</f>
        <v>0</v>
      </c>
      <c r="U5" s="23" t="str">
        <f t="shared" ref="U5:U50" si="2">IFERROR(E5/I5,"")</f>
        <v/>
      </c>
      <c r="V5" s="49" t="str">
        <f>IFERROR(N5/J5*100,"")</f>
        <v/>
      </c>
      <c r="W5" s="49" t="str">
        <f t="shared" ref="W5:W50" si="3">IFERROR(O5/K5*100,"")</f>
        <v/>
      </c>
      <c r="X5" s="49" t="str">
        <f t="shared" ref="X5:X50" si="4">IFERROR(P5/L5*100,"")</f>
        <v/>
      </c>
      <c r="Y5" s="49" t="str">
        <f t="shared" ref="Y5:Y50" si="5">IFERROR(Q5/M5*100,"")</f>
        <v/>
      </c>
      <c r="Z5" s="23" t="str">
        <f>IFERROR(B5/N5,"")</f>
        <v/>
      </c>
      <c r="AA5" s="23" t="str">
        <f t="shared" ref="AA5:AA50" si="6">IFERROR(C5/O5,"")</f>
        <v/>
      </c>
      <c r="AB5" s="23" t="str">
        <f t="shared" ref="AB5:AB50" si="7">IFERROR(D5/P5,"")</f>
        <v/>
      </c>
      <c r="AC5" s="23" t="str">
        <f t="shared" ref="AC5:AC50" si="8">IFERROR(E5/Q5,"")</f>
        <v/>
      </c>
    </row>
    <row r="6" spans="1:29" x14ac:dyDescent="0.3">
      <c r="A6" s="14">
        <v>42201</v>
      </c>
      <c r="B6" s="26"/>
      <c r="C6" s="26"/>
      <c r="D6" s="26">
        <v>0</v>
      </c>
      <c r="E6" s="26"/>
      <c r="F6" s="26"/>
      <c r="G6" s="26"/>
      <c r="H6" s="26">
        <v>1</v>
      </c>
      <c r="I6" s="26"/>
      <c r="J6" s="26"/>
      <c r="K6" s="26"/>
      <c r="L6" s="26">
        <v>0</v>
      </c>
      <c r="M6" s="26"/>
      <c r="N6" s="26"/>
      <c r="O6" s="26"/>
      <c r="P6" s="26">
        <v>0</v>
      </c>
      <c r="Q6" s="26"/>
      <c r="R6" s="23" t="str">
        <f t="shared" ref="R6:R50" si="9">IFERROR(B6/F6,"")</f>
        <v/>
      </c>
      <c r="S6" s="23" t="str">
        <f t="shared" si="0"/>
        <v/>
      </c>
      <c r="T6" s="23">
        <f t="shared" si="1"/>
        <v>0</v>
      </c>
      <c r="U6" s="23" t="str">
        <f t="shared" si="2"/>
        <v/>
      </c>
      <c r="V6" s="49" t="str">
        <f t="shared" ref="V6:V50" si="10">IFERROR(N6/J6*100,"")</f>
        <v/>
      </c>
      <c r="W6" s="49" t="str">
        <f t="shared" si="3"/>
        <v/>
      </c>
      <c r="X6" s="49" t="str">
        <f t="shared" si="4"/>
        <v/>
      </c>
      <c r="Y6" s="49" t="str">
        <f t="shared" si="5"/>
        <v/>
      </c>
      <c r="Z6" s="23" t="str">
        <f t="shared" ref="Z6:Z50" si="11">IFERROR(B6/N6,"")</f>
        <v/>
      </c>
      <c r="AA6" s="23" t="str">
        <f t="shared" si="6"/>
        <v/>
      </c>
      <c r="AB6" s="23" t="str">
        <f t="shared" si="7"/>
        <v/>
      </c>
      <c r="AC6" s="23" t="str">
        <f t="shared" si="8"/>
        <v/>
      </c>
    </row>
    <row r="7" spans="1:29" x14ac:dyDescent="0.3">
      <c r="A7" s="14">
        <v>42202</v>
      </c>
      <c r="B7" s="26"/>
      <c r="C7" s="26"/>
      <c r="D7" s="26">
        <v>0</v>
      </c>
      <c r="E7" s="26"/>
      <c r="F7" s="26"/>
      <c r="G7" s="26"/>
      <c r="H7" s="26">
        <v>1</v>
      </c>
      <c r="I7" s="26"/>
      <c r="J7" s="26"/>
      <c r="K7" s="26"/>
      <c r="L7" s="26">
        <v>0</v>
      </c>
      <c r="M7" s="26"/>
      <c r="N7" s="26"/>
      <c r="O7" s="26"/>
      <c r="P7" s="26">
        <v>0</v>
      </c>
      <c r="Q7" s="26"/>
      <c r="R7" s="23" t="str">
        <f t="shared" si="9"/>
        <v/>
      </c>
      <c r="S7" s="23" t="str">
        <f t="shared" si="0"/>
        <v/>
      </c>
      <c r="T7" s="23">
        <f t="shared" si="1"/>
        <v>0</v>
      </c>
      <c r="U7" s="23" t="str">
        <f t="shared" si="2"/>
        <v/>
      </c>
      <c r="V7" s="49" t="str">
        <f t="shared" si="10"/>
        <v/>
      </c>
      <c r="W7" s="49" t="str">
        <f t="shared" si="3"/>
        <v/>
      </c>
      <c r="X7" s="49" t="str">
        <f t="shared" si="4"/>
        <v/>
      </c>
      <c r="Y7" s="49" t="str">
        <f t="shared" si="5"/>
        <v/>
      </c>
      <c r="Z7" s="23" t="str">
        <f t="shared" si="11"/>
        <v/>
      </c>
      <c r="AA7" s="23" t="str">
        <f t="shared" si="6"/>
        <v/>
      </c>
      <c r="AB7" s="23" t="str">
        <f t="shared" si="7"/>
        <v/>
      </c>
      <c r="AC7" s="23" t="str">
        <f t="shared" si="8"/>
        <v/>
      </c>
    </row>
    <row r="8" spans="1:29" x14ac:dyDescent="0.3">
      <c r="A8" s="14">
        <v>42203</v>
      </c>
      <c r="B8" s="26"/>
      <c r="C8" s="26"/>
      <c r="D8" s="26">
        <v>0</v>
      </c>
      <c r="E8" s="26"/>
      <c r="F8" s="26"/>
      <c r="G8" s="26"/>
      <c r="H8" s="26">
        <v>1</v>
      </c>
      <c r="I8" s="26"/>
      <c r="J8" s="26"/>
      <c r="K8" s="26"/>
      <c r="L8" s="26">
        <v>0</v>
      </c>
      <c r="M8" s="26"/>
      <c r="N8" s="26"/>
      <c r="O8" s="26"/>
      <c r="P8" s="26">
        <v>0</v>
      </c>
      <c r="Q8" s="26"/>
      <c r="R8" s="23" t="str">
        <f t="shared" si="9"/>
        <v/>
      </c>
      <c r="S8" s="23" t="str">
        <f t="shared" si="0"/>
        <v/>
      </c>
      <c r="T8" s="23">
        <f t="shared" si="1"/>
        <v>0</v>
      </c>
      <c r="U8" s="23" t="str">
        <f t="shared" si="2"/>
        <v/>
      </c>
      <c r="V8" s="49" t="str">
        <f t="shared" si="10"/>
        <v/>
      </c>
      <c r="W8" s="49" t="str">
        <f t="shared" si="3"/>
        <v/>
      </c>
      <c r="X8" s="49" t="str">
        <f t="shared" si="4"/>
        <v/>
      </c>
      <c r="Y8" s="49" t="str">
        <f t="shared" si="5"/>
        <v/>
      </c>
      <c r="Z8" s="23" t="str">
        <f t="shared" si="11"/>
        <v/>
      </c>
      <c r="AA8" s="23" t="str">
        <f t="shared" si="6"/>
        <v/>
      </c>
      <c r="AB8" s="23" t="str">
        <f t="shared" si="7"/>
        <v/>
      </c>
      <c r="AC8" s="23" t="str">
        <f t="shared" si="8"/>
        <v/>
      </c>
    </row>
    <row r="9" spans="1:29" x14ac:dyDescent="0.3">
      <c r="A9" s="14">
        <v>42204</v>
      </c>
      <c r="B9" s="26"/>
      <c r="C9" s="26"/>
      <c r="D9" s="26">
        <v>0</v>
      </c>
      <c r="E9" s="26"/>
      <c r="F9" s="26"/>
      <c r="G9" s="26"/>
      <c r="H9" s="26">
        <v>1</v>
      </c>
      <c r="I9" s="26"/>
      <c r="J9" s="26"/>
      <c r="K9" s="26"/>
      <c r="L9" s="26">
        <v>0</v>
      </c>
      <c r="M9" s="26"/>
      <c r="N9" s="26"/>
      <c r="O9" s="26"/>
      <c r="P9" s="26">
        <v>0</v>
      </c>
      <c r="Q9" s="26"/>
      <c r="R9" s="23" t="str">
        <f t="shared" si="9"/>
        <v/>
      </c>
      <c r="S9" s="23" t="str">
        <f t="shared" si="0"/>
        <v/>
      </c>
      <c r="T9" s="23">
        <f t="shared" si="1"/>
        <v>0</v>
      </c>
      <c r="U9" s="23" t="str">
        <f t="shared" si="2"/>
        <v/>
      </c>
      <c r="V9" s="49" t="str">
        <f t="shared" si="10"/>
        <v/>
      </c>
      <c r="W9" s="49" t="str">
        <f t="shared" si="3"/>
        <v/>
      </c>
      <c r="X9" s="49" t="str">
        <f t="shared" si="4"/>
        <v/>
      </c>
      <c r="Y9" s="49" t="str">
        <f t="shared" si="5"/>
        <v/>
      </c>
      <c r="Z9" s="23" t="str">
        <f t="shared" si="11"/>
        <v/>
      </c>
      <c r="AA9" s="23" t="str">
        <f t="shared" si="6"/>
        <v/>
      </c>
      <c r="AB9" s="23" t="str">
        <f t="shared" si="7"/>
        <v/>
      </c>
      <c r="AC9" s="23" t="str">
        <f t="shared" si="8"/>
        <v/>
      </c>
    </row>
    <row r="10" spans="1:29" x14ac:dyDescent="0.3">
      <c r="A10" s="14">
        <v>42205</v>
      </c>
      <c r="B10" s="26"/>
      <c r="C10" s="26"/>
      <c r="D10" s="26">
        <v>0</v>
      </c>
      <c r="E10" s="26"/>
      <c r="F10" s="26"/>
      <c r="G10" s="26"/>
      <c r="H10" s="26">
        <v>1</v>
      </c>
      <c r="I10" s="26"/>
      <c r="J10" s="26"/>
      <c r="K10" s="26"/>
      <c r="L10" s="26">
        <v>0</v>
      </c>
      <c r="M10" s="26"/>
      <c r="N10" s="26"/>
      <c r="O10" s="26"/>
      <c r="P10" s="26">
        <v>0</v>
      </c>
      <c r="Q10" s="26"/>
      <c r="R10" s="23" t="str">
        <f t="shared" si="9"/>
        <v/>
      </c>
      <c r="S10" s="23" t="str">
        <f t="shared" si="0"/>
        <v/>
      </c>
      <c r="T10" s="23">
        <f t="shared" si="1"/>
        <v>0</v>
      </c>
      <c r="U10" s="23" t="str">
        <f t="shared" si="2"/>
        <v/>
      </c>
      <c r="V10" s="49" t="str">
        <f t="shared" si="10"/>
        <v/>
      </c>
      <c r="W10" s="49" t="str">
        <f t="shared" si="3"/>
        <v/>
      </c>
      <c r="X10" s="49" t="str">
        <f t="shared" si="4"/>
        <v/>
      </c>
      <c r="Y10" s="49" t="str">
        <f t="shared" si="5"/>
        <v/>
      </c>
      <c r="Z10" s="23" t="str">
        <f t="shared" si="11"/>
        <v/>
      </c>
      <c r="AA10" s="23" t="str">
        <f t="shared" si="6"/>
        <v/>
      </c>
      <c r="AB10" s="23" t="str">
        <f t="shared" si="7"/>
        <v/>
      </c>
      <c r="AC10" s="23" t="str">
        <f t="shared" si="8"/>
        <v/>
      </c>
    </row>
    <row r="11" spans="1:29" x14ac:dyDescent="0.3">
      <c r="A11" s="14">
        <v>42206</v>
      </c>
      <c r="B11" s="26"/>
      <c r="C11" s="26"/>
      <c r="D11" s="26">
        <v>0</v>
      </c>
      <c r="E11" s="26"/>
      <c r="F11" s="26"/>
      <c r="G11" s="26"/>
      <c r="H11" s="26">
        <v>1</v>
      </c>
      <c r="I11" s="26"/>
      <c r="J11" s="26"/>
      <c r="K11" s="26"/>
      <c r="L11" s="26">
        <v>0</v>
      </c>
      <c r="M11" s="26"/>
      <c r="N11" s="26"/>
      <c r="O11" s="26"/>
      <c r="P11" s="26">
        <v>0</v>
      </c>
      <c r="Q11" s="26"/>
      <c r="R11" s="23" t="str">
        <f t="shared" si="9"/>
        <v/>
      </c>
      <c r="S11" s="23" t="str">
        <f t="shared" si="0"/>
        <v/>
      </c>
      <c r="T11" s="23">
        <f t="shared" si="1"/>
        <v>0</v>
      </c>
      <c r="U11" s="23" t="str">
        <f t="shared" si="2"/>
        <v/>
      </c>
      <c r="V11" s="49" t="str">
        <f t="shared" si="10"/>
        <v/>
      </c>
      <c r="W11" s="49" t="str">
        <f t="shared" si="3"/>
        <v/>
      </c>
      <c r="X11" s="49" t="str">
        <f t="shared" si="4"/>
        <v/>
      </c>
      <c r="Y11" s="49" t="str">
        <f t="shared" si="5"/>
        <v/>
      </c>
      <c r="Z11" s="23" t="str">
        <f t="shared" si="11"/>
        <v/>
      </c>
      <c r="AA11" s="23" t="str">
        <f t="shared" si="6"/>
        <v/>
      </c>
      <c r="AB11" s="23" t="str">
        <f t="shared" si="7"/>
        <v/>
      </c>
      <c r="AC11" s="23" t="str">
        <f t="shared" si="8"/>
        <v/>
      </c>
    </row>
    <row r="12" spans="1:29" x14ac:dyDescent="0.3">
      <c r="A12" s="14">
        <v>42207</v>
      </c>
      <c r="B12" s="26"/>
      <c r="C12" s="26"/>
      <c r="D12" s="26">
        <v>0</v>
      </c>
      <c r="E12" s="26"/>
      <c r="F12" s="26"/>
      <c r="G12" s="26"/>
      <c r="H12" s="26">
        <v>4</v>
      </c>
      <c r="I12" s="26"/>
      <c r="J12" s="26"/>
      <c r="K12" s="26"/>
      <c r="L12" s="26">
        <v>0</v>
      </c>
      <c r="M12" s="26"/>
      <c r="N12" s="26"/>
      <c r="O12" s="26"/>
      <c r="P12" s="26">
        <v>0</v>
      </c>
      <c r="Q12" s="26"/>
      <c r="R12" s="23" t="str">
        <f t="shared" si="9"/>
        <v/>
      </c>
      <c r="S12" s="23" t="str">
        <f t="shared" si="0"/>
        <v/>
      </c>
      <c r="T12" s="23">
        <f t="shared" si="1"/>
        <v>0</v>
      </c>
      <c r="U12" s="23" t="str">
        <f t="shared" si="2"/>
        <v/>
      </c>
      <c r="V12" s="49" t="str">
        <f t="shared" si="10"/>
        <v/>
      </c>
      <c r="W12" s="49" t="str">
        <f t="shared" si="3"/>
        <v/>
      </c>
      <c r="X12" s="49" t="str">
        <f t="shared" si="4"/>
        <v/>
      </c>
      <c r="Y12" s="49" t="str">
        <f t="shared" si="5"/>
        <v/>
      </c>
      <c r="Z12" s="23" t="str">
        <f t="shared" si="11"/>
        <v/>
      </c>
      <c r="AA12" s="23" t="str">
        <f t="shared" si="6"/>
        <v/>
      </c>
      <c r="AB12" s="23" t="str">
        <f t="shared" si="7"/>
        <v/>
      </c>
      <c r="AC12" s="23" t="str">
        <f t="shared" si="8"/>
        <v/>
      </c>
    </row>
    <row r="13" spans="1:29" x14ac:dyDescent="0.3">
      <c r="A13" s="14">
        <v>42208</v>
      </c>
      <c r="B13" s="26"/>
      <c r="C13" s="26"/>
      <c r="D13" s="26">
        <v>0</v>
      </c>
      <c r="E13" s="26"/>
      <c r="F13" s="26"/>
      <c r="G13" s="26"/>
      <c r="H13" s="26">
        <v>1</v>
      </c>
      <c r="I13" s="26"/>
      <c r="J13" s="26"/>
      <c r="K13" s="26"/>
      <c r="L13" s="26">
        <v>0</v>
      </c>
      <c r="M13" s="26"/>
      <c r="N13" s="26"/>
      <c r="O13" s="26"/>
      <c r="P13" s="26">
        <v>0</v>
      </c>
      <c r="Q13" s="26"/>
      <c r="R13" s="23" t="str">
        <f t="shared" si="9"/>
        <v/>
      </c>
      <c r="S13" s="23" t="str">
        <f t="shared" si="0"/>
        <v/>
      </c>
      <c r="T13" s="23">
        <f t="shared" si="1"/>
        <v>0</v>
      </c>
      <c r="U13" s="23" t="str">
        <f t="shared" si="2"/>
        <v/>
      </c>
      <c r="V13" s="49" t="str">
        <f t="shared" si="10"/>
        <v/>
      </c>
      <c r="W13" s="49" t="str">
        <f t="shared" si="3"/>
        <v/>
      </c>
      <c r="X13" s="49" t="str">
        <f t="shared" si="4"/>
        <v/>
      </c>
      <c r="Y13" s="49" t="str">
        <f t="shared" si="5"/>
        <v/>
      </c>
      <c r="Z13" s="23" t="str">
        <f t="shared" si="11"/>
        <v/>
      </c>
      <c r="AA13" s="23" t="str">
        <f t="shared" si="6"/>
        <v/>
      </c>
      <c r="AB13" s="23" t="str">
        <f t="shared" si="7"/>
        <v/>
      </c>
      <c r="AC13" s="23" t="str">
        <f t="shared" si="8"/>
        <v/>
      </c>
    </row>
    <row r="14" spans="1:29" x14ac:dyDescent="0.3">
      <c r="A14" s="14">
        <v>42209</v>
      </c>
      <c r="B14" s="26"/>
      <c r="C14" s="26"/>
      <c r="D14" s="26">
        <v>0</v>
      </c>
      <c r="E14" s="26"/>
      <c r="F14" s="26"/>
      <c r="G14" s="26"/>
      <c r="H14" s="26">
        <v>1</v>
      </c>
      <c r="I14" s="26"/>
      <c r="J14" s="26"/>
      <c r="K14" s="26"/>
      <c r="L14" s="26">
        <v>0</v>
      </c>
      <c r="M14" s="26"/>
      <c r="N14" s="26"/>
      <c r="O14" s="26"/>
      <c r="P14" s="26">
        <v>0</v>
      </c>
      <c r="Q14" s="26"/>
      <c r="R14" s="23" t="str">
        <f t="shared" si="9"/>
        <v/>
      </c>
      <c r="S14" s="23" t="str">
        <f t="shared" si="0"/>
        <v/>
      </c>
      <c r="T14" s="23">
        <f t="shared" si="1"/>
        <v>0</v>
      </c>
      <c r="U14" s="23" t="str">
        <f t="shared" si="2"/>
        <v/>
      </c>
      <c r="V14" s="49" t="str">
        <f t="shared" si="10"/>
        <v/>
      </c>
      <c r="W14" s="49" t="str">
        <f t="shared" si="3"/>
        <v/>
      </c>
      <c r="X14" s="49" t="str">
        <f t="shared" si="4"/>
        <v/>
      </c>
      <c r="Y14" s="49" t="str">
        <f t="shared" si="5"/>
        <v/>
      </c>
      <c r="Z14" s="23" t="str">
        <f t="shared" si="11"/>
        <v/>
      </c>
      <c r="AA14" s="23" t="str">
        <f t="shared" si="6"/>
        <v/>
      </c>
      <c r="AB14" s="23" t="str">
        <f t="shared" si="7"/>
        <v/>
      </c>
      <c r="AC14" s="23" t="str">
        <f t="shared" si="8"/>
        <v/>
      </c>
    </row>
    <row r="15" spans="1:29" x14ac:dyDescent="0.3">
      <c r="A15" s="14">
        <v>42210</v>
      </c>
      <c r="B15" s="26"/>
      <c r="C15" s="26"/>
      <c r="D15" s="26">
        <v>0</v>
      </c>
      <c r="E15" s="26"/>
      <c r="F15" s="26"/>
      <c r="G15" s="26"/>
      <c r="H15" s="26">
        <v>1</v>
      </c>
      <c r="I15" s="26"/>
      <c r="J15" s="26"/>
      <c r="K15" s="26"/>
      <c r="L15" s="26">
        <v>0</v>
      </c>
      <c r="M15" s="26"/>
      <c r="N15" s="26"/>
      <c r="O15" s="26"/>
      <c r="P15" s="26">
        <v>0</v>
      </c>
      <c r="Q15" s="26"/>
      <c r="R15" s="23" t="str">
        <f t="shared" si="9"/>
        <v/>
      </c>
      <c r="S15" s="23" t="str">
        <f t="shared" si="0"/>
        <v/>
      </c>
      <c r="T15" s="23">
        <f t="shared" si="1"/>
        <v>0</v>
      </c>
      <c r="U15" s="23" t="str">
        <f t="shared" si="2"/>
        <v/>
      </c>
      <c r="V15" s="49" t="str">
        <f t="shared" si="10"/>
        <v/>
      </c>
      <c r="W15" s="49" t="str">
        <f t="shared" si="3"/>
        <v/>
      </c>
      <c r="X15" s="49" t="str">
        <f t="shared" si="4"/>
        <v/>
      </c>
      <c r="Y15" s="49" t="str">
        <f t="shared" si="5"/>
        <v/>
      </c>
      <c r="Z15" s="23" t="str">
        <f t="shared" si="11"/>
        <v/>
      </c>
      <c r="AA15" s="23" t="str">
        <f t="shared" si="6"/>
        <v/>
      </c>
      <c r="AB15" s="23" t="str">
        <f t="shared" si="7"/>
        <v/>
      </c>
      <c r="AC15" s="23" t="str">
        <f t="shared" si="8"/>
        <v/>
      </c>
    </row>
    <row r="16" spans="1:29" x14ac:dyDescent="0.3">
      <c r="A16" s="14">
        <v>42211</v>
      </c>
      <c r="B16" s="26"/>
      <c r="C16" s="26"/>
      <c r="D16" s="26">
        <v>0</v>
      </c>
      <c r="E16" s="26"/>
      <c r="F16" s="26"/>
      <c r="G16" s="26"/>
      <c r="H16" s="26">
        <v>1</v>
      </c>
      <c r="I16" s="26"/>
      <c r="J16" s="26"/>
      <c r="K16" s="26"/>
      <c r="L16" s="26">
        <v>0</v>
      </c>
      <c r="M16" s="26"/>
      <c r="N16" s="26"/>
      <c r="O16" s="26"/>
      <c r="P16" s="26">
        <v>0</v>
      </c>
      <c r="Q16" s="26"/>
      <c r="R16" s="23" t="str">
        <f t="shared" si="9"/>
        <v/>
      </c>
      <c r="S16" s="23" t="str">
        <f t="shared" si="0"/>
        <v/>
      </c>
      <c r="T16" s="23">
        <f t="shared" si="1"/>
        <v>0</v>
      </c>
      <c r="U16" s="23" t="str">
        <f t="shared" si="2"/>
        <v/>
      </c>
      <c r="V16" s="49" t="str">
        <f t="shared" si="10"/>
        <v/>
      </c>
      <c r="W16" s="49" t="str">
        <f t="shared" si="3"/>
        <v/>
      </c>
      <c r="X16" s="49" t="str">
        <f t="shared" si="4"/>
        <v/>
      </c>
      <c r="Y16" s="49" t="str">
        <f t="shared" si="5"/>
        <v/>
      </c>
      <c r="Z16" s="23" t="str">
        <f t="shared" si="11"/>
        <v/>
      </c>
      <c r="AA16" s="23" t="str">
        <f t="shared" si="6"/>
        <v/>
      </c>
      <c r="AB16" s="23" t="str">
        <f t="shared" si="7"/>
        <v/>
      </c>
      <c r="AC16" s="23" t="str">
        <f t="shared" si="8"/>
        <v/>
      </c>
    </row>
    <row r="17" spans="1:29" x14ac:dyDescent="0.3">
      <c r="A17" s="14">
        <v>42212</v>
      </c>
      <c r="B17" s="26"/>
      <c r="C17" s="26"/>
      <c r="D17" s="26">
        <v>0</v>
      </c>
      <c r="E17" s="26"/>
      <c r="F17" s="26"/>
      <c r="G17" s="26"/>
      <c r="H17" s="26">
        <v>1</v>
      </c>
      <c r="I17" s="26"/>
      <c r="J17" s="26"/>
      <c r="K17" s="26"/>
      <c r="L17" s="26">
        <v>0</v>
      </c>
      <c r="M17" s="26"/>
      <c r="N17" s="26"/>
      <c r="O17" s="26"/>
      <c r="P17" s="26">
        <v>0</v>
      </c>
      <c r="Q17" s="26"/>
      <c r="R17" s="23" t="str">
        <f t="shared" si="9"/>
        <v/>
      </c>
      <c r="S17" s="23" t="str">
        <f t="shared" si="0"/>
        <v/>
      </c>
      <c r="T17" s="23">
        <f t="shared" si="1"/>
        <v>0</v>
      </c>
      <c r="U17" s="23" t="str">
        <f t="shared" si="2"/>
        <v/>
      </c>
      <c r="V17" s="49" t="str">
        <f t="shared" si="10"/>
        <v/>
      </c>
      <c r="W17" s="49" t="str">
        <f t="shared" si="3"/>
        <v/>
      </c>
      <c r="X17" s="49" t="str">
        <f t="shared" si="4"/>
        <v/>
      </c>
      <c r="Y17" s="49" t="str">
        <f t="shared" si="5"/>
        <v/>
      </c>
      <c r="Z17" s="23" t="str">
        <f t="shared" si="11"/>
        <v/>
      </c>
      <c r="AA17" s="23" t="str">
        <f t="shared" si="6"/>
        <v/>
      </c>
      <c r="AB17" s="23" t="str">
        <f t="shared" si="7"/>
        <v/>
      </c>
      <c r="AC17" s="23" t="str">
        <f t="shared" si="8"/>
        <v/>
      </c>
    </row>
    <row r="18" spans="1:29" x14ac:dyDescent="0.3">
      <c r="A18" s="14">
        <v>42213</v>
      </c>
      <c r="B18" s="26"/>
      <c r="C18" s="26"/>
      <c r="D18" s="26">
        <v>0</v>
      </c>
      <c r="E18" s="26"/>
      <c r="F18" s="26"/>
      <c r="G18" s="26"/>
      <c r="H18" s="26">
        <v>1</v>
      </c>
      <c r="I18" s="26"/>
      <c r="J18" s="26"/>
      <c r="K18" s="26"/>
      <c r="L18" s="26">
        <v>0</v>
      </c>
      <c r="M18" s="26"/>
      <c r="N18" s="26"/>
      <c r="O18" s="26"/>
      <c r="P18" s="26">
        <v>0</v>
      </c>
      <c r="Q18" s="26"/>
      <c r="R18" s="23" t="str">
        <f t="shared" si="9"/>
        <v/>
      </c>
      <c r="S18" s="23" t="str">
        <f t="shared" si="0"/>
        <v/>
      </c>
      <c r="T18" s="23">
        <f t="shared" si="1"/>
        <v>0</v>
      </c>
      <c r="U18" s="23" t="str">
        <f t="shared" si="2"/>
        <v/>
      </c>
      <c r="V18" s="49" t="str">
        <f t="shared" si="10"/>
        <v/>
      </c>
      <c r="W18" s="49" t="str">
        <f t="shared" si="3"/>
        <v/>
      </c>
      <c r="X18" s="49" t="str">
        <f t="shared" si="4"/>
        <v/>
      </c>
      <c r="Y18" s="49" t="str">
        <f t="shared" si="5"/>
        <v/>
      </c>
      <c r="Z18" s="23" t="str">
        <f t="shared" si="11"/>
        <v/>
      </c>
      <c r="AA18" s="23" t="str">
        <f t="shared" si="6"/>
        <v/>
      </c>
      <c r="AB18" s="23" t="str">
        <f t="shared" si="7"/>
        <v/>
      </c>
      <c r="AC18" s="23" t="str">
        <f t="shared" si="8"/>
        <v/>
      </c>
    </row>
    <row r="19" spans="1:29" x14ac:dyDescent="0.3">
      <c r="A19" s="14">
        <v>42214</v>
      </c>
      <c r="B19" s="26"/>
      <c r="C19" s="26"/>
      <c r="D19" s="26">
        <v>0</v>
      </c>
      <c r="E19" s="26"/>
      <c r="F19" s="26"/>
      <c r="G19" s="26"/>
      <c r="H19" s="26">
        <v>1</v>
      </c>
      <c r="I19" s="26"/>
      <c r="J19" s="26"/>
      <c r="K19" s="26"/>
      <c r="L19" s="26">
        <v>0</v>
      </c>
      <c r="M19" s="26"/>
      <c r="N19" s="26"/>
      <c r="O19" s="26"/>
      <c r="P19" s="26">
        <v>0</v>
      </c>
      <c r="Q19" s="26"/>
      <c r="R19" s="23" t="str">
        <f t="shared" si="9"/>
        <v/>
      </c>
      <c r="S19" s="23" t="str">
        <f t="shared" si="0"/>
        <v/>
      </c>
      <c r="T19" s="23">
        <f t="shared" si="1"/>
        <v>0</v>
      </c>
      <c r="U19" s="23" t="str">
        <f t="shared" si="2"/>
        <v/>
      </c>
      <c r="V19" s="49" t="str">
        <f t="shared" si="10"/>
        <v/>
      </c>
      <c r="W19" s="49" t="str">
        <f t="shared" si="3"/>
        <v/>
      </c>
      <c r="X19" s="49" t="str">
        <f t="shared" si="4"/>
        <v/>
      </c>
      <c r="Y19" s="49" t="str">
        <f t="shared" si="5"/>
        <v/>
      </c>
      <c r="Z19" s="23" t="str">
        <f t="shared" si="11"/>
        <v/>
      </c>
      <c r="AA19" s="23" t="str">
        <f t="shared" si="6"/>
        <v/>
      </c>
      <c r="AB19" s="23" t="str">
        <f t="shared" si="7"/>
        <v/>
      </c>
      <c r="AC19" s="23" t="str">
        <f t="shared" si="8"/>
        <v/>
      </c>
    </row>
    <row r="20" spans="1:29" x14ac:dyDescent="0.3">
      <c r="A20" s="14">
        <v>42215</v>
      </c>
      <c r="B20" s="26"/>
      <c r="C20" s="26"/>
      <c r="D20" s="26">
        <v>0</v>
      </c>
      <c r="E20" s="26"/>
      <c r="F20" s="26"/>
      <c r="G20" s="26"/>
      <c r="H20" s="26">
        <v>1</v>
      </c>
      <c r="I20" s="26"/>
      <c r="J20" s="26"/>
      <c r="K20" s="26"/>
      <c r="L20" s="26">
        <v>0</v>
      </c>
      <c r="M20" s="26"/>
      <c r="N20" s="26"/>
      <c r="O20" s="26"/>
      <c r="P20" s="26">
        <v>0</v>
      </c>
      <c r="Q20" s="26"/>
      <c r="R20" s="23" t="str">
        <f t="shared" si="9"/>
        <v/>
      </c>
      <c r="S20" s="23" t="str">
        <f t="shared" si="0"/>
        <v/>
      </c>
      <c r="T20" s="23">
        <f t="shared" si="1"/>
        <v>0</v>
      </c>
      <c r="U20" s="23" t="str">
        <f t="shared" si="2"/>
        <v/>
      </c>
      <c r="V20" s="49" t="str">
        <f t="shared" si="10"/>
        <v/>
      </c>
      <c r="W20" s="49" t="str">
        <f t="shared" si="3"/>
        <v/>
      </c>
      <c r="X20" s="49" t="str">
        <f t="shared" si="4"/>
        <v/>
      </c>
      <c r="Y20" s="49" t="str">
        <f t="shared" si="5"/>
        <v/>
      </c>
      <c r="Z20" s="23" t="str">
        <f t="shared" si="11"/>
        <v/>
      </c>
      <c r="AA20" s="23" t="str">
        <f t="shared" si="6"/>
        <v/>
      </c>
      <c r="AB20" s="23" t="str">
        <f t="shared" si="7"/>
        <v/>
      </c>
      <c r="AC20" s="23" t="str">
        <f t="shared" si="8"/>
        <v/>
      </c>
    </row>
    <row r="21" spans="1:29" x14ac:dyDescent="0.3">
      <c r="A21" s="14">
        <v>42216</v>
      </c>
      <c r="B21" s="26"/>
      <c r="C21" s="26"/>
      <c r="D21" s="26">
        <v>0</v>
      </c>
      <c r="E21" s="26"/>
      <c r="F21" s="26"/>
      <c r="G21" s="26"/>
      <c r="H21" s="26">
        <v>1</v>
      </c>
      <c r="I21" s="26"/>
      <c r="J21" s="26"/>
      <c r="K21" s="26"/>
      <c r="L21" s="26">
        <v>0</v>
      </c>
      <c r="M21" s="26"/>
      <c r="N21" s="26"/>
      <c r="O21" s="26"/>
      <c r="P21" s="26">
        <v>0</v>
      </c>
      <c r="Q21" s="26"/>
      <c r="R21" s="23" t="str">
        <f t="shared" si="9"/>
        <v/>
      </c>
      <c r="S21" s="23" t="str">
        <f t="shared" si="0"/>
        <v/>
      </c>
      <c r="T21" s="23">
        <f t="shared" si="1"/>
        <v>0</v>
      </c>
      <c r="U21" s="23" t="str">
        <f t="shared" si="2"/>
        <v/>
      </c>
      <c r="V21" s="49" t="str">
        <f t="shared" si="10"/>
        <v/>
      </c>
      <c r="W21" s="49" t="str">
        <f t="shared" si="3"/>
        <v/>
      </c>
      <c r="X21" s="49" t="str">
        <f t="shared" si="4"/>
        <v/>
      </c>
      <c r="Y21" s="49" t="str">
        <f t="shared" si="5"/>
        <v/>
      </c>
      <c r="Z21" s="23" t="str">
        <f t="shared" si="11"/>
        <v/>
      </c>
      <c r="AA21" s="23" t="str">
        <f t="shared" si="6"/>
        <v/>
      </c>
      <c r="AB21" s="23" t="str">
        <f t="shared" si="7"/>
        <v/>
      </c>
      <c r="AC21" s="23" t="str">
        <f t="shared" si="8"/>
        <v/>
      </c>
    </row>
    <row r="22" spans="1:29" x14ac:dyDescent="0.3">
      <c r="A22" s="14">
        <v>42217</v>
      </c>
      <c r="B22" s="26"/>
      <c r="C22" s="26"/>
      <c r="D22" s="26">
        <v>307.16500000000002</v>
      </c>
      <c r="E22" s="26"/>
      <c r="F22" s="26"/>
      <c r="G22" s="26"/>
      <c r="H22" s="26">
        <v>1</v>
      </c>
      <c r="I22" s="26"/>
      <c r="J22" s="26"/>
      <c r="K22" s="26"/>
      <c r="L22" s="26">
        <v>61433</v>
      </c>
      <c r="M22" s="26"/>
      <c r="N22" s="26"/>
      <c r="O22" s="26"/>
      <c r="P22" s="26">
        <v>619</v>
      </c>
      <c r="Q22" s="26"/>
      <c r="R22" s="23" t="str">
        <f t="shared" si="9"/>
        <v/>
      </c>
      <c r="S22" s="23" t="str">
        <f t="shared" si="0"/>
        <v/>
      </c>
      <c r="T22" s="23">
        <f t="shared" si="1"/>
        <v>307.16500000000002</v>
      </c>
      <c r="U22" s="23" t="str">
        <f t="shared" si="2"/>
        <v/>
      </c>
      <c r="V22" s="49" t="str">
        <f t="shared" si="10"/>
        <v/>
      </c>
      <c r="W22" s="49" t="str">
        <f t="shared" si="3"/>
        <v/>
      </c>
      <c r="X22" s="49">
        <f t="shared" si="4"/>
        <v>1.0076017775462698</v>
      </c>
      <c r="Y22" s="49" t="str">
        <f t="shared" si="5"/>
        <v/>
      </c>
      <c r="Z22" s="23" t="str">
        <f t="shared" si="11"/>
        <v/>
      </c>
      <c r="AA22" s="23" t="str">
        <f t="shared" si="6"/>
        <v/>
      </c>
      <c r="AB22" s="23">
        <f t="shared" si="7"/>
        <v>0.49622778675282719</v>
      </c>
      <c r="AC22" s="23" t="str">
        <f t="shared" si="8"/>
        <v/>
      </c>
    </row>
    <row r="23" spans="1:29" x14ac:dyDescent="0.3">
      <c r="A23" s="14">
        <v>42218</v>
      </c>
      <c r="B23" s="26"/>
      <c r="C23" s="26"/>
      <c r="D23" s="26">
        <v>339.42999999999995</v>
      </c>
      <c r="E23" s="26"/>
      <c r="F23" s="26"/>
      <c r="G23" s="26"/>
      <c r="H23" s="26">
        <v>1</v>
      </c>
      <c r="I23" s="26"/>
      <c r="J23" s="26"/>
      <c r="K23" s="26"/>
      <c r="L23" s="26">
        <v>67886</v>
      </c>
      <c r="M23" s="26"/>
      <c r="N23" s="26"/>
      <c r="O23" s="26"/>
      <c r="P23" s="26">
        <v>561</v>
      </c>
      <c r="Q23" s="26"/>
      <c r="R23" s="23" t="str">
        <f t="shared" si="9"/>
        <v/>
      </c>
      <c r="S23" s="23" t="str">
        <f t="shared" si="0"/>
        <v/>
      </c>
      <c r="T23" s="23">
        <f t="shared" si="1"/>
        <v>339.42999999999995</v>
      </c>
      <c r="U23" s="23" t="str">
        <f t="shared" si="2"/>
        <v/>
      </c>
      <c r="V23" s="49" t="str">
        <f t="shared" si="10"/>
        <v/>
      </c>
      <c r="W23" s="49" t="str">
        <f t="shared" si="3"/>
        <v/>
      </c>
      <c r="X23" s="49">
        <f t="shared" si="4"/>
        <v>0.82638541083581285</v>
      </c>
      <c r="Y23" s="49" t="str">
        <f t="shared" si="5"/>
        <v/>
      </c>
      <c r="Z23" s="23" t="str">
        <f t="shared" si="11"/>
        <v/>
      </c>
      <c r="AA23" s="23" t="str">
        <f t="shared" si="6"/>
        <v/>
      </c>
      <c r="AB23" s="23">
        <f t="shared" si="7"/>
        <v>0.60504456327985734</v>
      </c>
      <c r="AC23" s="23" t="str">
        <f t="shared" si="8"/>
        <v/>
      </c>
    </row>
    <row r="24" spans="1:29" x14ac:dyDescent="0.3">
      <c r="A24" s="14">
        <v>42219</v>
      </c>
      <c r="B24" s="26"/>
      <c r="C24" s="26"/>
      <c r="D24" s="26">
        <v>356.79</v>
      </c>
      <c r="E24" s="26"/>
      <c r="F24" s="26"/>
      <c r="G24" s="26"/>
      <c r="H24" s="26">
        <v>1</v>
      </c>
      <c r="I24" s="26"/>
      <c r="J24" s="26"/>
      <c r="K24" s="26"/>
      <c r="L24" s="26">
        <v>71358</v>
      </c>
      <c r="M24" s="26"/>
      <c r="N24" s="26"/>
      <c r="O24" s="26"/>
      <c r="P24" s="26">
        <v>1547</v>
      </c>
      <c r="Q24" s="26"/>
      <c r="R24" s="23" t="str">
        <f t="shared" si="9"/>
        <v/>
      </c>
      <c r="S24" s="23" t="str">
        <f t="shared" si="0"/>
        <v/>
      </c>
      <c r="T24" s="23">
        <f t="shared" si="1"/>
        <v>356.79</v>
      </c>
      <c r="U24" s="23" t="str">
        <f t="shared" si="2"/>
        <v/>
      </c>
      <c r="V24" s="49" t="str">
        <f t="shared" si="10"/>
        <v/>
      </c>
      <c r="W24" s="49" t="str">
        <f t="shared" si="3"/>
        <v/>
      </c>
      <c r="X24" s="49">
        <f t="shared" si="4"/>
        <v>2.167941926623504</v>
      </c>
      <c r="Y24" s="49" t="str">
        <f t="shared" si="5"/>
        <v/>
      </c>
      <c r="Z24" s="23" t="str">
        <f t="shared" si="11"/>
        <v/>
      </c>
      <c r="AA24" s="23" t="str">
        <f t="shared" si="6"/>
        <v/>
      </c>
      <c r="AB24" s="23">
        <f t="shared" si="7"/>
        <v>0.23063348416289595</v>
      </c>
      <c r="AC24" s="23" t="str">
        <f t="shared" si="8"/>
        <v/>
      </c>
    </row>
    <row r="25" spans="1:29" x14ac:dyDescent="0.3">
      <c r="A25" s="14">
        <v>42238</v>
      </c>
      <c r="B25" s="26"/>
      <c r="C25" s="26"/>
      <c r="D25" s="26">
        <v>7.8849999999999998</v>
      </c>
      <c r="E25" s="26"/>
      <c r="F25" s="26"/>
      <c r="G25" s="26"/>
      <c r="H25" s="26">
        <v>1</v>
      </c>
      <c r="I25" s="26"/>
      <c r="J25" s="26"/>
      <c r="K25" s="26"/>
      <c r="L25" s="26">
        <v>1577</v>
      </c>
      <c r="M25" s="26"/>
      <c r="N25" s="26"/>
      <c r="O25" s="26"/>
      <c r="P25" s="26">
        <v>16</v>
      </c>
      <c r="Q25" s="26"/>
      <c r="R25" s="23" t="str">
        <f t="shared" si="9"/>
        <v/>
      </c>
      <c r="S25" s="23" t="str">
        <f t="shared" si="0"/>
        <v/>
      </c>
      <c r="T25" s="23">
        <f t="shared" si="1"/>
        <v>7.8849999999999998</v>
      </c>
      <c r="U25" s="23" t="str">
        <f t="shared" si="2"/>
        <v/>
      </c>
      <c r="V25" s="49" t="str">
        <f t="shared" si="10"/>
        <v/>
      </c>
      <c r="W25" s="49" t="str">
        <f t="shared" si="3"/>
        <v/>
      </c>
      <c r="X25" s="49">
        <f t="shared" si="4"/>
        <v>1.014584654407102</v>
      </c>
      <c r="Y25" s="49" t="str">
        <f t="shared" si="5"/>
        <v/>
      </c>
      <c r="Z25" s="23" t="str">
        <f t="shared" si="11"/>
        <v/>
      </c>
      <c r="AA25" s="23" t="str">
        <f t="shared" si="6"/>
        <v/>
      </c>
      <c r="AB25" s="23">
        <f t="shared" si="7"/>
        <v>0.49281249999999999</v>
      </c>
      <c r="AC25" s="23" t="str">
        <f t="shared" si="8"/>
        <v/>
      </c>
    </row>
    <row r="26" spans="1:29" x14ac:dyDescent="0.3">
      <c r="A26" s="14">
        <v>42248</v>
      </c>
      <c r="B26" s="26"/>
      <c r="C26" s="26">
        <v>43.524999999999999</v>
      </c>
      <c r="D26" s="26"/>
      <c r="E26" s="26"/>
      <c r="F26" s="26"/>
      <c r="G26" s="26">
        <v>2</v>
      </c>
      <c r="H26" s="26"/>
      <c r="I26" s="26"/>
      <c r="J26" s="26"/>
      <c r="K26" s="26">
        <v>8705</v>
      </c>
      <c r="L26" s="26"/>
      <c r="M26" s="26"/>
      <c r="N26" s="26"/>
      <c r="O26" s="26">
        <v>39</v>
      </c>
      <c r="P26" s="26"/>
      <c r="Q26" s="26"/>
      <c r="R26" s="23" t="str">
        <f t="shared" si="9"/>
        <v/>
      </c>
      <c r="S26" s="23">
        <f t="shared" si="0"/>
        <v>21.762499999999999</v>
      </c>
      <c r="T26" s="23" t="str">
        <f t="shared" si="1"/>
        <v/>
      </c>
      <c r="U26" s="23" t="str">
        <f t="shared" si="2"/>
        <v/>
      </c>
      <c r="V26" s="49" t="str">
        <f t="shared" si="10"/>
        <v/>
      </c>
      <c r="W26" s="49">
        <f t="shared" si="3"/>
        <v>0.44801838024124069</v>
      </c>
      <c r="X26" s="49" t="str">
        <f t="shared" si="4"/>
        <v/>
      </c>
      <c r="Y26" s="49" t="str">
        <f t="shared" si="5"/>
        <v/>
      </c>
      <c r="Z26" s="23" t="str">
        <f t="shared" si="11"/>
        <v/>
      </c>
      <c r="AA26" s="23">
        <f t="shared" si="6"/>
        <v>1.1160256410256411</v>
      </c>
      <c r="AB26" s="23" t="str">
        <f t="shared" si="7"/>
        <v/>
      </c>
      <c r="AC26" s="23" t="str">
        <f t="shared" si="8"/>
        <v/>
      </c>
    </row>
    <row r="27" spans="1:29" x14ac:dyDescent="0.3">
      <c r="A27" s="14">
        <v>42249</v>
      </c>
      <c r="B27" s="26"/>
      <c r="C27" s="26">
        <v>41.844999999999999</v>
      </c>
      <c r="D27" s="26"/>
      <c r="E27" s="26"/>
      <c r="F27" s="26"/>
      <c r="G27" s="26">
        <v>3</v>
      </c>
      <c r="H27" s="26"/>
      <c r="I27" s="26"/>
      <c r="J27" s="26"/>
      <c r="K27" s="26">
        <v>8369</v>
      </c>
      <c r="L27" s="26"/>
      <c r="M27" s="26"/>
      <c r="N27" s="26"/>
      <c r="O27" s="26">
        <v>25</v>
      </c>
      <c r="P27" s="26"/>
      <c r="Q27" s="26"/>
      <c r="R27" s="23" t="str">
        <f t="shared" si="9"/>
        <v/>
      </c>
      <c r="S27" s="23">
        <f t="shared" si="0"/>
        <v>13.948333333333332</v>
      </c>
      <c r="T27" s="23" t="str">
        <f t="shared" si="1"/>
        <v/>
      </c>
      <c r="U27" s="23" t="str">
        <f t="shared" si="2"/>
        <v/>
      </c>
      <c r="V27" s="49" t="str">
        <f t="shared" si="10"/>
        <v/>
      </c>
      <c r="W27" s="49">
        <f t="shared" si="3"/>
        <v>0.29872147209941452</v>
      </c>
      <c r="X27" s="49" t="str">
        <f t="shared" si="4"/>
        <v/>
      </c>
      <c r="Y27" s="49" t="str">
        <f t="shared" si="5"/>
        <v/>
      </c>
      <c r="Z27" s="23" t="str">
        <f t="shared" si="11"/>
        <v/>
      </c>
      <c r="AA27" s="23">
        <f t="shared" si="6"/>
        <v>1.6738</v>
      </c>
      <c r="AB27" s="23" t="str">
        <f t="shared" si="7"/>
        <v/>
      </c>
      <c r="AC27" s="23" t="str">
        <f t="shared" si="8"/>
        <v/>
      </c>
    </row>
    <row r="28" spans="1:29" x14ac:dyDescent="0.3">
      <c r="A28" s="14">
        <v>42250</v>
      </c>
      <c r="B28" s="26">
        <v>4.4249999999999998</v>
      </c>
      <c r="C28" s="26">
        <v>43.384999999999998</v>
      </c>
      <c r="D28" s="26"/>
      <c r="E28" s="26"/>
      <c r="F28" s="26">
        <v>1</v>
      </c>
      <c r="G28" s="26">
        <v>1</v>
      </c>
      <c r="H28" s="26"/>
      <c r="I28" s="26"/>
      <c r="J28" s="26">
        <v>885</v>
      </c>
      <c r="K28" s="26">
        <v>8677</v>
      </c>
      <c r="L28" s="26"/>
      <c r="M28" s="26"/>
      <c r="N28" s="26">
        <v>5</v>
      </c>
      <c r="O28" s="26">
        <v>50</v>
      </c>
      <c r="P28" s="26"/>
      <c r="Q28" s="26"/>
      <c r="R28" s="23">
        <f t="shared" si="9"/>
        <v>4.4249999999999998</v>
      </c>
      <c r="S28" s="23">
        <f t="shared" si="0"/>
        <v>43.384999999999998</v>
      </c>
      <c r="T28" s="23" t="str">
        <f t="shared" si="1"/>
        <v/>
      </c>
      <c r="U28" s="23" t="str">
        <f t="shared" si="2"/>
        <v/>
      </c>
      <c r="V28" s="49">
        <f t="shared" si="10"/>
        <v>0.56497175141242939</v>
      </c>
      <c r="W28" s="49">
        <f t="shared" si="3"/>
        <v>0.57623602627636283</v>
      </c>
      <c r="X28" s="49" t="str">
        <f t="shared" si="4"/>
        <v/>
      </c>
      <c r="Y28" s="49" t="str">
        <f t="shared" si="5"/>
        <v/>
      </c>
      <c r="Z28" s="23">
        <f t="shared" si="11"/>
        <v>0.88500000000000001</v>
      </c>
      <c r="AA28" s="23">
        <f t="shared" si="6"/>
        <v>0.86769999999999992</v>
      </c>
      <c r="AB28" s="23" t="str">
        <f t="shared" si="7"/>
        <v/>
      </c>
      <c r="AC28" s="23" t="str">
        <f t="shared" si="8"/>
        <v/>
      </c>
    </row>
    <row r="29" spans="1:29" x14ac:dyDescent="0.3">
      <c r="A29" s="14">
        <v>42251</v>
      </c>
      <c r="B29" s="26">
        <v>0.98</v>
      </c>
      <c r="C29" s="26">
        <v>46.74</v>
      </c>
      <c r="D29" s="26"/>
      <c r="E29" s="26"/>
      <c r="F29" s="26">
        <v>1</v>
      </c>
      <c r="G29" s="26">
        <v>2</v>
      </c>
      <c r="H29" s="26"/>
      <c r="I29" s="26"/>
      <c r="J29" s="26">
        <v>196</v>
      </c>
      <c r="K29" s="26">
        <v>9348</v>
      </c>
      <c r="L29" s="26"/>
      <c r="M29" s="26"/>
      <c r="N29" s="26">
        <v>3</v>
      </c>
      <c r="O29" s="26">
        <v>29</v>
      </c>
      <c r="P29" s="26"/>
      <c r="Q29" s="26"/>
      <c r="R29" s="23">
        <f t="shared" si="9"/>
        <v>0.98</v>
      </c>
      <c r="S29" s="23">
        <f t="shared" si="0"/>
        <v>23.37</v>
      </c>
      <c r="T29" s="23" t="str">
        <f t="shared" si="1"/>
        <v/>
      </c>
      <c r="U29" s="23" t="str">
        <f t="shared" si="2"/>
        <v/>
      </c>
      <c r="V29" s="49">
        <f t="shared" si="10"/>
        <v>1.5306122448979591</v>
      </c>
      <c r="W29" s="49">
        <f t="shared" si="3"/>
        <v>0.31022678647839108</v>
      </c>
      <c r="X29" s="49" t="str">
        <f t="shared" si="4"/>
        <v/>
      </c>
      <c r="Y29" s="49" t="str">
        <f t="shared" si="5"/>
        <v/>
      </c>
      <c r="Z29" s="23">
        <f t="shared" si="11"/>
        <v>0.32666666666666666</v>
      </c>
      <c r="AA29" s="23">
        <f t="shared" si="6"/>
        <v>1.6117241379310345</v>
      </c>
      <c r="AB29" s="23" t="str">
        <f t="shared" si="7"/>
        <v/>
      </c>
      <c r="AC29" s="23" t="str">
        <f t="shared" si="8"/>
        <v/>
      </c>
    </row>
    <row r="30" spans="1:29" x14ac:dyDescent="0.3">
      <c r="A30" s="14">
        <v>42252</v>
      </c>
      <c r="B30" s="26">
        <v>8.9049999999999994</v>
      </c>
      <c r="C30" s="26">
        <v>37.954999999999998</v>
      </c>
      <c r="D30" s="26"/>
      <c r="E30" s="26"/>
      <c r="F30" s="26">
        <v>6</v>
      </c>
      <c r="G30" s="26">
        <v>1</v>
      </c>
      <c r="H30" s="26"/>
      <c r="I30" s="26"/>
      <c r="J30" s="26">
        <v>1781</v>
      </c>
      <c r="K30" s="26">
        <v>7591</v>
      </c>
      <c r="L30" s="26"/>
      <c r="M30" s="26"/>
      <c r="N30" s="26">
        <v>26</v>
      </c>
      <c r="O30" s="26">
        <v>34</v>
      </c>
      <c r="P30" s="26"/>
      <c r="Q30" s="26"/>
      <c r="R30" s="23">
        <f t="shared" si="9"/>
        <v>1.4841666666666666</v>
      </c>
      <c r="S30" s="23">
        <f t="shared" si="0"/>
        <v>37.954999999999998</v>
      </c>
      <c r="T30" s="23" t="str">
        <f t="shared" si="1"/>
        <v/>
      </c>
      <c r="U30" s="23" t="str">
        <f t="shared" si="2"/>
        <v/>
      </c>
      <c r="V30" s="49">
        <f t="shared" si="10"/>
        <v>1.4598540145985401</v>
      </c>
      <c r="W30" s="49">
        <f t="shared" si="3"/>
        <v>0.44789882755895138</v>
      </c>
      <c r="X30" s="49" t="str">
        <f t="shared" si="4"/>
        <v/>
      </c>
      <c r="Y30" s="49" t="str">
        <f t="shared" si="5"/>
        <v/>
      </c>
      <c r="Z30" s="23">
        <f t="shared" si="11"/>
        <v>0.34249999999999997</v>
      </c>
      <c r="AA30" s="23">
        <f t="shared" si="6"/>
        <v>1.1163235294117646</v>
      </c>
      <c r="AB30" s="23" t="str">
        <f t="shared" si="7"/>
        <v/>
      </c>
      <c r="AC30" s="23" t="str">
        <f t="shared" si="8"/>
        <v/>
      </c>
    </row>
    <row r="31" spans="1:29" x14ac:dyDescent="0.3">
      <c r="A31" s="14">
        <v>42253</v>
      </c>
      <c r="B31" s="26">
        <v>9.7749999999999986</v>
      </c>
      <c r="C31" s="26"/>
      <c r="D31" s="26"/>
      <c r="E31" s="26"/>
      <c r="F31" s="26">
        <v>3</v>
      </c>
      <c r="G31" s="26"/>
      <c r="H31" s="26"/>
      <c r="I31" s="26"/>
      <c r="J31" s="26">
        <v>1955</v>
      </c>
      <c r="K31" s="26"/>
      <c r="L31" s="26"/>
      <c r="M31" s="26"/>
      <c r="N31" s="26">
        <v>15</v>
      </c>
      <c r="O31" s="26"/>
      <c r="P31" s="26"/>
      <c r="Q31" s="26"/>
      <c r="R31" s="23">
        <f t="shared" si="9"/>
        <v>3.2583333333333329</v>
      </c>
      <c r="S31" s="23" t="str">
        <f t="shared" si="0"/>
        <v/>
      </c>
      <c r="T31" s="23" t="str">
        <f t="shared" si="1"/>
        <v/>
      </c>
      <c r="U31" s="23" t="str">
        <f t="shared" si="2"/>
        <v/>
      </c>
      <c r="V31" s="49">
        <f t="shared" si="10"/>
        <v>0.76726342710997442</v>
      </c>
      <c r="W31" s="49" t="str">
        <f t="shared" si="3"/>
        <v/>
      </c>
      <c r="X31" s="49" t="str">
        <f t="shared" si="4"/>
        <v/>
      </c>
      <c r="Y31" s="49" t="str">
        <f t="shared" si="5"/>
        <v/>
      </c>
      <c r="Z31" s="23">
        <f t="shared" si="11"/>
        <v>0.65166666666666662</v>
      </c>
      <c r="AA31" s="23" t="str">
        <f t="shared" si="6"/>
        <v/>
      </c>
      <c r="AB31" s="23" t="str">
        <f t="shared" si="7"/>
        <v/>
      </c>
      <c r="AC31" s="23" t="str">
        <f t="shared" si="8"/>
        <v/>
      </c>
    </row>
    <row r="32" spans="1:29" x14ac:dyDescent="0.3">
      <c r="A32" s="14">
        <v>42254</v>
      </c>
      <c r="B32" s="26">
        <v>0.05</v>
      </c>
      <c r="C32" s="26"/>
      <c r="D32" s="26"/>
      <c r="E32" s="26"/>
      <c r="F32" s="26">
        <v>1</v>
      </c>
      <c r="G32" s="26"/>
      <c r="H32" s="26"/>
      <c r="I32" s="26"/>
      <c r="J32" s="26">
        <v>10</v>
      </c>
      <c r="K32" s="26"/>
      <c r="L32" s="26"/>
      <c r="M32" s="26"/>
      <c r="N32" s="26">
        <v>0</v>
      </c>
      <c r="O32" s="26"/>
      <c r="P32" s="26"/>
      <c r="Q32" s="26"/>
      <c r="R32" s="23">
        <f t="shared" si="9"/>
        <v>0.05</v>
      </c>
      <c r="S32" s="23" t="str">
        <f t="shared" si="0"/>
        <v/>
      </c>
      <c r="T32" s="23" t="str">
        <f t="shared" si="1"/>
        <v/>
      </c>
      <c r="U32" s="23" t="str">
        <f t="shared" si="2"/>
        <v/>
      </c>
      <c r="V32" s="49">
        <f t="shared" si="10"/>
        <v>0</v>
      </c>
      <c r="W32" s="49" t="str">
        <f t="shared" si="3"/>
        <v/>
      </c>
      <c r="X32" s="49" t="str">
        <f t="shared" si="4"/>
        <v/>
      </c>
      <c r="Y32" s="49" t="str">
        <f t="shared" si="5"/>
        <v/>
      </c>
      <c r="Z32" s="23" t="str">
        <f t="shared" si="11"/>
        <v/>
      </c>
      <c r="AA32" s="23" t="str">
        <f t="shared" si="6"/>
        <v/>
      </c>
      <c r="AB32" s="23" t="str">
        <f t="shared" si="7"/>
        <v/>
      </c>
      <c r="AC32" s="23" t="str">
        <f t="shared" si="8"/>
        <v/>
      </c>
    </row>
    <row r="33" spans="1:29" x14ac:dyDescent="0.3">
      <c r="A33" s="14">
        <v>42255</v>
      </c>
      <c r="B33" s="26">
        <v>1.4999999999999999E-2</v>
      </c>
      <c r="C33" s="26"/>
      <c r="D33" s="26"/>
      <c r="E33" s="26"/>
      <c r="F33" s="26">
        <v>2</v>
      </c>
      <c r="G33" s="26"/>
      <c r="H33" s="26"/>
      <c r="I33" s="26"/>
      <c r="J33" s="26">
        <v>3</v>
      </c>
      <c r="K33" s="26"/>
      <c r="L33" s="26"/>
      <c r="M33" s="26"/>
      <c r="N33" s="26">
        <v>0</v>
      </c>
      <c r="O33" s="26"/>
      <c r="P33" s="26"/>
      <c r="Q33" s="26"/>
      <c r="R33" s="23">
        <f t="shared" si="9"/>
        <v>7.4999999999999997E-3</v>
      </c>
      <c r="S33" s="23" t="str">
        <f t="shared" si="0"/>
        <v/>
      </c>
      <c r="T33" s="23" t="str">
        <f t="shared" si="1"/>
        <v/>
      </c>
      <c r="U33" s="23" t="str">
        <f t="shared" si="2"/>
        <v/>
      </c>
      <c r="V33" s="49">
        <f t="shared" si="10"/>
        <v>0</v>
      </c>
      <c r="W33" s="49" t="str">
        <f t="shared" si="3"/>
        <v/>
      </c>
      <c r="X33" s="49" t="str">
        <f t="shared" si="4"/>
        <v/>
      </c>
      <c r="Y33" s="49" t="str">
        <f t="shared" si="5"/>
        <v/>
      </c>
      <c r="Z33" s="23" t="str">
        <f t="shared" si="11"/>
        <v/>
      </c>
      <c r="AA33" s="23" t="str">
        <f t="shared" si="6"/>
        <v/>
      </c>
      <c r="AB33" s="23" t="str">
        <f t="shared" si="7"/>
        <v/>
      </c>
      <c r="AC33" s="23" t="str">
        <f t="shared" si="8"/>
        <v/>
      </c>
    </row>
    <row r="34" spans="1:29" x14ac:dyDescent="0.3">
      <c r="A34" s="14">
        <v>42256</v>
      </c>
      <c r="B34" s="26">
        <v>0.04</v>
      </c>
      <c r="C34" s="26"/>
      <c r="D34" s="26"/>
      <c r="E34" s="26"/>
      <c r="F34" s="26">
        <v>2</v>
      </c>
      <c r="G34" s="26"/>
      <c r="H34" s="26"/>
      <c r="I34" s="26"/>
      <c r="J34" s="26">
        <v>8</v>
      </c>
      <c r="K34" s="26"/>
      <c r="L34" s="26"/>
      <c r="M34" s="26"/>
      <c r="N34" s="26">
        <v>0</v>
      </c>
      <c r="O34" s="26"/>
      <c r="P34" s="26"/>
      <c r="Q34" s="26"/>
      <c r="R34" s="23">
        <f t="shared" si="9"/>
        <v>0.02</v>
      </c>
      <c r="S34" s="23" t="str">
        <f t="shared" si="0"/>
        <v/>
      </c>
      <c r="T34" s="23" t="str">
        <f t="shared" si="1"/>
        <v/>
      </c>
      <c r="U34" s="23" t="str">
        <f t="shared" si="2"/>
        <v/>
      </c>
      <c r="V34" s="49">
        <f t="shared" si="10"/>
        <v>0</v>
      </c>
      <c r="W34" s="49" t="str">
        <f t="shared" si="3"/>
        <v/>
      </c>
      <c r="X34" s="49" t="str">
        <f t="shared" si="4"/>
        <v/>
      </c>
      <c r="Y34" s="49" t="str">
        <f t="shared" si="5"/>
        <v/>
      </c>
      <c r="Z34" s="23" t="str">
        <f t="shared" si="11"/>
        <v/>
      </c>
      <c r="AA34" s="23" t="str">
        <f t="shared" si="6"/>
        <v/>
      </c>
      <c r="AB34" s="23" t="str">
        <f t="shared" si="7"/>
        <v/>
      </c>
      <c r="AC34" s="23" t="str">
        <f t="shared" si="8"/>
        <v/>
      </c>
    </row>
    <row r="35" spans="1:29" x14ac:dyDescent="0.3">
      <c r="A35" s="14">
        <v>42257</v>
      </c>
      <c r="B35" s="26">
        <v>3.5000000000000003E-2</v>
      </c>
      <c r="C35" s="26"/>
      <c r="D35" s="26"/>
      <c r="E35" s="26"/>
      <c r="F35" s="26">
        <v>2</v>
      </c>
      <c r="G35" s="26"/>
      <c r="H35" s="26"/>
      <c r="I35" s="26"/>
      <c r="J35" s="26">
        <v>7</v>
      </c>
      <c r="K35" s="26"/>
      <c r="L35" s="26"/>
      <c r="M35" s="26"/>
      <c r="N35" s="26">
        <v>0</v>
      </c>
      <c r="O35" s="26"/>
      <c r="P35" s="26"/>
      <c r="Q35" s="26"/>
      <c r="R35" s="23">
        <f t="shared" si="9"/>
        <v>1.7500000000000002E-2</v>
      </c>
      <c r="S35" s="23" t="str">
        <f t="shared" si="0"/>
        <v/>
      </c>
      <c r="T35" s="23" t="str">
        <f t="shared" si="1"/>
        <v/>
      </c>
      <c r="U35" s="23" t="str">
        <f t="shared" si="2"/>
        <v/>
      </c>
      <c r="V35" s="49">
        <f t="shared" si="10"/>
        <v>0</v>
      </c>
      <c r="W35" s="49" t="str">
        <f t="shared" si="3"/>
        <v/>
      </c>
      <c r="X35" s="49" t="str">
        <f t="shared" si="4"/>
        <v/>
      </c>
      <c r="Y35" s="49" t="str">
        <f t="shared" si="5"/>
        <v/>
      </c>
      <c r="Z35" s="23" t="str">
        <f t="shared" si="11"/>
        <v/>
      </c>
      <c r="AA35" s="23" t="str">
        <f t="shared" si="6"/>
        <v/>
      </c>
      <c r="AB35" s="23" t="str">
        <f t="shared" si="7"/>
        <v/>
      </c>
      <c r="AC35" s="23" t="str">
        <f t="shared" si="8"/>
        <v/>
      </c>
    </row>
    <row r="36" spans="1:29" x14ac:dyDescent="0.3">
      <c r="A36" s="14">
        <v>42258</v>
      </c>
      <c r="B36" s="26">
        <v>5.0000000000000001E-3</v>
      </c>
      <c r="C36" s="26"/>
      <c r="D36" s="26"/>
      <c r="E36" s="26"/>
      <c r="F36" s="26">
        <v>2</v>
      </c>
      <c r="G36" s="26"/>
      <c r="H36" s="26"/>
      <c r="I36" s="26"/>
      <c r="J36" s="26">
        <v>1</v>
      </c>
      <c r="K36" s="26"/>
      <c r="L36" s="26"/>
      <c r="M36" s="26"/>
      <c r="N36" s="26">
        <v>0</v>
      </c>
      <c r="O36" s="26"/>
      <c r="P36" s="26"/>
      <c r="Q36" s="26"/>
      <c r="R36" s="23">
        <f t="shared" si="9"/>
        <v>2.5000000000000001E-3</v>
      </c>
      <c r="S36" s="23" t="str">
        <f t="shared" si="0"/>
        <v/>
      </c>
      <c r="T36" s="23" t="str">
        <f t="shared" si="1"/>
        <v/>
      </c>
      <c r="U36" s="23" t="str">
        <f t="shared" si="2"/>
        <v/>
      </c>
      <c r="V36" s="49">
        <f t="shared" si="10"/>
        <v>0</v>
      </c>
      <c r="W36" s="49" t="str">
        <f t="shared" si="3"/>
        <v/>
      </c>
      <c r="X36" s="49" t="str">
        <f t="shared" si="4"/>
        <v/>
      </c>
      <c r="Y36" s="49" t="str">
        <f t="shared" si="5"/>
        <v/>
      </c>
      <c r="Z36" s="23" t="str">
        <f t="shared" si="11"/>
        <v/>
      </c>
      <c r="AA36" s="23" t="str">
        <f t="shared" si="6"/>
        <v/>
      </c>
      <c r="AB36" s="23" t="str">
        <f t="shared" si="7"/>
        <v/>
      </c>
      <c r="AC36" s="23" t="str">
        <f t="shared" si="8"/>
        <v/>
      </c>
    </row>
    <row r="37" spans="1:29" x14ac:dyDescent="0.3">
      <c r="A37" s="14">
        <v>42259</v>
      </c>
      <c r="B37" s="26">
        <v>0</v>
      </c>
      <c r="C37" s="26"/>
      <c r="D37" s="26"/>
      <c r="E37" s="26"/>
      <c r="F37" s="26">
        <v>2</v>
      </c>
      <c r="G37" s="26"/>
      <c r="H37" s="26"/>
      <c r="I37" s="26"/>
      <c r="J37" s="26">
        <v>0</v>
      </c>
      <c r="K37" s="26"/>
      <c r="L37" s="26"/>
      <c r="M37" s="26"/>
      <c r="N37" s="26">
        <v>0</v>
      </c>
      <c r="O37" s="26"/>
      <c r="P37" s="26"/>
      <c r="Q37" s="26"/>
      <c r="R37" s="23">
        <f t="shared" si="9"/>
        <v>0</v>
      </c>
      <c r="S37" s="23" t="str">
        <f t="shared" si="0"/>
        <v/>
      </c>
      <c r="T37" s="23" t="str">
        <f t="shared" si="1"/>
        <v/>
      </c>
      <c r="U37" s="23" t="str">
        <f t="shared" si="2"/>
        <v/>
      </c>
      <c r="V37" s="49" t="str">
        <f t="shared" si="10"/>
        <v/>
      </c>
      <c r="W37" s="49" t="str">
        <f t="shared" si="3"/>
        <v/>
      </c>
      <c r="X37" s="49" t="str">
        <f t="shared" si="4"/>
        <v/>
      </c>
      <c r="Y37" s="49" t="str">
        <f t="shared" si="5"/>
        <v/>
      </c>
      <c r="Z37" s="23" t="str">
        <f t="shared" si="11"/>
        <v/>
      </c>
      <c r="AA37" s="23" t="str">
        <f t="shared" si="6"/>
        <v/>
      </c>
      <c r="AB37" s="23" t="str">
        <f t="shared" si="7"/>
        <v/>
      </c>
      <c r="AC37" s="23" t="str">
        <f t="shared" si="8"/>
        <v/>
      </c>
    </row>
    <row r="38" spans="1:29" x14ac:dyDescent="0.3">
      <c r="A38" s="14">
        <v>42260</v>
      </c>
      <c r="B38" s="26">
        <v>0</v>
      </c>
      <c r="C38" s="26"/>
      <c r="D38" s="26"/>
      <c r="E38" s="26"/>
      <c r="F38" s="26">
        <v>3</v>
      </c>
      <c r="G38" s="26"/>
      <c r="H38" s="26"/>
      <c r="I38" s="26"/>
      <c r="J38" s="26">
        <v>0</v>
      </c>
      <c r="K38" s="26"/>
      <c r="L38" s="26"/>
      <c r="M38" s="26"/>
      <c r="N38" s="26">
        <v>0</v>
      </c>
      <c r="O38" s="26"/>
      <c r="P38" s="26"/>
      <c r="Q38" s="26"/>
      <c r="R38" s="23">
        <f t="shared" si="9"/>
        <v>0</v>
      </c>
      <c r="S38" s="23" t="str">
        <f t="shared" si="0"/>
        <v/>
      </c>
      <c r="T38" s="23" t="str">
        <f t="shared" si="1"/>
        <v/>
      </c>
      <c r="U38" s="23" t="str">
        <f t="shared" si="2"/>
        <v/>
      </c>
      <c r="V38" s="49" t="str">
        <f t="shared" si="10"/>
        <v/>
      </c>
      <c r="W38" s="49" t="str">
        <f t="shared" si="3"/>
        <v/>
      </c>
      <c r="X38" s="49" t="str">
        <f t="shared" si="4"/>
        <v/>
      </c>
      <c r="Y38" s="49" t="str">
        <f t="shared" si="5"/>
        <v/>
      </c>
      <c r="Z38" s="23" t="str">
        <f t="shared" si="11"/>
        <v/>
      </c>
      <c r="AA38" s="23" t="str">
        <f t="shared" si="6"/>
        <v/>
      </c>
      <c r="AB38" s="23" t="str">
        <f t="shared" si="7"/>
        <v/>
      </c>
      <c r="AC38" s="23" t="str">
        <f t="shared" si="8"/>
        <v/>
      </c>
    </row>
    <row r="39" spans="1:29" x14ac:dyDescent="0.3">
      <c r="A39" s="14">
        <v>42261</v>
      </c>
      <c r="B39" s="26">
        <v>0</v>
      </c>
      <c r="C39" s="26"/>
      <c r="D39" s="26"/>
      <c r="E39" s="26"/>
      <c r="F39" s="26">
        <v>3</v>
      </c>
      <c r="G39" s="26"/>
      <c r="H39" s="26"/>
      <c r="I39" s="26"/>
      <c r="J39" s="26">
        <v>0</v>
      </c>
      <c r="K39" s="26"/>
      <c r="L39" s="26"/>
      <c r="M39" s="26"/>
      <c r="N39" s="26">
        <v>0</v>
      </c>
      <c r="O39" s="26"/>
      <c r="P39" s="26"/>
      <c r="Q39" s="26"/>
      <c r="R39" s="23">
        <f t="shared" si="9"/>
        <v>0</v>
      </c>
      <c r="S39" s="23" t="str">
        <f t="shared" si="0"/>
        <v/>
      </c>
      <c r="T39" s="23" t="str">
        <f t="shared" si="1"/>
        <v/>
      </c>
      <c r="U39" s="23" t="str">
        <f t="shared" si="2"/>
        <v/>
      </c>
      <c r="V39" s="49" t="str">
        <f t="shared" si="10"/>
        <v/>
      </c>
      <c r="W39" s="49" t="str">
        <f t="shared" si="3"/>
        <v/>
      </c>
      <c r="X39" s="49" t="str">
        <f t="shared" si="4"/>
        <v/>
      </c>
      <c r="Y39" s="49" t="str">
        <f t="shared" si="5"/>
        <v/>
      </c>
      <c r="Z39" s="23" t="str">
        <f t="shared" si="11"/>
        <v/>
      </c>
      <c r="AA39" s="23" t="str">
        <f t="shared" si="6"/>
        <v/>
      </c>
      <c r="AB39" s="23" t="str">
        <f t="shared" si="7"/>
        <v/>
      </c>
      <c r="AC39" s="23" t="str">
        <f t="shared" si="8"/>
        <v/>
      </c>
    </row>
    <row r="40" spans="1:29" x14ac:dyDescent="0.3">
      <c r="A40" s="14">
        <v>42262</v>
      </c>
      <c r="B40" s="26">
        <v>0</v>
      </c>
      <c r="C40" s="26"/>
      <c r="D40" s="26"/>
      <c r="E40" s="26"/>
      <c r="F40" s="26">
        <v>4</v>
      </c>
      <c r="G40" s="26"/>
      <c r="H40" s="26"/>
      <c r="I40" s="26"/>
      <c r="J40" s="26">
        <v>0</v>
      </c>
      <c r="K40" s="26"/>
      <c r="L40" s="26"/>
      <c r="M40" s="26"/>
      <c r="N40" s="26">
        <v>0</v>
      </c>
      <c r="O40" s="26"/>
      <c r="P40" s="26"/>
      <c r="Q40" s="26"/>
      <c r="R40" s="23">
        <f t="shared" si="9"/>
        <v>0</v>
      </c>
      <c r="S40" s="23" t="str">
        <f t="shared" si="0"/>
        <v/>
      </c>
      <c r="T40" s="23" t="str">
        <f t="shared" si="1"/>
        <v/>
      </c>
      <c r="U40" s="23" t="str">
        <f t="shared" si="2"/>
        <v/>
      </c>
      <c r="V40" s="49" t="str">
        <f t="shared" si="10"/>
        <v/>
      </c>
      <c r="W40" s="49" t="str">
        <f t="shared" si="3"/>
        <v/>
      </c>
      <c r="X40" s="49" t="str">
        <f t="shared" si="4"/>
        <v/>
      </c>
      <c r="Y40" s="49" t="str">
        <f t="shared" si="5"/>
        <v/>
      </c>
      <c r="Z40" s="23" t="str">
        <f t="shared" si="11"/>
        <v/>
      </c>
      <c r="AA40" s="23" t="str">
        <f t="shared" si="6"/>
        <v/>
      </c>
      <c r="AB40" s="23" t="str">
        <f t="shared" si="7"/>
        <v/>
      </c>
      <c r="AC40" s="23" t="str">
        <f t="shared" si="8"/>
        <v/>
      </c>
    </row>
    <row r="41" spans="1:29" x14ac:dyDescent="0.3">
      <c r="A41" s="14">
        <v>42263</v>
      </c>
      <c r="B41" s="26">
        <v>0</v>
      </c>
      <c r="C41" s="26"/>
      <c r="D41" s="26"/>
      <c r="E41" s="26"/>
      <c r="F41" s="26">
        <v>5</v>
      </c>
      <c r="G41" s="26"/>
      <c r="H41" s="26"/>
      <c r="I41" s="26"/>
      <c r="J41" s="26">
        <v>0</v>
      </c>
      <c r="K41" s="26"/>
      <c r="L41" s="26"/>
      <c r="M41" s="26"/>
      <c r="N41" s="26">
        <v>0</v>
      </c>
      <c r="O41" s="26"/>
      <c r="P41" s="26"/>
      <c r="Q41" s="26"/>
      <c r="R41" s="23">
        <f t="shared" si="9"/>
        <v>0</v>
      </c>
      <c r="S41" s="23" t="str">
        <f t="shared" si="0"/>
        <v/>
      </c>
      <c r="T41" s="23" t="str">
        <f t="shared" si="1"/>
        <v/>
      </c>
      <c r="U41" s="23" t="str">
        <f t="shared" si="2"/>
        <v/>
      </c>
      <c r="V41" s="49" t="str">
        <f t="shared" si="10"/>
        <v/>
      </c>
      <c r="W41" s="49" t="str">
        <f t="shared" si="3"/>
        <v/>
      </c>
      <c r="X41" s="49" t="str">
        <f t="shared" si="4"/>
        <v/>
      </c>
      <c r="Y41" s="49" t="str">
        <f t="shared" si="5"/>
        <v/>
      </c>
      <c r="Z41" s="23" t="str">
        <f t="shared" si="11"/>
        <v/>
      </c>
      <c r="AA41" s="23" t="str">
        <f t="shared" si="6"/>
        <v/>
      </c>
      <c r="AB41" s="23" t="str">
        <f t="shared" si="7"/>
        <v/>
      </c>
      <c r="AC41" s="23" t="str">
        <f t="shared" si="8"/>
        <v/>
      </c>
    </row>
    <row r="42" spans="1:29" x14ac:dyDescent="0.3">
      <c r="A42" s="14">
        <v>42264</v>
      </c>
      <c r="B42" s="26">
        <v>0</v>
      </c>
      <c r="C42" s="26"/>
      <c r="D42" s="26"/>
      <c r="E42" s="26"/>
      <c r="F42" s="26">
        <v>5</v>
      </c>
      <c r="G42" s="26"/>
      <c r="H42" s="26"/>
      <c r="I42" s="26"/>
      <c r="J42" s="26">
        <v>0</v>
      </c>
      <c r="K42" s="26"/>
      <c r="L42" s="26"/>
      <c r="M42" s="26"/>
      <c r="N42" s="26">
        <v>0</v>
      </c>
      <c r="O42" s="26"/>
      <c r="P42" s="26"/>
      <c r="Q42" s="26"/>
      <c r="R42" s="23">
        <f t="shared" si="9"/>
        <v>0</v>
      </c>
      <c r="S42" s="23" t="str">
        <f t="shared" si="0"/>
        <v/>
      </c>
      <c r="T42" s="23" t="str">
        <f t="shared" si="1"/>
        <v/>
      </c>
      <c r="U42" s="23" t="str">
        <f t="shared" si="2"/>
        <v/>
      </c>
      <c r="V42" s="49" t="str">
        <f t="shared" si="10"/>
        <v/>
      </c>
      <c r="W42" s="49" t="str">
        <f t="shared" si="3"/>
        <v/>
      </c>
      <c r="X42" s="49" t="str">
        <f t="shared" si="4"/>
        <v/>
      </c>
      <c r="Y42" s="49" t="str">
        <f t="shared" si="5"/>
        <v/>
      </c>
      <c r="Z42" s="23" t="str">
        <f t="shared" si="11"/>
        <v/>
      </c>
      <c r="AA42" s="23" t="str">
        <f t="shared" si="6"/>
        <v/>
      </c>
      <c r="AB42" s="23" t="str">
        <f t="shared" si="7"/>
        <v/>
      </c>
      <c r="AC42" s="23" t="str">
        <f t="shared" si="8"/>
        <v/>
      </c>
    </row>
    <row r="43" spans="1:29" x14ac:dyDescent="0.3">
      <c r="A43" s="14">
        <v>42265</v>
      </c>
      <c r="B43" s="26">
        <v>0</v>
      </c>
      <c r="C43" s="26"/>
      <c r="D43" s="26"/>
      <c r="E43" s="26"/>
      <c r="F43" s="26">
        <v>5</v>
      </c>
      <c r="G43" s="26"/>
      <c r="H43" s="26"/>
      <c r="I43" s="26"/>
      <c r="J43" s="26">
        <v>0</v>
      </c>
      <c r="K43" s="26"/>
      <c r="L43" s="26"/>
      <c r="M43" s="26"/>
      <c r="N43" s="26">
        <v>0</v>
      </c>
      <c r="O43" s="26"/>
      <c r="P43" s="26"/>
      <c r="Q43" s="26"/>
      <c r="R43" s="23">
        <f t="shared" si="9"/>
        <v>0</v>
      </c>
      <c r="S43" s="23" t="str">
        <f t="shared" si="0"/>
        <v/>
      </c>
      <c r="T43" s="23" t="str">
        <f t="shared" si="1"/>
        <v/>
      </c>
      <c r="U43" s="23" t="str">
        <f t="shared" si="2"/>
        <v/>
      </c>
      <c r="V43" s="49" t="str">
        <f t="shared" si="10"/>
        <v/>
      </c>
      <c r="W43" s="49" t="str">
        <f t="shared" si="3"/>
        <v/>
      </c>
      <c r="X43" s="49" t="str">
        <f t="shared" si="4"/>
        <v/>
      </c>
      <c r="Y43" s="49" t="str">
        <f t="shared" si="5"/>
        <v/>
      </c>
      <c r="Z43" s="23" t="str">
        <f t="shared" si="11"/>
        <v/>
      </c>
      <c r="AA43" s="23" t="str">
        <f t="shared" si="6"/>
        <v/>
      </c>
      <c r="AB43" s="23" t="str">
        <f t="shared" si="7"/>
        <v/>
      </c>
      <c r="AC43" s="23" t="str">
        <f t="shared" si="8"/>
        <v/>
      </c>
    </row>
    <row r="44" spans="1:29" x14ac:dyDescent="0.3">
      <c r="A44" s="14">
        <v>42266</v>
      </c>
      <c r="B44" s="26">
        <v>0</v>
      </c>
      <c r="C44" s="26">
        <v>64.135000000000005</v>
      </c>
      <c r="D44" s="26">
        <v>0.83500000000000008</v>
      </c>
      <c r="E44" s="26"/>
      <c r="F44" s="26">
        <v>7</v>
      </c>
      <c r="G44" s="26">
        <v>1</v>
      </c>
      <c r="H44" s="26">
        <v>3</v>
      </c>
      <c r="I44" s="26"/>
      <c r="J44" s="26">
        <v>0</v>
      </c>
      <c r="K44" s="26">
        <v>12827</v>
      </c>
      <c r="L44" s="26">
        <v>167</v>
      </c>
      <c r="M44" s="26"/>
      <c r="N44" s="26">
        <v>0</v>
      </c>
      <c r="O44" s="26">
        <v>85</v>
      </c>
      <c r="P44" s="26">
        <v>0</v>
      </c>
      <c r="Q44" s="26"/>
      <c r="R44" s="23">
        <f t="shared" si="9"/>
        <v>0</v>
      </c>
      <c r="S44" s="23">
        <f t="shared" si="0"/>
        <v>64.135000000000005</v>
      </c>
      <c r="T44" s="23">
        <f t="shared" si="1"/>
        <v>0.27833333333333338</v>
      </c>
      <c r="U44" s="23" t="str">
        <f t="shared" si="2"/>
        <v/>
      </c>
      <c r="V44" s="49" t="str">
        <f t="shared" si="10"/>
        <v/>
      </c>
      <c r="W44" s="49">
        <f t="shared" si="3"/>
        <v>0.66266469166601694</v>
      </c>
      <c r="X44" s="49">
        <f t="shared" si="4"/>
        <v>0</v>
      </c>
      <c r="Y44" s="49" t="str">
        <f t="shared" si="5"/>
        <v/>
      </c>
      <c r="Z44" s="23" t="str">
        <f t="shared" si="11"/>
        <v/>
      </c>
      <c r="AA44" s="23">
        <f t="shared" si="6"/>
        <v>0.75452941176470589</v>
      </c>
      <c r="AB44" s="23" t="str">
        <f t="shared" si="7"/>
        <v/>
      </c>
      <c r="AC44" s="23" t="str">
        <f t="shared" si="8"/>
        <v/>
      </c>
    </row>
    <row r="45" spans="1:29" x14ac:dyDescent="0.3">
      <c r="A45" s="14">
        <v>42267</v>
      </c>
      <c r="B45" s="26">
        <v>0</v>
      </c>
      <c r="C45" s="26"/>
      <c r="D45" s="26">
        <v>0.95</v>
      </c>
      <c r="E45" s="26">
        <v>0</v>
      </c>
      <c r="F45" s="26">
        <v>7</v>
      </c>
      <c r="G45" s="26"/>
      <c r="H45" s="26">
        <v>5</v>
      </c>
      <c r="I45" s="26">
        <v>3</v>
      </c>
      <c r="J45" s="26">
        <v>0</v>
      </c>
      <c r="K45" s="26"/>
      <c r="L45" s="26">
        <v>190</v>
      </c>
      <c r="M45" s="26">
        <v>0</v>
      </c>
      <c r="N45" s="26">
        <v>0</v>
      </c>
      <c r="O45" s="26"/>
      <c r="P45" s="26">
        <v>2</v>
      </c>
      <c r="Q45" s="26">
        <v>0</v>
      </c>
      <c r="R45" s="23">
        <f t="shared" si="9"/>
        <v>0</v>
      </c>
      <c r="S45" s="23" t="str">
        <f t="shared" si="0"/>
        <v/>
      </c>
      <c r="T45" s="23">
        <f t="shared" si="1"/>
        <v>0.19</v>
      </c>
      <c r="U45" s="23">
        <f t="shared" si="2"/>
        <v>0</v>
      </c>
      <c r="V45" s="49" t="str">
        <f t="shared" si="10"/>
        <v/>
      </c>
      <c r="W45" s="49" t="str">
        <f t="shared" si="3"/>
        <v/>
      </c>
      <c r="X45" s="49">
        <f t="shared" si="4"/>
        <v>1.0526315789473684</v>
      </c>
      <c r="Y45" s="49" t="str">
        <f t="shared" si="5"/>
        <v/>
      </c>
      <c r="Z45" s="23" t="str">
        <f t="shared" si="11"/>
        <v/>
      </c>
      <c r="AA45" s="23" t="str">
        <f t="shared" si="6"/>
        <v/>
      </c>
      <c r="AB45" s="23">
        <f t="shared" si="7"/>
        <v>0.47499999999999998</v>
      </c>
      <c r="AC45" s="23" t="str">
        <f t="shared" si="8"/>
        <v/>
      </c>
    </row>
    <row r="46" spans="1:29" x14ac:dyDescent="0.3">
      <c r="A46" s="14">
        <v>42269</v>
      </c>
      <c r="B46" s="26"/>
      <c r="C46" s="26"/>
      <c r="D46" s="26">
        <v>2.25</v>
      </c>
      <c r="E46" s="26"/>
      <c r="F46" s="26"/>
      <c r="G46" s="26"/>
      <c r="H46" s="26">
        <v>1</v>
      </c>
      <c r="I46" s="26"/>
      <c r="J46" s="26"/>
      <c r="K46" s="26"/>
      <c r="L46" s="26">
        <v>450</v>
      </c>
      <c r="M46" s="26"/>
      <c r="N46" s="26"/>
      <c r="O46" s="26"/>
      <c r="P46" s="26">
        <v>2</v>
      </c>
      <c r="Q46" s="26"/>
      <c r="R46" s="23" t="str">
        <f t="shared" si="9"/>
        <v/>
      </c>
      <c r="S46" s="23" t="str">
        <f t="shared" si="0"/>
        <v/>
      </c>
      <c r="T46" s="23">
        <f t="shared" si="1"/>
        <v>2.25</v>
      </c>
      <c r="U46" s="23" t="str">
        <f t="shared" si="2"/>
        <v/>
      </c>
      <c r="V46" s="49" t="str">
        <f t="shared" si="10"/>
        <v/>
      </c>
      <c r="W46" s="49" t="str">
        <f t="shared" si="3"/>
        <v/>
      </c>
      <c r="X46" s="49">
        <f t="shared" si="4"/>
        <v>0.44444444444444442</v>
      </c>
      <c r="Y46" s="49" t="str">
        <f t="shared" si="5"/>
        <v/>
      </c>
      <c r="Z46" s="23" t="str">
        <f t="shared" si="11"/>
        <v/>
      </c>
      <c r="AA46" s="23" t="str">
        <f t="shared" si="6"/>
        <v/>
      </c>
      <c r="AB46" s="23">
        <f t="shared" si="7"/>
        <v>1.125</v>
      </c>
      <c r="AC46" s="23" t="str">
        <f t="shared" si="8"/>
        <v/>
      </c>
    </row>
    <row r="47" spans="1:29" x14ac:dyDescent="0.3">
      <c r="A47" s="14">
        <v>42270</v>
      </c>
      <c r="B47" s="26"/>
      <c r="C47" s="26"/>
      <c r="D47" s="26">
        <v>0.58500000000000008</v>
      </c>
      <c r="E47" s="26"/>
      <c r="F47" s="26"/>
      <c r="G47" s="26"/>
      <c r="H47" s="26">
        <v>9</v>
      </c>
      <c r="I47" s="26"/>
      <c r="J47" s="26"/>
      <c r="K47" s="26"/>
      <c r="L47" s="26">
        <v>117</v>
      </c>
      <c r="M47" s="26"/>
      <c r="N47" s="26"/>
      <c r="O47" s="26"/>
      <c r="P47" s="26">
        <v>0</v>
      </c>
      <c r="Q47" s="26"/>
      <c r="R47" s="23" t="str">
        <f t="shared" si="9"/>
        <v/>
      </c>
      <c r="S47" s="23" t="str">
        <f t="shared" si="0"/>
        <v/>
      </c>
      <c r="T47" s="23">
        <f t="shared" si="1"/>
        <v>6.5000000000000002E-2</v>
      </c>
      <c r="U47" s="23" t="str">
        <f t="shared" si="2"/>
        <v/>
      </c>
      <c r="V47" s="49" t="str">
        <f t="shared" si="10"/>
        <v/>
      </c>
      <c r="W47" s="49" t="str">
        <f t="shared" si="3"/>
        <v/>
      </c>
      <c r="X47" s="49">
        <f t="shared" si="4"/>
        <v>0</v>
      </c>
      <c r="Y47" s="49" t="str">
        <f t="shared" si="5"/>
        <v/>
      </c>
      <c r="Z47" s="23" t="str">
        <f t="shared" si="11"/>
        <v/>
      </c>
      <c r="AA47" s="23" t="str">
        <f t="shared" si="6"/>
        <v/>
      </c>
      <c r="AB47" s="23" t="str">
        <f t="shared" si="7"/>
        <v/>
      </c>
      <c r="AC47" s="23" t="str">
        <f t="shared" si="8"/>
        <v/>
      </c>
    </row>
    <row r="48" spans="1:29" x14ac:dyDescent="0.3">
      <c r="A48" s="14">
        <v>42271</v>
      </c>
      <c r="B48" s="26"/>
      <c r="C48" s="26"/>
      <c r="D48" s="26">
        <v>3.3150000000000004</v>
      </c>
      <c r="E48" s="26"/>
      <c r="F48" s="26"/>
      <c r="G48" s="26"/>
      <c r="H48" s="26">
        <v>10</v>
      </c>
      <c r="I48" s="26"/>
      <c r="J48" s="26"/>
      <c r="K48" s="26"/>
      <c r="L48" s="26">
        <v>663</v>
      </c>
      <c r="M48" s="26"/>
      <c r="N48" s="26"/>
      <c r="O48" s="26"/>
      <c r="P48" s="26">
        <v>0</v>
      </c>
      <c r="Q48" s="26"/>
      <c r="R48" s="23" t="str">
        <f t="shared" si="9"/>
        <v/>
      </c>
      <c r="S48" s="23" t="str">
        <f t="shared" si="0"/>
        <v/>
      </c>
      <c r="T48" s="23">
        <f t="shared" si="1"/>
        <v>0.33150000000000002</v>
      </c>
      <c r="U48" s="23" t="str">
        <f t="shared" si="2"/>
        <v/>
      </c>
      <c r="V48" s="49" t="str">
        <f t="shared" si="10"/>
        <v/>
      </c>
      <c r="W48" s="49" t="str">
        <f t="shared" si="3"/>
        <v/>
      </c>
      <c r="X48" s="49">
        <f t="shared" si="4"/>
        <v>0</v>
      </c>
      <c r="Y48" s="49" t="str">
        <f t="shared" si="5"/>
        <v/>
      </c>
      <c r="Z48" s="23" t="str">
        <f t="shared" si="11"/>
        <v/>
      </c>
      <c r="AA48" s="23" t="str">
        <f t="shared" si="6"/>
        <v/>
      </c>
      <c r="AB48" s="23" t="str">
        <f t="shared" si="7"/>
        <v/>
      </c>
      <c r="AC48" s="23" t="str">
        <f t="shared" si="8"/>
        <v/>
      </c>
    </row>
    <row r="49" spans="1:29" x14ac:dyDescent="0.3">
      <c r="A49" s="14">
        <v>42272</v>
      </c>
      <c r="B49" s="26"/>
      <c r="C49" s="26"/>
      <c r="D49" s="26">
        <v>2.27</v>
      </c>
      <c r="E49" s="26"/>
      <c r="F49" s="26"/>
      <c r="G49" s="26"/>
      <c r="H49" s="26">
        <v>3</v>
      </c>
      <c r="I49" s="26"/>
      <c r="J49" s="26"/>
      <c r="K49" s="26"/>
      <c r="L49" s="26">
        <v>454</v>
      </c>
      <c r="M49" s="26"/>
      <c r="N49" s="26"/>
      <c r="O49" s="26"/>
      <c r="P49" s="26">
        <v>1</v>
      </c>
      <c r="Q49" s="26"/>
      <c r="R49" s="23" t="str">
        <f t="shared" si="9"/>
        <v/>
      </c>
      <c r="S49" s="23" t="str">
        <f t="shared" si="0"/>
        <v/>
      </c>
      <c r="T49" s="23">
        <f t="shared" si="1"/>
        <v>0.75666666666666671</v>
      </c>
      <c r="U49" s="23" t="str">
        <f t="shared" si="2"/>
        <v/>
      </c>
      <c r="V49" s="49" t="str">
        <f t="shared" si="10"/>
        <v/>
      </c>
      <c r="W49" s="49" t="str">
        <f t="shared" si="3"/>
        <v/>
      </c>
      <c r="X49" s="49">
        <f t="shared" si="4"/>
        <v>0.22026431718061676</v>
      </c>
      <c r="Y49" s="49" t="str">
        <f t="shared" si="5"/>
        <v/>
      </c>
      <c r="Z49" s="23" t="str">
        <f t="shared" si="11"/>
        <v/>
      </c>
      <c r="AA49" s="23" t="str">
        <f t="shared" si="6"/>
        <v/>
      </c>
      <c r="AB49" s="23">
        <f t="shared" si="7"/>
        <v>2.27</v>
      </c>
      <c r="AC49" s="23" t="str">
        <f t="shared" si="8"/>
        <v/>
      </c>
    </row>
    <row r="50" spans="1:29" x14ac:dyDescent="0.3">
      <c r="A50" s="14">
        <v>42273</v>
      </c>
      <c r="B50" s="26"/>
      <c r="C50" s="26"/>
      <c r="D50" s="26">
        <v>8.9450000000000003</v>
      </c>
      <c r="E50" s="26"/>
      <c r="F50" s="26"/>
      <c r="G50" s="26"/>
      <c r="H50" s="26">
        <v>1</v>
      </c>
      <c r="I50" s="26"/>
      <c r="J50" s="26"/>
      <c r="K50" s="26"/>
      <c r="L50" s="26">
        <v>1789</v>
      </c>
      <c r="M50" s="26"/>
      <c r="N50" s="26"/>
      <c r="O50" s="26"/>
      <c r="P50" s="26">
        <v>16</v>
      </c>
      <c r="Q50" s="26"/>
      <c r="R50" s="23" t="str">
        <f t="shared" si="9"/>
        <v/>
      </c>
      <c r="S50" s="23" t="str">
        <f t="shared" si="0"/>
        <v/>
      </c>
      <c r="T50" s="23">
        <f t="shared" si="1"/>
        <v>8.9450000000000003</v>
      </c>
      <c r="U50" s="23" t="str">
        <f t="shared" si="2"/>
        <v/>
      </c>
      <c r="V50" s="49" t="str">
        <f t="shared" si="10"/>
        <v/>
      </c>
      <c r="W50" s="49" t="str">
        <f t="shared" si="3"/>
        <v/>
      </c>
      <c r="X50" s="49">
        <f t="shared" si="4"/>
        <v>0.8943543879262158</v>
      </c>
      <c r="Y50" s="49" t="str">
        <f t="shared" si="5"/>
        <v/>
      </c>
      <c r="Z50" s="23" t="str">
        <f t="shared" si="11"/>
        <v/>
      </c>
      <c r="AA50" s="23" t="str">
        <f t="shared" si="6"/>
        <v/>
      </c>
      <c r="AB50" s="23">
        <f t="shared" si="7"/>
        <v>0.55906250000000002</v>
      </c>
      <c r="AC50" s="23" t="str">
        <f t="shared" si="8"/>
        <v/>
      </c>
    </row>
    <row r="51" spans="1:29" x14ac:dyDescent="0.3">
      <c r="A51" t="s">
        <v>180</v>
      </c>
    </row>
    <row r="52" spans="1:29" x14ac:dyDescent="0.3">
      <c r="A52" t="s">
        <v>189</v>
      </c>
    </row>
    <row r="53" spans="1:29" x14ac:dyDescent="0.3">
      <c r="A53" t="s">
        <v>190</v>
      </c>
    </row>
    <row r="54" spans="1:29" x14ac:dyDescent="0.3">
      <c r="A54" t="s">
        <v>181</v>
      </c>
    </row>
    <row r="55" spans="1:29" x14ac:dyDescent="0.3">
      <c r="A55" t="s">
        <v>182</v>
      </c>
    </row>
    <row r="56" spans="1:29" x14ac:dyDescent="0.3">
      <c r="A56" t="s">
        <v>183</v>
      </c>
    </row>
    <row r="57" spans="1:29" x14ac:dyDescent="0.3">
      <c r="A57" t="s">
        <v>184</v>
      </c>
    </row>
    <row r="58" spans="1:29" x14ac:dyDescent="0.3">
      <c r="A58" t="s">
        <v>185</v>
      </c>
    </row>
    <row r="59" spans="1:29" x14ac:dyDescent="0.3">
      <c r="A59" t="s">
        <v>186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BF22D-BA43-476A-97FB-6CF6394189CD}">
  <dimension ref="A1:A9"/>
  <sheetViews>
    <sheetView tabSelected="1" workbookViewId="0">
      <selection activeCell="A10" sqref="A10"/>
    </sheetView>
  </sheetViews>
  <sheetFormatPr defaultRowHeight="17.25" x14ac:dyDescent="0.3"/>
  <sheetData>
    <row r="1" spans="1:1" x14ac:dyDescent="0.3">
      <c r="A1" s="44" t="s">
        <v>187</v>
      </c>
    </row>
    <row r="2" spans="1:1" x14ac:dyDescent="0.3">
      <c r="A2" t="s">
        <v>191</v>
      </c>
    </row>
    <row r="3" spans="1:1" x14ac:dyDescent="0.3">
      <c r="A3" t="s">
        <v>192</v>
      </c>
    </row>
    <row r="4" spans="1:1" x14ac:dyDescent="0.3">
      <c r="A4" t="s">
        <v>193</v>
      </c>
    </row>
    <row r="5" spans="1:1" x14ac:dyDescent="0.3">
      <c r="A5" t="s">
        <v>194</v>
      </c>
    </row>
    <row r="6" spans="1:1" x14ac:dyDescent="0.3">
      <c r="A6" t="s">
        <v>195</v>
      </c>
    </row>
    <row r="7" spans="1:1" x14ac:dyDescent="0.3">
      <c r="A7" t="s">
        <v>199</v>
      </c>
    </row>
    <row r="8" spans="1:1" x14ac:dyDescent="0.3">
      <c r="A8" t="s">
        <v>200</v>
      </c>
    </row>
    <row r="9" spans="1:1" x14ac:dyDescent="0.3">
      <c r="A9" t="s">
        <v>205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E384A-0582-4DF3-8A68-0CCC082C37C9}">
  <dimension ref="A1:E6"/>
  <sheetViews>
    <sheetView workbookViewId="0">
      <selection activeCell="A7" sqref="A7"/>
    </sheetView>
  </sheetViews>
  <sheetFormatPr defaultRowHeight="17.25" x14ac:dyDescent="0.3"/>
  <sheetData>
    <row r="1" spans="1:5" x14ac:dyDescent="0.3">
      <c r="A1" s="44" t="s">
        <v>188</v>
      </c>
    </row>
    <row r="2" spans="1:5" x14ac:dyDescent="0.3">
      <c r="A2" t="s">
        <v>196</v>
      </c>
    </row>
    <row r="3" spans="1:5" x14ac:dyDescent="0.3">
      <c r="A3" t="s">
        <v>197</v>
      </c>
      <c r="E3" t="s">
        <v>202</v>
      </c>
    </row>
    <row r="4" spans="1:5" x14ac:dyDescent="0.3">
      <c r="A4" t="s">
        <v>198</v>
      </c>
      <c r="E4" t="s">
        <v>201</v>
      </c>
    </row>
    <row r="5" spans="1:5" x14ac:dyDescent="0.3">
      <c r="A5" t="s">
        <v>203</v>
      </c>
    </row>
    <row r="6" spans="1:5" x14ac:dyDescent="0.3">
      <c r="A6"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8"/>
  <sheetViews>
    <sheetView workbookViewId="0">
      <pane ySplit="1" topLeftCell="A2" activePane="bottomLeft" state="frozen"/>
      <selection pane="bottomLeft" activeCell="J2" sqref="J2"/>
    </sheetView>
  </sheetViews>
  <sheetFormatPr defaultRowHeight="17.25" x14ac:dyDescent="0.3"/>
  <cols>
    <col min="1" max="1" width="15" customWidth="1"/>
    <col min="2" max="2" width="14.109375" style="6" customWidth="1"/>
    <col min="3" max="3" width="10.5546875" customWidth="1"/>
    <col min="4" max="4" width="18.44140625" customWidth="1"/>
    <col min="5" max="5" width="18.6640625" customWidth="1"/>
    <col min="6" max="6" width="17.6640625" customWidth="1"/>
    <col min="7" max="8" width="17.77734375" customWidth="1"/>
    <col min="9" max="9" width="18" customWidth="1"/>
  </cols>
  <sheetData>
    <row r="1" spans="1:13" x14ac:dyDescent="0.3">
      <c r="A1" s="4" t="s">
        <v>3</v>
      </c>
      <c r="B1" s="5" t="s">
        <v>11</v>
      </c>
      <c r="C1" s="4" t="s">
        <v>2</v>
      </c>
      <c r="D1" s="24" t="s">
        <v>85</v>
      </c>
      <c r="E1" s="9" t="s">
        <v>95</v>
      </c>
      <c r="F1" s="9" t="s">
        <v>33</v>
      </c>
      <c r="G1" s="9" t="s">
        <v>21</v>
      </c>
      <c r="H1" s="9" t="s">
        <v>107</v>
      </c>
      <c r="I1" s="9" t="s">
        <v>120</v>
      </c>
      <c r="J1" s="9" t="s">
        <v>121</v>
      </c>
    </row>
    <row r="2" spans="1:13" x14ac:dyDescent="0.3">
      <c r="A2" t="s">
        <v>8</v>
      </c>
      <c r="B2" s="6">
        <v>42200</v>
      </c>
      <c r="C2" s="1">
        <v>1</v>
      </c>
      <c r="D2" s="23">
        <f>SUMIFS('Tab 1'!$H$2:$H$353,'Tab 1'!$D$2:$D$353,'Tab 2'!A2,'Tab 1'!$E$2:$E$353,'Tab 2'!B2)</f>
        <v>0</v>
      </c>
      <c r="E2" s="23">
        <f>IFERROR($D2/$C2,#N/A)</f>
        <v>0</v>
      </c>
      <c r="F2">
        <f>VLOOKUP(A2,'Tab 3'!$A$2:$B$10,2)</f>
        <v>189040</v>
      </c>
      <c r="G2" t="str">
        <f>VLOOKUP('Tab 2'!A2,'Tab 3'!$A$2:$D$10,4)</f>
        <v>Tablet</v>
      </c>
      <c r="H2" t="str">
        <f>TEXT(B2,"dddd")</f>
        <v>Wednesday</v>
      </c>
      <c r="I2" s="26">
        <f>SUMIFS('Tab 1'!$F$2:$F$353,'Tab 1'!$D$2:$D$353,'Tab 2'!A2,'Tab 1'!$E$2:$E$353,'Tab 2'!B2)</f>
        <v>0</v>
      </c>
      <c r="J2">
        <f>SUMIFS('Tab 1'!$G$2:$G$353,'Tab 1'!$D$2:$D$353,'Tab 2'!A2,'Tab 1'!$E$2:$E$353,'Tab 2'!B2)</f>
        <v>0</v>
      </c>
      <c r="M2" s="6" t="s">
        <v>34</v>
      </c>
    </row>
    <row r="3" spans="1:13" x14ac:dyDescent="0.3">
      <c r="A3" t="s">
        <v>8</v>
      </c>
      <c r="B3" s="6">
        <v>42201</v>
      </c>
      <c r="C3" s="1">
        <v>1</v>
      </c>
      <c r="D3" s="23">
        <f>SUMIFS('Tab 1'!$H$2:$H$353,'Tab 1'!$D$2:$D$353,'Tab 2'!A3,'Tab 1'!$E$2:$E$353,'Tab 2'!B3)</f>
        <v>0</v>
      </c>
      <c r="E3" s="23">
        <f t="shared" ref="E3:E58" si="0">IFERROR($D3/$C3,#N/A)</f>
        <v>0</v>
      </c>
      <c r="F3">
        <f>VLOOKUP(A3,'Tab 3'!$A$2:$B$10,2)</f>
        <v>189040</v>
      </c>
      <c r="G3" t="str">
        <f>VLOOKUP('Tab 2'!A3,'Tab 3'!$A$2:$D$10,4)</f>
        <v>Tablet</v>
      </c>
      <c r="H3" t="str">
        <f t="shared" ref="H3:H58" si="1">TEXT(B3,"dddd")</f>
        <v>Thursday</v>
      </c>
      <c r="I3" s="26">
        <f>SUMIFS('Tab 1'!$F$2:$F$353,'Tab 1'!$D$2:$D$353,'Tab 2'!A3,'Tab 1'!$E$2:$E$353,'Tab 2'!B3)</f>
        <v>0</v>
      </c>
      <c r="J3">
        <f>SUMIFS('Tab 1'!$G$2:$G$353,'Tab 1'!$D$2:$D$353,'Tab 2'!A3,'Tab 1'!$E$2:$E$353,'Tab 2'!B3)</f>
        <v>0</v>
      </c>
      <c r="M3" s="6" t="s">
        <v>101</v>
      </c>
    </row>
    <row r="4" spans="1:13" x14ac:dyDescent="0.3">
      <c r="A4" t="s">
        <v>8</v>
      </c>
      <c r="B4" s="6">
        <v>42202</v>
      </c>
      <c r="C4" s="1">
        <v>1</v>
      </c>
      <c r="D4" s="23">
        <f>SUMIFS('Tab 1'!$H$2:$H$353,'Tab 1'!$D$2:$D$353,'Tab 2'!A4,'Tab 1'!$E$2:$E$353,'Tab 2'!B4)</f>
        <v>0</v>
      </c>
      <c r="E4" s="23">
        <f t="shared" si="0"/>
        <v>0</v>
      </c>
      <c r="F4">
        <f>VLOOKUP(A4,'Tab 3'!$A$2:$B$10,2)</f>
        <v>189040</v>
      </c>
      <c r="G4" t="str">
        <f>VLOOKUP('Tab 2'!A4,'Tab 3'!$A$2:$D$10,4)</f>
        <v>Tablet</v>
      </c>
      <c r="H4" t="str">
        <f t="shared" si="1"/>
        <v>Friday</v>
      </c>
      <c r="I4" s="26">
        <f>SUMIFS('Tab 1'!$F$2:$F$353,'Tab 1'!$D$2:$D$353,'Tab 2'!A4,'Tab 1'!$E$2:$E$353,'Tab 2'!B4)</f>
        <v>0</v>
      </c>
      <c r="J4">
        <f>SUMIFS('Tab 1'!$G$2:$G$353,'Tab 1'!$D$2:$D$353,'Tab 2'!A4,'Tab 1'!$E$2:$E$353,'Tab 2'!B4)</f>
        <v>0</v>
      </c>
    </row>
    <row r="5" spans="1:13" x14ac:dyDescent="0.3">
      <c r="A5" t="s">
        <v>8</v>
      </c>
      <c r="B5" s="6">
        <v>42203</v>
      </c>
      <c r="C5" s="1">
        <v>1</v>
      </c>
      <c r="D5" s="23">
        <f>SUMIFS('Tab 1'!$H$2:$H$353,'Tab 1'!$D$2:$D$353,'Tab 2'!A5,'Tab 1'!$E$2:$E$353,'Tab 2'!B5)</f>
        <v>0</v>
      </c>
      <c r="E5" s="23">
        <f t="shared" si="0"/>
        <v>0</v>
      </c>
      <c r="F5">
        <f>VLOOKUP(A5,'Tab 3'!$A$2:$B$10,2)</f>
        <v>189040</v>
      </c>
      <c r="G5" t="str">
        <f>VLOOKUP('Tab 2'!A5,'Tab 3'!$A$2:$D$10,4)</f>
        <v>Tablet</v>
      </c>
      <c r="H5" t="str">
        <f t="shared" si="1"/>
        <v>Saturday</v>
      </c>
      <c r="I5" s="26">
        <f>SUMIFS('Tab 1'!$F$2:$F$353,'Tab 1'!$D$2:$D$353,'Tab 2'!A5,'Tab 1'!$E$2:$E$353,'Tab 2'!B5)</f>
        <v>0</v>
      </c>
      <c r="J5">
        <f>SUMIFS('Tab 1'!$G$2:$G$353,'Tab 1'!$D$2:$D$353,'Tab 2'!A5,'Tab 1'!$E$2:$E$353,'Tab 2'!B5)</f>
        <v>0</v>
      </c>
    </row>
    <row r="6" spans="1:13" x14ac:dyDescent="0.3">
      <c r="A6" t="s">
        <v>8</v>
      </c>
      <c r="B6" s="6">
        <v>42204</v>
      </c>
      <c r="C6" s="1">
        <v>1</v>
      </c>
      <c r="D6" s="23">
        <f>SUMIFS('Tab 1'!$H$2:$H$353,'Tab 1'!$D$2:$D$353,'Tab 2'!A6,'Tab 1'!$E$2:$E$353,'Tab 2'!B6)</f>
        <v>0</v>
      </c>
      <c r="E6" s="23">
        <f t="shared" si="0"/>
        <v>0</v>
      </c>
      <c r="F6">
        <f>VLOOKUP(A6,'Tab 3'!$A$2:$B$10,2)</f>
        <v>189040</v>
      </c>
      <c r="G6" t="str">
        <f>VLOOKUP('Tab 2'!A6,'Tab 3'!$A$2:$D$10,4)</f>
        <v>Tablet</v>
      </c>
      <c r="H6" t="str">
        <f t="shared" si="1"/>
        <v>Sunday</v>
      </c>
      <c r="I6" s="26">
        <f>SUMIFS('Tab 1'!$F$2:$F$353,'Tab 1'!$D$2:$D$353,'Tab 2'!A6,'Tab 1'!$E$2:$E$353,'Tab 2'!B6)</f>
        <v>0</v>
      </c>
      <c r="J6">
        <f>SUMIFS('Tab 1'!$G$2:$G$353,'Tab 1'!$D$2:$D$353,'Tab 2'!A6,'Tab 1'!$E$2:$E$353,'Tab 2'!B6)</f>
        <v>0</v>
      </c>
    </row>
    <row r="7" spans="1:13" x14ac:dyDescent="0.3">
      <c r="A7" t="s">
        <v>8</v>
      </c>
      <c r="B7" s="6">
        <v>42205</v>
      </c>
      <c r="C7" s="1">
        <v>1</v>
      </c>
      <c r="D7" s="23">
        <f>SUMIFS('Tab 1'!$H$2:$H$353,'Tab 1'!$D$2:$D$353,'Tab 2'!A7,'Tab 1'!$E$2:$E$353,'Tab 2'!B7)</f>
        <v>0</v>
      </c>
      <c r="E7" s="23">
        <f t="shared" si="0"/>
        <v>0</v>
      </c>
      <c r="F7">
        <f>VLOOKUP(A7,'Tab 3'!$A$2:$B$10,2)</f>
        <v>189040</v>
      </c>
      <c r="G7" t="str">
        <f>VLOOKUP('Tab 2'!A7,'Tab 3'!$A$2:$D$10,4)</f>
        <v>Tablet</v>
      </c>
      <c r="H7" t="str">
        <f t="shared" si="1"/>
        <v>Monday</v>
      </c>
      <c r="I7" s="26">
        <f>SUMIFS('Tab 1'!$F$2:$F$353,'Tab 1'!$D$2:$D$353,'Tab 2'!A7,'Tab 1'!$E$2:$E$353,'Tab 2'!B7)</f>
        <v>0</v>
      </c>
      <c r="J7">
        <f>SUMIFS('Tab 1'!$G$2:$G$353,'Tab 1'!$D$2:$D$353,'Tab 2'!A7,'Tab 1'!$E$2:$E$353,'Tab 2'!B7)</f>
        <v>0</v>
      </c>
    </row>
    <row r="8" spans="1:13" x14ac:dyDescent="0.3">
      <c r="A8" t="s">
        <v>8</v>
      </c>
      <c r="B8" s="6">
        <v>42206</v>
      </c>
      <c r="C8" s="1">
        <v>1</v>
      </c>
      <c r="D8" s="23">
        <f>SUMIFS('Tab 1'!$H$2:$H$353,'Tab 1'!$D$2:$D$353,'Tab 2'!A8,'Tab 1'!$E$2:$E$353,'Tab 2'!B8)</f>
        <v>0</v>
      </c>
      <c r="E8" s="23">
        <f t="shared" si="0"/>
        <v>0</v>
      </c>
      <c r="F8">
        <f>VLOOKUP(A8,'Tab 3'!$A$2:$B$10,2)</f>
        <v>189040</v>
      </c>
      <c r="G8" t="str">
        <f>VLOOKUP('Tab 2'!A8,'Tab 3'!$A$2:$D$10,4)</f>
        <v>Tablet</v>
      </c>
      <c r="H8" t="str">
        <f t="shared" si="1"/>
        <v>Tuesday</v>
      </c>
      <c r="I8" s="26">
        <f>SUMIFS('Tab 1'!$F$2:$F$353,'Tab 1'!$D$2:$D$353,'Tab 2'!A8,'Tab 1'!$E$2:$E$353,'Tab 2'!B8)</f>
        <v>0</v>
      </c>
      <c r="J8">
        <f>SUMIFS('Tab 1'!$G$2:$G$353,'Tab 1'!$D$2:$D$353,'Tab 2'!A8,'Tab 1'!$E$2:$E$353,'Tab 2'!B8)</f>
        <v>0</v>
      </c>
    </row>
    <row r="9" spans="1:13" x14ac:dyDescent="0.3">
      <c r="A9" t="s">
        <v>8</v>
      </c>
      <c r="B9" s="6">
        <v>42207</v>
      </c>
      <c r="C9" s="1">
        <v>3</v>
      </c>
      <c r="D9" s="23">
        <f>SUMIFS('Tab 1'!$H$2:$H$353,'Tab 1'!$D$2:$D$353,'Tab 2'!A9,'Tab 1'!$E$2:$E$353,'Tab 2'!B9)</f>
        <v>0</v>
      </c>
      <c r="E9" s="23">
        <f t="shared" si="0"/>
        <v>0</v>
      </c>
      <c r="F9">
        <f>VLOOKUP(A9,'Tab 3'!$A$2:$B$10,2)</f>
        <v>189040</v>
      </c>
      <c r="G9" t="str">
        <f>VLOOKUP('Tab 2'!A9,'Tab 3'!$A$2:$D$10,4)</f>
        <v>Tablet</v>
      </c>
      <c r="H9" t="str">
        <f t="shared" si="1"/>
        <v>Wednesday</v>
      </c>
      <c r="I9" s="26">
        <f>SUMIFS('Tab 1'!$F$2:$F$353,'Tab 1'!$D$2:$D$353,'Tab 2'!A9,'Tab 1'!$E$2:$E$353,'Tab 2'!B9)</f>
        <v>0</v>
      </c>
      <c r="J9">
        <f>SUMIFS('Tab 1'!$G$2:$G$353,'Tab 1'!$D$2:$D$353,'Tab 2'!A9,'Tab 1'!$E$2:$E$353,'Tab 2'!B9)</f>
        <v>0</v>
      </c>
    </row>
    <row r="10" spans="1:13" x14ac:dyDescent="0.3">
      <c r="A10" t="s">
        <v>8</v>
      </c>
      <c r="B10" s="6">
        <v>42207</v>
      </c>
      <c r="C10" s="1">
        <v>1</v>
      </c>
      <c r="D10" s="23">
        <f>SUMIFS('Tab 1'!$H$2:$H$353,'Tab 1'!$D$2:$D$353,'Tab 2'!A10,'Tab 1'!$E$2:$E$353,'Tab 2'!B10)</f>
        <v>0</v>
      </c>
      <c r="E10" s="23">
        <f t="shared" si="0"/>
        <v>0</v>
      </c>
      <c r="F10">
        <f>VLOOKUP(A10,'Tab 3'!$A$2:$B$10,2)</f>
        <v>189040</v>
      </c>
      <c r="G10" t="str">
        <f>VLOOKUP('Tab 2'!A10,'Tab 3'!$A$2:$D$10,4)</f>
        <v>Tablet</v>
      </c>
      <c r="H10" t="str">
        <f t="shared" si="1"/>
        <v>Wednesday</v>
      </c>
      <c r="I10" s="26">
        <f>SUMIFS('Tab 1'!$F$2:$F$353,'Tab 1'!$D$2:$D$353,'Tab 2'!A10,'Tab 1'!$E$2:$E$353,'Tab 2'!B10)</f>
        <v>0</v>
      </c>
      <c r="J10">
        <f>SUMIFS('Tab 1'!$G$2:$G$353,'Tab 1'!$D$2:$D$353,'Tab 2'!A10,'Tab 1'!$E$2:$E$353,'Tab 2'!B10)</f>
        <v>0</v>
      </c>
    </row>
    <row r="11" spans="1:13" x14ac:dyDescent="0.3">
      <c r="A11" t="s">
        <v>8</v>
      </c>
      <c r="B11" s="6">
        <v>42208</v>
      </c>
      <c r="C11" s="1">
        <v>1</v>
      </c>
      <c r="D11" s="23">
        <f>SUMIFS('Tab 1'!$H$2:$H$353,'Tab 1'!$D$2:$D$353,'Tab 2'!A11,'Tab 1'!$E$2:$E$353,'Tab 2'!B11)</f>
        <v>0</v>
      </c>
      <c r="E11" s="23">
        <f t="shared" si="0"/>
        <v>0</v>
      </c>
      <c r="F11">
        <f>VLOOKUP(A11,'Tab 3'!$A$2:$B$10,2)</f>
        <v>189040</v>
      </c>
      <c r="G11" t="str">
        <f>VLOOKUP('Tab 2'!A11,'Tab 3'!$A$2:$D$10,4)</f>
        <v>Tablet</v>
      </c>
      <c r="H11" t="str">
        <f t="shared" si="1"/>
        <v>Thursday</v>
      </c>
      <c r="I11" s="26">
        <f>SUMIFS('Tab 1'!$F$2:$F$353,'Tab 1'!$D$2:$D$353,'Tab 2'!A11,'Tab 1'!$E$2:$E$353,'Tab 2'!B11)</f>
        <v>0</v>
      </c>
      <c r="J11">
        <f>SUMIFS('Tab 1'!$G$2:$G$353,'Tab 1'!$D$2:$D$353,'Tab 2'!A11,'Tab 1'!$E$2:$E$353,'Tab 2'!B11)</f>
        <v>0</v>
      </c>
    </row>
    <row r="12" spans="1:13" x14ac:dyDescent="0.3">
      <c r="A12" t="s">
        <v>8</v>
      </c>
      <c r="B12" s="6">
        <v>42209</v>
      </c>
      <c r="C12" s="1">
        <v>1</v>
      </c>
      <c r="D12" s="23">
        <f>SUMIFS('Tab 1'!$H$2:$H$353,'Tab 1'!$D$2:$D$353,'Tab 2'!A12,'Tab 1'!$E$2:$E$353,'Tab 2'!B12)</f>
        <v>0</v>
      </c>
      <c r="E12" s="23">
        <f t="shared" si="0"/>
        <v>0</v>
      </c>
      <c r="F12">
        <f>VLOOKUP(A12,'Tab 3'!$A$2:$B$10,2)</f>
        <v>189040</v>
      </c>
      <c r="G12" t="str">
        <f>VLOOKUP('Tab 2'!A12,'Tab 3'!$A$2:$D$10,4)</f>
        <v>Tablet</v>
      </c>
      <c r="H12" t="str">
        <f t="shared" si="1"/>
        <v>Friday</v>
      </c>
      <c r="I12" s="26">
        <f>SUMIFS('Tab 1'!$F$2:$F$353,'Tab 1'!$D$2:$D$353,'Tab 2'!A12,'Tab 1'!$E$2:$E$353,'Tab 2'!B12)</f>
        <v>0</v>
      </c>
      <c r="J12">
        <f>SUMIFS('Tab 1'!$G$2:$G$353,'Tab 1'!$D$2:$D$353,'Tab 2'!A12,'Tab 1'!$E$2:$E$353,'Tab 2'!B12)</f>
        <v>0</v>
      </c>
    </row>
    <row r="13" spans="1:13" x14ac:dyDescent="0.3">
      <c r="A13" t="s">
        <v>8</v>
      </c>
      <c r="B13" s="6">
        <v>42210</v>
      </c>
      <c r="C13" s="1">
        <v>1</v>
      </c>
      <c r="D13" s="23">
        <f>SUMIFS('Tab 1'!$H$2:$H$353,'Tab 1'!$D$2:$D$353,'Tab 2'!A13,'Tab 1'!$E$2:$E$353,'Tab 2'!B13)</f>
        <v>0</v>
      </c>
      <c r="E13" s="23">
        <f t="shared" si="0"/>
        <v>0</v>
      </c>
      <c r="F13">
        <f>VLOOKUP(A13,'Tab 3'!$A$2:$B$10,2)</f>
        <v>189040</v>
      </c>
      <c r="G13" t="str">
        <f>VLOOKUP('Tab 2'!A13,'Tab 3'!$A$2:$D$10,4)</f>
        <v>Tablet</v>
      </c>
      <c r="H13" t="str">
        <f t="shared" si="1"/>
        <v>Saturday</v>
      </c>
      <c r="I13" s="26">
        <f>SUMIFS('Tab 1'!$F$2:$F$353,'Tab 1'!$D$2:$D$353,'Tab 2'!A13,'Tab 1'!$E$2:$E$353,'Tab 2'!B13)</f>
        <v>0</v>
      </c>
      <c r="J13">
        <f>SUMIFS('Tab 1'!$G$2:$G$353,'Tab 1'!$D$2:$D$353,'Tab 2'!A13,'Tab 1'!$E$2:$E$353,'Tab 2'!B13)</f>
        <v>0</v>
      </c>
    </row>
    <row r="14" spans="1:13" x14ac:dyDescent="0.3">
      <c r="A14" t="s">
        <v>8</v>
      </c>
      <c r="B14" s="6">
        <v>42211</v>
      </c>
      <c r="C14" s="1">
        <v>1</v>
      </c>
      <c r="D14" s="23">
        <f>SUMIFS('Tab 1'!$H$2:$H$353,'Tab 1'!$D$2:$D$353,'Tab 2'!A14,'Tab 1'!$E$2:$E$353,'Tab 2'!B14)</f>
        <v>0</v>
      </c>
      <c r="E14" s="23">
        <f t="shared" si="0"/>
        <v>0</v>
      </c>
      <c r="F14">
        <f>VLOOKUP(A14,'Tab 3'!$A$2:$B$10,2)</f>
        <v>189040</v>
      </c>
      <c r="G14" t="str">
        <f>VLOOKUP('Tab 2'!A14,'Tab 3'!$A$2:$D$10,4)</f>
        <v>Tablet</v>
      </c>
      <c r="H14" t="str">
        <f t="shared" si="1"/>
        <v>Sunday</v>
      </c>
      <c r="I14" s="26">
        <f>SUMIFS('Tab 1'!$F$2:$F$353,'Tab 1'!$D$2:$D$353,'Tab 2'!A14,'Tab 1'!$E$2:$E$353,'Tab 2'!B14)</f>
        <v>0</v>
      </c>
      <c r="J14">
        <f>SUMIFS('Tab 1'!$G$2:$G$353,'Tab 1'!$D$2:$D$353,'Tab 2'!A14,'Tab 1'!$E$2:$E$353,'Tab 2'!B14)</f>
        <v>0</v>
      </c>
    </row>
    <row r="15" spans="1:13" x14ac:dyDescent="0.3">
      <c r="A15" t="s">
        <v>8</v>
      </c>
      <c r="B15" s="6">
        <v>42212</v>
      </c>
      <c r="C15" s="1">
        <v>1</v>
      </c>
      <c r="D15" s="23">
        <f>SUMIFS('Tab 1'!$H$2:$H$353,'Tab 1'!$D$2:$D$353,'Tab 2'!A15,'Tab 1'!$E$2:$E$353,'Tab 2'!B15)</f>
        <v>0</v>
      </c>
      <c r="E15" s="23">
        <f t="shared" si="0"/>
        <v>0</v>
      </c>
      <c r="F15">
        <f>VLOOKUP(A15,'Tab 3'!$A$2:$B$10,2)</f>
        <v>189040</v>
      </c>
      <c r="G15" t="str">
        <f>VLOOKUP('Tab 2'!A15,'Tab 3'!$A$2:$D$10,4)</f>
        <v>Tablet</v>
      </c>
      <c r="H15" t="str">
        <f t="shared" si="1"/>
        <v>Monday</v>
      </c>
      <c r="I15" s="26">
        <f>SUMIFS('Tab 1'!$F$2:$F$353,'Tab 1'!$D$2:$D$353,'Tab 2'!A15,'Tab 1'!$E$2:$E$353,'Tab 2'!B15)</f>
        <v>0</v>
      </c>
      <c r="J15">
        <f>SUMIFS('Tab 1'!$G$2:$G$353,'Tab 1'!$D$2:$D$353,'Tab 2'!A15,'Tab 1'!$E$2:$E$353,'Tab 2'!B15)</f>
        <v>0</v>
      </c>
    </row>
    <row r="16" spans="1:13" x14ac:dyDescent="0.3">
      <c r="A16" t="s">
        <v>8</v>
      </c>
      <c r="B16" s="6">
        <v>42213</v>
      </c>
      <c r="C16" s="1">
        <v>1</v>
      </c>
      <c r="D16" s="23">
        <f>SUMIFS('Tab 1'!$H$2:$H$353,'Tab 1'!$D$2:$D$353,'Tab 2'!A16,'Tab 1'!$E$2:$E$353,'Tab 2'!B16)</f>
        <v>0</v>
      </c>
      <c r="E16" s="23">
        <f t="shared" si="0"/>
        <v>0</v>
      </c>
      <c r="F16">
        <f>VLOOKUP(A16,'Tab 3'!$A$2:$B$10,2)</f>
        <v>189040</v>
      </c>
      <c r="G16" t="str">
        <f>VLOOKUP('Tab 2'!A16,'Tab 3'!$A$2:$D$10,4)</f>
        <v>Tablet</v>
      </c>
      <c r="H16" t="str">
        <f t="shared" si="1"/>
        <v>Tuesday</v>
      </c>
      <c r="I16" s="26">
        <f>SUMIFS('Tab 1'!$F$2:$F$353,'Tab 1'!$D$2:$D$353,'Tab 2'!A16,'Tab 1'!$E$2:$E$353,'Tab 2'!B16)</f>
        <v>0</v>
      </c>
      <c r="J16">
        <f>SUMIFS('Tab 1'!$G$2:$G$353,'Tab 1'!$D$2:$D$353,'Tab 2'!A16,'Tab 1'!$E$2:$E$353,'Tab 2'!B16)</f>
        <v>0</v>
      </c>
    </row>
    <row r="17" spans="1:10" x14ac:dyDescent="0.3">
      <c r="A17" t="s">
        <v>8</v>
      </c>
      <c r="B17" s="6">
        <v>42214</v>
      </c>
      <c r="C17" s="1">
        <v>1</v>
      </c>
      <c r="D17" s="23">
        <f>SUMIFS('Tab 1'!$H$2:$H$353,'Tab 1'!$D$2:$D$353,'Tab 2'!A17,'Tab 1'!$E$2:$E$353,'Tab 2'!B17)</f>
        <v>0</v>
      </c>
      <c r="E17" s="23">
        <f t="shared" si="0"/>
        <v>0</v>
      </c>
      <c r="F17">
        <f>VLOOKUP(A17,'Tab 3'!$A$2:$B$10,2)</f>
        <v>189040</v>
      </c>
      <c r="G17" t="str">
        <f>VLOOKUP('Tab 2'!A17,'Tab 3'!$A$2:$D$10,4)</f>
        <v>Tablet</v>
      </c>
      <c r="H17" t="str">
        <f t="shared" si="1"/>
        <v>Wednesday</v>
      </c>
      <c r="I17" s="26">
        <f>SUMIFS('Tab 1'!$F$2:$F$353,'Tab 1'!$D$2:$D$353,'Tab 2'!A17,'Tab 1'!$E$2:$E$353,'Tab 2'!B17)</f>
        <v>0</v>
      </c>
      <c r="J17">
        <f>SUMIFS('Tab 1'!$G$2:$G$353,'Tab 1'!$D$2:$D$353,'Tab 2'!A17,'Tab 1'!$E$2:$E$353,'Tab 2'!B17)</f>
        <v>0</v>
      </c>
    </row>
    <row r="18" spans="1:10" x14ac:dyDescent="0.3">
      <c r="A18" t="s">
        <v>8</v>
      </c>
      <c r="B18" s="6">
        <v>42215</v>
      </c>
      <c r="C18" s="1">
        <v>1</v>
      </c>
      <c r="D18" s="23">
        <f>SUMIFS('Tab 1'!$H$2:$H$353,'Tab 1'!$D$2:$D$353,'Tab 2'!A18,'Tab 1'!$E$2:$E$353,'Tab 2'!B18)</f>
        <v>0</v>
      </c>
      <c r="E18" s="23">
        <f t="shared" si="0"/>
        <v>0</v>
      </c>
      <c r="F18">
        <f>VLOOKUP(A18,'Tab 3'!$A$2:$B$10,2)</f>
        <v>189040</v>
      </c>
      <c r="G18" t="str">
        <f>VLOOKUP('Tab 2'!A18,'Tab 3'!$A$2:$D$10,4)</f>
        <v>Tablet</v>
      </c>
      <c r="H18" t="str">
        <f t="shared" si="1"/>
        <v>Thursday</v>
      </c>
      <c r="I18" s="26">
        <f>SUMIFS('Tab 1'!$F$2:$F$353,'Tab 1'!$D$2:$D$353,'Tab 2'!A18,'Tab 1'!$E$2:$E$353,'Tab 2'!B18)</f>
        <v>0</v>
      </c>
      <c r="J18">
        <f>SUMIFS('Tab 1'!$G$2:$G$353,'Tab 1'!$D$2:$D$353,'Tab 2'!A18,'Tab 1'!$E$2:$E$353,'Tab 2'!B18)</f>
        <v>0</v>
      </c>
    </row>
    <row r="19" spans="1:10" x14ac:dyDescent="0.3">
      <c r="A19" t="s">
        <v>8</v>
      </c>
      <c r="B19" s="6">
        <v>42216</v>
      </c>
      <c r="C19" s="1">
        <v>1</v>
      </c>
      <c r="D19" s="23">
        <f>SUMIFS('Tab 1'!$H$2:$H$353,'Tab 1'!$D$2:$D$353,'Tab 2'!A19,'Tab 1'!$E$2:$E$353,'Tab 2'!B19)</f>
        <v>0</v>
      </c>
      <c r="E19" s="23">
        <f t="shared" si="0"/>
        <v>0</v>
      </c>
      <c r="F19">
        <f>VLOOKUP(A19,'Tab 3'!$A$2:$B$10,2)</f>
        <v>189040</v>
      </c>
      <c r="G19" t="str">
        <f>VLOOKUP('Tab 2'!A19,'Tab 3'!$A$2:$D$10,4)</f>
        <v>Tablet</v>
      </c>
      <c r="H19" t="str">
        <f t="shared" si="1"/>
        <v>Friday</v>
      </c>
      <c r="I19" s="26">
        <f>SUMIFS('Tab 1'!$F$2:$F$353,'Tab 1'!$D$2:$D$353,'Tab 2'!A19,'Tab 1'!$E$2:$E$353,'Tab 2'!B19)</f>
        <v>0</v>
      </c>
      <c r="J19">
        <f>SUMIFS('Tab 1'!$G$2:$G$353,'Tab 1'!$D$2:$D$353,'Tab 2'!A19,'Tab 1'!$E$2:$E$353,'Tab 2'!B19)</f>
        <v>0</v>
      </c>
    </row>
    <row r="20" spans="1:10" x14ac:dyDescent="0.3">
      <c r="A20" t="s">
        <v>8</v>
      </c>
      <c r="B20" s="6">
        <v>42217</v>
      </c>
      <c r="C20" s="1">
        <v>1</v>
      </c>
      <c r="D20" s="23">
        <f>SUMIFS('Tab 1'!$H$2:$H$353,'Tab 1'!$D$2:$D$353,'Tab 2'!A20,'Tab 1'!$E$2:$E$353,'Tab 2'!B20)</f>
        <v>307.16500000000002</v>
      </c>
      <c r="E20" s="23">
        <f t="shared" si="0"/>
        <v>307.16500000000002</v>
      </c>
      <c r="F20">
        <f>VLOOKUP(A20,'Tab 3'!$A$2:$B$10,2)</f>
        <v>189040</v>
      </c>
      <c r="G20" t="str">
        <f>VLOOKUP('Tab 2'!A20,'Tab 3'!$A$2:$D$10,4)</f>
        <v>Tablet</v>
      </c>
      <c r="H20" t="str">
        <f t="shared" si="1"/>
        <v>Saturday</v>
      </c>
      <c r="I20" s="26">
        <f>SUMIFS('Tab 1'!$F$2:$F$353,'Tab 1'!$D$2:$D$353,'Tab 2'!A20,'Tab 1'!$E$2:$E$353,'Tab 2'!B20)</f>
        <v>61433</v>
      </c>
      <c r="J20">
        <f>SUMIFS('Tab 1'!$G$2:$G$353,'Tab 1'!$D$2:$D$353,'Tab 2'!A20,'Tab 1'!$E$2:$E$353,'Tab 2'!B20)</f>
        <v>619</v>
      </c>
    </row>
    <row r="21" spans="1:10" x14ac:dyDescent="0.3">
      <c r="A21" t="s">
        <v>8</v>
      </c>
      <c r="B21" s="6">
        <v>42218</v>
      </c>
      <c r="C21" s="1">
        <v>1</v>
      </c>
      <c r="D21" s="23">
        <f>SUMIFS('Tab 1'!$H$2:$H$353,'Tab 1'!$D$2:$D$353,'Tab 2'!A21,'Tab 1'!$E$2:$E$353,'Tab 2'!B21)</f>
        <v>339.42999999999995</v>
      </c>
      <c r="E21" s="23">
        <f t="shared" si="0"/>
        <v>339.42999999999995</v>
      </c>
      <c r="F21">
        <f>VLOOKUP(A21,'Tab 3'!$A$2:$B$10,2)</f>
        <v>189040</v>
      </c>
      <c r="G21" t="str">
        <f>VLOOKUP('Tab 2'!A21,'Tab 3'!$A$2:$D$10,4)</f>
        <v>Tablet</v>
      </c>
      <c r="H21" t="str">
        <f t="shared" si="1"/>
        <v>Sunday</v>
      </c>
      <c r="I21" s="26">
        <f>SUMIFS('Tab 1'!$F$2:$F$353,'Tab 1'!$D$2:$D$353,'Tab 2'!A21,'Tab 1'!$E$2:$E$353,'Tab 2'!B21)</f>
        <v>67886</v>
      </c>
      <c r="J21">
        <f>SUMIFS('Tab 1'!$G$2:$G$353,'Tab 1'!$D$2:$D$353,'Tab 2'!A21,'Tab 1'!$E$2:$E$353,'Tab 2'!B21)</f>
        <v>561</v>
      </c>
    </row>
    <row r="22" spans="1:10" x14ac:dyDescent="0.3">
      <c r="A22" t="s">
        <v>8</v>
      </c>
      <c r="B22" s="6">
        <v>42219</v>
      </c>
      <c r="C22" s="1">
        <v>1</v>
      </c>
      <c r="D22" s="23">
        <f>SUMIFS('Tab 1'!$H$2:$H$353,'Tab 1'!$D$2:$D$353,'Tab 2'!A22,'Tab 1'!$E$2:$E$353,'Tab 2'!B22)</f>
        <v>356.79</v>
      </c>
      <c r="E22" s="23">
        <f t="shared" si="0"/>
        <v>356.79</v>
      </c>
      <c r="F22">
        <f>VLOOKUP(A22,'Tab 3'!$A$2:$B$10,2)</f>
        <v>189040</v>
      </c>
      <c r="G22" t="str">
        <f>VLOOKUP('Tab 2'!A22,'Tab 3'!$A$2:$D$10,4)</f>
        <v>Tablet</v>
      </c>
      <c r="H22" t="str">
        <f t="shared" si="1"/>
        <v>Monday</v>
      </c>
      <c r="I22" s="26">
        <f>SUMIFS('Tab 1'!$F$2:$F$353,'Tab 1'!$D$2:$D$353,'Tab 2'!A22,'Tab 1'!$E$2:$E$353,'Tab 2'!B22)</f>
        <v>71358</v>
      </c>
      <c r="J22">
        <f>SUMIFS('Tab 1'!$G$2:$G$353,'Tab 1'!$D$2:$D$353,'Tab 2'!A22,'Tab 1'!$E$2:$E$353,'Tab 2'!B22)</f>
        <v>1547</v>
      </c>
    </row>
    <row r="23" spans="1:10" x14ac:dyDescent="0.3">
      <c r="A23">
        <v>119400351</v>
      </c>
      <c r="B23" s="6">
        <v>42238</v>
      </c>
      <c r="C23" s="1">
        <v>1</v>
      </c>
      <c r="D23" s="23">
        <f>SUMIFS('Tab 1'!$H$2:$H$353,'Tab 1'!$D$2:$D$353,'Tab 2'!A23,'Tab 1'!$E$2:$E$353,'Tab 2'!B23)</f>
        <v>7.8849999999999998</v>
      </c>
      <c r="E23" s="23">
        <f t="shared" si="0"/>
        <v>7.8849999999999998</v>
      </c>
      <c r="F23">
        <f>VLOOKUP(A23,'Tab 3'!$A$2:$B$10,2)</f>
        <v>189040</v>
      </c>
      <c r="G23" t="str">
        <f>VLOOKUP('Tab 2'!A23,'Tab 3'!$A$2:$D$10,4)</f>
        <v>Tablet</v>
      </c>
      <c r="H23" t="str">
        <f t="shared" si="1"/>
        <v>Saturday</v>
      </c>
      <c r="I23" s="26">
        <f>SUMIFS('Tab 1'!$F$2:$F$353,'Tab 1'!$D$2:$D$353,'Tab 2'!A23,'Tab 1'!$E$2:$E$353,'Tab 2'!B23)</f>
        <v>1577</v>
      </c>
      <c r="J23">
        <f>SUMIFS('Tab 1'!$G$2:$G$353,'Tab 1'!$D$2:$D$353,'Tab 2'!A23,'Tab 1'!$E$2:$E$353,'Tab 2'!B23)</f>
        <v>16</v>
      </c>
    </row>
    <row r="24" spans="1:10" x14ac:dyDescent="0.3">
      <c r="A24">
        <v>119400350</v>
      </c>
      <c r="B24" s="6">
        <v>42248</v>
      </c>
      <c r="C24" s="1">
        <v>2</v>
      </c>
      <c r="D24" s="23">
        <f>SUMIFS('Tab 1'!$H$2:$H$353,'Tab 1'!$D$2:$D$353,'Tab 2'!A24,'Tab 1'!$E$2:$E$353,'Tab 2'!B24)</f>
        <v>43.524999999999999</v>
      </c>
      <c r="E24" s="23">
        <f t="shared" si="0"/>
        <v>21.762499999999999</v>
      </c>
      <c r="F24">
        <f>VLOOKUP(A24,'Tab 3'!$A$2:$B$10,2)</f>
        <v>189039</v>
      </c>
      <c r="G24" t="str">
        <f>VLOOKUP('Tab 2'!A24,'Tab 3'!$A$2:$D$10,4)</f>
        <v>Mobile</v>
      </c>
      <c r="H24" t="str">
        <f t="shared" si="1"/>
        <v>Tuesday</v>
      </c>
      <c r="I24" s="26">
        <f>SUMIFS('Tab 1'!$F$2:$F$353,'Tab 1'!$D$2:$D$353,'Tab 2'!A24,'Tab 1'!$E$2:$E$353,'Tab 2'!B24)</f>
        <v>8705</v>
      </c>
      <c r="J24">
        <f>SUMIFS('Tab 1'!$G$2:$G$353,'Tab 1'!$D$2:$D$353,'Tab 2'!A24,'Tab 1'!$E$2:$E$353,'Tab 2'!B24)</f>
        <v>39</v>
      </c>
    </row>
    <row r="25" spans="1:10" x14ac:dyDescent="0.3">
      <c r="A25">
        <v>119400350</v>
      </c>
      <c r="B25" s="6">
        <v>42249</v>
      </c>
      <c r="C25" s="1">
        <v>3</v>
      </c>
      <c r="D25" s="23">
        <f>SUMIFS('Tab 1'!$H$2:$H$353,'Tab 1'!$D$2:$D$353,'Tab 2'!A25,'Tab 1'!$E$2:$E$353,'Tab 2'!B25)</f>
        <v>41.844999999999999</v>
      </c>
      <c r="E25" s="23">
        <f t="shared" si="0"/>
        <v>13.948333333333332</v>
      </c>
      <c r="F25">
        <f>VLOOKUP(A25,'Tab 3'!$A$2:$B$10,2)</f>
        <v>189039</v>
      </c>
      <c r="G25" t="str">
        <f>VLOOKUP('Tab 2'!A25,'Tab 3'!$A$2:$D$10,4)</f>
        <v>Mobile</v>
      </c>
      <c r="H25" t="str">
        <f t="shared" si="1"/>
        <v>Wednesday</v>
      </c>
      <c r="I25" s="26">
        <f>SUMIFS('Tab 1'!$F$2:$F$353,'Tab 1'!$D$2:$D$353,'Tab 2'!A25,'Tab 1'!$E$2:$E$353,'Tab 2'!B25)</f>
        <v>8369</v>
      </c>
      <c r="J25">
        <f>SUMIFS('Tab 1'!$G$2:$G$353,'Tab 1'!$D$2:$D$353,'Tab 2'!A25,'Tab 1'!$E$2:$E$353,'Tab 2'!B25)</f>
        <v>25</v>
      </c>
    </row>
    <row r="26" spans="1:10" x14ac:dyDescent="0.3">
      <c r="A26">
        <v>119400350</v>
      </c>
      <c r="B26" s="6">
        <v>42250</v>
      </c>
      <c r="C26" s="1">
        <v>1</v>
      </c>
      <c r="D26" s="23">
        <f>SUMIFS('Tab 1'!$H$2:$H$353,'Tab 1'!$D$2:$D$353,'Tab 2'!A26,'Tab 1'!$E$2:$E$353,'Tab 2'!B26)</f>
        <v>43.384999999999998</v>
      </c>
      <c r="E26" s="23">
        <f t="shared" si="0"/>
        <v>43.384999999999998</v>
      </c>
      <c r="F26">
        <f>VLOOKUP(A26,'Tab 3'!$A$2:$B$10,2)</f>
        <v>189039</v>
      </c>
      <c r="G26" t="str">
        <f>VLOOKUP('Tab 2'!A26,'Tab 3'!$A$2:$D$10,4)</f>
        <v>Mobile</v>
      </c>
      <c r="H26" t="str">
        <f t="shared" si="1"/>
        <v>Thursday</v>
      </c>
      <c r="I26" s="26">
        <f>SUMIFS('Tab 1'!$F$2:$F$353,'Tab 1'!$D$2:$D$353,'Tab 2'!A26,'Tab 1'!$E$2:$E$353,'Tab 2'!B26)</f>
        <v>8677</v>
      </c>
      <c r="J26">
        <f>SUMIFS('Tab 1'!$G$2:$G$353,'Tab 1'!$D$2:$D$353,'Tab 2'!A26,'Tab 1'!$E$2:$E$353,'Tab 2'!B26)</f>
        <v>50</v>
      </c>
    </row>
    <row r="27" spans="1:10" x14ac:dyDescent="0.3">
      <c r="A27">
        <v>119400349</v>
      </c>
      <c r="B27" s="6">
        <v>42250</v>
      </c>
      <c r="C27" s="1">
        <v>1</v>
      </c>
      <c r="D27" s="23">
        <f>SUMIFS('Tab 1'!$H$2:$H$353,'Tab 1'!$D$2:$D$353,'Tab 2'!A27,'Tab 1'!$E$2:$E$353,'Tab 2'!B27)</f>
        <v>4.4249999999999998</v>
      </c>
      <c r="E27" s="23">
        <f t="shared" si="0"/>
        <v>4.4249999999999998</v>
      </c>
      <c r="F27">
        <f>VLOOKUP(A27,'Tab 3'!$A$2:$B$10,2)</f>
        <v>189038</v>
      </c>
      <c r="G27" t="str">
        <f>VLOOKUP('Tab 2'!A27,'Tab 3'!$A$2:$D$10,4)</f>
        <v>Mobile</v>
      </c>
      <c r="H27" t="str">
        <f t="shared" si="1"/>
        <v>Thursday</v>
      </c>
      <c r="I27" s="26">
        <f>SUMIFS('Tab 1'!$F$2:$F$353,'Tab 1'!$D$2:$D$353,'Tab 2'!A27,'Tab 1'!$E$2:$E$353,'Tab 2'!B27)</f>
        <v>885</v>
      </c>
      <c r="J27">
        <f>SUMIFS('Tab 1'!$G$2:$G$353,'Tab 1'!$D$2:$D$353,'Tab 2'!A27,'Tab 1'!$E$2:$E$353,'Tab 2'!B27)</f>
        <v>5</v>
      </c>
    </row>
    <row r="28" spans="1:10" x14ac:dyDescent="0.3">
      <c r="A28">
        <v>119400350</v>
      </c>
      <c r="B28" s="6">
        <v>42251</v>
      </c>
      <c r="C28" s="1">
        <v>2</v>
      </c>
      <c r="D28" s="23">
        <f>SUMIFS('Tab 1'!$H$2:$H$353,'Tab 1'!$D$2:$D$353,'Tab 2'!A28,'Tab 1'!$E$2:$E$353,'Tab 2'!B28)</f>
        <v>46.74</v>
      </c>
      <c r="E28" s="23">
        <f t="shared" si="0"/>
        <v>23.37</v>
      </c>
      <c r="F28">
        <f>VLOOKUP(A28,'Tab 3'!$A$2:$B$10,2)</f>
        <v>189039</v>
      </c>
      <c r="G28" t="str">
        <f>VLOOKUP('Tab 2'!A28,'Tab 3'!$A$2:$D$10,4)</f>
        <v>Mobile</v>
      </c>
      <c r="H28" t="str">
        <f t="shared" si="1"/>
        <v>Friday</v>
      </c>
      <c r="I28" s="26">
        <f>SUMIFS('Tab 1'!$F$2:$F$353,'Tab 1'!$D$2:$D$353,'Tab 2'!A28,'Tab 1'!$E$2:$E$353,'Tab 2'!B28)</f>
        <v>9348</v>
      </c>
      <c r="J28">
        <f>SUMIFS('Tab 1'!$G$2:$G$353,'Tab 1'!$D$2:$D$353,'Tab 2'!A28,'Tab 1'!$E$2:$E$353,'Tab 2'!B28)</f>
        <v>29</v>
      </c>
    </row>
    <row r="29" spans="1:10" x14ac:dyDescent="0.3">
      <c r="A29">
        <v>119400349</v>
      </c>
      <c r="B29" s="6">
        <v>42251</v>
      </c>
      <c r="C29" s="1">
        <v>1</v>
      </c>
      <c r="D29" s="23">
        <f>SUMIFS('Tab 1'!$H$2:$H$353,'Tab 1'!$D$2:$D$353,'Tab 2'!A29,'Tab 1'!$E$2:$E$353,'Tab 2'!B29)</f>
        <v>0.98</v>
      </c>
      <c r="E29" s="23">
        <f t="shared" si="0"/>
        <v>0.98</v>
      </c>
      <c r="F29">
        <f>VLOOKUP(A29,'Tab 3'!$A$2:$B$10,2)</f>
        <v>189038</v>
      </c>
      <c r="G29" t="str">
        <f>VLOOKUP('Tab 2'!A29,'Tab 3'!$A$2:$D$10,4)</f>
        <v>Mobile</v>
      </c>
      <c r="H29" t="str">
        <f t="shared" si="1"/>
        <v>Friday</v>
      </c>
      <c r="I29" s="26">
        <f>SUMIFS('Tab 1'!$F$2:$F$353,'Tab 1'!$D$2:$D$353,'Tab 2'!A29,'Tab 1'!$E$2:$E$353,'Tab 2'!B29)</f>
        <v>196</v>
      </c>
      <c r="J29">
        <f>SUMIFS('Tab 1'!$G$2:$G$353,'Tab 1'!$D$2:$D$353,'Tab 2'!A29,'Tab 1'!$E$2:$E$353,'Tab 2'!B29)</f>
        <v>3</v>
      </c>
    </row>
    <row r="30" spans="1:10" x14ac:dyDescent="0.3">
      <c r="A30">
        <v>119400350</v>
      </c>
      <c r="B30" s="6">
        <v>42252</v>
      </c>
      <c r="C30" s="1">
        <v>1</v>
      </c>
      <c r="D30" s="23">
        <f>SUMIFS('Tab 1'!$H$2:$H$353,'Tab 1'!$D$2:$D$353,'Tab 2'!A30,'Tab 1'!$E$2:$E$353,'Tab 2'!B30)</f>
        <v>37.954999999999998</v>
      </c>
      <c r="E30" s="23">
        <f t="shared" si="0"/>
        <v>37.954999999999998</v>
      </c>
      <c r="F30">
        <f>VLOOKUP(A30,'Tab 3'!$A$2:$B$10,2)</f>
        <v>189039</v>
      </c>
      <c r="G30" t="str">
        <f>VLOOKUP('Tab 2'!A30,'Tab 3'!$A$2:$D$10,4)</f>
        <v>Mobile</v>
      </c>
      <c r="H30" t="str">
        <f t="shared" si="1"/>
        <v>Saturday</v>
      </c>
      <c r="I30" s="26">
        <f>SUMIFS('Tab 1'!$F$2:$F$353,'Tab 1'!$D$2:$D$353,'Tab 2'!A30,'Tab 1'!$E$2:$E$353,'Tab 2'!B30)</f>
        <v>7591</v>
      </c>
      <c r="J30">
        <f>SUMIFS('Tab 1'!$G$2:$G$353,'Tab 1'!$D$2:$D$353,'Tab 2'!A30,'Tab 1'!$E$2:$E$353,'Tab 2'!B30)</f>
        <v>34</v>
      </c>
    </row>
    <row r="31" spans="1:10" x14ac:dyDescent="0.3">
      <c r="A31">
        <v>119400349</v>
      </c>
      <c r="B31" s="6">
        <v>42252</v>
      </c>
      <c r="C31" s="1">
        <v>1</v>
      </c>
      <c r="D31" s="23">
        <f>SUMIFS('Tab 1'!$H$2:$H$353,'Tab 1'!$D$2:$D$353,'Tab 2'!A31,'Tab 1'!$E$2:$E$353,'Tab 2'!B31)</f>
        <v>8.5350000000000001</v>
      </c>
      <c r="E31" s="23">
        <f t="shared" si="0"/>
        <v>8.5350000000000001</v>
      </c>
      <c r="F31">
        <f>VLOOKUP(A31,'Tab 3'!$A$2:$B$10,2)</f>
        <v>189038</v>
      </c>
      <c r="G31" t="str">
        <f>VLOOKUP('Tab 2'!A31,'Tab 3'!$A$2:$D$10,4)</f>
        <v>Mobile</v>
      </c>
      <c r="H31" t="str">
        <f t="shared" si="1"/>
        <v>Saturday</v>
      </c>
      <c r="I31" s="26">
        <f>SUMIFS('Tab 1'!$F$2:$F$353,'Tab 1'!$D$2:$D$353,'Tab 2'!A31,'Tab 1'!$E$2:$E$353,'Tab 2'!B31)</f>
        <v>1707</v>
      </c>
      <c r="J31">
        <f>SUMIFS('Tab 1'!$G$2:$G$353,'Tab 1'!$D$2:$D$353,'Tab 2'!A31,'Tab 1'!$E$2:$E$353,'Tab 2'!B31)</f>
        <v>25</v>
      </c>
    </row>
    <row r="32" spans="1:10" x14ac:dyDescent="0.3">
      <c r="A32" t="s">
        <v>10</v>
      </c>
      <c r="B32" s="6">
        <v>42252</v>
      </c>
      <c r="C32" s="1">
        <v>5</v>
      </c>
      <c r="D32" s="23">
        <f>SUMIFS('Tab 1'!$H$2:$H$353,'Tab 1'!$D$2:$D$353,'Tab 2'!A32,'Tab 1'!$E$2:$E$353,'Tab 2'!B32)</f>
        <v>0.37</v>
      </c>
      <c r="E32" s="23">
        <f t="shared" si="0"/>
        <v>7.3999999999999996E-2</v>
      </c>
      <c r="F32">
        <f>VLOOKUP(A32,'Tab 3'!$A$2:$B$10,2)</f>
        <v>189038</v>
      </c>
      <c r="G32" t="str">
        <f>VLOOKUP('Tab 2'!A32,'Tab 3'!$A$2:$D$10,4)</f>
        <v>Mobile</v>
      </c>
      <c r="H32" t="str">
        <f t="shared" si="1"/>
        <v>Saturday</v>
      </c>
      <c r="I32" s="26">
        <f>SUMIFS('Tab 1'!$F$2:$F$353,'Tab 1'!$D$2:$D$353,'Tab 2'!A32,'Tab 1'!$E$2:$E$353,'Tab 2'!B32)</f>
        <v>74</v>
      </c>
      <c r="J32">
        <f>SUMIFS('Tab 1'!$G$2:$G$353,'Tab 1'!$D$2:$D$353,'Tab 2'!A32,'Tab 1'!$E$2:$E$353,'Tab 2'!B32)</f>
        <v>1</v>
      </c>
    </row>
    <row r="33" spans="1:10" x14ac:dyDescent="0.3">
      <c r="A33">
        <v>119400349</v>
      </c>
      <c r="B33" s="6">
        <v>42253</v>
      </c>
      <c r="C33" s="1">
        <v>2</v>
      </c>
      <c r="D33" s="23">
        <f>SUMIFS('Tab 1'!$H$2:$H$353,'Tab 1'!$D$2:$D$353,'Tab 2'!A33,'Tab 1'!$E$2:$E$353,'Tab 2'!B33)</f>
        <v>9.7349999999999994</v>
      </c>
      <c r="E33" s="23">
        <f t="shared" si="0"/>
        <v>4.8674999999999997</v>
      </c>
      <c r="F33">
        <f>VLOOKUP(A33,'Tab 3'!$A$2:$B$10,2)</f>
        <v>189038</v>
      </c>
      <c r="G33" t="str">
        <f>VLOOKUP('Tab 2'!A33,'Tab 3'!$A$2:$D$10,4)</f>
        <v>Mobile</v>
      </c>
      <c r="H33" t="str">
        <f t="shared" si="1"/>
        <v>Sunday</v>
      </c>
      <c r="I33" s="26">
        <f>SUMIFS('Tab 1'!$F$2:$F$353,'Tab 1'!$D$2:$D$353,'Tab 2'!A33,'Tab 1'!$E$2:$E$353,'Tab 2'!B33)</f>
        <v>1947</v>
      </c>
      <c r="J33">
        <f>SUMIFS('Tab 1'!$G$2:$G$353,'Tab 1'!$D$2:$D$353,'Tab 2'!A33,'Tab 1'!$E$2:$E$353,'Tab 2'!B33)</f>
        <v>15</v>
      </c>
    </row>
    <row r="34" spans="1:10" x14ac:dyDescent="0.3">
      <c r="A34" t="s">
        <v>10</v>
      </c>
      <c r="B34" s="6">
        <v>42253</v>
      </c>
      <c r="C34" s="1">
        <v>1</v>
      </c>
      <c r="D34" s="23">
        <f>SUMIFS('Tab 1'!$H$2:$H$353,'Tab 1'!$D$2:$D$353,'Tab 2'!A34,'Tab 1'!$E$2:$E$353,'Tab 2'!B34)</f>
        <v>0.04</v>
      </c>
      <c r="E34" s="23">
        <f t="shared" si="0"/>
        <v>0.04</v>
      </c>
      <c r="F34">
        <f>VLOOKUP(A34,'Tab 3'!$A$2:$B$10,2)</f>
        <v>189038</v>
      </c>
      <c r="G34" t="str">
        <f>VLOOKUP('Tab 2'!A34,'Tab 3'!$A$2:$D$10,4)</f>
        <v>Mobile</v>
      </c>
      <c r="H34" t="str">
        <f t="shared" si="1"/>
        <v>Sunday</v>
      </c>
      <c r="I34" s="26">
        <f>SUMIFS('Tab 1'!$F$2:$F$353,'Tab 1'!$D$2:$D$353,'Tab 2'!A34,'Tab 1'!$E$2:$E$353,'Tab 2'!B34)</f>
        <v>8</v>
      </c>
      <c r="J34">
        <f>SUMIFS('Tab 1'!$G$2:$G$353,'Tab 1'!$D$2:$D$353,'Tab 2'!A34,'Tab 1'!$E$2:$E$353,'Tab 2'!B34)</f>
        <v>0</v>
      </c>
    </row>
    <row r="35" spans="1:10" x14ac:dyDescent="0.3">
      <c r="A35" t="s">
        <v>10</v>
      </c>
      <c r="B35" s="6">
        <v>42254</v>
      </c>
      <c r="C35" s="1">
        <v>1</v>
      </c>
      <c r="D35" s="23">
        <f>SUMIFS('Tab 1'!$H$2:$H$353,'Tab 1'!$D$2:$D$353,'Tab 2'!A35,'Tab 1'!$E$2:$E$353,'Tab 2'!B35)</f>
        <v>0.05</v>
      </c>
      <c r="E35" s="23">
        <f t="shared" si="0"/>
        <v>0.05</v>
      </c>
      <c r="F35">
        <f>VLOOKUP(A35,'Tab 3'!$A$2:$B$10,2)</f>
        <v>189038</v>
      </c>
      <c r="G35" t="str">
        <f>VLOOKUP('Tab 2'!A35,'Tab 3'!$A$2:$D$10,4)</f>
        <v>Mobile</v>
      </c>
      <c r="H35" t="str">
        <f t="shared" si="1"/>
        <v>Monday</v>
      </c>
      <c r="I35" s="26">
        <f>SUMIFS('Tab 1'!$F$2:$F$353,'Tab 1'!$D$2:$D$353,'Tab 2'!A35,'Tab 1'!$E$2:$E$353,'Tab 2'!B35)</f>
        <v>10</v>
      </c>
      <c r="J35">
        <f>SUMIFS('Tab 1'!$G$2:$G$353,'Tab 1'!$D$2:$D$353,'Tab 2'!A35,'Tab 1'!$E$2:$E$353,'Tab 2'!B35)</f>
        <v>0</v>
      </c>
    </row>
    <row r="36" spans="1:10" x14ac:dyDescent="0.3">
      <c r="A36" t="s">
        <v>10</v>
      </c>
      <c r="B36" s="6">
        <v>42255</v>
      </c>
      <c r="C36" s="1">
        <v>2</v>
      </c>
      <c r="D36" s="23">
        <f>SUMIFS('Tab 1'!$H$2:$H$353,'Tab 1'!$D$2:$D$353,'Tab 2'!A36,'Tab 1'!$E$2:$E$353,'Tab 2'!B36)</f>
        <v>1.4999999999999999E-2</v>
      </c>
      <c r="E36" s="23">
        <f t="shared" si="0"/>
        <v>7.4999999999999997E-3</v>
      </c>
      <c r="F36">
        <f>VLOOKUP(A36,'Tab 3'!$A$2:$B$10,2)</f>
        <v>189038</v>
      </c>
      <c r="G36" t="str">
        <f>VLOOKUP('Tab 2'!A36,'Tab 3'!$A$2:$D$10,4)</f>
        <v>Mobile</v>
      </c>
      <c r="H36" t="str">
        <f t="shared" si="1"/>
        <v>Tuesday</v>
      </c>
      <c r="I36" s="26">
        <f>SUMIFS('Tab 1'!$F$2:$F$353,'Tab 1'!$D$2:$D$353,'Tab 2'!A36,'Tab 1'!$E$2:$E$353,'Tab 2'!B36)</f>
        <v>3</v>
      </c>
      <c r="J36">
        <f>SUMIFS('Tab 1'!$G$2:$G$353,'Tab 1'!$D$2:$D$353,'Tab 2'!A36,'Tab 1'!$E$2:$E$353,'Tab 2'!B36)</f>
        <v>0</v>
      </c>
    </row>
    <row r="37" spans="1:10" x14ac:dyDescent="0.3">
      <c r="A37" t="s">
        <v>10</v>
      </c>
      <c r="B37" s="6">
        <v>42256</v>
      </c>
      <c r="C37" s="1">
        <v>2</v>
      </c>
      <c r="D37" s="23">
        <f>SUMIFS('Tab 1'!$H$2:$H$353,'Tab 1'!$D$2:$D$353,'Tab 2'!A37,'Tab 1'!$E$2:$E$353,'Tab 2'!B37)</f>
        <v>0.04</v>
      </c>
      <c r="E37" s="23">
        <f t="shared" si="0"/>
        <v>0.02</v>
      </c>
      <c r="F37">
        <f>VLOOKUP(A37,'Tab 3'!$A$2:$B$10,2)</f>
        <v>189038</v>
      </c>
      <c r="G37" t="str">
        <f>VLOOKUP('Tab 2'!A37,'Tab 3'!$A$2:$D$10,4)</f>
        <v>Mobile</v>
      </c>
      <c r="H37" t="str">
        <f t="shared" si="1"/>
        <v>Wednesday</v>
      </c>
      <c r="I37" s="26">
        <f>SUMIFS('Tab 1'!$F$2:$F$353,'Tab 1'!$D$2:$D$353,'Tab 2'!A37,'Tab 1'!$E$2:$E$353,'Tab 2'!B37)</f>
        <v>8</v>
      </c>
      <c r="J37">
        <f>SUMIFS('Tab 1'!$G$2:$G$353,'Tab 1'!$D$2:$D$353,'Tab 2'!A37,'Tab 1'!$E$2:$E$353,'Tab 2'!B37)</f>
        <v>0</v>
      </c>
    </row>
    <row r="38" spans="1:10" x14ac:dyDescent="0.3">
      <c r="A38" t="s">
        <v>10</v>
      </c>
      <c r="B38" s="6">
        <v>42257</v>
      </c>
      <c r="C38" s="1">
        <v>2</v>
      </c>
      <c r="D38" s="23">
        <f>SUMIFS('Tab 1'!$H$2:$H$353,'Tab 1'!$D$2:$D$353,'Tab 2'!A38,'Tab 1'!$E$2:$E$353,'Tab 2'!B38)</f>
        <v>3.5000000000000003E-2</v>
      </c>
      <c r="E38" s="23">
        <f t="shared" si="0"/>
        <v>1.7500000000000002E-2</v>
      </c>
      <c r="F38">
        <f>VLOOKUP(A38,'Tab 3'!$A$2:$B$10,2)</f>
        <v>189038</v>
      </c>
      <c r="G38" t="str">
        <f>VLOOKUP('Tab 2'!A38,'Tab 3'!$A$2:$D$10,4)</f>
        <v>Mobile</v>
      </c>
      <c r="H38" t="str">
        <f t="shared" si="1"/>
        <v>Thursday</v>
      </c>
      <c r="I38" s="26">
        <f>SUMIFS('Tab 1'!$F$2:$F$353,'Tab 1'!$D$2:$D$353,'Tab 2'!A38,'Tab 1'!$E$2:$E$353,'Tab 2'!B38)</f>
        <v>7</v>
      </c>
      <c r="J38">
        <f>SUMIFS('Tab 1'!$G$2:$G$353,'Tab 1'!$D$2:$D$353,'Tab 2'!A38,'Tab 1'!$E$2:$E$353,'Tab 2'!B38)</f>
        <v>0</v>
      </c>
    </row>
    <row r="39" spans="1:10" x14ac:dyDescent="0.3">
      <c r="A39" t="s">
        <v>10</v>
      </c>
      <c r="B39" s="6">
        <v>42258</v>
      </c>
      <c r="C39" s="1">
        <v>2</v>
      </c>
      <c r="D39" s="23">
        <f>SUMIFS('Tab 1'!$H$2:$H$353,'Tab 1'!$D$2:$D$353,'Tab 2'!A39,'Tab 1'!$E$2:$E$353,'Tab 2'!B39)</f>
        <v>5.0000000000000001E-3</v>
      </c>
      <c r="E39" s="23">
        <f t="shared" si="0"/>
        <v>2.5000000000000001E-3</v>
      </c>
      <c r="F39">
        <f>VLOOKUP(A39,'Tab 3'!$A$2:$B$10,2)</f>
        <v>189038</v>
      </c>
      <c r="G39" t="str">
        <f>VLOOKUP('Tab 2'!A39,'Tab 3'!$A$2:$D$10,4)</f>
        <v>Mobile</v>
      </c>
      <c r="H39" t="str">
        <f t="shared" si="1"/>
        <v>Friday</v>
      </c>
      <c r="I39" s="26">
        <f>SUMIFS('Tab 1'!$F$2:$F$353,'Tab 1'!$D$2:$D$353,'Tab 2'!A39,'Tab 1'!$E$2:$E$353,'Tab 2'!B39)</f>
        <v>1</v>
      </c>
      <c r="J39">
        <f>SUMIFS('Tab 1'!$G$2:$G$353,'Tab 1'!$D$2:$D$353,'Tab 2'!A39,'Tab 1'!$E$2:$E$353,'Tab 2'!B39)</f>
        <v>0</v>
      </c>
    </row>
    <row r="40" spans="1:10" x14ac:dyDescent="0.3">
      <c r="A40" t="s">
        <v>10</v>
      </c>
      <c r="B40" s="6">
        <v>42259</v>
      </c>
      <c r="C40" s="1">
        <v>2</v>
      </c>
      <c r="D40" s="23">
        <f>SUMIFS('Tab 1'!$H$2:$H$353,'Tab 1'!$D$2:$D$353,'Tab 2'!A40,'Tab 1'!$E$2:$E$353,'Tab 2'!B40)</f>
        <v>0</v>
      </c>
      <c r="E40" s="23">
        <f t="shared" si="0"/>
        <v>0</v>
      </c>
      <c r="F40">
        <f>VLOOKUP(A40,'Tab 3'!$A$2:$B$10,2)</f>
        <v>189038</v>
      </c>
      <c r="G40" t="str">
        <f>VLOOKUP('Tab 2'!A40,'Tab 3'!$A$2:$D$10,4)</f>
        <v>Mobile</v>
      </c>
      <c r="H40" t="str">
        <f t="shared" si="1"/>
        <v>Saturday</v>
      </c>
      <c r="I40" s="26">
        <f>SUMIFS('Tab 1'!$F$2:$F$353,'Tab 1'!$D$2:$D$353,'Tab 2'!A40,'Tab 1'!$E$2:$E$353,'Tab 2'!B40)</f>
        <v>0</v>
      </c>
      <c r="J40">
        <f>SUMIFS('Tab 1'!$G$2:$G$353,'Tab 1'!$D$2:$D$353,'Tab 2'!A40,'Tab 1'!$E$2:$E$353,'Tab 2'!B40)</f>
        <v>0</v>
      </c>
    </row>
    <row r="41" spans="1:10" x14ac:dyDescent="0.3">
      <c r="A41" t="s">
        <v>10</v>
      </c>
      <c r="B41" s="6">
        <v>42260</v>
      </c>
      <c r="C41" s="1">
        <v>3</v>
      </c>
      <c r="D41" s="23">
        <f>SUMIFS('Tab 1'!$H$2:$H$353,'Tab 1'!$D$2:$D$353,'Tab 2'!A41,'Tab 1'!$E$2:$E$353,'Tab 2'!B41)</f>
        <v>0</v>
      </c>
      <c r="E41" s="23">
        <f t="shared" si="0"/>
        <v>0</v>
      </c>
      <c r="F41">
        <f>VLOOKUP(A41,'Tab 3'!$A$2:$B$10,2)</f>
        <v>189038</v>
      </c>
      <c r="G41" t="str">
        <f>VLOOKUP('Tab 2'!A41,'Tab 3'!$A$2:$D$10,4)</f>
        <v>Mobile</v>
      </c>
      <c r="H41" t="str">
        <f t="shared" si="1"/>
        <v>Sunday</v>
      </c>
      <c r="I41" s="26">
        <f>SUMIFS('Tab 1'!$F$2:$F$353,'Tab 1'!$D$2:$D$353,'Tab 2'!A41,'Tab 1'!$E$2:$E$353,'Tab 2'!B41)</f>
        <v>0</v>
      </c>
      <c r="J41">
        <f>SUMIFS('Tab 1'!$G$2:$G$353,'Tab 1'!$D$2:$D$353,'Tab 2'!A41,'Tab 1'!$E$2:$E$353,'Tab 2'!B41)</f>
        <v>0</v>
      </c>
    </row>
    <row r="42" spans="1:10" x14ac:dyDescent="0.3">
      <c r="A42" t="s">
        <v>10</v>
      </c>
      <c r="B42" s="6">
        <v>42261</v>
      </c>
      <c r="C42" s="1">
        <v>3</v>
      </c>
      <c r="D42" s="23">
        <f>SUMIFS('Tab 1'!$H$2:$H$353,'Tab 1'!$D$2:$D$353,'Tab 2'!A42,'Tab 1'!$E$2:$E$353,'Tab 2'!B42)</f>
        <v>0</v>
      </c>
      <c r="E42" s="23">
        <f t="shared" si="0"/>
        <v>0</v>
      </c>
      <c r="F42">
        <f>VLOOKUP(A42,'Tab 3'!$A$2:$B$10,2)</f>
        <v>189038</v>
      </c>
      <c r="G42" t="str">
        <f>VLOOKUP('Tab 2'!A42,'Tab 3'!$A$2:$D$10,4)</f>
        <v>Mobile</v>
      </c>
      <c r="H42" t="str">
        <f t="shared" si="1"/>
        <v>Monday</v>
      </c>
      <c r="I42" s="26">
        <f>SUMIFS('Tab 1'!$F$2:$F$353,'Tab 1'!$D$2:$D$353,'Tab 2'!A42,'Tab 1'!$E$2:$E$353,'Tab 2'!B42)</f>
        <v>0</v>
      </c>
      <c r="J42">
        <f>SUMIFS('Tab 1'!$G$2:$G$353,'Tab 1'!$D$2:$D$353,'Tab 2'!A42,'Tab 1'!$E$2:$E$353,'Tab 2'!B42)</f>
        <v>0</v>
      </c>
    </row>
    <row r="43" spans="1:10" x14ac:dyDescent="0.3">
      <c r="A43" t="s">
        <v>10</v>
      </c>
      <c r="B43" s="6">
        <v>42262</v>
      </c>
      <c r="C43" s="1">
        <v>4</v>
      </c>
      <c r="D43" s="23">
        <f>SUMIFS('Tab 1'!$H$2:$H$353,'Tab 1'!$D$2:$D$353,'Tab 2'!A43,'Tab 1'!$E$2:$E$353,'Tab 2'!B43)</f>
        <v>0</v>
      </c>
      <c r="E43" s="23">
        <f t="shared" si="0"/>
        <v>0</v>
      </c>
      <c r="F43">
        <f>VLOOKUP(A43,'Tab 3'!$A$2:$B$10,2)</f>
        <v>189038</v>
      </c>
      <c r="G43" t="str">
        <f>VLOOKUP('Tab 2'!A43,'Tab 3'!$A$2:$D$10,4)</f>
        <v>Mobile</v>
      </c>
      <c r="H43" t="str">
        <f t="shared" si="1"/>
        <v>Tuesday</v>
      </c>
      <c r="I43" s="26">
        <f>SUMIFS('Tab 1'!$F$2:$F$353,'Tab 1'!$D$2:$D$353,'Tab 2'!A43,'Tab 1'!$E$2:$E$353,'Tab 2'!B43)</f>
        <v>0</v>
      </c>
      <c r="J43">
        <f>SUMIFS('Tab 1'!$G$2:$G$353,'Tab 1'!$D$2:$D$353,'Tab 2'!A43,'Tab 1'!$E$2:$E$353,'Tab 2'!B43)</f>
        <v>0</v>
      </c>
    </row>
    <row r="44" spans="1:10" x14ac:dyDescent="0.3">
      <c r="A44" t="s">
        <v>10</v>
      </c>
      <c r="B44" s="6">
        <v>42263</v>
      </c>
      <c r="C44" s="1">
        <v>5</v>
      </c>
      <c r="D44" s="23">
        <f>SUMIFS('Tab 1'!$H$2:$H$353,'Tab 1'!$D$2:$D$353,'Tab 2'!A44,'Tab 1'!$E$2:$E$353,'Tab 2'!B44)</f>
        <v>0</v>
      </c>
      <c r="E44" s="23">
        <f t="shared" si="0"/>
        <v>0</v>
      </c>
      <c r="F44">
        <f>VLOOKUP(A44,'Tab 3'!$A$2:$B$10,2)</f>
        <v>189038</v>
      </c>
      <c r="G44" t="str">
        <f>VLOOKUP('Tab 2'!A44,'Tab 3'!$A$2:$D$10,4)</f>
        <v>Mobile</v>
      </c>
      <c r="H44" t="str">
        <f t="shared" si="1"/>
        <v>Wednesday</v>
      </c>
      <c r="I44" s="26">
        <f>SUMIFS('Tab 1'!$F$2:$F$353,'Tab 1'!$D$2:$D$353,'Tab 2'!A44,'Tab 1'!$E$2:$E$353,'Tab 2'!B44)</f>
        <v>0</v>
      </c>
      <c r="J44">
        <f>SUMIFS('Tab 1'!$G$2:$G$353,'Tab 1'!$D$2:$D$353,'Tab 2'!A44,'Tab 1'!$E$2:$E$353,'Tab 2'!B44)</f>
        <v>0</v>
      </c>
    </row>
    <row r="45" spans="1:10" x14ac:dyDescent="0.3">
      <c r="A45" t="s">
        <v>10</v>
      </c>
      <c r="B45" s="6">
        <v>42264</v>
      </c>
      <c r="C45" s="1">
        <v>5</v>
      </c>
      <c r="D45" s="23">
        <f>SUMIFS('Tab 1'!$H$2:$H$353,'Tab 1'!$D$2:$D$353,'Tab 2'!A45,'Tab 1'!$E$2:$E$353,'Tab 2'!B45)</f>
        <v>0</v>
      </c>
      <c r="E45" s="23">
        <f t="shared" si="0"/>
        <v>0</v>
      </c>
      <c r="F45">
        <f>VLOOKUP(A45,'Tab 3'!$A$2:$B$10,2)</f>
        <v>189038</v>
      </c>
      <c r="G45" t="str">
        <f>VLOOKUP('Tab 2'!A45,'Tab 3'!$A$2:$D$10,4)</f>
        <v>Mobile</v>
      </c>
      <c r="H45" t="str">
        <f t="shared" si="1"/>
        <v>Thursday</v>
      </c>
      <c r="I45" s="26">
        <f>SUMIFS('Tab 1'!$F$2:$F$353,'Tab 1'!$D$2:$D$353,'Tab 2'!A45,'Tab 1'!$E$2:$E$353,'Tab 2'!B45)</f>
        <v>0</v>
      </c>
      <c r="J45">
        <f>SUMIFS('Tab 1'!$G$2:$G$353,'Tab 1'!$D$2:$D$353,'Tab 2'!A45,'Tab 1'!$E$2:$E$353,'Tab 2'!B45)</f>
        <v>0</v>
      </c>
    </row>
    <row r="46" spans="1:10" x14ac:dyDescent="0.3">
      <c r="A46" t="s">
        <v>10</v>
      </c>
      <c r="B46" s="6">
        <v>42265</v>
      </c>
      <c r="C46" s="1">
        <v>5</v>
      </c>
      <c r="D46" s="23">
        <f>SUMIFS('Tab 1'!$H$2:$H$353,'Tab 1'!$D$2:$D$353,'Tab 2'!A46,'Tab 1'!$E$2:$E$353,'Tab 2'!B46)</f>
        <v>0</v>
      </c>
      <c r="E46" s="23">
        <f t="shared" si="0"/>
        <v>0</v>
      </c>
      <c r="F46">
        <f>VLOOKUP(A46,'Tab 3'!$A$2:$B$10,2)</f>
        <v>189038</v>
      </c>
      <c r="G46" t="str">
        <f>VLOOKUP('Tab 2'!A46,'Tab 3'!$A$2:$D$10,4)</f>
        <v>Mobile</v>
      </c>
      <c r="H46" t="str">
        <f t="shared" si="1"/>
        <v>Friday</v>
      </c>
      <c r="I46" s="26">
        <f>SUMIFS('Tab 1'!$F$2:$F$353,'Tab 1'!$D$2:$D$353,'Tab 2'!A46,'Tab 1'!$E$2:$E$353,'Tab 2'!B46)</f>
        <v>0</v>
      </c>
      <c r="J46">
        <f>SUMIFS('Tab 1'!$G$2:$G$353,'Tab 1'!$D$2:$D$353,'Tab 2'!A46,'Tab 1'!$E$2:$E$353,'Tab 2'!B46)</f>
        <v>0</v>
      </c>
    </row>
    <row r="47" spans="1:10" x14ac:dyDescent="0.3">
      <c r="A47" t="s">
        <v>7</v>
      </c>
      <c r="B47" s="6">
        <v>42266</v>
      </c>
      <c r="C47" s="1">
        <v>3</v>
      </c>
      <c r="D47" s="23">
        <f>SUMIFS('Tab 1'!$H$2:$H$353,'Tab 1'!$D$2:$D$353,'Tab 2'!A47,'Tab 1'!$E$2:$E$353,'Tab 2'!B47)</f>
        <v>0.83500000000000008</v>
      </c>
      <c r="E47" s="23">
        <f t="shared" si="0"/>
        <v>0.27833333333333338</v>
      </c>
      <c r="F47">
        <f>VLOOKUP(A47,'Tab 3'!$A$2:$B$10,2)</f>
        <v>189040</v>
      </c>
      <c r="G47" t="str">
        <f>VLOOKUP('Tab 2'!A47,'Tab 3'!$A$2:$D$10,4)</f>
        <v>Tablet</v>
      </c>
      <c r="H47" t="str">
        <f t="shared" si="1"/>
        <v>Saturday</v>
      </c>
      <c r="I47" s="26">
        <f>SUMIFS('Tab 1'!$F$2:$F$353,'Tab 1'!$D$2:$D$353,'Tab 2'!A47,'Tab 1'!$E$2:$E$353,'Tab 2'!B47)</f>
        <v>167</v>
      </c>
      <c r="J47">
        <f>SUMIFS('Tab 1'!$G$2:$G$353,'Tab 1'!$D$2:$D$353,'Tab 2'!A47,'Tab 1'!$E$2:$E$353,'Tab 2'!B47)</f>
        <v>0</v>
      </c>
    </row>
    <row r="48" spans="1:10" x14ac:dyDescent="0.3">
      <c r="A48" t="s">
        <v>6</v>
      </c>
      <c r="B48" s="6">
        <v>42266</v>
      </c>
      <c r="C48" s="1">
        <v>1</v>
      </c>
      <c r="D48" s="23">
        <f>SUMIFS('Tab 1'!$H$2:$H$353,'Tab 1'!$D$2:$D$353,'Tab 2'!A48,'Tab 1'!$E$2:$E$353,'Tab 2'!B48)</f>
        <v>64.135000000000005</v>
      </c>
      <c r="E48" s="23">
        <f t="shared" si="0"/>
        <v>64.135000000000005</v>
      </c>
      <c r="F48">
        <f>VLOOKUP(A48,'Tab 3'!$A$2:$B$10,2)</f>
        <v>189039</v>
      </c>
      <c r="G48" t="str">
        <f>VLOOKUP('Tab 2'!A48,'Tab 3'!$A$2:$D$10,4)</f>
        <v>Mobile</v>
      </c>
      <c r="H48" t="str">
        <f t="shared" si="1"/>
        <v>Saturday</v>
      </c>
      <c r="I48" s="26">
        <f>SUMIFS('Tab 1'!$F$2:$F$353,'Tab 1'!$D$2:$D$353,'Tab 2'!A48,'Tab 1'!$E$2:$E$353,'Tab 2'!B48)</f>
        <v>12827</v>
      </c>
      <c r="J48">
        <f>SUMIFS('Tab 1'!$G$2:$G$353,'Tab 1'!$D$2:$D$353,'Tab 2'!A48,'Tab 1'!$E$2:$E$353,'Tab 2'!B48)</f>
        <v>85</v>
      </c>
    </row>
    <row r="49" spans="1:10" x14ac:dyDescent="0.3">
      <c r="A49" t="s">
        <v>10</v>
      </c>
      <c r="B49" s="6">
        <v>42266</v>
      </c>
      <c r="C49" s="1">
        <v>7</v>
      </c>
      <c r="D49" s="23">
        <f>SUMIFS('Tab 1'!$H$2:$H$353,'Tab 1'!$D$2:$D$353,'Tab 2'!A49,'Tab 1'!$E$2:$E$353,'Tab 2'!B49)</f>
        <v>0</v>
      </c>
      <c r="E49" s="23">
        <f t="shared" si="0"/>
        <v>0</v>
      </c>
      <c r="F49">
        <f>VLOOKUP(A49,'Tab 3'!$A$2:$B$10,2)</f>
        <v>189038</v>
      </c>
      <c r="G49" t="str">
        <f>VLOOKUP('Tab 2'!A49,'Tab 3'!$A$2:$D$10,4)</f>
        <v>Mobile</v>
      </c>
      <c r="H49" t="str">
        <f t="shared" si="1"/>
        <v>Saturday</v>
      </c>
      <c r="I49" s="26">
        <f>SUMIFS('Tab 1'!$F$2:$F$353,'Tab 1'!$D$2:$D$353,'Tab 2'!A49,'Tab 1'!$E$2:$E$353,'Tab 2'!B49)</f>
        <v>0</v>
      </c>
      <c r="J49">
        <f>SUMIFS('Tab 1'!$G$2:$G$353,'Tab 1'!$D$2:$D$353,'Tab 2'!A49,'Tab 1'!$E$2:$E$353,'Tab 2'!B49)</f>
        <v>0</v>
      </c>
    </row>
    <row r="50" spans="1:10" x14ac:dyDescent="0.3">
      <c r="A50" t="s">
        <v>7</v>
      </c>
      <c r="B50" s="6">
        <v>42267</v>
      </c>
      <c r="C50" s="1">
        <v>5</v>
      </c>
      <c r="D50" s="23">
        <f>SUMIFS('Tab 1'!$H$2:$H$353,'Tab 1'!$D$2:$D$353,'Tab 2'!A50,'Tab 1'!$E$2:$E$353,'Tab 2'!B50)</f>
        <v>0.95</v>
      </c>
      <c r="E50" s="23">
        <f t="shared" si="0"/>
        <v>0.19</v>
      </c>
      <c r="F50">
        <f>VLOOKUP(A50,'Tab 3'!$A$2:$B$10,2)</f>
        <v>189040</v>
      </c>
      <c r="G50" t="str">
        <f>VLOOKUP('Tab 2'!A50,'Tab 3'!$A$2:$D$10,4)</f>
        <v>Tablet</v>
      </c>
      <c r="H50" t="str">
        <f t="shared" si="1"/>
        <v>Sunday</v>
      </c>
      <c r="I50" s="26">
        <f>SUMIFS('Tab 1'!$F$2:$F$353,'Tab 1'!$D$2:$D$353,'Tab 2'!A50,'Tab 1'!$E$2:$E$353,'Tab 2'!B50)</f>
        <v>190</v>
      </c>
      <c r="J50">
        <f>SUMIFS('Tab 1'!$G$2:$G$353,'Tab 1'!$D$2:$D$353,'Tab 2'!A50,'Tab 1'!$E$2:$E$353,'Tab 2'!B50)</f>
        <v>2</v>
      </c>
    </row>
    <row r="51" spans="1:10" x14ac:dyDescent="0.3">
      <c r="A51" t="s">
        <v>9</v>
      </c>
      <c r="B51" s="6">
        <v>42267</v>
      </c>
      <c r="C51" s="1">
        <v>3</v>
      </c>
      <c r="D51" s="23">
        <f>SUMIFS('Tab 1'!$H$2:$H$353,'Tab 1'!$D$2:$D$353,'Tab 2'!A51,'Tab 1'!$E$2:$E$353,'Tab 2'!B51)</f>
        <v>0</v>
      </c>
      <c r="E51" s="23">
        <f t="shared" si="0"/>
        <v>0</v>
      </c>
      <c r="F51">
        <f>VLOOKUP(A51,'Tab 3'!$A$2:$B$10,2)</f>
        <v>189041</v>
      </c>
      <c r="G51" t="str">
        <f>VLOOKUP('Tab 2'!A51,'Tab 3'!$A$2:$D$10,4)</f>
        <v>Tablet</v>
      </c>
      <c r="H51" t="str">
        <f t="shared" si="1"/>
        <v>Sunday</v>
      </c>
      <c r="I51" s="26">
        <f>SUMIFS('Tab 1'!$F$2:$F$353,'Tab 1'!$D$2:$D$353,'Tab 2'!A51,'Tab 1'!$E$2:$E$353,'Tab 2'!B51)</f>
        <v>0</v>
      </c>
      <c r="J51">
        <f>SUMIFS('Tab 1'!$G$2:$G$353,'Tab 1'!$D$2:$D$353,'Tab 2'!A51,'Tab 1'!$E$2:$E$353,'Tab 2'!B51)</f>
        <v>0</v>
      </c>
    </row>
    <row r="52" spans="1:10" x14ac:dyDescent="0.3">
      <c r="A52" t="s">
        <v>10</v>
      </c>
      <c r="B52" s="6">
        <v>42267</v>
      </c>
      <c r="C52" s="1">
        <v>7</v>
      </c>
      <c r="D52" s="23">
        <f>SUMIFS('Tab 1'!$H$2:$H$353,'Tab 1'!$D$2:$D$353,'Tab 2'!A52,'Tab 1'!$E$2:$E$353,'Tab 2'!B52)</f>
        <v>0</v>
      </c>
      <c r="E52" s="23">
        <f t="shared" si="0"/>
        <v>0</v>
      </c>
      <c r="F52">
        <f>VLOOKUP(A52,'Tab 3'!$A$2:$B$10,2)</f>
        <v>189038</v>
      </c>
      <c r="G52" t="str">
        <f>VLOOKUP('Tab 2'!A52,'Tab 3'!$A$2:$D$10,4)</f>
        <v>Mobile</v>
      </c>
      <c r="H52" t="str">
        <f t="shared" si="1"/>
        <v>Sunday</v>
      </c>
      <c r="I52" s="26">
        <f>SUMIFS('Tab 1'!$F$2:$F$353,'Tab 1'!$D$2:$D$353,'Tab 2'!A52,'Tab 1'!$E$2:$E$353,'Tab 2'!B52)</f>
        <v>0</v>
      </c>
      <c r="J52">
        <f>SUMIFS('Tab 1'!$G$2:$G$353,'Tab 1'!$D$2:$D$353,'Tab 2'!A52,'Tab 1'!$E$2:$E$353,'Tab 2'!B52)</f>
        <v>0</v>
      </c>
    </row>
    <row r="53" spans="1:10" x14ac:dyDescent="0.3">
      <c r="A53" t="s">
        <v>7</v>
      </c>
      <c r="B53" s="6">
        <v>42269</v>
      </c>
      <c r="C53" s="1">
        <v>1</v>
      </c>
      <c r="D53" s="23">
        <f>SUMIFS('Tab 1'!$H$2:$H$353,'Tab 1'!$D$2:$D$353,'Tab 2'!A53,'Tab 1'!$E$2:$E$353,'Tab 2'!B53)</f>
        <v>2.25</v>
      </c>
      <c r="E53" s="23">
        <f t="shared" si="0"/>
        <v>2.25</v>
      </c>
      <c r="F53">
        <f>VLOOKUP(A53,'Tab 3'!$A$2:$B$10,2)</f>
        <v>189040</v>
      </c>
      <c r="G53" t="str">
        <f>VLOOKUP('Tab 2'!A53,'Tab 3'!$A$2:$D$10,4)</f>
        <v>Tablet</v>
      </c>
      <c r="H53" t="str">
        <f t="shared" si="1"/>
        <v>Tuesday</v>
      </c>
      <c r="I53" s="26">
        <f>SUMIFS('Tab 1'!$F$2:$F$353,'Tab 1'!$D$2:$D$353,'Tab 2'!A53,'Tab 1'!$E$2:$E$353,'Tab 2'!B53)</f>
        <v>450</v>
      </c>
      <c r="J53">
        <f>SUMIFS('Tab 1'!$G$2:$G$353,'Tab 1'!$D$2:$D$353,'Tab 2'!A53,'Tab 1'!$E$2:$E$353,'Tab 2'!B53)</f>
        <v>2</v>
      </c>
    </row>
    <row r="54" spans="1:10" x14ac:dyDescent="0.3">
      <c r="A54" t="s">
        <v>7</v>
      </c>
      <c r="B54" s="6">
        <v>42270</v>
      </c>
      <c r="C54" s="1">
        <v>1</v>
      </c>
      <c r="D54" s="23">
        <f>SUMIFS('Tab 1'!$H$2:$H$353,'Tab 1'!$D$2:$D$353,'Tab 2'!A54,'Tab 1'!$E$2:$E$353,'Tab 2'!B54)</f>
        <v>0.58500000000000008</v>
      </c>
      <c r="E54" s="23">
        <f t="shared" si="0"/>
        <v>0.58500000000000008</v>
      </c>
      <c r="F54">
        <f>VLOOKUP(A54,'Tab 3'!$A$2:$B$10,2)</f>
        <v>189040</v>
      </c>
      <c r="G54" t="str">
        <f>VLOOKUP('Tab 2'!A54,'Tab 3'!$A$2:$D$10,4)</f>
        <v>Tablet</v>
      </c>
      <c r="H54" t="str">
        <f t="shared" si="1"/>
        <v>Wednesday</v>
      </c>
      <c r="I54" s="26">
        <f>SUMIFS('Tab 1'!$F$2:$F$353,'Tab 1'!$D$2:$D$353,'Tab 2'!A54,'Tab 1'!$E$2:$E$353,'Tab 2'!B54)</f>
        <v>117</v>
      </c>
      <c r="J54">
        <f>SUMIFS('Tab 1'!$G$2:$G$353,'Tab 1'!$D$2:$D$353,'Tab 2'!A54,'Tab 1'!$E$2:$E$353,'Tab 2'!B54)</f>
        <v>0</v>
      </c>
    </row>
    <row r="55" spans="1:10" x14ac:dyDescent="0.3">
      <c r="A55">
        <v>119400351</v>
      </c>
      <c r="B55" s="6">
        <v>42270</v>
      </c>
      <c r="C55" s="2">
        <v>8</v>
      </c>
      <c r="D55" s="23">
        <f>SUMIFS('Tab 1'!$H$2:$H$353,'Tab 1'!$D$2:$D$353,'Tab 2'!A55,'Tab 1'!$E$2:$E$353,'Tab 2'!B55)</f>
        <v>0</v>
      </c>
      <c r="E55" s="23">
        <f t="shared" si="0"/>
        <v>0</v>
      </c>
      <c r="F55">
        <f>VLOOKUP(A55,'Tab 3'!$A$2:$B$10,2)</f>
        <v>189040</v>
      </c>
      <c r="G55" t="str">
        <f>VLOOKUP('Tab 2'!A55,'Tab 3'!$A$2:$D$10,4)</f>
        <v>Tablet</v>
      </c>
      <c r="H55" t="str">
        <f t="shared" si="1"/>
        <v>Wednesday</v>
      </c>
      <c r="I55" s="26">
        <f>SUMIFS('Tab 1'!$F$2:$F$353,'Tab 1'!$D$2:$D$353,'Tab 2'!A55,'Tab 1'!$E$2:$E$353,'Tab 2'!B55)</f>
        <v>0</v>
      </c>
      <c r="J55">
        <f>SUMIFS('Tab 1'!$G$2:$G$353,'Tab 1'!$D$2:$D$353,'Tab 2'!A55,'Tab 1'!$E$2:$E$353,'Tab 2'!B55)</f>
        <v>0</v>
      </c>
    </row>
    <row r="56" spans="1:10" x14ac:dyDescent="0.3">
      <c r="A56" t="s">
        <v>7</v>
      </c>
      <c r="B56" s="6">
        <v>42271</v>
      </c>
      <c r="C56" s="1">
        <v>10</v>
      </c>
      <c r="D56" s="23">
        <f>SUMIFS('Tab 1'!$H$2:$H$353,'Tab 1'!$D$2:$D$353,'Tab 2'!A56,'Tab 1'!$E$2:$E$353,'Tab 2'!B56)</f>
        <v>3.3150000000000004</v>
      </c>
      <c r="E56" s="23">
        <f t="shared" si="0"/>
        <v>0.33150000000000002</v>
      </c>
      <c r="F56">
        <f>VLOOKUP(A56,'Tab 3'!$A$2:$B$10,2)</f>
        <v>189040</v>
      </c>
      <c r="G56" t="str">
        <f>VLOOKUP('Tab 2'!A56,'Tab 3'!$A$2:$D$10,4)</f>
        <v>Tablet</v>
      </c>
      <c r="H56" t="str">
        <f t="shared" si="1"/>
        <v>Thursday</v>
      </c>
      <c r="I56" s="26">
        <f>SUMIFS('Tab 1'!$F$2:$F$353,'Tab 1'!$D$2:$D$353,'Tab 2'!A56,'Tab 1'!$E$2:$E$353,'Tab 2'!B56)</f>
        <v>663</v>
      </c>
      <c r="J56">
        <f>SUMIFS('Tab 1'!$G$2:$G$353,'Tab 1'!$D$2:$D$353,'Tab 2'!A56,'Tab 1'!$E$2:$E$353,'Tab 2'!B56)</f>
        <v>0</v>
      </c>
    </row>
    <row r="57" spans="1:10" x14ac:dyDescent="0.3">
      <c r="A57" t="s">
        <v>7</v>
      </c>
      <c r="B57" s="6">
        <v>42272</v>
      </c>
      <c r="C57" s="1">
        <v>3</v>
      </c>
      <c r="D57" s="23">
        <f>SUMIFS('Tab 1'!$H$2:$H$353,'Tab 1'!$D$2:$D$353,'Tab 2'!A57,'Tab 1'!$E$2:$E$353,'Tab 2'!B57)</f>
        <v>2.27</v>
      </c>
      <c r="E57" s="23">
        <f t="shared" si="0"/>
        <v>0.75666666666666671</v>
      </c>
      <c r="F57">
        <f>VLOOKUP(A57,'Tab 3'!$A$2:$B$10,2)</f>
        <v>189040</v>
      </c>
      <c r="G57" t="str">
        <f>VLOOKUP('Tab 2'!A57,'Tab 3'!$A$2:$D$10,4)</f>
        <v>Tablet</v>
      </c>
      <c r="H57" t="str">
        <f t="shared" si="1"/>
        <v>Friday</v>
      </c>
      <c r="I57" s="26">
        <f>SUMIFS('Tab 1'!$F$2:$F$353,'Tab 1'!$D$2:$D$353,'Tab 2'!A57,'Tab 1'!$E$2:$E$353,'Tab 2'!B57)</f>
        <v>454</v>
      </c>
      <c r="J57">
        <f>SUMIFS('Tab 1'!$G$2:$G$353,'Tab 1'!$D$2:$D$353,'Tab 2'!A57,'Tab 1'!$E$2:$E$353,'Tab 2'!B57)</f>
        <v>1</v>
      </c>
    </row>
    <row r="58" spans="1:10" x14ac:dyDescent="0.3">
      <c r="A58" t="s">
        <v>7</v>
      </c>
      <c r="B58" s="6">
        <v>42273</v>
      </c>
      <c r="C58" s="1">
        <v>1</v>
      </c>
      <c r="D58" s="23">
        <f>SUMIFS('Tab 1'!$H$2:$H$353,'Tab 1'!$D$2:$D$353,'Tab 2'!A58,'Tab 1'!$E$2:$E$353,'Tab 2'!B58)</f>
        <v>8.9450000000000003</v>
      </c>
      <c r="E58" s="23">
        <f t="shared" si="0"/>
        <v>8.9450000000000003</v>
      </c>
      <c r="F58">
        <f>VLOOKUP(A58,'Tab 3'!$A$2:$B$10,2)</f>
        <v>189040</v>
      </c>
      <c r="G58" t="str">
        <f>VLOOKUP('Tab 2'!A58,'Tab 3'!$A$2:$D$10,4)</f>
        <v>Tablet</v>
      </c>
      <c r="H58" t="str">
        <f t="shared" si="1"/>
        <v>Saturday</v>
      </c>
      <c r="I58" s="26">
        <f>SUMIFS('Tab 1'!$F$2:$F$353,'Tab 1'!$D$2:$D$353,'Tab 2'!A58,'Tab 1'!$E$2:$E$353,'Tab 2'!B58)</f>
        <v>1789</v>
      </c>
      <c r="J58">
        <f>SUMIFS('Tab 1'!$G$2:$G$353,'Tab 1'!$D$2:$D$353,'Tab 2'!A58,'Tab 1'!$E$2:$E$353,'Tab 2'!B58)</f>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workbookViewId="0">
      <pane ySplit="1" topLeftCell="A2" activePane="bottomLeft" state="frozen"/>
      <selection pane="bottomLeft" activeCell="D2" sqref="D2"/>
    </sheetView>
  </sheetViews>
  <sheetFormatPr defaultRowHeight="17.25" x14ac:dyDescent="0.3"/>
  <cols>
    <col min="1" max="1" width="17.77734375" customWidth="1"/>
    <col min="2" max="2" width="10.77734375" bestFit="1" customWidth="1"/>
    <col min="3" max="3" width="58.88671875" bestFit="1" customWidth="1"/>
    <col min="4" max="4" width="12" customWidth="1"/>
    <col min="5" max="5" width="14.5546875" customWidth="1"/>
    <col min="6" max="10" width="8.88671875" customWidth="1"/>
  </cols>
  <sheetData>
    <row r="1" spans="1:7" x14ac:dyDescent="0.3">
      <c r="A1" s="9" t="s">
        <v>3</v>
      </c>
      <c r="B1" s="3" t="s">
        <v>33</v>
      </c>
      <c r="C1" s="3" t="s">
        <v>4</v>
      </c>
      <c r="D1" s="3" t="s">
        <v>21</v>
      </c>
      <c r="E1" s="3" t="s">
        <v>24</v>
      </c>
    </row>
    <row r="2" spans="1:7" x14ac:dyDescent="0.3">
      <c r="A2">
        <v>119400349</v>
      </c>
      <c r="B2">
        <v>189038</v>
      </c>
      <c r="C2" t="s">
        <v>16</v>
      </c>
      <c r="D2" t="s">
        <v>23</v>
      </c>
      <c r="E2" t="s">
        <v>28</v>
      </c>
      <c r="G2" t="s">
        <v>38</v>
      </c>
    </row>
    <row r="3" spans="1:7" x14ac:dyDescent="0.3">
      <c r="A3" t="s">
        <v>10</v>
      </c>
      <c r="B3">
        <v>189038</v>
      </c>
      <c r="C3" t="s">
        <v>17</v>
      </c>
      <c r="D3" t="s">
        <v>23</v>
      </c>
      <c r="E3" t="s">
        <v>29</v>
      </c>
    </row>
    <row r="4" spans="1:7" x14ac:dyDescent="0.3">
      <c r="A4">
        <v>119400350</v>
      </c>
      <c r="B4">
        <v>189039</v>
      </c>
      <c r="C4" t="s">
        <v>14</v>
      </c>
      <c r="D4" t="s">
        <v>23</v>
      </c>
      <c r="E4" t="s">
        <v>28</v>
      </c>
    </row>
    <row r="5" spans="1:7" x14ac:dyDescent="0.3">
      <c r="A5" t="s">
        <v>6</v>
      </c>
      <c r="B5">
        <v>189039</v>
      </c>
      <c r="C5" t="s">
        <v>15</v>
      </c>
      <c r="D5" t="s">
        <v>23</v>
      </c>
      <c r="E5" t="s">
        <v>29</v>
      </c>
    </row>
    <row r="6" spans="1:7" x14ac:dyDescent="0.3">
      <c r="A6">
        <v>119400351</v>
      </c>
      <c r="B6">
        <v>189040</v>
      </c>
      <c r="C6" t="s">
        <v>12</v>
      </c>
      <c r="D6" t="s">
        <v>22</v>
      </c>
      <c r="E6" t="s">
        <v>25</v>
      </c>
    </row>
    <row r="7" spans="1:7" x14ac:dyDescent="0.3">
      <c r="A7" t="s">
        <v>7</v>
      </c>
      <c r="B7">
        <v>189040</v>
      </c>
      <c r="C7" t="s">
        <v>13</v>
      </c>
      <c r="D7" t="s">
        <v>22</v>
      </c>
      <c r="E7" t="s">
        <v>27</v>
      </c>
    </row>
    <row r="8" spans="1:7" x14ac:dyDescent="0.3">
      <c r="A8">
        <v>119400377</v>
      </c>
      <c r="B8">
        <v>189041</v>
      </c>
      <c r="C8" t="s">
        <v>18</v>
      </c>
      <c r="D8" t="s">
        <v>22</v>
      </c>
      <c r="E8" t="s">
        <v>25</v>
      </c>
    </row>
    <row r="9" spans="1:7" x14ac:dyDescent="0.3">
      <c r="A9" t="s">
        <v>9</v>
      </c>
      <c r="B9">
        <v>189041</v>
      </c>
      <c r="C9" t="s">
        <v>19</v>
      </c>
      <c r="D9" t="s">
        <v>22</v>
      </c>
      <c r="E9" t="s">
        <v>26</v>
      </c>
    </row>
    <row r="10" spans="1:7" x14ac:dyDescent="0.3">
      <c r="A10" t="s">
        <v>8</v>
      </c>
      <c r="B10">
        <v>189041</v>
      </c>
      <c r="C10" t="s">
        <v>20</v>
      </c>
      <c r="D10" t="s">
        <v>22</v>
      </c>
      <c r="E10" t="s">
        <v>27</v>
      </c>
    </row>
  </sheetData>
  <sortState xmlns:xlrd2="http://schemas.microsoft.com/office/spreadsheetml/2017/richdata2" ref="B2:E10">
    <sortCondition ref="B1:B1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2235-B398-422B-8FDC-BB9C74E5660A}">
  <dimension ref="A1:E6"/>
  <sheetViews>
    <sheetView workbookViewId="0">
      <selection activeCell="G16" sqref="G16"/>
    </sheetView>
  </sheetViews>
  <sheetFormatPr defaultRowHeight="17.25" x14ac:dyDescent="0.3"/>
  <cols>
    <col min="1" max="1" width="12.77734375" bestFit="1" customWidth="1"/>
    <col min="2" max="2" width="18.88671875" bestFit="1" customWidth="1"/>
    <col min="3" max="3" width="26.77734375" customWidth="1"/>
  </cols>
  <sheetData>
    <row r="1" spans="1:5" x14ac:dyDescent="0.3">
      <c r="A1" s="10" t="s">
        <v>41</v>
      </c>
    </row>
    <row r="2" spans="1:5" x14ac:dyDescent="0.3">
      <c r="A2" t="s">
        <v>42</v>
      </c>
      <c r="B2" t="s">
        <v>43</v>
      </c>
      <c r="C2" s="11" t="s">
        <v>44</v>
      </c>
      <c r="E2" t="s">
        <v>122</v>
      </c>
    </row>
    <row r="3" spans="1:5" x14ac:dyDescent="0.3">
      <c r="A3" s="12">
        <v>38838.375</v>
      </c>
      <c r="B3">
        <v>7767675</v>
      </c>
      <c r="C3" s="12">
        <f>$A$3/$B$3*1000</f>
        <v>5</v>
      </c>
      <c r="E3" t="s">
        <v>45</v>
      </c>
    </row>
    <row r="4" spans="1:5" x14ac:dyDescent="0.3">
      <c r="E4" t="s">
        <v>46</v>
      </c>
    </row>
    <row r="5" spans="1:5" x14ac:dyDescent="0.3">
      <c r="E5" t="s">
        <v>47</v>
      </c>
    </row>
    <row r="6" spans="1:5" x14ac:dyDescent="0.3">
      <c r="E6"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7986F-8F61-4407-B5FA-7131C465261A}">
  <dimension ref="A1:K91"/>
  <sheetViews>
    <sheetView workbookViewId="0">
      <selection activeCell="E24" sqref="E24"/>
    </sheetView>
  </sheetViews>
  <sheetFormatPr defaultRowHeight="17.25" x14ac:dyDescent="0.3"/>
  <cols>
    <col min="1" max="1" width="10.109375" bestFit="1" customWidth="1"/>
    <col min="2" max="2" width="12.77734375" bestFit="1" customWidth="1"/>
    <col min="3" max="3" width="13.77734375" bestFit="1" customWidth="1"/>
    <col min="4" max="4" width="18" customWidth="1"/>
    <col min="5" max="6" width="13.77734375" bestFit="1" customWidth="1"/>
    <col min="15" max="15" width="61.21875" customWidth="1"/>
  </cols>
  <sheetData>
    <row r="1" spans="1:11" x14ac:dyDescent="0.3">
      <c r="A1" s="10" t="s">
        <v>49</v>
      </c>
    </row>
    <row r="2" spans="1:11" x14ac:dyDescent="0.3">
      <c r="A2" s="13" t="s">
        <v>1</v>
      </c>
      <c r="B2" t="s">
        <v>42</v>
      </c>
      <c r="C2" t="s">
        <v>50</v>
      </c>
      <c r="D2" s="11" t="s">
        <v>55</v>
      </c>
      <c r="H2" t="s">
        <v>123</v>
      </c>
    </row>
    <row r="3" spans="1:11" x14ac:dyDescent="0.3">
      <c r="A3" s="6">
        <v>42186</v>
      </c>
      <c r="B3" s="12">
        <v>225.79999999999998</v>
      </c>
      <c r="C3" s="26">
        <v>124</v>
      </c>
      <c r="D3" s="12">
        <f>B3/C3</f>
        <v>1.8209677419354837</v>
      </c>
      <c r="H3" t="s">
        <v>56</v>
      </c>
    </row>
    <row r="4" spans="1:11" x14ac:dyDescent="0.3">
      <c r="A4" s="6">
        <v>42187</v>
      </c>
      <c r="B4" s="12">
        <v>160.35</v>
      </c>
      <c r="C4" s="26">
        <v>138</v>
      </c>
      <c r="D4" s="12">
        <f t="shared" ref="D4:D67" si="0">B4/C4</f>
        <v>1.1619565217391303</v>
      </c>
      <c r="H4" t="s">
        <v>57</v>
      </c>
    </row>
    <row r="5" spans="1:11" x14ac:dyDescent="0.3">
      <c r="A5" s="6">
        <v>42188</v>
      </c>
      <c r="B5" s="12">
        <v>78.575000000000003</v>
      </c>
      <c r="C5" s="26">
        <v>144</v>
      </c>
      <c r="D5" s="12">
        <f t="shared" si="0"/>
        <v>0.54565972222222225</v>
      </c>
      <c r="H5" t="s">
        <v>137</v>
      </c>
    </row>
    <row r="6" spans="1:11" x14ac:dyDescent="0.3">
      <c r="A6" s="6">
        <v>42189</v>
      </c>
      <c r="B6" s="12">
        <v>73.34</v>
      </c>
      <c r="C6" s="26">
        <v>165</v>
      </c>
      <c r="D6" s="12">
        <f t="shared" si="0"/>
        <v>0.44448484848484848</v>
      </c>
      <c r="H6" t="s">
        <v>138</v>
      </c>
    </row>
    <row r="7" spans="1:11" x14ac:dyDescent="0.3">
      <c r="A7" s="6">
        <v>42190</v>
      </c>
      <c r="B7" s="12">
        <v>78.804999999999993</v>
      </c>
      <c r="C7" s="26">
        <v>156</v>
      </c>
      <c r="D7" s="12">
        <f t="shared" si="0"/>
        <v>0.50516025641025641</v>
      </c>
    </row>
    <row r="8" spans="1:11" x14ac:dyDescent="0.3">
      <c r="A8" s="6">
        <v>42191</v>
      </c>
      <c r="B8" s="12">
        <v>40.785000000000004</v>
      </c>
      <c r="C8" s="26">
        <v>117</v>
      </c>
      <c r="D8" s="12">
        <f t="shared" si="0"/>
        <v>0.34858974358974359</v>
      </c>
    </row>
    <row r="9" spans="1:11" x14ac:dyDescent="0.3">
      <c r="A9" s="6">
        <v>42192</v>
      </c>
      <c r="B9" s="12">
        <v>80.324999999999989</v>
      </c>
      <c r="C9" s="26">
        <v>156</v>
      </c>
      <c r="D9" s="12">
        <f t="shared" si="0"/>
        <v>0.5149038461538461</v>
      </c>
    </row>
    <row r="10" spans="1:11" x14ac:dyDescent="0.3">
      <c r="A10" s="6">
        <v>42193</v>
      </c>
      <c r="B10" s="12">
        <v>62.704999999999998</v>
      </c>
      <c r="C10" s="26">
        <v>155</v>
      </c>
      <c r="D10" s="12">
        <f t="shared" si="0"/>
        <v>0.40454838709677421</v>
      </c>
    </row>
    <row r="11" spans="1:11" x14ac:dyDescent="0.3">
      <c r="A11" s="6">
        <v>42194</v>
      </c>
      <c r="B11" s="12">
        <v>57.91</v>
      </c>
      <c r="C11" s="26">
        <v>119</v>
      </c>
      <c r="D11" s="12">
        <f t="shared" si="0"/>
        <v>0.48663865546218482</v>
      </c>
    </row>
    <row r="12" spans="1:11" x14ac:dyDescent="0.3">
      <c r="A12" s="6">
        <v>42195</v>
      </c>
      <c r="B12" s="12">
        <v>56.730000000000004</v>
      </c>
      <c r="C12" s="26">
        <v>138</v>
      </c>
      <c r="D12" s="12">
        <f t="shared" si="0"/>
        <v>0.41108695652173916</v>
      </c>
    </row>
    <row r="13" spans="1:11" x14ac:dyDescent="0.3">
      <c r="A13" s="6">
        <v>42196</v>
      </c>
      <c r="B13" s="12">
        <v>378.26499999999999</v>
      </c>
      <c r="C13" s="26">
        <v>765</v>
      </c>
      <c r="D13" s="12">
        <f t="shared" si="0"/>
        <v>0.49446405228758167</v>
      </c>
    </row>
    <row r="14" spans="1:11" x14ac:dyDescent="0.3">
      <c r="A14" s="6">
        <v>42197</v>
      </c>
      <c r="B14" s="12">
        <v>430.63000000000005</v>
      </c>
      <c r="C14" s="26">
        <v>768</v>
      </c>
      <c r="D14" s="12">
        <f t="shared" si="0"/>
        <v>0.5607161458333334</v>
      </c>
    </row>
    <row r="15" spans="1:11" x14ac:dyDescent="0.3">
      <c r="A15" s="6">
        <v>42198</v>
      </c>
      <c r="B15" s="12">
        <v>701.13499999999999</v>
      </c>
      <c r="C15" s="26">
        <v>1360</v>
      </c>
      <c r="D15" s="12">
        <f t="shared" si="0"/>
        <v>0.51554044117647058</v>
      </c>
      <c r="K15" t="s">
        <v>58</v>
      </c>
    </row>
    <row r="16" spans="1:11" x14ac:dyDescent="0.3">
      <c r="A16" s="6">
        <v>42199</v>
      </c>
      <c r="B16" s="12">
        <v>802.41499999999996</v>
      </c>
      <c r="C16" s="26">
        <v>1836</v>
      </c>
      <c r="D16" s="12">
        <f t="shared" si="0"/>
        <v>0.43704520697167754</v>
      </c>
    </row>
    <row r="17" spans="1:4" x14ac:dyDescent="0.3">
      <c r="A17" s="6">
        <v>42200</v>
      </c>
      <c r="B17" s="12">
        <v>540.03</v>
      </c>
      <c r="C17" s="26">
        <v>1177</v>
      </c>
      <c r="D17" s="12">
        <f t="shared" si="0"/>
        <v>0.45881903143585384</v>
      </c>
    </row>
    <row r="18" spans="1:4" x14ac:dyDescent="0.3">
      <c r="A18" s="6">
        <v>42201</v>
      </c>
      <c r="B18" s="12">
        <v>540.23</v>
      </c>
      <c r="C18" s="26">
        <v>1164</v>
      </c>
      <c r="D18" s="12">
        <f t="shared" si="0"/>
        <v>0.46411512027491408</v>
      </c>
    </row>
    <row r="19" spans="1:4" x14ac:dyDescent="0.3">
      <c r="A19" s="6">
        <v>42202</v>
      </c>
      <c r="B19" s="12">
        <v>540.10500000000002</v>
      </c>
      <c r="C19" s="26">
        <v>1273</v>
      </c>
      <c r="D19" s="12">
        <f t="shared" si="0"/>
        <v>0.42427729772191675</v>
      </c>
    </row>
    <row r="20" spans="1:4" x14ac:dyDescent="0.3">
      <c r="A20" s="6">
        <v>42203</v>
      </c>
      <c r="B20" s="12">
        <v>539.88499999999999</v>
      </c>
      <c r="C20" s="26">
        <v>1325</v>
      </c>
      <c r="D20" s="12">
        <f t="shared" si="0"/>
        <v>0.40746037735849056</v>
      </c>
    </row>
    <row r="21" spans="1:4" x14ac:dyDescent="0.3">
      <c r="A21" s="6">
        <v>42204</v>
      </c>
      <c r="B21" s="12">
        <v>539.49</v>
      </c>
      <c r="C21" s="26">
        <v>1404</v>
      </c>
      <c r="D21" s="12">
        <f t="shared" si="0"/>
        <v>0.38425213675213676</v>
      </c>
    </row>
    <row r="22" spans="1:4" x14ac:dyDescent="0.3">
      <c r="A22" s="6">
        <v>42205</v>
      </c>
      <c r="B22" s="12">
        <v>539.93000000000006</v>
      </c>
      <c r="C22" s="26">
        <v>1299</v>
      </c>
      <c r="D22" s="12">
        <f t="shared" si="0"/>
        <v>0.41565050038491153</v>
      </c>
    </row>
    <row r="23" spans="1:4" x14ac:dyDescent="0.3">
      <c r="A23" s="6">
        <v>42206</v>
      </c>
      <c r="B23" s="12">
        <v>539.54</v>
      </c>
      <c r="C23" s="26">
        <v>1235</v>
      </c>
      <c r="D23" s="12">
        <f t="shared" si="0"/>
        <v>0.43687449392712546</v>
      </c>
    </row>
    <row r="24" spans="1:4" x14ac:dyDescent="0.3">
      <c r="A24" s="6">
        <v>42207</v>
      </c>
      <c r="B24" s="12">
        <v>322.68</v>
      </c>
      <c r="C24" s="26">
        <v>729</v>
      </c>
      <c r="D24" s="12">
        <f t="shared" si="0"/>
        <v>0.44263374485596707</v>
      </c>
    </row>
    <row r="25" spans="1:4" x14ac:dyDescent="0.3">
      <c r="A25" s="6">
        <v>42208</v>
      </c>
      <c r="B25" s="12">
        <v>1027.55</v>
      </c>
      <c r="C25" s="26">
        <v>1763</v>
      </c>
      <c r="D25" s="12">
        <f t="shared" si="0"/>
        <v>0.58284174702212133</v>
      </c>
    </row>
    <row r="26" spans="1:4" x14ac:dyDescent="0.3">
      <c r="A26" s="6">
        <v>42209</v>
      </c>
      <c r="B26" s="12">
        <v>1135</v>
      </c>
      <c r="C26" s="26">
        <v>1868</v>
      </c>
      <c r="D26" s="12">
        <f t="shared" si="0"/>
        <v>0.60760171306209854</v>
      </c>
    </row>
    <row r="27" spans="1:4" x14ac:dyDescent="0.3">
      <c r="A27" s="6">
        <v>42210</v>
      </c>
      <c r="B27" s="12">
        <v>1049.55</v>
      </c>
      <c r="C27" s="26">
        <v>1488</v>
      </c>
      <c r="D27" s="12">
        <f t="shared" si="0"/>
        <v>0.70534274193548385</v>
      </c>
    </row>
    <row r="28" spans="1:4" x14ac:dyDescent="0.3">
      <c r="A28" s="6">
        <v>42211</v>
      </c>
      <c r="B28" s="12">
        <v>1107.1849999999999</v>
      </c>
      <c r="C28" s="26">
        <v>1656</v>
      </c>
      <c r="D28" s="12">
        <f t="shared" si="0"/>
        <v>0.66858997584541058</v>
      </c>
    </row>
    <row r="29" spans="1:4" x14ac:dyDescent="0.3">
      <c r="A29" s="6">
        <v>42212</v>
      </c>
      <c r="B29" s="12">
        <v>1083.26</v>
      </c>
      <c r="C29" s="26">
        <v>1443</v>
      </c>
      <c r="D29" s="12">
        <f t="shared" si="0"/>
        <v>0.75069993069993068</v>
      </c>
    </row>
    <row r="30" spans="1:4" x14ac:dyDescent="0.3">
      <c r="A30" s="6">
        <v>42213</v>
      </c>
      <c r="B30" s="12">
        <v>1187.96</v>
      </c>
      <c r="C30" s="26">
        <v>1056</v>
      </c>
      <c r="D30" s="12">
        <f t="shared" si="0"/>
        <v>1.1249621212121212</v>
      </c>
    </row>
    <row r="31" spans="1:4" x14ac:dyDescent="0.3">
      <c r="A31" s="6">
        <v>42214</v>
      </c>
      <c r="B31" s="12">
        <v>1122.99</v>
      </c>
      <c r="C31" s="26">
        <v>1527</v>
      </c>
      <c r="D31" s="12">
        <f t="shared" si="0"/>
        <v>0.73542239685658151</v>
      </c>
    </row>
    <row r="32" spans="1:4" x14ac:dyDescent="0.3">
      <c r="A32" s="6">
        <v>42215</v>
      </c>
      <c r="B32" s="12">
        <v>1114.3599999999999</v>
      </c>
      <c r="C32" s="26">
        <v>3070</v>
      </c>
      <c r="D32" s="12">
        <f t="shared" si="0"/>
        <v>0.36298371335504881</v>
      </c>
    </row>
    <row r="33" spans="1:4" x14ac:dyDescent="0.3">
      <c r="A33" s="6">
        <v>42216</v>
      </c>
      <c r="B33" s="12">
        <v>1111.0100000000002</v>
      </c>
      <c r="C33" s="26">
        <v>3331</v>
      </c>
      <c r="D33" s="12">
        <f t="shared" si="0"/>
        <v>0.33353647553287308</v>
      </c>
    </row>
    <row r="34" spans="1:4" x14ac:dyDescent="0.3">
      <c r="A34" s="6">
        <v>42217</v>
      </c>
      <c r="B34" s="12">
        <v>1410.18</v>
      </c>
      <c r="C34" s="26">
        <v>3812</v>
      </c>
      <c r="D34" s="12">
        <f t="shared" si="0"/>
        <v>0.36993179433368312</v>
      </c>
    </row>
    <row r="35" spans="1:4" x14ac:dyDescent="0.3">
      <c r="A35" s="6">
        <v>42218</v>
      </c>
      <c r="B35" s="12">
        <v>1445.5949999999998</v>
      </c>
      <c r="C35" s="26">
        <v>3918</v>
      </c>
      <c r="D35" s="12">
        <f t="shared" si="0"/>
        <v>0.36896248085758032</v>
      </c>
    </row>
    <row r="36" spans="1:4" x14ac:dyDescent="0.3">
      <c r="A36" s="6">
        <v>42219</v>
      </c>
      <c r="B36" s="12">
        <v>853.53</v>
      </c>
      <c r="C36" s="26">
        <v>2438</v>
      </c>
      <c r="D36" s="12">
        <f t="shared" si="0"/>
        <v>0.35009433962264147</v>
      </c>
    </row>
    <row r="37" spans="1:4" x14ac:dyDescent="0.3">
      <c r="A37" s="6">
        <v>42220</v>
      </c>
      <c r="B37" s="12">
        <v>617</v>
      </c>
      <c r="C37" s="26">
        <v>2947</v>
      </c>
      <c r="D37" s="12">
        <f t="shared" si="0"/>
        <v>0.20936545639633525</v>
      </c>
    </row>
    <row r="38" spans="1:4" x14ac:dyDescent="0.3">
      <c r="A38" s="6">
        <v>42221</v>
      </c>
      <c r="B38" s="12">
        <v>615.94000000000005</v>
      </c>
      <c r="C38" s="26">
        <v>1615</v>
      </c>
      <c r="D38" s="12">
        <f t="shared" si="0"/>
        <v>0.38138699690402478</v>
      </c>
    </row>
    <row r="39" spans="1:4" x14ac:dyDescent="0.3">
      <c r="A39" s="6">
        <v>42222</v>
      </c>
      <c r="B39" s="12">
        <v>259.2</v>
      </c>
      <c r="C39" s="26">
        <v>455</v>
      </c>
      <c r="D39" s="12">
        <f t="shared" si="0"/>
        <v>0.5696703296703296</v>
      </c>
    </row>
    <row r="40" spans="1:4" x14ac:dyDescent="0.3">
      <c r="A40" s="6">
        <v>42223</v>
      </c>
      <c r="B40" s="12">
        <v>259.48500000000001</v>
      </c>
      <c r="C40" s="26">
        <v>645</v>
      </c>
      <c r="D40" s="12">
        <f t="shared" si="0"/>
        <v>0.40230232558139539</v>
      </c>
    </row>
    <row r="41" spans="1:4" x14ac:dyDescent="0.3">
      <c r="A41" s="6">
        <v>42224</v>
      </c>
      <c r="B41" s="12">
        <v>260.11</v>
      </c>
      <c r="C41" s="26">
        <v>692</v>
      </c>
      <c r="D41" s="12">
        <f t="shared" si="0"/>
        <v>0.37588150289017341</v>
      </c>
    </row>
    <row r="42" spans="1:4" x14ac:dyDescent="0.3">
      <c r="A42" s="6">
        <v>42225</v>
      </c>
      <c r="B42" s="12">
        <v>259.96499999999997</v>
      </c>
      <c r="C42" s="26">
        <v>663</v>
      </c>
      <c r="D42" s="12">
        <f t="shared" si="0"/>
        <v>0.39210407239819001</v>
      </c>
    </row>
    <row r="43" spans="1:4" x14ac:dyDescent="0.3">
      <c r="A43" s="6">
        <v>42226</v>
      </c>
      <c r="B43" s="12">
        <v>262.25</v>
      </c>
      <c r="C43" s="26">
        <v>550</v>
      </c>
      <c r="D43" s="12">
        <f t="shared" si="0"/>
        <v>0.47681818181818181</v>
      </c>
    </row>
    <row r="44" spans="1:4" x14ac:dyDescent="0.3">
      <c r="A44" s="6">
        <v>42227</v>
      </c>
      <c r="B44" s="12">
        <v>398.92</v>
      </c>
      <c r="C44" s="26">
        <v>1024</v>
      </c>
      <c r="D44" s="12">
        <f t="shared" si="0"/>
        <v>0.38957031250000002</v>
      </c>
    </row>
    <row r="45" spans="1:4" x14ac:dyDescent="0.3">
      <c r="A45" s="6">
        <v>42228</v>
      </c>
      <c r="B45" s="12">
        <v>400.23500000000001</v>
      </c>
      <c r="C45" s="26">
        <v>1056</v>
      </c>
      <c r="D45" s="12">
        <f t="shared" si="0"/>
        <v>0.37901041666666668</v>
      </c>
    </row>
    <row r="46" spans="1:4" x14ac:dyDescent="0.3">
      <c r="A46" s="6">
        <v>42229</v>
      </c>
      <c r="B46" s="12">
        <v>400.3</v>
      </c>
      <c r="C46" s="26">
        <v>911</v>
      </c>
      <c r="D46" s="12">
        <f t="shared" si="0"/>
        <v>0.4394072447859495</v>
      </c>
    </row>
    <row r="47" spans="1:4" x14ac:dyDescent="0.3">
      <c r="A47" s="6">
        <v>42230</v>
      </c>
      <c r="B47" s="12">
        <v>400</v>
      </c>
      <c r="C47" s="26">
        <v>859</v>
      </c>
      <c r="D47" s="12">
        <f t="shared" si="0"/>
        <v>0.46565774155995343</v>
      </c>
    </row>
    <row r="48" spans="1:4" x14ac:dyDescent="0.3">
      <c r="A48" s="6">
        <v>42231</v>
      </c>
      <c r="B48" s="12">
        <v>400.55500000000001</v>
      </c>
      <c r="C48" s="26">
        <v>1020</v>
      </c>
      <c r="D48" s="12">
        <f t="shared" si="0"/>
        <v>0.3927009803921569</v>
      </c>
    </row>
    <row r="49" spans="1:4" x14ac:dyDescent="0.3">
      <c r="A49" s="6">
        <v>42232</v>
      </c>
      <c r="B49" s="12">
        <v>399.995</v>
      </c>
      <c r="C49" s="26">
        <v>841</v>
      </c>
      <c r="D49" s="12">
        <f t="shared" si="0"/>
        <v>0.47561831153388823</v>
      </c>
    </row>
    <row r="50" spans="1:4" x14ac:dyDescent="0.3">
      <c r="A50" s="6">
        <v>42233</v>
      </c>
      <c r="B50" s="12">
        <v>399.83</v>
      </c>
      <c r="C50" s="26">
        <v>866</v>
      </c>
      <c r="D50" s="12">
        <f t="shared" si="0"/>
        <v>0.46169745958429559</v>
      </c>
    </row>
    <row r="51" spans="1:4" x14ac:dyDescent="0.3">
      <c r="A51" s="6">
        <v>42234</v>
      </c>
      <c r="B51" s="12">
        <v>400.38500000000005</v>
      </c>
      <c r="C51" s="26">
        <v>1049</v>
      </c>
      <c r="D51" s="12">
        <f t="shared" si="0"/>
        <v>0.38168255481410873</v>
      </c>
    </row>
    <row r="52" spans="1:4" x14ac:dyDescent="0.3">
      <c r="A52" s="6">
        <v>42235</v>
      </c>
      <c r="B52" s="12">
        <v>389.91999999999996</v>
      </c>
      <c r="C52" s="26">
        <v>854</v>
      </c>
      <c r="D52" s="12">
        <f t="shared" si="0"/>
        <v>0.45658079625292736</v>
      </c>
    </row>
    <row r="53" spans="1:4" x14ac:dyDescent="0.3">
      <c r="A53" s="6">
        <v>42236</v>
      </c>
      <c r="B53" s="12">
        <v>390.01499999999999</v>
      </c>
      <c r="C53" s="26">
        <v>840</v>
      </c>
      <c r="D53" s="12">
        <f t="shared" si="0"/>
        <v>0.46430357142857143</v>
      </c>
    </row>
    <row r="54" spans="1:4" x14ac:dyDescent="0.3">
      <c r="A54" s="6">
        <v>42237</v>
      </c>
      <c r="B54" s="12">
        <v>389.96999999999997</v>
      </c>
      <c r="C54" s="26">
        <v>761</v>
      </c>
      <c r="D54" s="12">
        <f t="shared" si="0"/>
        <v>0.51244415243101182</v>
      </c>
    </row>
    <row r="55" spans="1:4" x14ac:dyDescent="0.3">
      <c r="A55" s="6">
        <v>42238</v>
      </c>
      <c r="B55" s="12">
        <v>390.10500000000002</v>
      </c>
      <c r="C55" s="26">
        <v>694</v>
      </c>
      <c r="D55" s="12">
        <f t="shared" si="0"/>
        <v>0.56211095100864561</v>
      </c>
    </row>
    <row r="56" spans="1:4" x14ac:dyDescent="0.3">
      <c r="A56" s="6">
        <v>42239</v>
      </c>
      <c r="B56" s="12">
        <v>390.005</v>
      </c>
      <c r="C56" s="26">
        <v>677</v>
      </c>
      <c r="D56" s="12">
        <f t="shared" si="0"/>
        <v>0.57607828655834559</v>
      </c>
    </row>
    <row r="57" spans="1:4" x14ac:dyDescent="0.3">
      <c r="A57" s="6">
        <v>42240</v>
      </c>
      <c r="B57" s="12">
        <v>397.94499999999999</v>
      </c>
      <c r="C57" s="26">
        <v>758</v>
      </c>
      <c r="D57" s="12">
        <f t="shared" si="0"/>
        <v>0.52499340369393144</v>
      </c>
    </row>
    <row r="58" spans="1:4" x14ac:dyDescent="0.3">
      <c r="A58" s="6">
        <v>42241</v>
      </c>
      <c r="B58" s="12">
        <v>397.88499999999999</v>
      </c>
      <c r="C58" s="26">
        <v>848</v>
      </c>
      <c r="D58" s="12">
        <f t="shared" si="0"/>
        <v>0.46920400943396223</v>
      </c>
    </row>
    <row r="59" spans="1:4" x14ac:dyDescent="0.3">
      <c r="A59" s="6">
        <v>42242</v>
      </c>
      <c r="B59" s="12">
        <v>397.875</v>
      </c>
      <c r="C59" s="26">
        <v>983</v>
      </c>
      <c r="D59" s="12">
        <f t="shared" si="0"/>
        <v>0.40475584944048831</v>
      </c>
    </row>
    <row r="60" spans="1:4" x14ac:dyDescent="0.3">
      <c r="A60" s="6">
        <v>42243</v>
      </c>
      <c r="B60" s="12">
        <v>397.85499999999996</v>
      </c>
      <c r="C60" s="26">
        <v>1068</v>
      </c>
      <c r="D60" s="12">
        <f t="shared" si="0"/>
        <v>0.37252340823970032</v>
      </c>
    </row>
    <row r="61" spans="1:4" x14ac:dyDescent="0.3">
      <c r="A61" s="6">
        <v>42244</v>
      </c>
      <c r="B61" s="12">
        <v>397.98999999999995</v>
      </c>
      <c r="C61" s="26">
        <v>1236</v>
      </c>
      <c r="D61" s="12">
        <f t="shared" si="0"/>
        <v>0.32199838187702262</v>
      </c>
    </row>
    <row r="62" spans="1:4" x14ac:dyDescent="0.3">
      <c r="A62" s="6">
        <v>42245</v>
      </c>
      <c r="B62" s="12">
        <v>398.13499999999999</v>
      </c>
      <c r="C62" s="26">
        <v>1312</v>
      </c>
      <c r="D62" s="12">
        <f t="shared" si="0"/>
        <v>0.30345655487804879</v>
      </c>
    </row>
    <row r="63" spans="1:4" x14ac:dyDescent="0.3">
      <c r="A63" s="6">
        <v>42246</v>
      </c>
      <c r="B63" s="12">
        <v>398.06000000000006</v>
      </c>
      <c r="C63" s="26">
        <v>1184</v>
      </c>
      <c r="D63" s="12">
        <f t="shared" si="0"/>
        <v>0.33619932432432437</v>
      </c>
    </row>
    <row r="64" spans="1:4" x14ac:dyDescent="0.3">
      <c r="A64" s="6">
        <v>42247</v>
      </c>
      <c r="B64" s="12">
        <v>398.07000000000005</v>
      </c>
      <c r="C64" s="26">
        <v>1172</v>
      </c>
      <c r="D64" s="12">
        <f t="shared" si="0"/>
        <v>0.3396501706484642</v>
      </c>
    </row>
    <row r="65" spans="1:4" x14ac:dyDescent="0.3">
      <c r="A65" s="6">
        <v>42248</v>
      </c>
      <c r="B65" s="12">
        <v>397.95</v>
      </c>
      <c r="C65" s="26">
        <v>1030</v>
      </c>
      <c r="D65" s="12">
        <f t="shared" si="0"/>
        <v>0.38635922330097089</v>
      </c>
    </row>
    <row r="66" spans="1:4" x14ac:dyDescent="0.3">
      <c r="A66" s="6">
        <v>42249</v>
      </c>
      <c r="B66" s="12">
        <v>259.58000000000004</v>
      </c>
      <c r="C66" s="26">
        <v>372</v>
      </c>
      <c r="D66" s="12">
        <f t="shared" si="0"/>
        <v>0.69779569892473126</v>
      </c>
    </row>
    <row r="67" spans="1:4" x14ac:dyDescent="0.3">
      <c r="A67" s="6">
        <v>42250</v>
      </c>
      <c r="B67" s="12">
        <v>397.505</v>
      </c>
      <c r="C67" s="26">
        <v>834</v>
      </c>
      <c r="D67" s="12">
        <f t="shared" si="0"/>
        <v>0.47662470023980813</v>
      </c>
    </row>
    <row r="68" spans="1:4" x14ac:dyDescent="0.3">
      <c r="A68" s="6">
        <v>42251</v>
      </c>
      <c r="B68" s="12">
        <v>398.71</v>
      </c>
      <c r="C68" s="26">
        <v>1170</v>
      </c>
      <c r="D68" s="12">
        <f t="shared" ref="D68:D91" si="1">B68/C68</f>
        <v>0.34077777777777774</v>
      </c>
    </row>
    <row r="69" spans="1:4" x14ac:dyDescent="0.3">
      <c r="A69" s="6">
        <v>42252</v>
      </c>
      <c r="B69" s="12">
        <v>398.41500000000002</v>
      </c>
      <c r="C69" s="26">
        <v>1363</v>
      </c>
      <c r="D69" s="12">
        <f t="shared" si="1"/>
        <v>0.29230741012472489</v>
      </c>
    </row>
    <row r="70" spans="1:4" x14ac:dyDescent="0.3">
      <c r="A70" s="6">
        <v>42253</v>
      </c>
      <c r="B70" s="12">
        <v>398.11</v>
      </c>
      <c r="C70" s="26">
        <v>892</v>
      </c>
      <c r="D70" s="12">
        <f t="shared" si="1"/>
        <v>0.44631165919282512</v>
      </c>
    </row>
    <row r="71" spans="1:4" x14ac:dyDescent="0.3">
      <c r="A71" s="6">
        <v>42254</v>
      </c>
      <c r="B71" s="12">
        <v>398</v>
      </c>
      <c r="C71" s="26">
        <v>797</v>
      </c>
      <c r="D71" s="12">
        <f t="shared" si="1"/>
        <v>0.49937264742785448</v>
      </c>
    </row>
    <row r="72" spans="1:4" x14ac:dyDescent="0.3">
      <c r="A72" s="6">
        <v>42255</v>
      </c>
      <c r="B72" s="12">
        <v>397.87</v>
      </c>
      <c r="C72" s="26">
        <v>843</v>
      </c>
      <c r="D72" s="12">
        <f t="shared" si="1"/>
        <v>0.47196915776986953</v>
      </c>
    </row>
    <row r="73" spans="1:4" x14ac:dyDescent="0.3">
      <c r="A73" s="6">
        <v>42256</v>
      </c>
      <c r="B73" s="12">
        <v>396.73500000000001</v>
      </c>
      <c r="C73" s="26">
        <v>926</v>
      </c>
      <c r="D73" s="12">
        <f t="shared" si="1"/>
        <v>0.42843952483801295</v>
      </c>
    </row>
    <row r="74" spans="1:4" x14ac:dyDescent="0.3">
      <c r="A74" s="6">
        <v>42257</v>
      </c>
      <c r="B74" s="12">
        <v>398.27000000000004</v>
      </c>
      <c r="C74" s="26">
        <v>886</v>
      </c>
      <c r="D74" s="12">
        <f t="shared" si="1"/>
        <v>0.4495146726862303</v>
      </c>
    </row>
    <row r="75" spans="1:4" x14ac:dyDescent="0.3">
      <c r="A75" s="6">
        <v>42258</v>
      </c>
      <c r="B75" s="12">
        <v>397.95000000000005</v>
      </c>
      <c r="C75" s="26">
        <v>775</v>
      </c>
      <c r="D75" s="12">
        <f t="shared" si="1"/>
        <v>0.51348387096774195</v>
      </c>
    </row>
    <row r="76" spans="1:4" x14ac:dyDescent="0.3">
      <c r="A76" s="6">
        <v>42259</v>
      </c>
      <c r="B76" s="12">
        <v>397.94</v>
      </c>
      <c r="C76" s="26">
        <v>966</v>
      </c>
      <c r="D76" s="12">
        <f t="shared" si="1"/>
        <v>0.41194616977225673</v>
      </c>
    </row>
    <row r="77" spans="1:4" x14ac:dyDescent="0.3">
      <c r="A77" s="6">
        <v>42260</v>
      </c>
      <c r="B77" s="12">
        <v>403.78000000000003</v>
      </c>
      <c r="C77" s="26">
        <v>939</v>
      </c>
      <c r="D77" s="12">
        <f t="shared" si="1"/>
        <v>0.4300106496272631</v>
      </c>
    </row>
    <row r="78" spans="1:4" x14ac:dyDescent="0.3">
      <c r="A78" s="6">
        <v>42261</v>
      </c>
      <c r="B78" s="12">
        <v>404.09000000000003</v>
      </c>
      <c r="C78" s="26">
        <v>527</v>
      </c>
      <c r="D78" s="12">
        <f t="shared" si="1"/>
        <v>0.76677419354838716</v>
      </c>
    </row>
    <row r="79" spans="1:4" x14ac:dyDescent="0.3">
      <c r="A79" s="6">
        <v>42262</v>
      </c>
      <c r="B79" s="12">
        <v>403.41500000000002</v>
      </c>
      <c r="C79" s="26">
        <v>698</v>
      </c>
      <c r="D79" s="12">
        <f t="shared" si="1"/>
        <v>0.57795845272206303</v>
      </c>
    </row>
    <row r="80" spans="1:4" x14ac:dyDescent="0.3">
      <c r="A80" s="6">
        <v>42263</v>
      </c>
      <c r="B80" s="12">
        <v>389.28500000000003</v>
      </c>
      <c r="C80" s="26">
        <v>1298</v>
      </c>
      <c r="D80" s="12">
        <f t="shared" si="1"/>
        <v>0.29991140215716489</v>
      </c>
    </row>
    <row r="81" spans="1:4" x14ac:dyDescent="0.3">
      <c r="A81" s="6">
        <v>42264</v>
      </c>
      <c r="B81" s="12">
        <v>177.465</v>
      </c>
      <c r="C81" s="26">
        <v>458</v>
      </c>
      <c r="D81" s="12">
        <f t="shared" si="1"/>
        <v>0.38747816593886464</v>
      </c>
    </row>
    <row r="82" spans="1:4" x14ac:dyDescent="0.3">
      <c r="A82" s="6">
        <v>42265</v>
      </c>
      <c r="B82" s="12">
        <v>60.604999999999997</v>
      </c>
      <c r="C82" s="26">
        <v>87</v>
      </c>
      <c r="D82" s="12">
        <f t="shared" si="1"/>
        <v>0.69660919540229882</v>
      </c>
    </row>
    <row r="83" spans="1:4" x14ac:dyDescent="0.3">
      <c r="A83" s="6">
        <v>42266</v>
      </c>
      <c r="B83" s="12">
        <v>64.97</v>
      </c>
      <c r="C83" s="26">
        <v>85</v>
      </c>
      <c r="D83" s="12">
        <f t="shared" si="1"/>
        <v>0.76435294117647057</v>
      </c>
    </row>
    <row r="84" spans="1:4" x14ac:dyDescent="0.3">
      <c r="A84" s="6">
        <v>42267</v>
      </c>
      <c r="B84" s="12">
        <v>70.2</v>
      </c>
      <c r="C84" s="26">
        <v>110</v>
      </c>
      <c r="D84" s="12">
        <f t="shared" si="1"/>
        <v>0.63818181818181818</v>
      </c>
    </row>
    <row r="85" spans="1:4" x14ac:dyDescent="0.3">
      <c r="A85" s="6">
        <v>42268</v>
      </c>
      <c r="B85" s="12">
        <v>83.075000000000003</v>
      </c>
      <c r="C85" s="26">
        <v>86</v>
      </c>
      <c r="D85" s="12">
        <f t="shared" si="1"/>
        <v>0.96598837209302324</v>
      </c>
    </row>
    <row r="86" spans="1:4" x14ac:dyDescent="0.3">
      <c r="A86" s="6">
        <v>42269</v>
      </c>
      <c r="B86" s="12">
        <v>69.28</v>
      </c>
      <c r="C86" s="26">
        <v>70</v>
      </c>
      <c r="D86" s="12">
        <f t="shared" si="1"/>
        <v>0.98971428571428577</v>
      </c>
    </row>
    <row r="87" spans="1:4" x14ac:dyDescent="0.3">
      <c r="A87" s="6">
        <v>42270</v>
      </c>
      <c r="B87" s="12">
        <v>68.03</v>
      </c>
      <c r="C87" s="26">
        <v>89</v>
      </c>
      <c r="D87" s="12">
        <f t="shared" si="1"/>
        <v>0.76438202247191012</v>
      </c>
    </row>
    <row r="88" spans="1:4" x14ac:dyDescent="0.3">
      <c r="A88" s="6">
        <v>42271</v>
      </c>
      <c r="B88" s="12">
        <v>68.19</v>
      </c>
      <c r="C88" s="26">
        <v>64</v>
      </c>
      <c r="D88" s="12">
        <f t="shared" si="1"/>
        <v>1.06546875</v>
      </c>
    </row>
    <row r="89" spans="1:4" x14ac:dyDescent="0.3">
      <c r="A89" s="6">
        <v>42272</v>
      </c>
      <c r="B89" s="12">
        <v>54.965000000000003</v>
      </c>
      <c r="C89" s="26">
        <v>55</v>
      </c>
      <c r="D89" s="12">
        <f t="shared" si="1"/>
        <v>0.99936363636363645</v>
      </c>
    </row>
    <row r="90" spans="1:4" x14ac:dyDescent="0.3">
      <c r="A90" s="6">
        <v>42273</v>
      </c>
      <c r="B90" s="12">
        <v>38.159999999999997</v>
      </c>
      <c r="C90" s="26">
        <v>84</v>
      </c>
      <c r="D90" s="12">
        <f t="shared" si="1"/>
        <v>0.45428571428571424</v>
      </c>
    </row>
    <row r="91" spans="1:4" x14ac:dyDescent="0.3">
      <c r="A91" s="6" t="s">
        <v>51</v>
      </c>
      <c r="B91" s="12">
        <v>38838.374999999993</v>
      </c>
      <c r="C91" s="26">
        <v>86201</v>
      </c>
      <c r="D91" s="12">
        <f t="shared" si="1"/>
        <v>0.45055596802821307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4E06-5E57-4AB3-A836-819644E0C6E2}">
  <dimension ref="A1:G14"/>
  <sheetViews>
    <sheetView workbookViewId="0">
      <selection activeCell="F12" sqref="F12"/>
    </sheetView>
  </sheetViews>
  <sheetFormatPr defaultRowHeight="17.25" x14ac:dyDescent="0.3"/>
  <cols>
    <col min="1" max="1" width="19.109375" bestFit="1" customWidth="1"/>
    <col min="2" max="2" width="14" bestFit="1" customWidth="1"/>
    <col min="3" max="5" width="12" bestFit="1" customWidth="1"/>
    <col min="6" max="6" width="20.33203125" customWidth="1"/>
    <col min="7" max="10" width="15" bestFit="1" customWidth="1"/>
    <col min="11" max="11" width="12" bestFit="1" customWidth="1"/>
    <col min="12" max="13" width="10.109375" bestFit="1" customWidth="1"/>
    <col min="14" max="14" width="8.88671875" customWidth="1"/>
  </cols>
  <sheetData>
    <row r="1" spans="1:7" x14ac:dyDescent="0.3">
      <c r="A1" s="10" t="s">
        <v>59</v>
      </c>
    </row>
    <row r="2" spans="1:7" x14ac:dyDescent="0.3">
      <c r="A2" s="16" t="s">
        <v>63</v>
      </c>
      <c r="B2" s="16" t="s">
        <v>61</v>
      </c>
      <c r="C2" s="12"/>
      <c r="D2" s="12"/>
      <c r="E2" s="12"/>
      <c r="F2" s="36" t="s">
        <v>55</v>
      </c>
      <c r="G2" t="s">
        <v>64</v>
      </c>
    </row>
    <row r="3" spans="1:7" x14ac:dyDescent="0.3">
      <c r="A3" s="16" t="s">
        <v>60</v>
      </c>
      <c r="B3">
        <v>189038</v>
      </c>
      <c r="C3">
        <v>189039</v>
      </c>
      <c r="D3">
        <v>189040</v>
      </c>
      <c r="E3">
        <v>189041</v>
      </c>
      <c r="G3" t="s">
        <v>62</v>
      </c>
    </row>
    <row r="4" spans="1:7" x14ac:dyDescent="0.3">
      <c r="A4" s="17" t="s">
        <v>52</v>
      </c>
      <c r="B4" s="12">
        <v>2.46</v>
      </c>
      <c r="C4" s="12">
        <v>0.88255813953488382</v>
      </c>
      <c r="D4" s="12">
        <v>1.5349999999999999</v>
      </c>
      <c r="E4" s="12">
        <v>3.6550000000000002</v>
      </c>
      <c r="G4" t="s">
        <v>66</v>
      </c>
    </row>
    <row r="5" spans="1:7" x14ac:dyDescent="0.3">
      <c r="A5" s="17" t="s">
        <v>53</v>
      </c>
      <c r="B5" s="12">
        <v>2.9349999999999996</v>
      </c>
      <c r="C5" s="12">
        <v>0.81636363636363629</v>
      </c>
      <c r="D5" s="12">
        <v>2.74</v>
      </c>
      <c r="E5" s="12">
        <v>0.66404296875000002</v>
      </c>
      <c r="G5" t="s">
        <v>68</v>
      </c>
    </row>
    <row r="6" spans="1:7" x14ac:dyDescent="0.3">
      <c r="A6" s="17" t="s">
        <v>54</v>
      </c>
      <c r="B6" s="12">
        <v>2.2524999999999999</v>
      </c>
      <c r="C6" s="12">
        <v>1.6738</v>
      </c>
      <c r="D6" s="12">
        <v>2.5449999999999999</v>
      </c>
      <c r="E6" s="12">
        <v>1.5022727272727274</v>
      </c>
      <c r="G6" t="s">
        <v>67</v>
      </c>
    </row>
    <row r="7" spans="1:7" x14ac:dyDescent="0.3">
      <c r="A7" s="17" t="s">
        <v>51</v>
      </c>
      <c r="B7" s="12">
        <v>2.9349999999999996</v>
      </c>
      <c r="C7" s="12">
        <v>1.6738</v>
      </c>
      <c r="D7" s="12">
        <v>2.74</v>
      </c>
      <c r="E7" s="12">
        <v>3.6550000000000002</v>
      </c>
    </row>
    <row r="9" spans="1:7" x14ac:dyDescent="0.3">
      <c r="A9" s="13" t="s">
        <v>65</v>
      </c>
      <c r="B9" s="13" t="s">
        <v>61</v>
      </c>
    </row>
    <row r="10" spans="1:7" x14ac:dyDescent="0.3">
      <c r="A10" s="13" t="s">
        <v>60</v>
      </c>
      <c r="B10">
        <v>189038</v>
      </c>
      <c r="C10">
        <v>189039</v>
      </c>
      <c r="D10">
        <v>189040</v>
      </c>
      <c r="E10">
        <v>189041</v>
      </c>
    </row>
    <row r="11" spans="1:7" x14ac:dyDescent="0.3">
      <c r="A11" s="15" t="s">
        <v>52</v>
      </c>
      <c r="B11" s="12">
        <v>0.17078125</v>
      </c>
      <c r="C11" s="12">
        <v>0.25961187214611875</v>
      </c>
      <c r="D11" s="12">
        <v>0.20535714285714285</v>
      </c>
      <c r="E11" s="12">
        <v>0.16166666666666665</v>
      </c>
    </row>
    <row r="12" spans="1:7" x14ac:dyDescent="0.3">
      <c r="A12" s="15" t="s">
        <v>53</v>
      </c>
      <c r="B12" s="12">
        <v>0.47566666666666663</v>
      </c>
      <c r="C12" s="12">
        <v>0.27307947019867551</v>
      </c>
      <c r="D12" s="12">
        <v>0.32874999999999999</v>
      </c>
      <c r="E12" s="12">
        <v>0.15590889276373149</v>
      </c>
    </row>
    <row r="13" spans="1:7" x14ac:dyDescent="0.3">
      <c r="A13" s="15" t="s">
        <v>54</v>
      </c>
      <c r="B13" s="12">
        <v>0.1275</v>
      </c>
      <c r="C13" s="12">
        <v>0.22789855072463769</v>
      </c>
      <c r="D13" s="12">
        <v>0.25667621776504296</v>
      </c>
      <c r="E13" s="12">
        <v>0.2683745173745174</v>
      </c>
    </row>
    <row r="14" spans="1:7" x14ac:dyDescent="0.3">
      <c r="A14" s="15" t="s">
        <v>51</v>
      </c>
      <c r="B14" s="12">
        <v>0.1275</v>
      </c>
      <c r="C14" s="12">
        <v>0.22789855072463769</v>
      </c>
      <c r="D14" s="12">
        <v>0.20535714285714285</v>
      </c>
      <c r="E14" s="12">
        <v>0.15590889276373149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D4A33-0303-4A0A-8959-AA540D36E822}">
  <dimension ref="A1:F91"/>
  <sheetViews>
    <sheetView topLeftCell="A25" workbookViewId="0">
      <selection activeCell="D91" sqref="D3:D91"/>
    </sheetView>
  </sheetViews>
  <sheetFormatPr defaultRowHeight="17.25" x14ac:dyDescent="0.3"/>
  <cols>
    <col min="1" max="1" width="11.33203125" bestFit="1" customWidth="1"/>
    <col min="2" max="2" width="13.77734375" bestFit="1" customWidth="1"/>
    <col min="3" max="3" width="18.88671875" bestFit="1" customWidth="1"/>
    <col min="4" max="4" width="26.6640625" customWidth="1"/>
  </cols>
  <sheetData>
    <row r="1" spans="1:6" x14ac:dyDescent="0.3">
      <c r="A1" s="10" t="s">
        <v>69</v>
      </c>
    </row>
    <row r="2" spans="1:6" x14ac:dyDescent="0.3">
      <c r="A2" s="13" t="s">
        <v>60</v>
      </c>
      <c r="B2" t="s">
        <v>50</v>
      </c>
      <c r="C2" t="s">
        <v>43</v>
      </c>
      <c r="D2" s="11" t="s">
        <v>70</v>
      </c>
      <c r="F2" t="s">
        <v>124</v>
      </c>
    </row>
    <row r="3" spans="1:6" x14ac:dyDescent="0.3">
      <c r="A3" s="14">
        <v>42186</v>
      </c>
      <c r="B3">
        <v>124</v>
      </c>
      <c r="C3">
        <v>45160</v>
      </c>
      <c r="D3" s="49">
        <f>$B3/$C3*100</f>
        <v>0.27457927369353408</v>
      </c>
      <c r="F3" t="s">
        <v>71</v>
      </c>
    </row>
    <row r="4" spans="1:6" x14ac:dyDescent="0.3">
      <c r="A4" s="14">
        <v>42187</v>
      </c>
      <c r="B4">
        <v>138</v>
      </c>
      <c r="C4">
        <v>32070</v>
      </c>
      <c r="D4" s="49">
        <f t="shared" ref="D4:D67" si="0">$B4/$C4*100</f>
        <v>0.43030869971936386</v>
      </c>
      <c r="F4" t="s">
        <v>72</v>
      </c>
    </row>
    <row r="5" spans="1:6" x14ac:dyDescent="0.3">
      <c r="A5" s="14">
        <v>42188</v>
      </c>
      <c r="B5">
        <v>144</v>
      </c>
      <c r="C5">
        <v>15715</v>
      </c>
      <c r="D5" s="49">
        <f t="shared" si="0"/>
        <v>0.91632198536430154</v>
      </c>
      <c r="F5" t="s">
        <v>73</v>
      </c>
    </row>
    <row r="6" spans="1:6" x14ac:dyDescent="0.3">
      <c r="A6" s="14">
        <v>42189</v>
      </c>
      <c r="B6">
        <v>165</v>
      </c>
      <c r="C6">
        <v>14668</v>
      </c>
      <c r="D6" s="49">
        <f t="shared" si="0"/>
        <v>1.1248977365694028</v>
      </c>
      <c r="F6" t="s">
        <v>125</v>
      </c>
    </row>
    <row r="7" spans="1:6" x14ac:dyDescent="0.3">
      <c r="A7" s="14">
        <v>42190</v>
      </c>
      <c r="B7">
        <v>156</v>
      </c>
      <c r="C7">
        <v>15761</v>
      </c>
      <c r="D7" s="49">
        <f t="shared" si="0"/>
        <v>0.98978491212486519</v>
      </c>
    </row>
    <row r="8" spans="1:6" x14ac:dyDescent="0.3">
      <c r="A8" s="14">
        <v>42191</v>
      </c>
      <c r="B8">
        <v>117</v>
      </c>
      <c r="C8">
        <v>8157</v>
      </c>
      <c r="D8" s="49">
        <f t="shared" si="0"/>
        <v>1.4343508642883414</v>
      </c>
    </row>
    <row r="9" spans="1:6" x14ac:dyDescent="0.3">
      <c r="A9" s="14">
        <v>42192</v>
      </c>
      <c r="B9">
        <v>156</v>
      </c>
      <c r="C9">
        <v>16065</v>
      </c>
      <c r="D9" s="49">
        <f t="shared" si="0"/>
        <v>0.97105508870214752</v>
      </c>
    </row>
    <row r="10" spans="1:6" x14ac:dyDescent="0.3">
      <c r="A10" s="14">
        <v>42193</v>
      </c>
      <c r="B10">
        <v>155</v>
      </c>
      <c r="C10">
        <v>12541</v>
      </c>
      <c r="D10" s="49">
        <f t="shared" si="0"/>
        <v>1.2359460968024878</v>
      </c>
    </row>
    <row r="11" spans="1:6" x14ac:dyDescent="0.3">
      <c r="A11" s="14">
        <v>42194</v>
      </c>
      <c r="B11">
        <v>119</v>
      </c>
      <c r="C11">
        <v>11582</v>
      </c>
      <c r="D11" s="49">
        <f t="shared" si="0"/>
        <v>1.0274563978587463</v>
      </c>
    </row>
    <row r="12" spans="1:6" x14ac:dyDescent="0.3">
      <c r="A12" s="14">
        <v>42195</v>
      </c>
      <c r="B12">
        <v>138</v>
      </c>
      <c r="C12">
        <v>11346</v>
      </c>
      <c r="D12" s="49">
        <f t="shared" si="0"/>
        <v>1.2162876784769965</v>
      </c>
    </row>
    <row r="13" spans="1:6" x14ac:dyDescent="0.3">
      <c r="A13" s="14">
        <v>42196</v>
      </c>
      <c r="B13">
        <v>765</v>
      </c>
      <c r="C13">
        <v>75653</v>
      </c>
      <c r="D13" s="49">
        <f t="shared" si="0"/>
        <v>1.0111958547579079</v>
      </c>
    </row>
    <row r="14" spans="1:6" x14ac:dyDescent="0.3">
      <c r="A14" s="14">
        <v>42197</v>
      </c>
      <c r="B14">
        <v>768</v>
      </c>
      <c r="C14">
        <v>86126</v>
      </c>
      <c r="D14" s="49">
        <f t="shared" si="0"/>
        <v>0.89171678703295165</v>
      </c>
    </row>
    <row r="15" spans="1:6" x14ac:dyDescent="0.3">
      <c r="A15" s="14">
        <v>42198</v>
      </c>
      <c r="B15">
        <v>1360</v>
      </c>
      <c r="C15">
        <v>140227</v>
      </c>
      <c r="D15" s="49">
        <f t="shared" si="0"/>
        <v>0.96985601916891895</v>
      </c>
    </row>
    <row r="16" spans="1:6" x14ac:dyDescent="0.3">
      <c r="A16" s="14">
        <v>42199</v>
      </c>
      <c r="B16">
        <v>1836</v>
      </c>
      <c r="C16">
        <v>160483</v>
      </c>
      <c r="D16" s="49">
        <f t="shared" si="0"/>
        <v>1.144046409900114</v>
      </c>
    </row>
    <row r="17" spans="1:4" x14ac:dyDescent="0.3">
      <c r="A17" s="14">
        <v>42200</v>
      </c>
      <c r="B17">
        <v>1177</v>
      </c>
      <c r="C17">
        <v>108006</v>
      </c>
      <c r="D17" s="49">
        <f t="shared" si="0"/>
        <v>1.0897542729107641</v>
      </c>
    </row>
    <row r="18" spans="1:4" x14ac:dyDescent="0.3">
      <c r="A18" s="14">
        <v>42201</v>
      </c>
      <c r="B18">
        <v>1164</v>
      </c>
      <c r="C18">
        <v>108046</v>
      </c>
      <c r="D18" s="49">
        <f t="shared" si="0"/>
        <v>1.0773189197193789</v>
      </c>
    </row>
    <row r="19" spans="1:4" x14ac:dyDescent="0.3">
      <c r="A19" s="14">
        <v>42202</v>
      </c>
      <c r="B19">
        <v>1273</v>
      </c>
      <c r="C19">
        <v>108021</v>
      </c>
      <c r="D19" s="49">
        <f t="shared" si="0"/>
        <v>1.1784745558733951</v>
      </c>
    </row>
    <row r="20" spans="1:4" x14ac:dyDescent="0.3">
      <c r="A20" s="14">
        <v>42203</v>
      </c>
      <c r="B20">
        <v>1325</v>
      </c>
      <c r="C20">
        <v>107977</v>
      </c>
      <c r="D20" s="49">
        <f t="shared" si="0"/>
        <v>1.2271131815108773</v>
      </c>
    </row>
    <row r="21" spans="1:4" x14ac:dyDescent="0.3">
      <c r="A21" s="14">
        <v>42204</v>
      </c>
      <c r="B21">
        <v>1404</v>
      </c>
      <c r="C21">
        <v>107898</v>
      </c>
      <c r="D21" s="49">
        <f t="shared" si="0"/>
        <v>1.3012289384418618</v>
      </c>
    </row>
    <row r="22" spans="1:4" x14ac:dyDescent="0.3">
      <c r="A22" s="14">
        <v>42205</v>
      </c>
      <c r="B22">
        <v>1299</v>
      </c>
      <c r="C22">
        <v>107986</v>
      </c>
      <c r="D22" s="49">
        <f t="shared" si="0"/>
        <v>1.2029337136295446</v>
      </c>
    </row>
    <row r="23" spans="1:4" x14ac:dyDescent="0.3">
      <c r="A23" s="14">
        <v>42206</v>
      </c>
      <c r="B23">
        <v>1235</v>
      </c>
      <c r="C23">
        <v>107908</v>
      </c>
      <c r="D23" s="49">
        <f t="shared" si="0"/>
        <v>1.1444934573896282</v>
      </c>
    </row>
    <row r="24" spans="1:4" x14ac:dyDescent="0.3">
      <c r="A24" s="14">
        <v>42207</v>
      </c>
      <c r="B24">
        <v>729</v>
      </c>
      <c r="C24">
        <v>64536</v>
      </c>
      <c r="D24" s="49">
        <f t="shared" si="0"/>
        <v>1.129602082558572</v>
      </c>
    </row>
    <row r="25" spans="1:4" x14ac:dyDescent="0.3">
      <c r="A25" s="14">
        <v>42208</v>
      </c>
      <c r="B25">
        <v>1763</v>
      </c>
      <c r="C25">
        <v>205510</v>
      </c>
      <c r="D25" s="49">
        <f t="shared" si="0"/>
        <v>0.85786579728480361</v>
      </c>
    </row>
    <row r="26" spans="1:4" x14ac:dyDescent="0.3">
      <c r="A26" s="14">
        <v>42209</v>
      </c>
      <c r="B26">
        <v>1868</v>
      </c>
      <c r="C26">
        <v>227000</v>
      </c>
      <c r="D26" s="49">
        <f t="shared" si="0"/>
        <v>0.82290748898678423</v>
      </c>
    </row>
    <row r="27" spans="1:4" x14ac:dyDescent="0.3">
      <c r="A27" s="14">
        <v>42210</v>
      </c>
      <c r="B27">
        <v>1488</v>
      </c>
      <c r="C27">
        <v>209910</v>
      </c>
      <c r="D27" s="49">
        <f t="shared" si="0"/>
        <v>0.70887523224238957</v>
      </c>
    </row>
    <row r="28" spans="1:4" x14ac:dyDescent="0.3">
      <c r="A28" s="14">
        <v>42211</v>
      </c>
      <c r="B28">
        <v>1656</v>
      </c>
      <c r="C28">
        <v>221437</v>
      </c>
      <c r="D28" s="49">
        <f t="shared" si="0"/>
        <v>0.74784250147897602</v>
      </c>
    </row>
    <row r="29" spans="1:4" x14ac:dyDescent="0.3">
      <c r="A29" s="14">
        <v>42212</v>
      </c>
      <c r="B29">
        <v>1443</v>
      </c>
      <c r="C29">
        <v>216652</v>
      </c>
      <c r="D29" s="49">
        <f t="shared" si="0"/>
        <v>0.66604508612890723</v>
      </c>
    </row>
    <row r="30" spans="1:4" x14ac:dyDescent="0.3">
      <c r="A30" s="14">
        <v>42213</v>
      </c>
      <c r="B30">
        <v>1056</v>
      </c>
      <c r="C30">
        <v>237592</v>
      </c>
      <c r="D30" s="49">
        <f t="shared" si="0"/>
        <v>0.4444594094077241</v>
      </c>
    </row>
    <row r="31" spans="1:4" x14ac:dyDescent="0.3">
      <c r="A31" s="14">
        <v>42214</v>
      </c>
      <c r="B31">
        <v>1527</v>
      </c>
      <c r="C31">
        <v>224598</v>
      </c>
      <c r="D31" s="49">
        <f t="shared" si="0"/>
        <v>0.67988138808003629</v>
      </c>
    </row>
    <row r="32" spans="1:4" x14ac:dyDescent="0.3">
      <c r="A32" s="14">
        <v>42215</v>
      </c>
      <c r="B32">
        <v>3070</v>
      </c>
      <c r="C32">
        <v>222872</v>
      </c>
      <c r="D32" s="49">
        <f t="shared" si="0"/>
        <v>1.3774722710793639</v>
      </c>
    </row>
    <row r="33" spans="1:4" x14ac:dyDescent="0.3">
      <c r="A33" s="14">
        <v>42216</v>
      </c>
      <c r="B33">
        <v>3331</v>
      </c>
      <c r="C33">
        <v>222202</v>
      </c>
      <c r="D33" s="49">
        <f t="shared" si="0"/>
        <v>1.4990864168639346</v>
      </c>
    </row>
    <row r="34" spans="1:4" x14ac:dyDescent="0.3">
      <c r="A34" s="14">
        <v>42217</v>
      </c>
      <c r="B34">
        <v>3812</v>
      </c>
      <c r="C34">
        <v>282036</v>
      </c>
      <c r="D34" s="49">
        <f t="shared" si="0"/>
        <v>1.3516005049000837</v>
      </c>
    </row>
    <row r="35" spans="1:4" x14ac:dyDescent="0.3">
      <c r="A35" s="14">
        <v>42218</v>
      </c>
      <c r="B35">
        <v>3918</v>
      </c>
      <c r="C35">
        <v>289119</v>
      </c>
      <c r="D35" s="49">
        <f t="shared" si="0"/>
        <v>1.3551513390679961</v>
      </c>
    </row>
    <row r="36" spans="1:4" x14ac:dyDescent="0.3">
      <c r="A36" s="14">
        <v>42219</v>
      </c>
      <c r="B36">
        <v>2438</v>
      </c>
      <c r="C36">
        <v>170706</v>
      </c>
      <c r="D36" s="49">
        <f t="shared" si="0"/>
        <v>1.4281864726488818</v>
      </c>
    </row>
    <row r="37" spans="1:4" x14ac:dyDescent="0.3">
      <c r="A37" s="14">
        <v>42220</v>
      </c>
      <c r="B37">
        <v>2947</v>
      </c>
      <c r="C37">
        <v>123400</v>
      </c>
      <c r="D37" s="49">
        <f t="shared" si="0"/>
        <v>2.3881685575364671</v>
      </c>
    </row>
    <row r="38" spans="1:4" x14ac:dyDescent="0.3">
      <c r="A38" s="14">
        <v>42221</v>
      </c>
      <c r="B38">
        <v>1615</v>
      </c>
      <c r="C38">
        <v>123188</v>
      </c>
      <c r="D38" s="49">
        <f t="shared" si="0"/>
        <v>1.3110043186024611</v>
      </c>
    </row>
    <row r="39" spans="1:4" x14ac:dyDescent="0.3">
      <c r="A39" s="14">
        <v>42222</v>
      </c>
      <c r="B39">
        <v>455</v>
      </c>
      <c r="C39">
        <v>51840</v>
      </c>
      <c r="D39" s="49">
        <f t="shared" si="0"/>
        <v>0.87770061728395066</v>
      </c>
    </row>
    <row r="40" spans="1:4" x14ac:dyDescent="0.3">
      <c r="A40" s="14">
        <v>42223</v>
      </c>
      <c r="B40">
        <v>645</v>
      </c>
      <c r="C40">
        <v>51897</v>
      </c>
      <c r="D40" s="49">
        <f t="shared" si="0"/>
        <v>1.2428464073067806</v>
      </c>
    </row>
    <row r="41" spans="1:4" x14ac:dyDescent="0.3">
      <c r="A41" s="14">
        <v>42224</v>
      </c>
      <c r="B41">
        <v>692</v>
      </c>
      <c r="C41">
        <v>52022</v>
      </c>
      <c r="D41" s="49">
        <f t="shared" si="0"/>
        <v>1.3302064511168352</v>
      </c>
    </row>
    <row r="42" spans="1:4" x14ac:dyDescent="0.3">
      <c r="A42" s="14">
        <v>42225</v>
      </c>
      <c r="B42">
        <v>663</v>
      </c>
      <c r="C42">
        <v>51993</v>
      </c>
      <c r="D42" s="49">
        <f t="shared" si="0"/>
        <v>1.2751716577231551</v>
      </c>
    </row>
    <row r="43" spans="1:4" x14ac:dyDescent="0.3">
      <c r="A43" s="14">
        <v>42226</v>
      </c>
      <c r="B43">
        <v>550</v>
      </c>
      <c r="C43">
        <v>52450</v>
      </c>
      <c r="D43" s="49">
        <f t="shared" si="0"/>
        <v>1.0486177311725453</v>
      </c>
    </row>
    <row r="44" spans="1:4" x14ac:dyDescent="0.3">
      <c r="A44" s="14">
        <v>42227</v>
      </c>
      <c r="B44">
        <v>1024</v>
      </c>
      <c r="C44">
        <v>79784</v>
      </c>
      <c r="D44" s="49">
        <f t="shared" si="0"/>
        <v>1.2834653564624485</v>
      </c>
    </row>
    <row r="45" spans="1:4" x14ac:dyDescent="0.3">
      <c r="A45" s="14">
        <v>42228</v>
      </c>
      <c r="B45">
        <v>1056</v>
      </c>
      <c r="C45">
        <v>80047</v>
      </c>
      <c r="D45" s="49">
        <f t="shared" si="0"/>
        <v>1.3192249553387385</v>
      </c>
    </row>
    <row r="46" spans="1:4" x14ac:dyDescent="0.3">
      <c r="A46" s="14">
        <v>42229</v>
      </c>
      <c r="B46">
        <v>911</v>
      </c>
      <c r="C46">
        <v>80060</v>
      </c>
      <c r="D46" s="49">
        <f t="shared" si="0"/>
        <v>1.1378965775668248</v>
      </c>
    </row>
    <row r="47" spans="1:4" x14ac:dyDescent="0.3">
      <c r="A47" s="14">
        <v>42230</v>
      </c>
      <c r="B47">
        <v>859</v>
      </c>
      <c r="C47">
        <v>80000</v>
      </c>
      <c r="D47" s="49">
        <f t="shared" si="0"/>
        <v>1.07375</v>
      </c>
    </row>
    <row r="48" spans="1:4" x14ac:dyDescent="0.3">
      <c r="A48" s="14">
        <v>42231</v>
      </c>
      <c r="B48">
        <v>1020</v>
      </c>
      <c r="C48">
        <v>80111</v>
      </c>
      <c r="D48" s="49">
        <f t="shared" si="0"/>
        <v>1.2732333886732159</v>
      </c>
    </row>
    <row r="49" spans="1:4" x14ac:dyDescent="0.3">
      <c r="A49" s="14">
        <v>42232</v>
      </c>
      <c r="B49">
        <v>841</v>
      </c>
      <c r="C49">
        <v>79999</v>
      </c>
      <c r="D49" s="49">
        <f t="shared" si="0"/>
        <v>1.0512631407892599</v>
      </c>
    </row>
    <row r="50" spans="1:4" x14ac:dyDescent="0.3">
      <c r="A50" s="14">
        <v>42233</v>
      </c>
      <c r="B50">
        <v>866</v>
      </c>
      <c r="C50">
        <v>79966</v>
      </c>
      <c r="D50" s="49">
        <f t="shared" si="0"/>
        <v>1.0829602581096966</v>
      </c>
    </row>
    <row r="51" spans="1:4" x14ac:dyDescent="0.3">
      <c r="A51" s="14">
        <v>42234</v>
      </c>
      <c r="B51">
        <v>1049</v>
      </c>
      <c r="C51">
        <v>80077</v>
      </c>
      <c r="D51" s="49">
        <f t="shared" si="0"/>
        <v>1.3099891354571225</v>
      </c>
    </row>
    <row r="52" spans="1:4" x14ac:dyDescent="0.3">
      <c r="A52" s="14">
        <v>42235</v>
      </c>
      <c r="B52">
        <v>854</v>
      </c>
      <c r="C52">
        <v>77984</v>
      </c>
      <c r="D52" s="49">
        <f t="shared" si="0"/>
        <v>1.0950964300369306</v>
      </c>
    </row>
    <row r="53" spans="1:4" x14ac:dyDescent="0.3">
      <c r="A53" s="14">
        <v>42236</v>
      </c>
      <c r="B53">
        <v>840</v>
      </c>
      <c r="C53">
        <v>78003</v>
      </c>
      <c r="D53" s="49">
        <f t="shared" si="0"/>
        <v>1.0768816583977538</v>
      </c>
    </row>
    <row r="54" spans="1:4" x14ac:dyDescent="0.3">
      <c r="A54" s="14">
        <v>42237</v>
      </c>
      <c r="B54">
        <v>761</v>
      </c>
      <c r="C54">
        <v>77994</v>
      </c>
      <c r="D54" s="49">
        <f t="shared" si="0"/>
        <v>0.97571608072415839</v>
      </c>
    </row>
    <row r="55" spans="1:4" x14ac:dyDescent="0.3">
      <c r="A55" s="14">
        <v>42238</v>
      </c>
      <c r="B55">
        <v>694</v>
      </c>
      <c r="C55">
        <v>78021</v>
      </c>
      <c r="D55" s="49">
        <f t="shared" si="0"/>
        <v>0.8895041078683944</v>
      </c>
    </row>
    <row r="56" spans="1:4" x14ac:dyDescent="0.3">
      <c r="A56" s="14">
        <v>42239</v>
      </c>
      <c r="B56">
        <v>677</v>
      </c>
      <c r="C56">
        <v>78001</v>
      </c>
      <c r="D56" s="49">
        <f t="shared" si="0"/>
        <v>0.867937590543711</v>
      </c>
    </row>
    <row r="57" spans="1:4" x14ac:dyDescent="0.3">
      <c r="A57" s="14">
        <v>42240</v>
      </c>
      <c r="B57">
        <v>758</v>
      </c>
      <c r="C57">
        <v>79589</v>
      </c>
      <c r="D57" s="49">
        <f t="shared" si="0"/>
        <v>0.95239291861940722</v>
      </c>
    </row>
    <row r="58" spans="1:4" x14ac:dyDescent="0.3">
      <c r="A58" s="14">
        <v>42241</v>
      </c>
      <c r="B58">
        <v>848</v>
      </c>
      <c r="C58">
        <v>79577</v>
      </c>
      <c r="D58" s="49">
        <f t="shared" si="0"/>
        <v>1.0656345426442313</v>
      </c>
    </row>
    <row r="59" spans="1:4" x14ac:dyDescent="0.3">
      <c r="A59" s="14">
        <v>42242</v>
      </c>
      <c r="B59">
        <v>983</v>
      </c>
      <c r="C59">
        <v>79575</v>
      </c>
      <c r="D59" s="49">
        <f t="shared" si="0"/>
        <v>1.2353125981778197</v>
      </c>
    </row>
    <row r="60" spans="1:4" x14ac:dyDescent="0.3">
      <c r="A60" s="14">
        <v>42243</v>
      </c>
      <c r="B60">
        <v>1068</v>
      </c>
      <c r="C60">
        <v>79571</v>
      </c>
      <c r="D60" s="49">
        <f t="shared" si="0"/>
        <v>1.3421975342775636</v>
      </c>
    </row>
    <row r="61" spans="1:4" x14ac:dyDescent="0.3">
      <c r="A61" s="14">
        <v>42244</v>
      </c>
      <c r="B61">
        <v>1236</v>
      </c>
      <c r="C61">
        <v>79598</v>
      </c>
      <c r="D61" s="49">
        <f t="shared" si="0"/>
        <v>1.5528028342420663</v>
      </c>
    </row>
    <row r="62" spans="1:4" x14ac:dyDescent="0.3">
      <c r="A62" s="14">
        <v>42245</v>
      </c>
      <c r="B62">
        <v>1312</v>
      </c>
      <c r="C62">
        <v>79627</v>
      </c>
      <c r="D62" s="49">
        <f t="shared" si="0"/>
        <v>1.6476823188114584</v>
      </c>
    </row>
    <row r="63" spans="1:4" x14ac:dyDescent="0.3">
      <c r="A63" s="14">
        <v>42246</v>
      </c>
      <c r="B63">
        <v>1184</v>
      </c>
      <c r="C63">
        <v>79612</v>
      </c>
      <c r="D63" s="49">
        <f t="shared" si="0"/>
        <v>1.4872129829673917</v>
      </c>
    </row>
    <row r="64" spans="1:4" x14ac:dyDescent="0.3">
      <c r="A64" s="14">
        <v>42247</v>
      </c>
      <c r="B64">
        <v>1172</v>
      </c>
      <c r="C64">
        <v>79614</v>
      </c>
      <c r="D64" s="49">
        <f t="shared" si="0"/>
        <v>1.4721028964754943</v>
      </c>
    </row>
    <row r="65" spans="1:4" x14ac:dyDescent="0.3">
      <c r="A65" s="14">
        <v>42248</v>
      </c>
      <c r="B65">
        <v>1030</v>
      </c>
      <c r="C65">
        <v>79590</v>
      </c>
      <c r="D65" s="49">
        <f t="shared" si="0"/>
        <v>1.2941324286970726</v>
      </c>
    </row>
    <row r="66" spans="1:4" x14ac:dyDescent="0.3">
      <c r="A66" s="14">
        <v>42249</v>
      </c>
      <c r="B66">
        <v>372</v>
      </c>
      <c r="C66">
        <v>51916</v>
      </c>
      <c r="D66" s="49">
        <f t="shared" si="0"/>
        <v>0.71654210647969796</v>
      </c>
    </row>
    <row r="67" spans="1:4" x14ac:dyDescent="0.3">
      <c r="A67" s="14">
        <v>42250</v>
      </c>
      <c r="B67">
        <v>834</v>
      </c>
      <c r="C67">
        <v>79501</v>
      </c>
      <c r="D67" s="49">
        <f t="shared" si="0"/>
        <v>1.0490434082590157</v>
      </c>
    </row>
    <row r="68" spans="1:4" x14ac:dyDescent="0.3">
      <c r="A68" s="14">
        <v>42251</v>
      </c>
      <c r="B68">
        <v>1170</v>
      </c>
      <c r="C68">
        <v>79742</v>
      </c>
      <c r="D68" s="49">
        <f t="shared" ref="D68:D91" si="1">$B68/$C68*100</f>
        <v>1.4672318226279752</v>
      </c>
    </row>
    <row r="69" spans="1:4" x14ac:dyDescent="0.3">
      <c r="A69" s="14">
        <v>42252</v>
      </c>
      <c r="B69">
        <v>1363</v>
      </c>
      <c r="C69">
        <v>79683</v>
      </c>
      <c r="D69" s="49">
        <f t="shared" si="1"/>
        <v>1.7105279670695128</v>
      </c>
    </row>
    <row r="70" spans="1:4" x14ac:dyDescent="0.3">
      <c r="A70" s="14">
        <v>42253</v>
      </c>
      <c r="B70">
        <v>892</v>
      </c>
      <c r="C70">
        <v>79622</v>
      </c>
      <c r="D70" s="49">
        <f t="shared" si="1"/>
        <v>1.1202933862500315</v>
      </c>
    </row>
    <row r="71" spans="1:4" x14ac:dyDescent="0.3">
      <c r="A71" s="14">
        <v>42254</v>
      </c>
      <c r="B71">
        <v>797</v>
      </c>
      <c r="C71">
        <v>79600</v>
      </c>
      <c r="D71" s="49">
        <f t="shared" si="1"/>
        <v>1.0012562814070352</v>
      </c>
    </row>
    <row r="72" spans="1:4" x14ac:dyDescent="0.3">
      <c r="A72" s="14">
        <v>42255</v>
      </c>
      <c r="B72">
        <v>843</v>
      </c>
      <c r="C72">
        <v>79574</v>
      </c>
      <c r="D72" s="49">
        <f t="shared" si="1"/>
        <v>1.0593912584512528</v>
      </c>
    </row>
    <row r="73" spans="1:4" x14ac:dyDescent="0.3">
      <c r="A73" s="14">
        <v>42256</v>
      </c>
      <c r="B73">
        <v>926</v>
      </c>
      <c r="C73">
        <v>79347</v>
      </c>
      <c r="D73" s="49">
        <f t="shared" si="1"/>
        <v>1.1670258484882856</v>
      </c>
    </row>
    <row r="74" spans="1:4" x14ac:dyDescent="0.3">
      <c r="A74" s="14">
        <v>42257</v>
      </c>
      <c r="B74">
        <v>886</v>
      </c>
      <c r="C74">
        <v>79654</v>
      </c>
      <c r="D74" s="49">
        <f t="shared" si="1"/>
        <v>1.1123107439676601</v>
      </c>
    </row>
    <row r="75" spans="1:4" x14ac:dyDescent="0.3">
      <c r="A75" s="14">
        <v>42258</v>
      </c>
      <c r="B75">
        <v>775</v>
      </c>
      <c r="C75">
        <v>79590</v>
      </c>
      <c r="D75" s="49">
        <f t="shared" si="1"/>
        <v>0.9737404196507099</v>
      </c>
    </row>
    <row r="76" spans="1:4" x14ac:dyDescent="0.3">
      <c r="A76" s="14">
        <v>42259</v>
      </c>
      <c r="B76">
        <v>966</v>
      </c>
      <c r="C76">
        <v>79588</v>
      </c>
      <c r="D76" s="49">
        <f t="shared" si="1"/>
        <v>1.213750816706036</v>
      </c>
    </row>
    <row r="77" spans="1:4" x14ac:dyDescent="0.3">
      <c r="A77" s="14">
        <v>42260</v>
      </c>
      <c r="B77">
        <v>939</v>
      </c>
      <c r="C77">
        <v>80756</v>
      </c>
      <c r="D77" s="49">
        <f t="shared" si="1"/>
        <v>1.1627619000445788</v>
      </c>
    </row>
    <row r="78" spans="1:4" x14ac:dyDescent="0.3">
      <c r="A78" s="14">
        <v>42261</v>
      </c>
      <c r="B78">
        <v>527</v>
      </c>
      <c r="C78">
        <v>80818</v>
      </c>
      <c r="D78" s="49">
        <f t="shared" si="1"/>
        <v>0.65208245687841815</v>
      </c>
    </row>
    <row r="79" spans="1:4" x14ac:dyDescent="0.3">
      <c r="A79" s="14">
        <v>42262</v>
      </c>
      <c r="B79">
        <v>698</v>
      </c>
      <c r="C79">
        <v>80683</v>
      </c>
      <c r="D79" s="49">
        <f t="shared" si="1"/>
        <v>0.86511408846969007</v>
      </c>
    </row>
    <row r="80" spans="1:4" x14ac:dyDescent="0.3">
      <c r="A80" s="14">
        <v>42263</v>
      </c>
      <c r="B80">
        <v>1298</v>
      </c>
      <c r="C80">
        <v>77857</v>
      </c>
      <c r="D80" s="49">
        <f t="shared" si="1"/>
        <v>1.6671590223101325</v>
      </c>
    </row>
    <row r="81" spans="1:4" x14ac:dyDescent="0.3">
      <c r="A81" s="14">
        <v>42264</v>
      </c>
      <c r="B81">
        <v>458</v>
      </c>
      <c r="C81">
        <v>35493</v>
      </c>
      <c r="D81" s="49">
        <f t="shared" si="1"/>
        <v>1.2903952892119572</v>
      </c>
    </row>
    <row r="82" spans="1:4" x14ac:dyDescent="0.3">
      <c r="A82" s="14">
        <v>42265</v>
      </c>
      <c r="B82">
        <v>87</v>
      </c>
      <c r="C82">
        <v>12121</v>
      </c>
      <c r="D82" s="49">
        <f t="shared" si="1"/>
        <v>0.71776256084481482</v>
      </c>
    </row>
    <row r="83" spans="1:4" x14ac:dyDescent="0.3">
      <c r="A83" s="14">
        <v>42266</v>
      </c>
      <c r="B83">
        <v>85</v>
      </c>
      <c r="C83">
        <v>12994</v>
      </c>
      <c r="D83" s="49">
        <f t="shared" si="1"/>
        <v>0.65414806833923345</v>
      </c>
    </row>
    <row r="84" spans="1:4" x14ac:dyDescent="0.3">
      <c r="A84" s="14">
        <v>42267</v>
      </c>
      <c r="B84">
        <v>110</v>
      </c>
      <c r="C84">
        <v>14040</v>
      </c>
      <c r="D84" s="49">
        <f t="shared" si="1"/>
        <v>0.7834757834757835</v>
      </c>
    </row>
    <row r="85" spans="1:4" x14ac:dyDescent="0.3">
      <c r="A85" s="14">
        <v>42268</v>
      </c>
      <c r="B85">
        <v>86</v>
      </c>
      <c r="C85">
        <v>16615</v>
      </c>
      <c r="D85" s="49">
        <f t="shared" si="1"/>
        <v>0.51760457417995787</v>
      </c>
    </row>
    <row r="86" spans="1:4" x14ac:dyDescent="0.3">
      <c r="A86" s="14">
        <v>42269</v>
      </c>
      <c r="B86">
        <v>70</v>
      </c>
      <c r="C86">
        <v>13856</v>
      </c>
      <c r="D86" s="49">
        <f t="shared" si="1"/>
        <v>0.50519630484988454</v>
      </c>
    </row>
    <row r="87" spans="1:4" x14ac:dyDescent="0.3">
      <c r="A87" s="14">
        <v>42270</v>
      </c>
      <c r="B87">
        <v>89</v>
      </c>
      <c r="C87">
        <v>13606</v>
      </c>
      <c r="D87" s="49">
        <f t="shared" si="1"/>
        <v>0.654123180949581</v>
      </c>
    </row>
    <row r="88" spans="1:4" x14ac:dyDescent="0.3">
      <c r="A88" s="14">
        <v>42271</v>
      </c>
      <c r="B88">
        <v>64</v>
      </c>
      <c r="C88">
        <v>13638</v>
      </c>
      <c r="D88" s="49">
        <f t="shared" si="1"/>
        <v>0.46927702009092237</v>
      </c>
    </row>
    <row r="89" spans="1:4" x14ac:dyDescent="0.3">
      <c r="A89" s="14">
        <v>42272</v>
      </c>
      <c r="B89">
        <v>55</v>
      </c>
      <c r="C89">
        <v>10993</v>
      </c>
      <c r="D89" s="49">
        <f t="shared" si="1"/>
        <v>0.50031838442645316</v>
      </c>
    </row>
    <row r="90" spans="1:4" x14ac:dyDescent="0.3">
      <c r="A90" s="14">
        <v>42273</v>
      </c>
      <c r="B90">
        <v>84</v>
      </c>
      <c r="C90">
        <v>7632</v>
      </c>
      <c r="D90" s="49">
        <f t="shared" si="1"/>
        <v>1.10062893081761</v>
      </c>
    </row>
    <row r="91" spans="1:4" x14ac:dyDescent="0.3">
      <c r="A91" s="14" t="s">
        <v>51</v>
      </c>
      <c r="B91">
        <v>86201</v>
      </c>
      <c r="C91">
        <v>7767675</v>
      </c>
      <c r="D91" s="49">
        <f t="shared" si="1"/>
        <v>1.1097400444792038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13A7-BE65-48C3-A237-B4997B144FB4}">
  <dimension ref="A1:E91"/>
  <sheetViews>
    <sheetView workbookViewId="0">
      <selection activeCell="D91" sqref="D3:D91"/>
    </sheetView>
  </sheetViews>
  <sheetFormatPr defaultRowHeight="17.25" x14ac:dyDescent="0.3"/>
  <cols>
    <col min="1" max="1" width="11.33203125" bestFit="1" customWidth="1"/>
    <col min="2" max="2" width="13.77734375" bestFit="1" customWidth="1"/>
    <col min="3" max="3" width="18.88671875" bestFit="1" customWidth="1"/>
    <col min="4" max="4" width="35.33203125" customWidth="1"/>
  </cols>
  <sheetData>
    <row r="1" spans="1:5" x14ac:dyDescent="0.3">
      <c r="A1" s="10" t="s">
        <v>74</v>
      </c>
    </row>
    <row r="2" spans="1:5" x14ac:dyDescent="0.3">
      <c r="A2" s="13" t="s">
        <v>60</v>
      </c>
      <c r="B2" t="s">
        <v>50</v>
      </c>
      <c r="C2" t="s">
        <v>43</v>
      </c>
      <c r="D2" s="27" t="s">
        <v>75</v>
      </c>
      <c r="E2" t="s">
        <v>126</v>
      </c>
    </row>
    <row r="3" spans="1:5" x14ac:dyDescent="0.3">
      <c r="A3" s="14">
        <v>42186</v>
      </c>
      <c r="B3" s="26">
        <v>124</v>
      </c>
      <c r="C3" s="26">
        <v>45160</v>
      </c>
      <c r="D3" s="49">
        <f>$B3/$C3*100</f>
        <v>0.27457927369353408</v>
      </c>
      <c r="E3" t="s">
        <v>140</v>
      </c>
    </row>
    <row r="4" spans="1:5" x14ac:dyDescent="0.3">
      <c r="A4" s="14">
        <v>42187</v>
      </c>
      <c r="B4" s="26">
        <v>138</v>
      </c>
      <c r="C4" s="26">
        <v>32070</v>
      </c>
      <c r="D4" s="49">
        <f t="shared" ref="D4:D67" si="0">$B4/$C4*100</f>
        <v>0.43030869971936386</v>
      </c>
      <c r="E4" t="s">
        <v>127</v>
      </c>
    </row>
    <row r="5" spans="1:5" x14ac:dyDescent="0.3">
      <c r="A5" s="14">
        <v>42188</v>
      </c>
      <c r="B5" s="26">
        <v>144</v>
      </c>
      <c r="C5" s="26">
        <v>15715</v>
      </c>
      <c r="D5" s="49">
        <f t="shared" si="0"/>
        <v>0.91632198536430154</v>
      </c>
    </row>
    <row r="6" spans="1:5" x14ac:dyDescent="0.3">
      <c r="A6" s="14">
        <v>42189</v>
      </c>
      <c r="B6" s="26">
        <v>165</v>
      </c>
      <c r="C6" s="26">
        <v>14668</v>
      </c>
      <c r="D6" s="49">
        <f t="shared" si="0"/>
        <v>1.1248977365694028</v>
      </c>
    </row>
    <row r="7" spans="1:5" x14ac:dyDescent="0.3">
      <c r="A7" s="14">
        <v>42190</v>
      </c>
      <c r="B7" s="26">
        <v>156</v>
      </c>
      <c r="C7" s="26">
        <v>15761</v>
      </c>
      <c r="D7" s="49">
        <f t="shared" si="0"/>
        <v>0.98978491212486519</v>
      </c>
    </row>
    <row r="8" spans="1:5" x14ac:dyDescent="0.3">
      <c r="A8" s="14">
        <v>42191</v>
      </c>
      <c r="B8" s="26">
        <v>117</v>
      </c>
      <c r="C8" s="26">
        <v>8157</v>
      </c>
      <c r="D8" s="49">
        <f t="shared" si="0"/>
        <v>1.4343508642883414</v>
      </c>
    </row>
    <row r="9" spans="1:5" x14ac:dyDescent="0.3">
      <c r="A9" s="14">
        <v>42192</v>
      </c>
      <c r="B9" s="26">
        <v>156</v>
      </c>
      <c r="C9" s="26">
        <v>16065</v>
      </c>
      <c r="D9" s="49">
        <f t="shared" si="0"/>
        <v>0.97105508870214752</v>
      </c>
    </row>
    <row r="10" spans="1:5" x14ac:dyDescent="0.3">
      <c r="A10" s="14">
        <v>42193</v>
      </c>
      <c r="B10" s="26">
        <v>155</v>
      </c>
      <c r="C10" s="26">
        <v>12541</v>
      </c>
      <c r="D10" s="49">
        <f t="shared" si="0"/>
        <v>1.2359460968024878</v>
      </c>
    </row>
    <row r="11" spans="1:5" x14ac:dyDescent="0.3">
      <c r="A11" s="14">
        <v>42194</v>
      </c>
      <c r="B11" s="26">
        <v>119</v>
      </c>
      <c r="C11" s="26">
        <v>11582</v>
      </c>
      <c r="D11" s="49">
        <f t="shared" si="0"/>
        <v>1.0274563978587463</v>
      </c>
    </row>
    <row r="12" spans="1:5" x14ac:dyDescent="0.3">
      <c r="A12" s="14">
        <v>42195</v>
      </c>
      <c r="B12" s="26">
        <v>138</v>
      </c>
      <c r="C12" s="26">
        <v>11346</v>
      </c>
      <c r="D12" s="49">
        <f t="shared" si="0"/>
        <v>1.2162876784769965</v>
      </c>
    </row>
    <row r="13" spans="1:5" x14ac:dyDescent="0.3">
      <c r="A13" s="14">
        <v>42196</v>
      </c>
      <c r="B13" s="26">
        <v>765</v>
      </c>
      <c r="C13" s="26">
        <v>75653</v>
      </c>
      <c r="D13" s="49">
        <f t="shared" si="0"/>
        <v>1.0111958547579079</v>
      </c>
    </row>
    <row r="14" spans="1:5" x14ac:dyDescent="0.3">
      <c r="A14" s="14">
        <v>42197</v>
      </c>
      <c r="B14" s="26">
        <v>768</v>
      </c>
      <c r="C14" s="26">
        <v>86126</v>
      </c>
      <c r="D14" s="49">
        <f t="shared" si="0"/>
        <v>0.89171678703295165</v>
      </c>
    </row>
    <row r="15" spans="1:5" x14ac:dyDescent="0.3">
      <c r="A15" s="14">
        <v>42198</v>
      </c>
      <c r="B15" s="26">
        <v>1360</v>
      </c>
      <c r="C15" s="26">
        <v>140227</v>
      </c>
      <c r="D15" s="49">
        <f t="shared" si="0"/>
        <v>0.96985601916891895</v>
      </c>
    </row>
    <row r="16" spans="1:5" x14ac:dyDescent="0.3">
      <c r="A16" s="14">
        <v>42199</v>
      </c>
      <c r="B16" s="26">
        <v>1836</v>
      </c>
      <c r="C16" s="26">
        <v>160483</v>
      </c>
      <c r="D16" s="49">
        <f t="shared" si="0"/>
        <v>1.144046409900114</v>
      </c>
    </row>
    <row r="17" spans="1:5" x14ac:dyDescent="0.3">
      <c r="A17" s="14">
        <v>42200</v>
      </c>
      <c r="B17" s="26">
        <v>1177</v>
      </c>
      <c r="C17" s="26">
        <v>108006</v>
      </c>
      <c r="D17" s="49">
        <f t="shared" si="0"/>
        <v>1.0897542729107641</v>
      </c>
    </row>
    <row r="18" spans="1:5" x14ac:dyDescent="0.3">
      <c r="A18" s="14">
        <v>42201</v>
      </c>
      <c r="B18" s="26">
        <v>1164</v>
      </c>
      <c r="C18" s="26">
        <v>108046</v>
      </c>
      <c r="D18" s="49">
        <f t="shared" si="0"/>
        <v>1.0773189197193789</v>
      </c>
    </row>
    <row r="19" spans="1:5" x14ac:dyDescent="0.3">
      <c r="A19" s="14">
        <v>42202</v>
      </c>
      <c r="B19" s="26">
        <v>1273</v>
      </c>
      <c r="C19" s="26">
        <v>108021</v>
      </c>
      <c r="D19" s="49">
        <f t="shared" si="0"/>
        <v>1.1784745558733951</v>
      </c>
    </row>
    <row r="20" spans="1:5" x14ac:dyDescent="0.3">
      <c r="A20" s="14">
        <v>42203</v>
      </c>
      <c r="B20" s="26">
        <v>1325</v>
      </c>
      <c r="C20" s="26">
        <v>107977</v>
      </c>
      <c r="D20" s="49">
        <f t="shared" si="0"/>
        <v>1.2271131815108773</v>
      </c>
    </row>
    <row r="21" spans="1:5" x14ac:dyDescent="0.3">
      <c r="A21" s="14">
        <v>42204</v>
      </c>
      <c r="B21" s="26">
        <v>1404</v>
      </c>
      <c r="C21" s="26">
        <v>107898</v>
      </c>
      <c r="D21" s="49">
        <f t="shared" si="0"/>
        <v>1.3012289384418618</v>
      </c>
    </row>
    <row r="22" spans="1:5" x14ac:dyDescent="0.3">
      <c r="A22" s="14">
        <v>42205</v>
      </c>
      <c r="B22" s="26">
        <v>1299</v>
      </c>
      <c r="C22" s="26">
        <v>107986</v>
      </c>
      <c r="D22" s="49">
        <f t="shared" si="0"/>
        <v>1.2029337136295446</v>
      </c>
    </row>
    <row r="23" spans="1:5" x14ac:dyDescent="0.3">
      <c r="A23" s="14">
        <v>42206</v>
      </c>
      <c r="B23" s="26">
        <v>1235</v>
      </c>
      <c r="C23" s="26">
        <v>107908</v>
      </c>
      <c r="D23" s="49">
        <f t="shared" si="0"/>
        <v>1.1444934573896282</v>
      </c>
    </row>
    <row r="24" spans="1:5" x14ac:dyDescent="0.3">
      <c r="A24" s="14">
        <v>42207</v>
      </c>
      <c r="B24" s="26">
        <v>729</v>
      </c>
      <c r="C24" s="26">
        <v>64536</v>
      </c>
      <c r="D24" s="49">
        <f t="shared" si="0"/>
        <v>1.129602082558572</v>
      </c>
    </row>
    <row r="25" spans="1:5" x14ac:dyDescent="0.3">
      <c r="A25" s="14">
        <v>42208</v>
      </c>
      <c r="B25" s="26">
        <v>1763</v>
      </c>
      <c r="C25" s="26">
        <v>205510</v>
      </c>
      <c r="D25" s="49">
        <f t="shared" si="0"/>
        <v>0.85786579728480361</v>
      </c>
    </row>
    <row r="26" spans="1:5" x14ac:dyDescent="0.3">
      <c r="A26" s="14">
        <v>42209</v>
      </c>
      <c r="B26" s="26">
        <v>1868</v>
      </c>
      <c r="C26" s="26">
        <v>227000</v>
      </c>
      <c r="D26" s="49">
        <f t="shared" si="0"/>
        <v>0.82290748898678423</v>
      </c>
    </row>
    <row r="27" spans="1:5" x14ac:dyDescent="0.3">
      <c r="A27" s="14">
        <v>42210</v>
      </c>
      <c r="B27" s="26">
        <v>1488</v>
      </c>
      <c r="C27" s="26">
        <v>209910</v>
      </c>
      <c r="D27" s="49">
        <f t="shared" si="0"/>
        <v>0.70887523224238957</v>
      </c>
    </row>
    <row r="28" spans="1:5" x14ac:dyDescent="0.3">
      <c r="A28" s="14">
        <v>42211</v>
      </c>
      <c r="B28" s="26">
        <v>1656</v>
      </c>
      <c r="C28" s="26">
        <v>221437</v>
      </c>
      <c r="D28" s="49">
        <f t="shared" si="0"/>
        <v>0.74784250147897602</v>
      </c>
    </row>
    <row r="29" spans="1:5" x14ac:dyDescent="0.3">
      <c r="A29" s="14">
        <v>42212</v>
      </c>
      <c r="B29" s="26">
        <v>1443</v>
      </c>
      <c r="C29" s="26">
        <v>216652</v>
      </c>
      <c r="D29" s="49">
        <f t="shared" si="0"/>
        <v>0.66604508612890723</v>
      </c>
    </row>
    <row r="30" spans="1:5" x14ac:dyDescent="0.3">
      <c r="A30" s="14">
        <v>42213</v>
      </c>
      <c r="B30" s="26">
        <v>1056</v>
      </c>
      <c r="C30" s="26">
        <v>237592</v>
      </c>
      <c r="D30" s="49">
        <f t="shared" si="0"/>
        <v>0.4444594094077241</v>
      </c>
    </row>
    <row r="31" spans="1:5" x14ac:dyDescent="0.3">
      <c r="A31" s="14">
        <v>42214</v>
      </c>
      <c r="B31" s="26">
        <v>1527</v>
      </c>
      <c r="C31" s="26">
        <v>224598</v>
      </c>
      <c r="D31" s="49">
        <f t="shared" si="0"/>
        <v>0.67988138808003629</v>
      </c>
    </row>
    <row r="32" spans="1:5" x14ac:dyDescent="0.3">
      <c r="A32" s="14">
        <v>42215</v>
      </c>
      <c r="B32" s="26">
        <v>3070</v>
      </c>
      <c r="C32" s="26">
        <v>222872</v>
      </c>
      <c r="D32" s="49">
        <f t="shared" si="0"/>
        <v>1.3774722710793639</v>
      </c>
      <c r="E32" t="s">
        <v>128</v>
      </c>
    </row>
    <row r="33" spans="1:4" x14ac:dyDescent="0.3">
      <c r="A33" s="14">
        <v>42216</v>
      </c>
      <c r="B33" s="26">
        <v>3331</v>
      </c>
      <c r="C33" s="26">
        <v>222202</v>
      </c>
      <c r="D33" s="49">
        <f t="shared" si="0"/>
        <v>1.4990864168639346</v>
      </c>
    </row>
    <row r="34" spans="1:4" x14ac:dyDescent="0.3">
      <c r="A34" s="14">
        <v>42217</v>
      </c>
      <c r="B34" s="26">
        <v>3812</v>
      </c>
      <c r="C34" s="26">
        <v>282036</v>
      </c>
      <c r="D34" s="49">
        <f t="shared" si="0"/>
        <v>1.3516005049000837</v>
      </c>
    </row>
    <row r="35" spans="1:4" x14ac:dyDescent="0.3">
      <c r="A35" s="14">
        <v>42218</v>
      </c>
      <c r="B35" s="26">
        <v>3918</v>
      </c>
      <c r="C35" s="26">
        <v>289119</v>
      </c>
      <c r="D35" s="49">
        <f t="shared" si="0"/>
        <v>1.3551513390679961</v>
      </c>
    </row>
    <row r="36" spans="1:4" x14ac:dyDescent="0.3">
      <c r="A36" s="14">
        <v>42219</v>
      </c>
      <c r="B36" s="26">
        <v>2438</v>
      </c>
      <c r="C36" s="26">
        <v>170706</v>
      </c>
      <c r="D36" s="49">
        <f t="shared" si="0"/>
        <v>1.4281864726488818</v>
      </c>
    </row>
    <row r="37" spans="1:4" x14ac:dyDescent="0.3">
      <c r="A37" s="14">
        <v>42220</v>
      </c>
      <c r="B37" s="26">
        <v>2947</v>
      </c>
      <c r="C37" s="26">
        <v>123400</v>
      </c>
      <c r="D37" s="49">
        <f t="shared" si="0"/>
        <v>2.3881685575364671</v>
      </c>
    </row>
    <row r="38" spans="1:4" x14ac:dyDescent="0.3">
      <c r="A38" s="14">
        <v>42221</v>
      </c>
      <c r="B38" s="26">
        <v>1615</v>
      </c>
      <c r="C38" s="26">
        <v>123188</v>
      </c>
      <c r="D38" s="49">
        <f t="shared" si="0"/>
        <v>1.3110043186024611</v>
      </c>
    </row>
    <row r="39" spans="1:4" x14ac:dyDescent="0.3">
      <c r="A39" s="14">
        <v>42222</v>
      </c>
      <c r="B39" s="26">
        <v>455</v>
      </c>
      <c r="C39" s="26">
        <v>51840</v>
      </c>
      <c r="D39" s="49">
        <f t="shared" si="0"/>
        <v>0.87770061728395066</v>
      </c>
    </row>
    <row r="40" spans="1:4" x14ac:dyDescent="0.3">
      <c r="A40" s="14">
        <v>42223</v>
      </c>
      <c r="B40" s="26">
        <v>645</v>
      </c>
      <c r="C40" s="26">
        <v>51897</v>
      </c>
      <c r="D40" s="49">
        <f t="shared" si="0"/>
        <v>1.2428464073067806</v>
      </c>
    </row>
    <row r="41" spans="1:4" x14ac:dyDescent="0.3">
      <c r="A41" s="14">
        <v>42224</v>
      </c>
      <c r="B41" s="26">
        <v>692</v>
      </c>
      <c r="C41" s="26">
        <v>52022</v>
      </c>
      <c r="D41" s="49">
        <f t="shared" si="0"/>
        <v>1.3302064511168352</v>
      </c>
    </row>
    <row r="42" spans="1:4" x14ac:dyDescent="0.3">
      <c r="A42" s="14">
        <v>42225</v>
      </c>
      <c r="B42" s="26">
        <v>663</v>
      </c>
      <c r="C42" s="26">
        <v>51993</v>
      </c>
      <c r="D42" s="49">
        <f t="shared" si="0"/>
        <v>1.2751716577231551</v>
      </c>
    </row>
    <row r="43" spans="1:4" x14ac:dyDescent="0.3">
      <c r="A43" s="14">
        <v>42226</v>
      </c>
      <c r="B43" s="26">
        <v>550</v>
      </c>
      <c r="C43" s="26">
        <v>52450</v>
      </c>
      <c r="D43" s="49">
        <f t="shared" si="0"/>
        <v>1.0486177311725453</v>
      </c>
    </row>
    <row r="44" spans="1:4" x14ac:dyDescent="0.3">
      <c r="A44" s="14">
        <v>42227</v>
      </c>
      <c r="B44" s="26">
        <v>1024</v>
      </c>
      <c r="C44" s="26">
        <v>79784</v>
      </c>
      <c r="D44" s="49">
        <f t="shared" si="0"/>
        <v>1.2834653564624485</v>
      </c>
    </row>
    <row r="45" spans="1:4" x14ac:dyDescent="0.3">
      <c r="A45" s="14">
        <v>42228</v>
      </c>
      <c r="B45" s="26">
        <v>1056</v>
      </c>
      <c r="C45" s="26">
        <v>80047</v>
      </c>
      <c r="D45" s="49">
        <f t="shared" si="0"/>
        <v>1.3192249553387385</v>
      </c>
    </row>
    <row r="46" spans="1:4" x14ac:dyDescent="0.3">
      <c r="A46" s="14">
        <v>42229</v>
      </c>
      <c r="B46" s="26">
        <v>911</v>
      </c>
      <c r="C46" s="26">
        <v>80060</v>
      </c>
      <c r="D46" s="49">
        <f t="shared" si="0"/>
        <v>1.1378965775668248</v>
      </c>
    </row>
    <row r="47" spans="1:4" x14ac:dyDescent="0.3">
      <c r="A47" s="14">
        <v>42230</v>
      </c>
      <c r="B47" s="26">
        <v>859</v>
      </c>
      <c r="C47" s="26">
        <v>80000</v>
      </c>
      <c r="D47" s="49">
        <f t="shared" si="0"/>
        <v>1.07375</v>
      </c>
    </row>
    <row r="48" spans="1:4" x14ac:dyDescent="0.3">
      <c r="A48" s="14">
        <v>42231</v>
      </c>
      <c r="B48" s="26">
        <v>1020</v>
      </c>
      <c r="C48" s="26">
        <v>80111</v>
      </c>
      <c r="D48" s="49">
        <f t="shared" si="0"/>
        <v>1.2732333886732159</v>
      </c>
    </row>
    <row r="49" spans="1:4" x14ac:dyDescent="0.3">
      <c r="A49" s="14">
        <v>42232</v>
      </c>
      <c r="B49" s="26">
        <v>841</v>
      </c>
      <c r="C49" s="26">
        <v>79999</v>
      </c>
      <c r="D49" s="49">
        <f t="shared" si="0"/>
        <v>1.0512631407892599</v>
      </c>
    </row>
    <row r="50" spans="1:4" x14ac:dyDescent="0.3">
      <c r="A50" s="14">
        <v>42233</v>
      </c>
      <c r="B50" s="26">
        <v>866</v>
      </c>
      <c r="C50" s="26">
        <v>79966</v>
      </c>
      <c r="D50" s="49">
        <f t="shared" si="0"/>
        <v>1.0829602581096966</v>
      </c>
    </row>
    <row r="51" spans="1:4" x14ac:dyDescent="0.3">
      <c r="A51" s="14">
        <v>42234</v>
      </c>
      <c r="B51" s="26">
        <v>1049</v>
      </c>
      <c r="C51" s="26">
        <v>80077</v>
      </c>
      <c r="D51" s="49">
        <f t="shared" si="0"/>
        <v>1.3099891354571225</v>
      </c>
    </row>
    <row r="52" spans="1:4" x14ac:dyDescent="0.3">
      <c r="A52" s="14">
        <v>42235</v>
      </c>
      <c r="B52" s="26">
        <v>854</v>
      </c>
      <c r="C52" s="26">
        <v>77984</v>
      </c>
      <c r="D52" s="49">
        <f t="shared" si="0"/>
        <v>1.0950964300369306</v>
      </c>
    </row>
    <row r="53" spans="1:4" x14ac:dyDescent="0.3">
      <c r="A53" s="14">
        <v>42236</v>
      </c>
      <c r="B53" s="26">
        <v>840</v>
      </c>
      <c r="C53" s="26">
        <v>78003</v>
      </c>
      <c r="D53" s="49">
        <f t="shared" si="0"/>
        <v>1.0768816583977538</v>
      </c>
    </row>
    <row r="54" spans="1:4" x14ac:dyDescent="0.3">
      <c r="A54" s="14">
        <v>42237</v>
      </c>
      <c r="B54" s="26">
        <v>761</v>
      </c>
      <c r="C54" s="26">
        <v>77994</v>
      </c>
      <c r="D54" s="49">
        <f t="shared" si="0"/>
        <v>0.97571608072415839</v>
      </c>
    </row>
    <row r="55" spans="1:4" x14ac:dyDescent="0.3">
      <c r="A55" s="14">
        <v>42238</v>
      </c>
      <c r="B55" s="26">
        <v>694</v>
      </c>
      <c r="C55" s="26">
        <v>78021</v>
      </c>
      <c r="D55" s="49">
        <f t="shared" si="0"/>
        <v>0.8895041078683944</v>
      </c>
    </row>
    <row r="56" spans="1:4" x14ac:dyDescent="0.3">
      <c r="A56" s="14">
        <v>42239</v>
      </c>
      <c r="B56" s="26">
        <v>677</v>
      </c>
      <c r="C56" s="26">
        <v>78001</v>
      </c>
      <c r="D56" s="49">
        <f t="shared" si="0"/>
        <v>0.867937590543711</v>
      </c>
    </row>
    <row r="57" spans="1:4" x14ac:dyDescent="0.3">
      <c r="A57" s="14">
        <v>42240</v>
      </c>
      <c r="B57" s="26">
        <v>758</v>
      </c>
      <c r="C57" s="26">
        <v>79589</v>
      </c>
      <c r="D57" s="49">
        <f t="shared" si="0"/>
        <v>0.95239291861940722</v>
      </c>
    </row>
    <row r="58" spans="1:4" x14ac:dyDescent="0.3">
      <c r="A58" s="14">
        <v>42241</v>
      </c>
      <c r="B58" s="26">
        <v>848</v>
      </c>
      <c r="C58" s="26">
        <v>79577</v>
      </c>
      <c r="D58" s="49">
        <f t="shared" si="0"/>
        <v>1.0656345426442313</v>
      </c>
    </row>
    <row r="59" spans="1:4" x14ac:dyDescent="0.3">
      <c r="A59" s="14">
        <v>42242</v>
      </c>
      <c r="B59" s="26">
        <v>983</v>
      </c>
      <c r="C59" s="26">
        <v>79575</v>
      </c>
      <c r="D59" s="49">
        <f t="shared" si="0"/>
        <v>1.2353125981778197</v>
      </c>
    </row>
    <row r="60" spans="1:4" x14ac:dyDescent="0.3">
      <c r="A60" s="14">
        <v>42243</v>
      </c>
      <c r="B60" s="26">
        <v>1068</v>
      </c>
      <c r="C60" s="26">
        <v>79571</v>
      </c>
      <c r="D60" s="49">
        <f t="shared" si="0"/>
        <v>1.3421975342775636</v>
      </c>
    </row>
    <row r="61" spans="1:4" x14ac:dyDescent="0.3">
      <c r="A61" s="14">
        <v>42244</v>
      </c>
      <c r="B61" s="26">
        <v>1236</v>
      </c>
      <c r="C61" s="26">
        <v>79598</v>
      </c>
      <c r="D61" s="49">
        <f t="shared" si="0"/>
        <v>1.5528028342420663</v>
      </c>
    </row>
    <row r="62" spans="1:4" x14ac:dyDescent="0.3">
      <c r="A62" s="14">
        <v>42245</v>
      </c>
      <c r="B62" s="26">
        <v>1312</v>
      </c>
      <c r="C62" s="26">
        <v>79627</v>
      </c>
      <c r="D62" s="49">
        <f t="shared" si="0"/>
        <v>1.6476823188114584</v>
      </c>
    </row>
    <row r="63" spans="1:4" x14ac:dyDescent="0.3">
      <c r="A63" s="14">
        <v>42246</v>
      </c>
      <c r="B63" s="26">
        <v>1184</v>
      </c>
      <c r="C63" s="26">
        <v>79612</v>
      </c>
      <c r="D63" s="49">
        <f t="shared" si="0"/>
        <v>1.4872129829673917</v>
      </c>
    </row>
    <row r="64" spans="1:4" x14ac:dyDescent="0.3">
      <c r="A64" s="14">
        <v>42247</v>
      </c>
      <c r="B64" s="26">
        <v>1172</v>
      </c>
      <c r="C64" s="26">
        <v>79614</v>
      </c>
      <c r="D64" s="49">
        <f t="shared" si="0"/>
        <v>1.4721028964754943</v>
      </c>
    </row>
    <row r="65" spans="1:4" x14ac:dyDescent="0.3">
      <c r="A65" s="14">
        <v>42248</v>
      </c>
      <c r="B65" s="26">
        <v>1030</v>
      </c>
      <c r="C65" s="26">
        <v>79590</v>
      </c>
      <c r="D65" s="49">
        <f t="shared" si="0"/>
        <v>1.2941324286970726</v>
      </c>
    </row>
    <row r="66" spans="1:4" x14ac:dyDescent="0.3">
      <c r="A66" s="14">
        <v>42249</v>
      </c>
      <c r="B66" s="26">
        <v>372</v>
      </c>
      <c r="C66" s="26">
        <v>51916</v>
      </c>
      <c r="D66" s="49">
        <f t="shared" si="0"/>
        <v>0.71654210647969796</v>
      </c>
    </row>
    <row r="67" spans="1:4" x14ac:dyDescent="0.3">
      <c r="A67" s="14">
        <v>42250</v>
      </c>
      <c r="B67" s="26">
        <v>834</v>
      </c>
      <c r="C67" s="26">
        <v>79501</v>
      </c>
      <c r="D67" s="49">
        <f t="shared" si="0"/>
        <v>1.0490434082590157</v>
      </c>
    </row>
    <row r="68" spans="1:4" x14ac:dyDescent="0.3">
      <c r="A68" s="14">
        <v>42251</v>
      </c>
      <c r="B68" s="26">
        <v>1170</v>
      </c>
      <c r="C68" s="26">
        <v>79742</v>
      </c>
      <c r="D68" s="49">
        <f t="shared" ref="D68:D91" si="1">$B68/$C68*100</f>
        <v>1.4672318226279752</v>
      </c>
    </row>
    <row r="69" spans="1:4" x14ac:dyDescent="0.3">
      <c r="A69" s="14">
        <v>42252</v>
      </c>
      <c r="B69" s="26">
        <v>1363</v>
      </c>
      <c r="C69" s="26">
        <v>79683</v>
      </c>
      <c r="D69" s="49">
        <f t="shared" si="1"/>
        <v>1.7105279670695128</v>
      </c>
    </row>
    <row r="70" spans="1:4" x14ac:dyDescent="0.3">
      <c r="A70" s="14">
        <v>42253</v>
      </c>
      <c r="B70" s="26">
        <v>892</v>
      </c>
      <c r="C70" s="26">
        <v>79622</v>
      </c>
      <c r="D70" s="49">
        <f t="shared" si="1"/>
        <v>1.1202933862500315</v>
      </c>
    </row>
    <row r="71" spans="1:4" x14ac:dyDescent="0.3">
      <c r="A71" s="14">
        <v>42254</v>
      </c>
      <c r="B71" s="26">
        <v>797</v>
      </c>
      <c r="C71" s="26">
        <v>79600</v>
      </c>
      <c r="D71" s="49">
        <f t="shared" si="1"/>
        <v>1.0012562814070352</v>
      </c>
    </row>
    <row r="72" spans="1:4" x14ac:dyDescent="0.3">
      <c r="A72" s="14">
        <v>42255</v>
      </c>
      <c r="B72" s="26">
        <v>843</v>
      </c>
      <c r="C72" s="26">
        <v>79574</v>
      </c>
      <c r="D72" s="49">
        <f t="shared" si="1"/>
        <v>1.0593912584512528</v>
      </c>
    </row>
    <row r="73" spans="1:4" x14ac:dyDescent="0.3">
      <c r="A73" s="14">
        <v>42256</v>
      </c>
      <c r="B73" s="26">
        <v>926</v>
      </c>
      <c r="C73" s="26">
        <v>79347</v>
      </c>
      <c r="D73" s="49">
        <f t="shared" si="1"/>
        <v>1.1670258484882856</v>
      </c>
    </row>
    <row r="74" spans="1:4" x14ac:dyDescent="0.3">
      <c r="A74" s="14">
        <v>42257</v>
      </c>
      <c r="B74" s="26">
        <v>886</v>
      </c>
      <c r="C74" s="26">
        <v>79654</v>
      </c>
      <c r="D74" s="49">
        <f t="shared" si="1"/>
        <v>1.1123107439676601</v>
      </c>
    </row>
    <row r="75" spans="1:4" x14ac:dyDescent="0.3">
      <c r="A75" s="14">
        <v>42258</v>
      </c>
      <c r="B75" s="26">
        <v>775</v>
      </c>
      <c r="C75" s="26">
        <v>79590</v>
      </c>
      <c r="D75" s="49">
        <f t="shared" si="1"/>
        <v>0.9737404196507099</v>
      </c>
    </row>
    <row r="76" spans="1:4" x14ac:dyDescent="0.3">
      <c r="A76" s="14">
        <v>42259</v>
      </c>
      <c r="B76" s="26">
        <v>966</v>
      </c>
      <c r="C76" s="26">
        <v>79588</v>
      </c>
      <c r="D76" s="49">
        <f t="shared" si="1"/>
        <v>1.213750816706036</v>
      </c>
    </row>
    <row r="77" spans="1:4" x14ac:dyDescent="0.3">
      <c r="A77" s="14">
        <v>42260</v>
      </c>
      <c r="B77" s="26">
        <v>939</v>
      </c>
      <c r="C77" s="26">
        <v>80756</v>
      </c>
      <c r="D77" s="49">
        <f t="shared" si="1"/>
        <v>1.1627619000445788</v>
      </c>
    </row>
    <row r="78" spans="1:4" x14ac:dyDescent="0.3">
      <c r="A78" s="14">
        <v>42261</v>
      </c>
      <c r="B78" s="26">
        <v>527</v>
      </c>
      <c r="C78" s="26">
        <v>80818</v>
      </c>
      <c r="D78" s="49">
        <f t="shared" si="1"/>
        <v>0.65208245687841815</v>
      </c>
    </row>
    <row r="79" spans="1:4" x14ac:dyDescent="0.3">
      <c r="A79" s="14">
        <v>42262</v>
      </c>
      <c r="B79" s="26">
        <v>698</v>
      </c>
      <c r="C79" s="26">
        <v>80683</v>
      </c>
      <c r="D79" s="49">
        <f t="shared" si="1"/>
        <v>0.86511408846969007</v>
      </c>
    </row>
    <row r="80" spans="1:4" x14ac:dyDescent="0.3">
      <c r="A80" s="14">
        <v>42263</v>
      </c>
      <c r="B80" s="26">
        <v>1298</v>
      </c>
      <c r="C80" s="26">
        <v>77857</v>
      </c>
      <c r="D80" s="49">
        <f t="shared" si="1"/>
        <v>1.6671590223101325</v>
      </c>
    </row>
    <row r="81" spans="1:4" x14ac:dyDescent="0.3">
      <c r="A81" s="14">
        <v>42264</v>
      </c>
      <c r="B81" s="26">
        <v>458</v>
      </c>
      <c r="C81" s="26">
        <v>35493</v>
      </c>
      <c r="D81" s="49">
        <f t="shared" si="1"/>
        <v>1.2903952892119572</v>
      </c>
    </row>
    <row r="82" spans="1:4" x14ac:dyDescent="0.3">
      <c r="A82" s="14">
        <v>42265</v>
      </c>
      <c r="B82" s="26">
        <v>87</v>
      </c>
      <c r="C82" s="26">
        <v>12121</v>
      </c>
      <c r="D82" s="49">
        <f t="shared" si="1"/>
        <v>0.71776256084481482</v>
      </c>
    </row>
    <row r="83" spans="1:4" x14ac:dyDescent="0.3">
      <c r="A83" s="14">
        <v>42266</v>
      </c>
      <c r="B83" s="26">
        <v>85</v>
      </c>
      <c r="C83" s="26">
        <v>12994</v>
      </c>
      <c r="D83" s="49">
        <f t="shared" si="1"/>
        <v>0.65414806833923345</v>
      </c>
    </row>
    <row r="84" spans="1:4" x14ac:dyDescent="0.3">
      <c r="A84" s="14">
        <v>42267</v>
      </c>
      <c r="B84" s="26">
        <v>110</v>
      </c>
      <c r="C84" s="26">
        <v>14040</v>
      </c>
      <c r="D84" s="49">
        <f t="shared" si="1"/>
        <v>0.7834757834757835</v>
      </c>
    </row>
    <row r="85" spans="1:4" x14ac:dyDescent="0.3">
      <c r="A85" s="14">
        <v>42268</v>
      </c>
      <c r="B85" s="26">
        <v>86</v>
      </c>
      <c r="C85" s="26">
        <v>16615</v>
      </c>
      <c r="D85" s="49">
        <f t="shared" si="1"/>
        <v>0.51760457417995787</v>
      </c>
    </row>
    <row r="86" spans="1:4" x14ac:dyDescent="0.3">
      <c r="A86" s="14">
        <v>42269</v>
      </c>
      <c r="B86" s="26">
        <v>70</v>
      </c>
      <c r="C86" s="26">
        <v>13856</v>
      </c>
      <c r="D86" s="49">
        <f t="shared" si="1"/>
        <v>0.50519630484988454</v>
      </c>
    </row>
    <row r="87" spans="1:4" x14ac:dyDescent="0.3">
      <c r="A87" s="14">
        <v>42270</v>
      </c>
      <c r="B87" s="26">
        <v>89</v>
      </c>
      <c r="C87" s="26">
        <v>13606</v>
      </c>
      <c r="D87" s="49">
        <f t="shared" si="1"/>
        <v>0.654123180949581</v>
      </c>
    </row>
    <row r="88" spans="1:4" x14ac:dyDescent="0.3">
      <c r="A88" s="14">
        <v>42271</v>
      </c>
      <c r="B88" s="26">
        <v>64</v>
      </c>
      <c r="C88" s="26">
        <v>13638</v>
      </c>
      <c r="D88" s="49">
        <f t="shared" si="1"/>
        <v>0.46927702009092237</v>
      </c>
    </row>
    <row r="89" spans="1:4" x14ac:dyDescent="0.3">
      <c r="A89" s="14">
        <v>42272</v>
      </c>
      <c r="B89" s="26">
        <v>55</v>
      </c>
      <c r="C89" s="26">
        <v>10993</v>
      </c>
      <c r="D89" s="49">
        <f t="shared" si="1"/>
        <v>0.50031838442645316</v>
      </c>
    </row>
    <row r="90" spans="1:4" x14ac:dyDescent="0.3">
      <c r="A90" s="14">
        <v>42273</v>
      </c>
      <c r="B90" s="26">
        <v>84</v>
      </c>
      <c r="C90" s="26">
        <v>7632</v>
      </c>
      <c r="D90" s="49">
        <f t="shared" si="1"/>
        <v>1.10062893081761</v>
      </c>
    </row>
    <row r="91" spans="1:4" x14ac:dyDescent="0.3">
      <c r="A91" s="14" t="s">
        <v>51</v>
      </c>
      <c r="B91" s="26">
        <v>86201</v>
      </c>
      <c r="C91" s="26">
        <v>7767675</v>
      </c>
      <c r="D91" s="49">
        <f t="shared" si="1"/>
        <v>1.1097400444792038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FFC6-85CB-4FE7-9460-D48AEE2B5B56}">
  <dimension ref="A1:S93"/>
  <sheetViews>
    <sheetView topLeftCell="J1" workbookViewId="0">
      <selection activeCell="O3" sqref="O3"/>
    </sheetView>
  </sheetViews>
  <sheetFormatPr defaultRowHeight="17.25" x14ac:dyDescent="0.3"/>
  <cols>
    <col min="1" max="1" width="11.33203125" bestFit="1" customWidth="1"/>
    <col min="2" max="2" width="7.88671875" customWidth="1"/>
    <col min="3" max="3" width="6.77734375" customWidth="1"/>
    <col min="4" max="4" width="6.88671875" customWidth="1"/>
    <col min="5" max="5" width="5.6640625" customWidth="1"/>
    <col min="6" max="6" width="11.5546875" customWidth="1"/>
    <col min="7" max="7" width="18.88671875" bestFit="1" customWidth="1"/>
    <col min="8" max="8" width="6" bestFit="1" customWidth="1"/>
    <col min="9" max="9" width="7.6640625" bestFit="1" customWidth="1"/>
    <col min="10" max="10" width="5" bestFit="1" customWidth="1"/>
    <col min="11" max="11" width="6" bestFit="1" customWidth="1"/>
    <col min="12" max="17" width="19.109375" customWidth="1"/>
    <col min="18" max="20" width="12" bestFit="1" customWidth="1"/>
  </cols>
  <sheetData>
    <row r="1" spans="1:19" x14ac:dyDescent="0.3">
      <c r="A1" s="10" t="s">
        <v>76</v>
      </c>
    </row>
    <row r="2" spans="1:19" x14ac:dyDescent="0.3">
      <c r="B2" s="13" t="s">
        <v>61</v>
      </c>
      <c r="R2" t="s">
        <v>78</v>
      </c>
    </row>
    <row r="3" spans="1:19" x14ac:dyDescent="0.3">
      <c r="B3" t="s">
        <v>50</v>
      </c>
      <c r="G3" t="s">
        <v>43</v>
      </c>
      <c r="R3" t="s">
        <v>79</v>
      </c>
    </row>
    <row r="4" spans="1:19" x14ac:dyDescent="0.3">
      <c r="B4" t="s">
        <v>23</v>
      </c>
      <c r="D4" t="s">
        <v>22</v>
      </c>
      <c r="G4" t="s">
        <v>23</v>
      </c>
      <c r="I4" t="s">
        <v>22</v>
      </c>
      <c r="L4" s="36" t="s">
        <v>75</v>
      </c>
      <c r="M4" s="35"/>
      <c r="R4" t="s">
        <v>103</v>
      </c>
    </row>
    <row r="5" spans="1:19" x14ac:dyDescent="0.3">
      <c r="A5" s="13" t="s">
        <v>60</v>
      </c>
      <c r="B5" t="s">
        <v>25</v>
      </c>
      <c r="C5" t="s">
        <v>28</v>
      </c>
      <c r="D5" t="s">
        <v>25</v>
      </c>
      <c r="E5" t="s">
        <v>28</v>
      </c>
      <c r="F5" t="s">
        <v>27</v>
      </c>
      <c r="G5" t="s">
        <v>25</v>
      </c>
      <c r="H5" t="s">
        <v>28</v>
      </c>
      <c r="I5" t="s">
        <v>25</v>
      </c>
      <c r="J5" t="s">
        <v>28</v>
      </c>
      <c r="K5" t="s">
        <v>27</v>
      </c>
      <c r="L5" s="28" t="s">
        <v>129</v>
      </c>
      <c r="M5" s="29" t="s">
        <v>130</v>
      </c>
      <c r="N5" s="30" t="s">
        <v>131</v>
      </c>
      <c r="O5" s="31" t="s">
        <v>132</v>
      </c>
      <c r="P5" s="32" t="s">
        <v>133</v>
      </c>
      <c r="Q5" s="26"/>
      <c r="R5" t="s">
        <v>104</v>
      </c>
    </row>
    <row r="6" spans="1:19" x14ac:dyDescent="0.3">
      <c r="A6" s="14">
        <v>42186</v>
      </c>
      <c r="B6" s="26"/>
      <c r="C6" s="26">
        <v>50</v>
      </c>
      <c r="D6" s="26">
        <v>74</v>
      </c>
      <c r="E6" s="26"/>
      <c r="F6" s="26"/>
      <c r="G6" s="26"/>
      <c r="H6" s="26">
        <v>9698</v>
      </c>
      <c r="I6" s="26">
        <v>35462</v>
      </c>
      <c r="J6" s="26"/>
      <c r="K6" s="26"/>
      <c r="L6" s="23" t="e">
        <f t="shared" ref="L6:L69" si="0">IFERROR(B6/G6*100,#N/A)</f>
        <v>#N/A</v>
      </c>
      <c r="M6" s="23">
        <f t="shared" ref="M6:M69" si="1">IFERROR(C6/H6*100,#N/A)</f>
        <v>0.51557022066405445</v>
      </c>
      <c r="N6" s="23">
        <f t="shared" ref="N6:N69" si="2">IFERROR(D6/I6*100,#N/A)</f>
        <v>0.20867407365630813</v>
      </c>
      <c r="O6" s="23" t="e">
        <f t="shared" ref="O6:O69" si="3">IFERROR(E6/J6*100,#N/A)</f>
        <v>#N/A</v>
      </c>
      <c r="P6" s="23" t="e">
        <f>IFERROR(F6/K6*100,#N/A)</f>
        <v>#N/A</v>
      </c>
      <c r="Q6" s="26"/>
      <c r="R6" t="s">
        <v>80</v>
      </c>
    </row>
    <row r="7" spans="1:19" x14ac:dyDescent="0.3">
      <c r="A7" s="14">
        <v>42187</v>
      </c>
      <c r="B7" s="26"/>
      <c r="C7" s="26">
        <v>101</v>
      </c>
      <c r="D7" s="26">
        <v>37</v>
      </c>
      <c r="E7" s="26"/>
      <c r="F7" s="26"/>
      <c r="G7" s="26"/>
      <c r="H7" s="26">
        <v>10036</v>
      </c>
      <c r="I7" s="26">
        <v>22034</v>
      </c>
      <c r="J7" s="26"/>
      <c r="K7" s="26"/>
      <c r="L7" s="23" t="e">
        <f t="shared" si="0"/>
        <v>#N/A</v>
      </c>
      <c r="M7" s="23">
        <f t="shared" si="1"/>
        <v>1.0063770426464729</v>
      </c>
      <c r="N7" s="23">
        <f t="shared" si="2"/>
        <v>0.16792230189706817</v>
      </c>
      <c r="O7" s="23" t="e">
        <f t="shared" si="3"/>
        <v>#N/A</v>
      </c>
      <c r="P7" s="23" t="e">
        <f t="shared" ref="P7:P70" si="4">IFERROR(F7/K7*100,#N/A)</f>
        <v>#N/A</v>
      </c>
      <c r="Q7" s="26"/>
      <c r="R7" t="s">
        <v>134</v>
      </c>
    </row>
    <row r="8" spans="1:19" x14ac:dyDescent="0.3">
      <c r="A8" s="14">
        <v>42188</v>
      </c>
      <c r="B8" s="26"/>
      <c r="C8" s="26">
        <v>101</v>
      </c>
      <c r="D8" s="26">
        <v>43</v>
      </c>
      <c r="E8" s="26"/>
      <c r="F8" s="26"/>
      <c r="G8" s="26"/>
      <c r="H8" s="26">
        <v>10273</v>
      </c>
      <c r="I8" s="26">
        <v>5442</v>
      </c>
      <c r="J8" s="26"/>
      <c r="K8" s="26"/>
      <c r="L8" s="23" t="e">
        <f t="shared" si="0"/>
        <v>#N/A</v>
      </c>
      <c r="M8" s="23">
        <f t="shared" si="1"/>
        <v>0.98315973912197019</v>
      </c>
      <c r="N8" s="23">
        <f t="shared" si="2"/>
        <v>0.79015067989709664</v>
      </c>
      <c r="O8" s="23" t="e">
        <f t="shared" si="3"/>
        <v>#N/A</v>
      </c>
      <c r="P8" s="23" t="e">
        <f t="shared" si="4"/>
        <v>#N/A</v>
      </c>
      <c r="Q8" s="26"/>
      <c r="R8" t="s">
        <v>135</v>
      </c>
    </row>
    <row r="9" spans="1:19" x14ac:dyDescent="0.3">
      <c r="A9" s="14">
        <v>42189</v>
      </c>
      <c r="B9" s="26"/>
      <c r="C9" s="26">
        <v>128</v>
      </c>
      <c r="D9" s="26">
        <v>37</v>
      </c>
      <c r="E9" s="26"/>
      <c r="F9" s="26"/>
      <c r="G9" s="26"/>
      <c r="H9" s="26">
        <v>10272</v>
      </c>
      <c r="I9" s="26">
        <v>4396</v>
      </c>
      <c r="J9" s="26"/>
      <c r="K9" s="26"/>
      <c r="L9" s="23" t="e">
        <f t="shared" si="0"/>
        <v>#N/A</v>
      </c>
      <c r="M9" s="23">
        <f t="shared" si="1"/>
        <v>1.2461059190031152</v>
      </c>
      <c r="N9" s="23">
        <f t="shared" si="2"/>
        <v>0.84167424931756141</v>
      </c>
      <c r="O9" s="23" t="e">
        <f t="shared" si="3"/>
        <v>#N/A</v>
      </c>
      <c r="P9" s="23" t="e">
        <f t="shared" si="4"/>
        <v>#N/A</v>
      </c>
      <c r="Q9" s="26"/>
      <c r="R9" t="s">
        <v>136</v>
      </c>
    </row>
    <row r="10" spans="1:19" x14ac:dyDescent="0.3">
      <c r="A10" s="14">
        <v>42190</v>
      </c>
      <c r="B10" s="26"/>
      <c r="C10" s="26">
        <v>117</v>
      </c>
      <c r="D10" s="26">
        <v>39</v>
      </c>
      <c r="E10" s="26"/>
      <c r="F10" s="26"/>
      <c r="G10" s="26"/>
      <c r="H10" s="26">
        <v>10311</v>
      </c>
      <c r="I10" s="26">
        <v>5450</v>
      </c>
      <c r="J10" s="26"/>
      <c r="K10" s="26"/>
      <c r="L10" s="23" t="e">
        <f t="shared" si="0"/>
        <v>#N/A</v>
      </c>
      <c r="M10" s="23">
        <f t="shared" si="1"/>
        <v>1.1347105033459413</v>
      </c>
      <c r="N10" s="23">
        <f t="shared" si="2"/>
        <v>0.71559633027522929</v>
      </c>
      <c r="O10" s="23" t="e">
        <f t="shared" si="3"/>
        <v>#N/A</v>
      </c>
      <c r="P10" s="23" t="e">
        <f t="shared" si="4"/>
        <v>#N/A</v>
      </c>
      <c r="Q10" s="26"/>
      <c r="R10" s="10" t="s">
        <v>81</v>
      </c>
    </row>
    <row r="11" spans="1:19" x14ac:dyDescent="0.3">
      <c r="A11" s="14">
        <v>42191</v>
      </c>
      <c r="B11" s="26"/>
      <c r="C11" s="26">
        <v>103</v>
      </c>
      <c r="D11" s="26">
        <v>14</v>
      </c>
      <c r="E11" s="26"/>
      <c r="F11" s="26"/>
      <c r="G11" s="26"/>
      <c r="H11" s="26">
        <v>6583</v>
      </c>
      <c r="I11" s="26">
        <v>1574</v>
      </c>
      <c r="J11" s="26"/>
      <c r="K11" s="26"/>
      <c r="L11" s="23" t="e">
        <f t="shared" si="0"/>
        <v>#N/A</v>
      </c>
      <c r="M11" s="23">
        <f t="shared" si="1"/>
        <v>1.564636184110588</v>
      </c>
      <c r="N11" s="23">
        <f t="shared" si="2"/>
        <v>0.88945362134688688</v>
      </c>
      <c r="O11" s="23" t="e">
        <f t="shared" si="3"/>
        <v>#N/A</v>
      </c>
      <c r="P11" s="23" t="e">
        <f t="shared" si="4"/>
        <v>#N/A</v>
      </c>
      <c r="Q11" s="26"/>
    </row>
    <row r="12" spans="1:19" x14ac:dyDescent="0.3">
      <c r="A12" s="14">
        <v>42192</v>
      </c>
      <c r="B12" s="26"/>
      <c r="C12" s="26">
        <v>110</v>
      </c>
      <c r="D12" s="26">
        <v>46</v>
      </c>
      <c r="E12" s="26"/>
      <c r="F12" s="26"/>
      <c r="G12" s="26"/>
      <c r="H12" s="26">
        <v>10432</v>
      </c>
      <c r="I12" s="26">
        <v>5633</v>
      </c>
      <c r="J12" s="26"/>
      <c r="K12" s="26"/>
      <c r="L12" s="23" t="e">
        <f t="shared" si="0"/>
        <v>#N/A</v>
      </c>
      <c r="M12" s="23">
        <f t="shared" si="1"/>
        <v>1.0544478527607362</v>
      </c>
      <c r="N12" s="23">
        <f t="shared" si="2"/>
        <v>0.81661636783241609</v>
      </c>
      <c r="O12" s="23" t="e">
        <f t="shared" si="3"/>
        <v>#N/A</v>
      </c>
      <c r="P12" s="23" t="e">
        <f t="shared" si="4"/>
        <v>#N/A</v>
      </c>
      <c r="Q12" s="26"/>
      <c r="S12" t="s">
        <v>82</v>
      </c>
    </row>
    <row r="13" spans="1:19" x14ac:dyDescent="0.3">
      <c r="A13" s="14">
        <v>42193</v>
      </c>
      <c r="B13" s="26"/>
      <c r="C13" s="26">
        <v>120</v>
      </c>
      <c r="D13" s="26">
        <v>35</v>
      </c>
      <c r="E13" s="26"/>
      <c r="F13" s="26"/>
      <c r="G13" s="26"/>
      <c r="H13" s="26">
        <v>10129</v>
      </c>
      <c r="I13" s="26">
        <v>2412</v>
      </c>
      <c r="J13" s="26"/>
      <c r="K13" s="26"/>
      <c r="L13" s="23" t="e">
        <f t="shared" si="0"/>
        <v>#N/A</v>
      </c>
      <c r="M13" s="23">
        <f t="shared" si="1"/>
        <v>1.1847171487807286</v>
      </c>
      <c r="N13" s="23">
        <f t="shared" si="2"/>
        <v>1.451077943615257</v>
      </c>
      <c r="O13" s="23" t="e">
        <f t="shared" si="3"/>
        <v>#N/A</v>
      </c>
      <c r="P13" s="23" t="e">
        <f t="shared" si="4"/>
        <v>#N/A</v>
      </c>
      <c r="Q13" s="26"/>
      <c r="S13" t="s">
        <v>83</v>
      </c>
    </row>
    <row r="14" spans="1:19" x14ac:dyDescent="0.3">
      <c r="A14" s="14">
        <v>42194</v>
      </c>
      <c r="B14" s="26"/>
      <c r="C14" s="26">
        <v>107</v>
      </c>
      <c r="D14" s="26">
        <v>12</v>
      </c>
      <c r="E14" s="26"/>
      <c r="F14" s="26"/>
      <c r="G14" s="26"/>
      <c r="H14" s="26">
        <v>9962</v>
      </c>
      <c r="I14" s="26">
        <v>1620</v>
      </c>
      <c r="J14" s="26"/>
      <c r="K14" s="26"/>
      <c r="L14" s="23" t="e">
        <f t="shared" si="0"/>
        <v>#N/A</v>
      </c>
      <c r="M14" s="23">
        <f t="shared" si="1"/>
        <v>1.0740815097370005</v>
      </c>
      <c r="N14" s="23">
        <f t="shared" si="2"/>
        <v>0.74074074074074081</v>
      </c>
      <c r="O14" s="23" t="e">
        <f t="shared" si="3"/>
        <v>#N/A</v>
      </c>
      <c r="P14" s="23" t="e">
        <f t="shared" si="4"/>
        <v>#N/A</v>
      </c>
      <c r="Q14" s="26"/>
    </row>
    <row r="15" spans="1:19" x14ac:dyDescent="0.3">
      <c r="A15" s="14">
        <v>42195</v>
      </c>
      <c r="B15" s="26"/>
      <c r="C15" s="26">
        <v>129</v>
      </c>
      <c r="D15" s="26">
        <v>9</v>
      </c>
      <c r="E15" s="26"/>
      <c r="F15" s="26"/>
      <c r="G15" s="26"/>
      <c r="H15" s="26">
        <v>10316</v>
      </c>
      <c r="I15" s="26">
        <v>1030</v>
      </c>
      <c r="J15" s="26"/>
      <c r="K15" s="26"/>
      <c r="L15" s="23" t="e">
        <f t="shared" si="0"/>
        <v>#N/A</v>
      </c>
      <c r="M15" s="23">
        <f t="shared" si="1"/>
        <v>1.2504846839860411</v>
      </c>
      <c r="N15" s="23">
        <f t="shared" si="2"/>
        <v>0.87378640776699035</v>
      </c>
      <c r="O15" s="23" t="e">
        <f t="shared" si="3"/>
        <v>#N/A</v>
      </c>
      <c r="P15" s="23" t="e">
        <f t="shared" si="4"/>
        <v>#N/A</v>
      </c>
      <c r="Q15" s="26"/>
    </row>
    <row r="16" spans="1:19" x14ac:dyDescent="0.3">
      <c r="A16" s="14">
        <v>42196</v>
      </c>
      <c r="B16" s="26"/>
      <c r="C16" s="26">
        <v>126</v>
      </c>
      <c r="D16" s="26">
        <v>639</v>
      </c>
      <c r="E16" s="26"/>
      <c r="F16" s="26"/>
      <c r="G16" s="26"/>
      <c r="H16" s="26">
        <v>10345</v>
      </c>
      <c r="I16" s="26">
        <v>65308</v>
      </c>
      <c r="J16" s="26"/>
      <c r="K16" s="26"/>
      <c r="L16" s="23" t="e">
        <f t="shared" si="0"/>
        <v>#N/A</v>
      </c>
      <c r="M16" s="23">
        <f t="shared" si="1"/>
        <v>1.2179797003383277</v>
      </c>
      <c r="N16" s="23">
        <f t="shared" si="2"/>
        <v>0.97844061983217989</v>
      </c>
      <c r="O16" s="23" t="e">
        <f t="shared" si="3"/>
        <v>#N/A</v>
      </c>
      <c r="P16" s="23" t="e">
        <f t="shared" si="4"/>
        <v>#N/A</v>
      </c>
      <c r="Q16" s="26"/>
    </row>
    <row r="17" spans="1:17" x14ac:dyDescent="0.3">
      <c r="A17" s="14">
        <v>42197</v>
      </c>
      <c r="B17" s="26"/>
      <c r="C17" s="26">
        <v>131</v>
      </c>
      <c r="D17" s="26">
        <v>637</v>
      </c>
      <c r="E17" s="26"/>
      <c r="F17" s="26"/>
      <c r="G17" s="26"/>
      <c r="H17" s="26">
        <v>10290</v>
      </c>
      <c r="I17" s="26">
        <v>75836</v>
      </c>
      <c r="J17" s="26"/>
      <c r="K17" s="26"/>
      <c r="L17" s="23" t="e">
        <f t="shared" si="0"/>
        <v>#N/A</v>
      </c>
      <c r="M17" s="23">
        <f t="shared" si="1"/>
        <v>1.273080660835763</v>
      </c>
      <c r="N17" s="23">
        <f t="shared" si="2"/>
        <v>0.83997046257714003</v>
      </c>
      <c r="O17" s="23" t="e">
        <f t="shared" si="3"/>
        <v>#N/A</v>
      </c>
      <c r="P17" s="23" t="e">
        <f t="shared" si="4"/>
        <v>#N/A</v>
      </c>
      <c r="Q17" s="26"/>
    </row>
    <row r="18" spans="1:17" x14ac:dyDescent="0.3">
      <c r="A18" s="14">
        <v>42198</v>
      </c>
      <c r="B18" s="26"/>
      <c r="C18" s="26">
        <v>106</v>
      </c>
      <c r="D18" s="26">
        <v>1254</v>
      </c>
      <c r="E18" s="26"/>
      <c r="F18" s="26"/>
      <c r="G18" s="26"/>
      <c r="H18" s="26">
        <v>10233</v>
      </c>
      <c r="I18" s="26">
        <v>129994</v>
      </c>
      <c r="J18" s="26"/>
      <c r="K18" s="26"/>
      <c r="L18" s="23" t="e">
        <f t="shared" si="0"/>
        <v>#N/A</v>
      </c>
      <c r="M18" s="23">
        <f t="shared" si="1"/>
        <v>1.035864360402619</v>
      </c>
      <c r="N18" s="23">
        <f t="shared" si="2"/>
        <v>0.96465990738034069</v>
      </c>
      <c r="O18" s="23" t="e">
        <f t="shared" si="3"/>
        <v>#N/A</v>
      </c>
      <c r="P18" s="23" t="e">
        <f t="shared" si="4"/>
        <v>#N/A</v>
      </c>
      <c r="Q18" s="26"/>
    </row>
    <row r="19" spans="1:17" x14ac:dyDescent="0.3">
      <c r="A19" s="14">
        <v>42199</v>
      </c>
      <c r="B19" s="26"/>
      <c r="C19" s="26">
        <v>113</v>
      </c>
      <c r="D19" s="26">
        <v>1723</v>
      </c>
      <c r="E19" s="26"/>
      <c r="F19" s="26"/>
      <c r="G19" s="26"/>
      <c r="H19" s="26">
        <v>9886</v>
      </c>
      <c r="I19" s="26">
        <v>150597</v>
      </c>
      <c r="J19" s="26"/>
      <c r="K19" s="26"/>
      <c r="L19" s="23" t="e">
        <f t="shared" si="0"/>
        <v>#N/A</v>
      </c>
      <c r="M19" s="23">
        <f t="shared" si="1"/>
        <v>1.1430305482500507</v>
      </c>
      <c r="N19" s="23">
        <f t="shared" si="2"/>
        <v>1.1441130965424278</v>
      </c>
      <c r="O19" s="23" t="e">
        <f t="shared" si="3"/>
        <v>#N/A</v>
      </c>
      <c r="P19" s="23" t="e">
        <f t="shared" si="4"/>
        <v>#N/A</v>
      </c>
      <c r="Q19" s="26"/>
    </row>
    <row r="20" spans="1:17" x14ac:dyDescent="0.3">
      <c r="A20" s="14">
        <v>42200</v>
      </c>
      <c r="B20" s="26"/>
      <c r="C20" s="26">
        <v>95</v>
      </c>
      <c r="D20" s="26">
        <v>1082</v>
      </c>
      <c r="E20" s="26"/>
      <c r="F20" s="26"/>
      <c r="G20" s="26"/>
      <c r="H20" s="26">
        <v>11256</v>
      </c>
      <c r="I20" s="26">
        <v>96750</v>
      </c>
      <c r="J20" s="26"/>
      <c r="K20" s="26"/>
      <c r="L20" s="23" t="e">
        <f t="shared" si="0"/>
        <v>#N/A</v>
      </c>
      <c r="M20" s="23">
        <f t="shared" si="1"/>
        <v>0.84399431414356796</v>
      </c>
      <c r="N20" s="23">
        <f t="shared" si="2"/>
        <v>1.1183462532299742</v>
      </c>
      <c r="O20" s="23" t="e">
        <f t="shared" si="3"/>
        <v>#N/A</v>
      </c>
      <c r="P20" s="23" t="e">
        <f t="shared" si="4"/>
        <v>#N/A</v>
      </c>
      <c r="Q20" s="26"/>
    </row>
    <row r="21" spans="1:17" x14ac:dyDescent="0.3">
      <c r="A21" s="14">
        <v>42201</v>
      </c>
      <c r="B21" s="26"/>
      <c r="C21" s="26">
        <v>121</v>
      </c>
      <c r="D21" s="26">
        <v>1043</v>
      </c>
      <c r="E21" s="26"/>
      <c r="F21" s="26"/>
      <c r="G21" s="26"/>
      <c r="H21" s="26">
        <v>11570</v>
      </c>
      <c r="I21" s="26">
        <v>96476</v>
      </c>
      <c r="J21" s="26"/>
      <c r="K21" s="26"/>
      <c r="L21" s="23" t="e">
        <f t="shared" si="0"/>
        <v>#N/A</v>
      </c>
      <c r="M21" s="23">
        <f t="shared" si="1"/>
        <v>1.0458081244598099</v>
      </c>
      <c r="N21" s="23">
        <f t="shared" si="2"/>
        <v>1.0810978896305816</v>
      </c>
      <c r="O21" s="23" t="e">
        <f t="shared" si="3"/>
        <v>#N/A</v>
      </c>
      <c r="P21" s="23" t="e">
        <f t="shared" si="4"/>
        <v>#N/A</v>
      </c>
      <c r="Q21" s="26"/>
    </row>
    <row r="22" spans="1:17" x14ac:dyDescent="0.3">
      <c r="A22" s="14">
        <v>42202</v>
      </c>
      <c r="B22" s="26"/>
      <c r="C22" s="26">
        <v>169</v>
      </c>
      <c r="D22" s="26">
        <v>1104</v>
      </c>
      <c r="E22" s="26"/>
      <c r="F22" s="26"/>
      <c r="G22" s="26"/>
      <c r="H22" s="26">
        <v>11628</v>
      </c>
      <c r="I22" s="26">
        <v>96393</v>
      </c>
      <c r="J22" s="26"/>
      <c r="K22" s="26"/>
      <c r="L22" s="23" t="e">
        <f t="shared" si="0"/>
        <v>#N/A</v>
      </c>
      <c r="M22" s="23">
        <f t="shared" si="1"/>
        <v>1.4533883728930168</v>
      </c>
      <c r="N22" s="23">
        <f t="shared" si="2"/>
        <v>1.1453113815318539</v>
      </c>
      <c r="O22" s="23" t="e">
        <f t="shared" si="3"/>
        <v>#N/A</v>
      </c>
      <c r="P22" s="23" t="e">
        <f t="shared" si="4"/>
        <v>#N/A</v>
      </c>
      <c r="Q22" s="26"/>
    </row>
    <row r="23" spans="1:17" x14ac:dyDescent="0.3">
      <c r="A23" s="14">
        <v>42203</v>
      </c>
      <c r="B23" s="26"/>
      <c r="C23" s="26">
        <v>212</v>
      </c>
      <c r="D23" s="26">
        <v>1113</v>
      </c>
      <c r="E23" s="26"/>
      <c r="F23" s="26"/>
      <c r="G23" s="26"/>
      <c r="H23" s="26">
        <v>11624</v>
      </c>
      <c r="I23" s="26">
        <v>96353</v>
      </c>
      <c r="J23" s="26"/>
      <c r="K23" s="26"/>
      <c r="L23" s="23" t="e">
        <f t="shared" si="0"/>
        <v>#N/A</v>
      </c>
      <c r="M23" s="23">
        <f t="shared" si="1"/>
        <v>1.8238128011011701</v>
      </c>
      <c r="N23" s="23">
        <f t="shared" si="2"/>
        <v>1.1551274999221612</v>
      </c>
      <c r="O23" s="23" t="e">
        <f t="shared" si="3"/>
        <v>#N/A</v>
      </c>
      <c r="P23" s="23" t="e">
        <f t="shared" si="4"/>
        <v>#N/A</v>
      </c>
      <c r="Q23" s="26"/>
    </row>
    <row r="24" spans="1:17" x14ac:dyDescent="0.3">
      <c r="A24" s="14">
        <v>42204</v>
      </c>
      <c r="B24" s="26"/>
      <c r="C24" s="26">
        <v>221</v>
      </c>
      <c r="D24" s="26">
        <v>1183</v>
      </c>
      <c r="E24" s="26"/>
      <c r="F24" s="26"/>
      <c r="G24" s="26"/>
      <c r="H24" s="26">
        <v>11474</v>
      </c>
      <c r="I24" s="26">
        <v>96424</v>
      </c>
      <c r="J24" s="26"/>
      <c r="K24" s="26"/>
      <c r="L24" s="23" t="e">
        <f t="shared" si="0"/>
        <v>#N/A</v>
      </c>
      <c r="M24" s="23">
        <f t="shared" si="1"/>
        <v>1.9260937772354891</v>
      </c>
      <c r="N24" s="23">
        <f t="shared" si="2"/>
        <v>1.226872977681905</v>
      </c>
      <c r="O24" s="23" t="e">
        <f t="shared" si="3"/>
        <v>#N/A</v>
      </c>
      <c r="P24" s="23" t="e">
        <f t="shared" si="4"/>
        <v>#N/A</v>
      </c>
      <c r="Q24" s="26"/>
    </row>
    <row r="25" spans="1:17" x14ac:dyDescent="0.3">
      <c r="A25" s="14">
        <v>42205</v>
      </c>
      <c r="B25" s="26"/>
      <c r="C25" s="26">
        <v>148</v>
      </c>
      <c r="D25" s="26">
        <v>1151</v>
      </c>
      <c r="E25" s="26"/>
      <c r="F25" s="26"/>
      <c r="G25" s="26"/>
      <c r="H25" s="26">
        <v>11708</v>
      </c>
      <c r="I25" s="26">
        <v>96278</v>
      </c>
      <c r="J25" s="26"/>
      <c r="K25" s="26"/>
      <c r="L25" s="23" t="e">
        <f t="shared" si="0"/>
        <v>#N/A</v>
      </c>
      <c r="M25" s="23">
        <f t="shared" si="1"/>
        <v>1.2640929279125386</v>
      </c>
      <c r="N25" s="23">
        <f t="shared" si="2"/>
        <v>1.1954963750804961</v>
      </c>
      <c r="O25" s="23" t="e">
        <f t="shared" si="3"/>
        <v>#N/A</v>
      </c>
      <c r="P25" s="23" t="e">
        <f t="shared" si="4"/>
        <v>#N/A</v>
      </c>
      <c r="Q25" s="26"/>
    </row>
    <row r="26" spans="1:17" x14ac:dyDescent="0.3">
      <c r="A26" s="14">
        <v>42206</v>
      </c>
      <c r="B26" s="26"/>
      <c r="C26" s="26">
        <v>115</v>
      </c>
      <c r="D26" s="26">
        <v>1120</v>
      </c>
      <c r="E26" s="26"/>
      <c r="F26" s="26"/>
      <c r="G26" s="26"/>
      <c r="H26" s="26">
        <v>11713</v>
      </c>
      <c r="I26" s="26">
        <v>96195</v>
      </c>
      <c r="J26" s="26"/>
      <c r="K26" s="26"/>
      <c r="L26" s="23" t="e">
        <f t="shared" si="0"/>
        <v>#N/A</v>
      </c>
      <c r="M26" s="23">
        <f t="shared" si="1"/>
        <v>0.98181507726457784</v>
      </c>
      <c r="N26" s="23">
        <f t="shared" si="2"/>
        <v>1.1643016788814389</v>
      </c>
      <c r="O26" s="23" t="e">
        <f t="shared" si="3"/>
        <v>#N/A</v>
      </c>
      <c r="P26" s="23" t="e">
        <f t="shared" si="4"/>
        <v>#N/A</v>
      </c>
      <c r="Q26" s="26"/>
    </row>
    <row r="27" spans="1:17" x14ac:dyDescent="0.3">
      <c r="A27" s="14">
        <v>42207</v>
      </c>
      <c r="B27" s="26"/>
      <c r="C27" s="26">
        <v>114</v>
      </c>
      <c r="D27" s="26">
        <v>615</v>
      </c>
      <c r="E27" s="26"/>
      <c r="F27" s="26"/>
      <c r="G27" s="26"/>
      <c r="H27" s="26">
        <v>11695</v>
      </c>
      <c r="I27" s="26">
        <v>52841</v>
      </c>
      <c r="J27" s="26"/>
      <c r="K27" s="26"/>
      <c r="L27" s="23" t="e">
        <f t="shared" si="0"/>
        <v>#N/A</v>
      </c>
      <c r="M27" s="23">
        <f t="shared" si="1"/>
        <v>0.97477554510474562</v>
      </c>
      <c r="N27" s="23">
        <f t="shared" si="2"/>
        <v>1.1638689653867262</v>
      </c>
      <c r="O27" s="23" t="e">
        <f t="shared" si="3"/>
        <v>#N/A</v>
      </c>
      <c r="P27" s="23" t="e">
        <f t="shared" si="4"/>
        <v>#N/A</v>
      </c>
      <c r="Q27" s="26"/>
    </row>
    <row r="28" spans="1:17" x14ac:dyDescent="0.3">
      <c r="A28" s="14">
        <v>42208</v>
      </c>
      <c r="B28" s="26"/>
      <c r="C28" s="26">
        <v>144</v>
      </c>
      <c r="D28" s="26">
        <v>1619</v>
      </c>
      <c r="E28" s="26"/>
      <c r="F28" s="26"/>
      <c r="G28" s="26"/>
      <c r="H28" s="26">
        <v>11736</v>
      </c>
      <c r="I28" s="26">
        <v>193774</v>
      </c>
      <c r="J28" s="26"/>
      <c r="K28" s="26"/>
      <c r="L28" s="23" t="e">
        <f t="shared" si="0"/>
        <v>#N/A</v>
      </c>
      <c r="M28" s="23">
        <f t="shared" si="1"/>
        <v>1.2269938650306749</v>
      </c>
      <c r="N28" s="23">
        <f t="shared" si="2"/>
        <v>0.83550940786689643</v>
      </c>
      <c r="O28" s="23" t="e">
        <f t="shared" si="3"/>
        <v>#N/A</v>
      </c>
      <c r="P28" s="23" t="e">
        <f t="shared" si="4"/>
        <v>#N/A</v>
      </c>
      <c r="Q28" s="26"/>
    </row>
    <row r="29" spans="1:17" x14ac:dyDescent="0.3">
      <c r="A29" s="14">
        <v>42209</v>
      </c>
      <c r="B29" s="26"/>
      <c r="C29" s="26">
        <v>145</v>
      </c>
      <c r="D29" s="26">
        <v>1723</v>
      </c>
      <c r="E29" s="26"/>
      <c r="F29" s="26"/>
      <c r="G29" s="26"/>
      <c r="H29" s="26">
        <v>12182</v>
      </c>
      <c r="I29" s="26">
        <v>214818</v>
      </c>
      <c r="J29" s="26"/>
      <c r="K29" s="26"/>
      <c r="L29" s="23" t="e">
        <f t="shared" si="0"/>
        <v>#N/A</v>
      </c>
      <c r="M29" s="23">
        <f t="shared" si="1"/>
        <v>1.1902807420784765</v>
      </c>
      <c r="N29" s="23">
        <f t="shared" si="2"/>
        <v>0.80207431407051544</v>
      </c>
      <c r="O29" s="23" t="e">
        <f t="shared" si="3"/>
        <v>#N/A</v>
      </c>
      <c r="P29" s="23" t="e">
        <f t="shared" si="4"/>
        <v>#N/A</v>
      </c>
      <c r="Q29" s="26"/>
    </row>
    <row r="30" spans="1:17" x14ac:dyDescent="0.3">
      <c r="A30" s="14">
        <v>42210</v>
      </c>
      <c r="B30" s="26"/>
      <c r="C30" s="26">
        <v>84</v>
      </c>
      <c r="D30" s="26">
        <v>1404</v>
      </c>
      <c r="E30" s="26"/>
      <c r="F30" s="26"/>
      <c r="G30" s="26"/>
      <c r="H30" s="26">
        <v>11692</v>
      </c>
      <c r="I30" s="26">
        <v>198218</v>
      </c>
      <c r="J30" s="26"/>
      <c r="K30" s="26"/>
      <c r="L30" s="23" t="e">
        <f t="shared" si="0"/>
        <v>#N/A</v>
      </c>
      <c r="M30" s="23">
        <f t="shared" si="1"/>
        <v>0.71843995894628809</v>
      </c>
      <c r="N30" s="23">
        <f t="shared" si="2"/>
        <v>0.70831105146858508</v>
      </c>
      <c r="O30" s="23" t="e">
        <f t="shared" si="3"/>
        <v>#N/A</v>
      </c>
      <c r="P30" s="23" t="e">
        <f t="shared" si="4"/>
        <v>#N/A</v>
      </c>
      <c r="Q30" s="26"/>
    </row>
    <row r="31" spans="1:17" x14ac:dyDescent="0.3">
      <c r="A31" s="14">
        <v>42211</v>
      </c>
      <c r="B31" s="26"/>
      <c r="C31" s="26">
        <v>99</v>
      </c>
      <c r="D31" s="26">
        <v>1557</v>
      </c>
      <c r="E31" s="26"/>
      <c r="F31" s="26"/>
      <c r="G31" s="26"/>
      <c r="H31" s="26">
        <v>11671</v>
      </c>
      <c r="I31" s="26">
        <v>209766</v>
      </c>
      <c r="J31" s="26"/>
      <c r="K31" s="26"/>
      <c r="L31" s="23" t="e">
        <f t="shared" si="0"/>
        <v>#N/A</v>
      </c>
      <c r="M31" s="23">
        <f t="shared" si="1"/>
        <v>0.84825636192271436</v>
      </c>
      <c r="N31" s="23">
        <f t="shared" si="2"/>
        <v>0.74225565630273738</v>
      </c>
      <c r="O31" s="23" t="e">
        <f t="shared" si="3"/>
        <v>#N/A</v>
      </c>
      <c r="P31" s="23" t="e">
        <f t="shared" si="4"/>
        <v>#N/A</v>
      </c>
      <c r="Q31" s="26"/>
    </row>
    <row r="32" spans="1:17" x14ac:dyDescent="0.3">
      <c r="A32" s="14">
        <v>42212</v>
      </c>
      <c r="B32" s="26"/>
      <c r="C32" s="26">
        <v>97</v>
      </c>
      <c r="D32" s="26">
        <v>1346</v>
      </c>
      <c r="E32" s="26"/>
      <c r="F32" s="26"/>
      <c r="G32" s="26"/>
      <c r="H32" s="26">
        <v>11774</v>
      </c>
      <c r="I32" s="26">
        <v>204878</v>
      </c>
      <c r="J32" s="26"/>
      <c r="K32" s="26"/>
      <c r="L32" s="23" t="e">
        <f t="shared" si="0"/>
        <v>#N/A</v>
      </c>
      <c r="M32" s="23">
        <f t="shared" si="1"/>
        <v>0.82384915916426016</v>
      </c>
      <c r="N32" s="23">
        <f t="shared" si="2"/>
        <v>0.6569763468991302</v>
      </c>
      <c r="O32" s="23" t="e">
        <f t="shared" si="3"/>
        <v>#N/A</v>
      </c>
      <c r="P32" s="23" t="e">
        <f t="shared" si="4"/>
        <v>#N/A</v>
      </c>
      <c r="Q32" s="26"/>
    </row>
    <row r="33" spans="1:17" x14ac:dyDescent="0.3">
      <c r="A33" s="14">
        <v>42213</v>
      </c>
      <c r="B33" s="26"/>
      <c r="C33" s="26">
        <v>80</v>
      </c>
      <c r="D33" s="26">
        <v>976</v>
      </c>
      <c r="E33" s="26"/>
      <c r="F33" s="26"/>
      <c r="G33" s="26"/>
      <c r="H33" s="26">
        <v>12619</v>
      </c>
      <c r="I33" s="26">
        <v>224973</v>
      </c>
      <c r="J33" s="26"/>
      <c r="K33" s="26"/>
      <c r="L33" s="23" t="e">
        <f t="shared" si="0"/>
        <v>#N/A</v>
      </c>
      <c r="M33" s="23">
        <f t="shared" si="1"/>
        <v>0.63396465647040179</v>
      </c>
      <c r="N33" s="23">
        <f t="shared" si="2"/>
        <v>0.43382983735826075</v>
      </c>
      <c r="O33" s="23" t="e">
        <f t="shared" si="3"/>
        <v>#N/A</v>
      </c>
      <c r="P33" s="23" t="e">
        <f t="shared" si="4"/>
        <v>#N/A</v>
      </c>
      <c r="Q33" s="26"/>
    </row>
    <row r="34" spans="1:17" x14ac:dyDescent="0.3">
      <c r="A34" s="14">
        <v>42214</v>
      </c>
      <c r="B34" s="26"/>
      <c r="C34" s="26">
        <v>90</v>
      </c>
      <c r="D34" s="26">
        <v>1437</v>
      </c>
      <c r="E34" s="26"/>
      <c r="F34" s="26"/>
      <c r="G34" s="26"/>
      <c r="H34" s="26">
        <v>12056</v>
      </c>
      <c r="I34" s="26">
        <v>212542</v>
      </c>
      <c r="J34" s="26"/>
      <c r="K34" s="26"/>
      <c r="L34" s="23" t="e">
        <f t="shared" si="0"/>
        <v>#N/A</v>
      </c>
      <c r="M34" s="23">
        <f t="shared" si="1"/>
        <v>0.74651625746516259</v>
      </c>
      <c r="N34" s="23">
        <f t="shared" si="2"/>
        <v>0.67610166461217081</v>
      </c>
      <c r="O34" s="23" t="e">
        <f t="shared" si="3"/>
        <v>#N/A</v>
      </c>
      <c r="P34" s="23" t="e">
        <f t="shared" si="4"/>
        <v>#N/A</v>
      </c>
      <c r="Q34" s="26"/>
    </row>
    <row r="35" spans="1:17" x14ac:dyDescent="0.3">
      <c r="A35" s="14">
        <v>42215</v>
      </c>
      <c r="B35" s="26"/>
      <c r="C35" s="26">
        <v>96</v>
      </c>
      <c r="D35" s="26">
        <v>2974</v>
      </c>
      <c r="E35" s="26"/>
      <c r="F35" s="26"/>
      <c r="G35" s="26"/>
      <c r="H35" s="26">
        <v>11993</v>
      </c>
      <c r="I35" s="26">
        <v>210879</v>
      </c>
      <c r="J35" s="26"/>
      <c r="K35" s="26"/>
      <c r="L35" s="23" t="e">
        <f t="shared" si="0"/>
        <v>#N/A</v>
      </c>
      <c r="M35" s="23">
        <f t="shared" si="1"/>
        <v>0.80046693904777788</v>
      </c>
      <c r="N35" s="23">
        <f t="shared" si="2"/>
        <v>1.4102874160063354</v>
      </c>
      <c r="O35" s="23" t="e">
        <f t="shared" si="3"/>
        <v>#N/A</v>
      </c>
      <c r="P35" s="23" t="e">
        <f t="shared" si="4"/>
        <v>#N/A</v>
      </c>
      <c r="Q35" s="26"/>
    </row>
    <row r="36" spans="1:17" x14ac:dyDescent="0.3">
      <c r="A36" s="14">
        <v>42216</v>
      </c>
      <c r="B36" s="26"/>
      <c r="C36" s="26">
        <v>96</v>
      </c>
      <c r="D36" s="26">
        <v>3235</v>
      </c>
      <c r="E36" s="26"/>
      <c r="F36" s="26"/>
      <c r="G36" s="26"/>
      <c r="H36" s="26">
        <v>11878</v>
      </c>
      <c r="I36" s="26">
        <v>210324</v>
      </c>
      <c r="J36" s="26"/>
      <c r="K36" s="26"/>
      <c r="L36" s="23" t="e">
        <f t="shared" si="0"/>
        <v>#N/A</v>
      </c>
      <c r="M36" s="23">
        <f t="shared" si="1"/>
        <v>0.80821687152719313</v>
      </c>
      <c r="N36" s="23">
        <f t="shared" si="2"/>
        <v>1.5381031170955288</v>
      </c>
      <c r="O36" s="23" t="e">
        <f t="shared" si="3"/>
        <v>#N/A</v>
      </c>
      <c r="P36" s="23" t="e">
        <f t="shared" si="4"/>
        <v>#N/A</v>
      </c>
      <c r="Q36" s="26"/>
    </row>
    <row r="37" spans="1:17" x14ac:dyDescent="0.3">
      <c r="A37" s="14">
        <v>42217</v>
      </c>
      <c r="B37" s="26"/>
      <c r="C37" s="26">
        <v>89</v>
      </c>
      <c r="D37" s="26">
        <v>3723</v>
      </c>
      <c r="E37" s="26"/>
      <c r="F37" s="26"/>
      <c r="G37" s="26"/>
      <c r="H37" s="26">
        <v>11922</v>
      </c>
      <c r="I37" s="26">
        <v>270114</v>
      </c>
      <c r="J37" s="26"/>
      <c r="K37" s="26"/>
      <c r="L37" s="23" t="e">
        <f t="shared" si="0"/>
        <v>#N/A</v>
      </c>
      <c r="M37" s="23">
        <f t="shared" si="1"/>
        <v>0.74651904042945816</v>
      </c>
      <c r="N37" s="23">
        <f t="shared" si="2"/>
        <v>1.3783069370710146</v>
      </c>
      <c r="O37" s="23" t="e">
        <f t="shared" si="3"/>
        <v>#N/A</v>
      </c>
      <c r="P37" s="23" t="e">
        <f t="shared" si="4"/>
        <v>#N/A</v>
      </c>
      <c r="Q37" s="26"/>
    </row>
    <row r="38" spans="1:17" x14ac:dyDescent="0.3">
      <c r="A38" s="14">
        <v>42218</v>
      </c>
      <c r="B38" s="26"/>
      <c r="C38" s="26">
        <v>123</v>
      </c>
      <c r="D38" s="26">
        <v>3795</v>
      </c>
      <c r="E38" s="26"/>
      <c r="F38" s="26"/>
      <c r="G38" s="26"/>
      <c r="H38" s="26">
        <v>11919</v>
      </c>
      <c r="I38" s="26">
        <v>277200</v>
      </c>
      <c r="J38" s="26"/>
      <c r="K38" s="26"/>
      <c r="L38" s="23" t="e">
        <f t="shared" si="0"/>
        <v>#N/A</v>
      </c>
      <c r="M38" s="23">
        <f t="shared" si="1"/>
        <v>1.0319657689403472</v>
      </c>
      <c r="N38" s="23">
        <f t="shared" si="2"/>
        <v>1.3690476190476191</v>
      </c>
      <c r="O38" s="23" t="e">
        <f t="shared" si="3"/>
        <v>#N/A</v>
      </c>
      <c r="P38" s="23" t="e">
        <f t="shared" si="4"/>
        <v>#N/A</v>
      </c>
      <c r="Q38" s="26"/>
    </row>
    <row r="39" spans="1:17" x14ac:dyDescent="0.3">
      <c r="A39" s="14">
        <v>42219</v>
      </c>
      <c r="B39" s="26"/>
      <c r="C39" s="26">
        <v>116</v>
      </c>
      <c r="D39" s="26">
        <v>2322</v>
      </c>
      <c r="E39" s="26"/>
      <c r="F39" s="26"/>
      <c r="G39" s="26"/>
      <c r="H39" s="26">
        <v>11801</v>
      </c>
      <c r="I39" s="26">
        <v>158905</v>
      </c>
      <c r="J39" s="26"/>
      <c r="K39" s="26"/>
      <c r="L39" s="23" t="e">
        <f t="shared" si="0"/>
        <v>#N/A</v>
      </c>
      <c r="M39" s="23">
        <f t="shared" si="1"/>
        <v>0.98296754512329465</v>
      </c>
      <c r="N39" s="23">
        <f t="shared" si="2"/>
        <v>1.4612504326484377</v>
      </c>
      <c r="O39" s="23" t="e">
        <f t="shared" si="3"/>
        <v>#N/A</v>
      </c>
      <c r="P39" s="23" t="e">
        <f t="shared" si="4"/>
        <v>#N/A</v>
      </c>
      <c r="Q39" s="26"/>
    </row>
    <row r="40" spans="1:17" x14ac:dyDescent="0.3">
      <c r="A40" s="14">
        <v>42220</v>
      </c>
      <c r="B40" s="26"/>
      <c r="C40" s="26">
        <v>94</v>
      </c>
      <c r="D40" s="26">
        <v>2853</v>
      </c>
      <c r="E40" s="26"/>
      <c r="F40" s="26"/>
      <c r="G40" s="26"/>
      <c r="H40" s="26">
        <v>11841</v>
      </c>
      <c r="I40" s="26">
        <v>111559</v>
      </c>
      <c r="J40" s="26"/>
      <c r="K40" s="26"/>
      <c r="L40" s="23" t="e">
        <f t="shared" si="0"/>
        <v>#N/A</v>
      </c>
      <c r="M40" s="23">
        <f t="shared" si="1"/>
        <v>0.7938518706190355</v>
      </c>
      <c r="N40" s="23">
        <f t="shared" si="2"/>
        <v>2.5573911562491598</v>
      </c>
      <c r="O40" s="23" t="e">
        <f t="shared" si="3"/>
        <v>#N/A</v>
      </c>
      <c r="P40" s="23" t="e">
        <f t="shared" si="4"/>
        <v>#N/A</v>
      </c>
      <c r="Q40" s="26"/>
    </row>
    <row r="41" spans="1:17" x14ac:dyDescent="0.3">
      <c r="A41" s="14">
        <v>42221</v>
      </c>
      <c r="B41" s="26"/>
      <c r="C41" s="26">
        <v>111</v>
      </c>
      <c r="D41" s="26">
        <v>1504</v>
      </c>
      <c r="E41" s="26"/>
      <c r="F41" s="26"/>
      <c r="G41" s="26"/>
      <c r="H41" s="26">
        <v>11822</v>
      </c>
      <c r="I41" s="26">
        <v>111366</v>
      </c>
      <c r="J41" s="26"/>
      <c r="K41" s="26"/>
      <c r="L41" s="23" t="e">
        <f t="shared" si="0"/>
        <v>#N/A</v>
      </c>
      <c r="M41" s="23">
        <f t="shared" si="1"/>
        <v>0.93892742344780911</v>
      </c>
      <c r="N41" s="23">
        <f t="shared" si="2"/>
        <v>1.350501948530072</v>
      </c>
      <c r="O41" s="23" t="e">
        <f t="shared" si="3"/>
        <v>#N/A</v>
      </c>
      <c r="P41" s="23" t="e">
        <f t="shared" si="4"/>
        <v>#N/A</v>
      </c>
      <c r="Q41" s="26"/>
    </row>
    <row r="42" spans="1:17" x14ac:dyDescent="0.3">
      <c r="A42" s="14">
        <v>42222</v>
      </c>
      <c r="B42" s="26"/>
      <c r="C42" s="26">
        <v>115</v>
      </c>
      <c r="D42" s="26">
        <v>340</v>
      </c>
      <c r="E42" s="26"/>
      <c r="F42" s="26"/>
      <c r="G42" s="26"/>
      <c r="H42" s="26">
        <v>11616</v>
      </c>
      <c r="I42" s="26">
        <v>40224</v>
      </c>
      <c r="J42" s="26"/>
      <c r="K42" s="26"/>
      <c r="L42" s="23" t="e">
        <f t="shared" si="0"/>
        <v>#N/A</v>
      </c>
      <c r="M42" s="23">
        <f t="shared" si="1"/>
        <v>0.99001377410468316</v>
      </c>
      <c r="N42" s="23">
        <f t="shared" si="2"/>
        <v>0.84526650755767707</v>
      </c>
      <c r="O42" s="23" t="e">
        <f t="shared" si="3"/>
        <v>#N/A</v>
      </c>
      <c r="P42" s="23" t="e">
        <f t="shared" si="4"/>
        <v>#N/A</v>
      </c>
      <c r="Q42" s="26"/>
    </row>
    <row r="43" spans="1:17" x14ac:dyDescent="0.3">
      <c r="A43" s="14">
        <v>42223</v>
      </c>
      <c r="B43" s="26"/>
      <c r="C43" s="26">
        <v>148</v>
      </c>
      <c r="D43" s="26">
        <v>497</v>
      </c>
      <c r="E43" s="26"/>
      <c r="F43" s="26"/>
      <c r="G43" s="26"/>
      <c r="H43" s="26">
        <v>11831</v>
      </c>
      <c r="I43" s="26">
        <v>40066</v>
      </c>
      <c r="J43" s="26"/>
      <c r="K43" s="26"/>
      <c r="L43" s="23" t="e">
        <f t="shared" si="0"/>
        <v>#N/A</v>
      </c>
      <c r="M43" s="23">
        <f t="shared" si="1"/>
        <v>1.2509508917251289</v>
      </c>
      <c r="N43" s="23">
        <f t="shared" si="2"/>
        <v>1.2404532521339791</v>
      </c>
      <c r="O43" s="23" t="e">
        <f t="shared" si="3"/>
        <v>#N/A</v>
      </c>
      <c r="P43" s="23" t="e">
        <f t="shared" si="4"/>
        <v>#N/A</v>
      </c>
      <c r="Q43" s="26"/>
    </row>
    <row r="44" spans="1:17" x14ac:dyDescent="0.3">
      <c r="A44" s="14">
        <v>42224</v>
      </c>
      <c r="B44" s="26"/>
      <c r="C44" s="26">
        <v>146</v>
      </c>
      <c r="D44" s="26">
        <v>546</v>
      </c>
      <c r="E44" s="26"/>
      <c r="F44" s="26"/>
      <c r="G44" s="26"/>
      <c r="H44" s="26">
        <v>11829</v>
      </c>
      <c r="I44" s="26">
        <v>40193</v>
      </c>
      <c r="J44" s="26"/>
      <c r="K44" s="26"/>
      <c r="L44" s="23" t="e">
        <f t="shared" si="0"/>
        <v>#N/A</v>
      </c>
      <c r="M44" s="23">
        <f t="shared" si="1"/>
        <v>1.2342547975314904</v>
      </c>
      <c r="N44" s="23">
        <f t="shared" si="2"/>
        <v>1.3584455004602791</v>
      </c>
      <c r="O44" s="23" t="e">
        <f t="shared" si="3"/>
        <v>#N/A</v>
      </c>
      <c r="P44" s="23" t="e">
        <f t="shared" si="4"/>
        <v>#N/A</v>
      </c>
      <c r="Q44" s="26"/>
    </row>
    <row r="45" spans="1:17" x14ac:dyDescent="0.3">
      <c r="A45" s="14">
        <v>42225</v>
      </c>
      <c r="B45" s="26"/>
      <c r="C45" s="26">
        <v>187</v>
      </c>
      <c r="D45" s="26">
        <v>476</v>
      </c>
      <c r="E45" s="26"/>
      <c r="F45" s="26"/>
      <c r="G45" s="26"/>
      <c r="H45" s="26">
        <v>11851</v>
      </c>
      <c r="I45" s="26">
        <v>40142</v>
      </c>
      <c r="J45" s="26"/>
      <c r="K45" s="26"/>
      <c r="L45" s="23" t="e">
        <f t="shared" si="0"/>
        <v>#N/A</v>
      </c>
      <c r="M45" s="23">
        <f t="shared" si="1"/>
        <v>1.5779259134250274</v>
      </c>
      <c r="N45" s="23">
        <f t="shared" si="2"/>
        <v>1.1857904439240694</v>
      </c>
      <c r="O45" s="23" t="e">
        <f t="shared" si="3"/>
        <v>#N/A</v>
      </c>
      <c r="P45" s="23" t="e">
        <f t="shared" si="4"/>
        <v>#N/A</v>
      </c>
      <c r="Q45" s="26"/>
    </row>
    <row r="46" spans="1:17" x14ac:dyDescent="0.3">
      <c r="A46" s="14">
        <v>42226</v>
      </c>
      <c r="B46" s="26"/>
      <c r="C46" s="26">
        <v>135</v>
      </c>
      <c r="D46" s="26">
        <v>415</v>
      </c>
      <c r="E46" s="26"/>
      <c r="F46" s="26"/>
      <c r="G46" s="26"/>
      <c r="H46" s="26">
        <v>11866</v>
      </c>
      <c r="I46" s="26">
        <v>40584</v>
      </c>
      <c r="J46" s="26"/>
      <c r="K46" s="26"/>
      <c r="L46" s="23" t="e">
        <f t="shared" si="0"/>
        <v>#N/A</v>
      </c>
      <c r="M46" s="23">
        <f t="shared" si="1"/>
        <v>1.1377043654137873</v>
      </c>
      <c r="N46" s="23">
        <f t="shared" si="2"/>
        <v>1.0225704711216244</v>
      </c>
      <c r="O46" s="23" t="e">
        <f t="shared" si="3"/>
        <v>#N/A</v>
      </c>
      <c r="P46" s="23" t="e">
        <f t="shared" si="4"/>
        <v>#N/A</v>
      </c>
      <c r="Q46" s="26"/>
    </row>
    <row r="47" spans="1:17" x14ac:dyDescent="0.3">
      <c r="A47" s="14">
        <v>42227</v>
      </c>
      <c r="B47" s="26"/>
      <c r="C47" s="26">
        <v>75</v>
      </c>
      <c r="D47" s="26">
        <v>949</v>
      </c>
      <c r="E47" s="26"/>
      <c r="F47" s="26"/>
      <c r="G47" s="26"/>
      <c r="H47" s="26">
        <v>11690</v>
      </c>
      <c r="I47" s="26">
        <v>68094</v>
      </c>
      <c r="J47" s="26"/>
      <c r="K47" s="26"/>
      <c r="L47" s="23" t="e">
        <f t="shared" si="0"/>
        <v>#N/A</v>
      </c>
      <c r="M47" s="23">
        <f t="shared" si="1"/>
        <v>0.64157399486740807</v>
      </c>
      <c r="N47" s="23">
        <f t="shared" si="2"/>
        <v>1.3936617029400533</v>
      </c>
      <c r="O47" s="23" t="e">
        <f t="shared" si="3"/>
        <v>#N/A</v>
      </c>
      <c r="P47" s="23" t="e">
        <f t="shared" si="4"/>
        <v>#N/A</v>
      </c>
      <c r="Q47" s="26"/>
    </row>
    <row r="48" spans="1:17" x14ac:dyDescent="0.3">
      <c r="A48" s="14">
        <v>42228</v>
      </c>
      <c r="B48" s="26"/>
      <c r="C48" s="26">
        <v>114</v>
      </c>
      <c r="D48" s="26">
        <v>942</v>
      </c>
      <c r="E48" s="26"/>
      <c r="F48" s="26"/>
      <c r="G48" s="26"/>
      <c r="H48" s="26">
        <v>11608</v>
      </c>
      <c r="I48" s="26">
        <v>68439</v>
      </c>
      <c r="J48" s="26"/>
      <c r="K48" s="26"/>
      <c r="L48" s="23" t="e">
        <f t="shared" si="0"/>
        <v>#N/A</v>
      </c>
      <c r="M48" s="23">
        <f t="shared" si="1"/>
        <v>0.9820813232253619</v>
      </c>
      <c r="N48" s="23">
        <f t="shared" si="2"/>
        <v>1.3764081883136807</v>
      </c>
      <c r="O48" s="23" t="e">
        <f t="shared" si="3"/>
        <v>#N/A</v>
      </c>
      <c r="P48" s="23" t="e">
        <f t="shared" si="4"/>
        <v>#N/A</v>
      </c>
      <c r="Q48" s="26"/>
    </row>
    <row r="49" spans="1:17" x14ac:dyDescent="0.3">
      <c r="A49" s="14">
        <v>42229</v>
      </c>
      <c r="B49" s="26"/>
      <c r="C49" s="26">
        <v>105</v>
      </c>
      <c r="D49" s="26">
        <v>806</v>
      </c>
      <c r="E49" s="26"/>
      <c r="F49" s="26"/>
      <c r="G49" s="26"/>
      <c r="H49" s="26">
        <v>10429</v>
      </c>
      <c r="I49" s="26">
        <v>69631</v>
      </c>
      <c r="J49" s="26"/>
      <c r="K49" s="26"/>
      <c r="L49" s="23" t="e">
        <f t="shared" si="0"/>
        <v>#N/A</v>
      </c>
      <c r="M49" s="23">
        <f t="shared" si="1"/>
        <v>1.0068079393997507</v>
      </c>
      <c r="N49" s="23">
        <f t="shared" si="2"/>
        <v>1.1575304103057547</v>
      </c>
      <c r="O49" s="23" t="e">
        <f t="shared" si="3"/>
        <v>#N/A</v>
      </c>
      <c r="P49" s="23" t="e">
        <f t="shared" si="4"/>
        <v>#N/A</v>
      </c>
      <c r="Q49" s="26"/>
    </row>
    <row r="50" spans="1:17" x14ac:dyDescent="0.3">
      <c r="A50" s="14">
        <v>42230</v>
      </c>
      <c r="B50" s="26"/>
      <c r="C50" s="26">
        <v>105</v>
      </c>
      <c r="D50" s="26">
        <v>754</v>
      </c>
      <c r="E50" s="26"/>
      <c r="F50" s="26"/>
      <c r="G50" s="26"/>
      <c r="H50" s="26">
        <v>10566</v>
      </c>
      <c r="I50" s="26">
        <v>69434</v>
      </c>
      <c r="J50" s="26"/>
      <c r="K50" s="26"/>
      <c r="L50" s="23" t="e">
        <f t="shared" si="0"/>
        <v>#N/A</v>
      </c>
      <c r="M50" s="23">
        <f t="shared" si="1"/>
        <v>0.99375354911981839</v>
      </c>
      <c r="N50" s="23">
        <f t="shared" si="2"/>
        <v>1.0859233228677594</v>
      </c>
      <c r="O50" s="23" t="e">
        <f t="shared" si="3"/>
        <v>#N/A</v>
      </c>
      <c r="P50" s="23" t="e">
        <f t="shared" si="4"/>
        <v>#N/A</v>
      </c>
      <c r="Q50" s="26"/>
    </row>
    <row r="51" spans="1:17" x14ac:dyDescent="0.3">
      <c r="A51" s="14">
        <v>42231</v>
      </c>
      <c r="B51" s="26"/>
      <c r="C51" s="26">
        <v>184</v>
      </c>
      <c r="D51" s="26">
        <v>836</v>
      </c>
      <c r="E51" s="26"/>
      <c r="F51" s="26"/>
      <c r="G51" s="26"/>
      <c r="H51" s="26">
        <v>10720</v>
      </c>
      <c r="I51" s="26">
        <v>69391</v>
      </c>
      <c r="J51" s="26"/>
      <c r="K51" s="26"/>
      <c r="L51" s="23" t="e">
        <f t="shared" si="0"/>
        <v>#N/A</v>
      </c>
      <c r="M51" s="23">
        <f t="shared" si="1"/>
        <v>1.7164179104477613</v>
      </c>
      <c r="N51" s="23">
        <f t="shared" si="2"/>
        <v>1.2047671888285225</v>
      </c>
      <c r="O51" s="23" t="e">
        <f t="shared" si="3"/>
        <v>#N/A</v>
      </c>
      <c r="P51" s="23" t="e">
        <f t="shared" si="4"/>
        <v>#N/A</v>
      </c>
      <c r="Q51" s="26"/>
    </row>
    <row r="52" spans="1:17" x14ac:dyDescent="0.3">
      <c r="A52" s="14">
        <v>42232</v>
      </c>
      <c r="B52" s="26"/>
      <c r="C52" s="26">
        <v>99</v>
      </c>
      <c r="D52" s="26">
        <v>742</v>
      </c>
      <c r="E52" s="26"/>
      <c r="F52" s="26"/>
      <c r="G52" s="26"/>
      <c r="H52" s="26">
        <v>10114</v>
      </c>
      <c r="I52" s="26">
        <v>69885</v>
      </c>
      <c r="J52" s="26"/>
      <c r="K52" s="26"/>
      <c r="L52" s="23" t="e">
        <f t="shared" si="0"/>
        <v>#N/A</v>
      </c>
      <c r="M52" s="23">
        <f t="shared" si="1"/>
        <v>0.97884121020367798</v>
      </c>
      <c r="N52" s="23">
        <f t="shared" si="2"/>
        <v>1.0617442941976105</v>
      </c>
      <c r="O52" s="23" t="e">
        <f t="shared" si="3"/>
        <v>#N/A</v>
      </c>
      <c r="P52" s="23" t="e">
        <f t="shared" si="4"/>
        <v>#N/A</v>
      </c>
      <c r="Q52" s="26"/>
    </row>
    <row r="53" spans="1:17" x14ac:dyDescent="0.3">
      <c r="A53" s="14">
        <v>42233</v>
      </c>
      <c r="B53" s="26"/>
      <c r="C53" s="26">
        <v>109</v>
      </c>
      <c r="D53" s="26">
        <v>757</v>
      </c>
      <c r="E53" s="26"/>
      <c r="F53" s="26"/>
      <c r="G53" s="26"/>
      <c r="H53" s="26">
        <v>10440</v>
      </c>
      <c r="I53" s="26">
        <v>69526</v>
      </c>
      <c r="J53" s="26"/>
      <c r="K53" s="26"/>
      <c r="L53" s="23" t="e">
        <f t="shared" si="0"/>
        <v>#N/A</v>
      </c>
      <c r="M53" s="23">
        <f t="shared" si="1"/>
        <v>1.0440613026819923</v>
      </c>
      <c r="N53" s="23">
        <f t="shared" si="2"/>
        <v>1.088801311739493</v>
      </c>
      <c r="O53" s="23" t="e">
        <f t="shared" si="3"/>
        <v>#N/A</v>
      </c>
      <c r="P53" s="23" t="e">
        <f t="shared" si="4"/>
        <v>#N/A</v>
      </c>
      <c r="Q53" s="26"/>
    </row>
    <row r="54" spans="1:17" x14ac:dyDescent="0.3">
      <c r="A54" s="14">
        <v>42234</v>
      </c>
      <c r="B54" s="26"/>
      <c r="C54" s="26">
        <v>81</v>
      </c>
      <c r="D54" s="26">
        <v>968</v>
      </c>
      <c r="E54" s="26"/>
      <c r="F54" s="26"/>
      <c r="G54" s="26"/>
      <c r="H54" s="26">
        <v>10683</v>
      </c>
      <c r="I54" s="26">
        <v>69394</v>
      </c>
      <c r="J54" s="26"/>
      <c r="K54" s="26"/>
      <c r="L54" s="23" t="e">
        <f t="shared" si="0"/>
        <v>#N/A</v>
      </c>
      <c r="M54" s="23">
        <f t="shared" si="1"/>
        <v>0.75821398483572033</v>
      </c>
      <c r="N54" s="23">
        <f t="shared" si="2"/>
        <v>1.3949332795342537</v>
      </c>
      <c r="O54" s="23" t="e">
        <f t="shared" si="3"/>
        <v>#N/A</v>
      </c>
      <c r="P54" s="23" t="e">
        <f t="shared" si="4"/>
        <v>#N/A</v>
      </c>
      <c r="Q54" s="26"/>
    </row>
    <row r="55" spans="1:17" x14ac:dyDescent="0.3">
      <c r="A55" s="14">
        <v>42235</v>
      </c>
      <c r="B55" s="26"/>
      <c r="C55" s="26">
        <v>79</v>
      </c>
      <c r="D55" s="26">
        <v>775</v>
      </c>
      <c r="E55" s="26"/>
      <c r="F55" s="26"/>
      <c r="G55" s="26"/>
      <c r="H55" s="26">
        <v>8688</v>
      </c>
      <c r="I55" s="26">
        <v>69296</v>
      </c>
      <c r="J55" s="26"/>
      <c r="K55" s="26"/>
      <c r="L55" s="23" t="e">
        <f t="shared" si="0"/>
        <v>#N/A</v>
      </c>
      <c r="M55" s="23">
        <f t="shared" si="1"/>
        <v>0.9093001841620626</v>
      </c>
      <c r="N55" s="23">
        <f t="shared" si="2"/>
        <v>1.1183906719002541</v>
      </c>
      <c r="O55" s="23" t="e">
        <f t="shared" si="3"/>
        <v>#N/A</v>
      </c>
      <c r="P55" s="23" t="e">
        <f t="shared" si="4"/>
        <v>#N/A</v>
      </c>
      <c r="Q55" s="26"/>
    </row>
    <row r="56" spans="1:17" x14ac:dyDescent="0.3">
      <c r="A56" s="14">
        <v>42236</v>
      </c>
      <c r="B56" s="26"/>
      <c r="C56" s="26">
        <v>152</v>
      </c>
      <c r="D56" s="26">
        <v>688</v>
      </c>
      <c r="E56" s="26"/>
      <c r="F56" s="26"/>
      <c r="G56" s="26"/>
      <c r="H56" s="26">
        <v>9669</v>
      </c>
      <c r="I56" s="26">
        <v>68334</v>
      </c>
      <c r="J56" s="26"/>
      <c r="K56" s="26"/>
      <c r="L56" s="23" t="e">
        <f t="shared" si="0"/>
        <v>#N/A</v>
      </c>
      <c r="M56" s="23">
        <f t="shared" si="1"/>
        <v>1.572034336539456</v>
      </c>
      <c r="N56" s="23">
        <f t="shared" si="2"/>
        <v>1.0068194456639448</v>
      </c>
      <c r="O56" s="23" t="e">
        <f t="shared" si="3"/>
        <v>#N/A</v>
      </c>
      <c r="P56" s="23" t="e">
        <f t="shared" si="4"/>
        <v>#N/A</v>
      </c>
      <c r="Q56" s="26"/>
    </row>
    <row r="57" spans="1:17" x14ac:dyDescent="0.3">
      <c r="A57" s="14">
        <v>42237</v>
      </c>
      <c r="B57" s="26"/>
      <c r="C57" s="26">
        <v>123</v>
      </c>
      <c r="D57" s="26">
        <v>638</v>
      </c>
      <c r="E57" s="26"/>
      <c r="F57" s="26"/>
      <c r="G57" s="26"/>
      <c r="H57" s="26">
        <v>8697</v>
      </c>
      <c r="I57" s="26">
        <v>69297</v>
      </c>
      <c r="J57" s="26"/>
      <c r="K57" s="26"/>
      <c r="L57" s="23" t="e">
        <f t="shared" si="0"/>
        <v>#N/A</v>
      </c>
      <c r="M57" s="23">
        <f t="shared" si="1"/>
        <v>1.414280786478096</v>
      </c>
      <c r="N57" s="23">
        <f t="shared" si="2"/>
        <v>0.9206747766858594</v>
      </c>
      <c r="O57" s="23" t="e">
        <f t="shared" si="3"/>
        <v>#N/A</v>
      </c>
      <c r="P57" s="23" t="e">
        <f t="shared" si="4"/>
        <v>#N/A</v>
      </c>
      <c r="Q57" s="26"/>
    </row>
    <row r="58" spans="1:17" x14ac:dyDescent="0.3">
      <c r="A58" s="14">
        <v>42238</v>
      </c>
      <c r="B58" s="26"/>
      <c r="C58" s="26">
        <v>124</v>
      </c>
      <c r="D58" s="26">
        <v>570</v>
      </c>
      <c r="E58" s="26"/>
      <c r="F58" s="26"/>
      <c r="G58" s="26"/>
      <c r="H58" s="26">
        <v>8425</v>
      </c>
      <c r="I58" s="26">
        <v>69596</v>
      </c>
      <c r="J58" s="26"/>
      <c r="K58" s="26"/>
      <c r="L58" s="23" t="e">
        <f t="shared" si="0"/>
        <v>#N/A</v>
      </c>
      <c r="M58" s="23">
        <f t="shared" si="1"/>
        <v>1.4718100890207715</v>
      </c>
      <c r="N58" s="23">
        <f t="shared" si="2"/>
        <v>0.81901258693028345</v>
      </c>
      <c r="O58" s="23" t="e">
        <f t="shared" si="3"/>
        <v>#N/A</v>
      </c>
      <c r="P58" s="23" t="e">
        <f t="shared" si="4"/>
        <v>#N/A</v>
      </c>
      <c r="Q58" s="26"/>
    </row>
    <row r="59" spans="1:17" x14ac:dyDescent="0.3">
      <c r="A59" s="14">
        <v>42239</v>
      </c>
      <c r="B59" s="26"/>
      <c r="C59" s="26">
        <v>152</v>
      </c>
      <c r="D59" s="26">
        <v>525</v>
      </c>
      <c r="E59" s="26"/>
      <c r="F59" s="26"/>
      <c r="G59" s="26"/>
      <c r="H59" s="26">
        <v>8768</v>
      </c>
      <c r="I59" s="26">
        <v>69233</v>
      </c>
      <c r="J59" s="26"/>
      <c r="K59" s="26"/>
      <c r="L59" s="23" t="e">
        <f t="shared" si="0"/>
        <v>#N/A</v>
      </c>
      <c r="M59" s="23">
        <f t="shared" si="1"/>
        <v>1.7335766423357664</v>
      </c>
      <c r="N59" s="23">
        <f t="shared" si="2"/>
        <v>0.7583088989354787</v>
      </c>
      <c r="O59" s="23" t="e">
        <f t="shared" si="3"/>
        <v>#N/A</v>
      </c>
      <c r="P59" s="23" t="e">
        <f t="shared" si="4"/>
        <v>#N/A</v>
      </c>
      <c r="Q59" s="26"/>
    </row>
    <row r="60" spans="1:17" x14ac:dyDescent="0.3">
      <c r="A60" s="14">
        <v>42240</v>
      </c>
      <c r="B60" s="26"/>
      <c r="C60" s="26">
        <v>110</v>
      </c>
      <c r="D60" s="26">
        <v>648</v>
      </c>
      <c r="E60" s="26"/>
      <c r="F60" s="26"/>
      <c r="G60" s="26"/>
      <c r="H60" s="26">
        <v>8808</v>
      </c>
      <c r="I60" s="26">
        <v>70781</v>
      </c>
      <c r="J60" s="26"/>
      <c r="K60" s="26"/>
      <c r="L60" s="23" t="e">
        <f t="shared" si="0"/>
        <v>#N/A</v>
      </c>
      <c r="M60" s="23">
        <f t="shared" si="1"/>
        <v>1.2488646684831972</v>
      </c>
      <c r="N60" s="23">
        <f t="shared" si="2"/>
        <v>0.91549992229553123</v>
      </c>
      <c r="O60" s="23" t="e">
        <f t="shared" si="3"/>
        <v>#N/A</v>
      </c>
      <c r="P60" s="23" t="e">
        <f t="shared" si="4"/>
        <v>#N/A</v>
      </c>
      <c r="Q60" s="26"/>
    </row>
    <row r="61" spans="1:17" x14ac:dyDescent="0.3">
      <c r="A61" s="14">
        <v>42241</v>
      </c>
      <c r="B61" s="26"/>
      <c r="C61" s="26">
        <v>105</v>
      </c>
      <c r="D61" s="26">
        <v>743</v>
      </c>
      <c r="E61" s="26"/>
      <c r="F61" s="26"/>
      <c r="G61" s="26"/>
      <c r="H61" s="26">
        <v>9140</v>
      </c>
      <c r="I61" s="26">
        <v>70437</v>
      </c>
      <c r="J61" s="26"/>
      <c r="K61" s="26"/>
      <c r="L61" s="23" t="e">
        <f t="shared" si="0"/>
        <v>#N/A</v>
      </c>
      <c r="M61" s="23">
        <f t="shared" si="1"/>
        <v>1.1487964989059081</v>
      </c>
      <c r="N61" s="23">
        <f t="shared" si="2"/>
        <v>1.0548433351789543</v>
      </c>
      <c r="O61" s="23" t="e">
        <f t="shared" si="3"/>
        <v>#N/A</v>
      </c>
      <c r="P61" s="23" t="e">
        <f t="shared" si="4"/>
        <v>#N/A</v>
      </c>
      <c r="Q61" s="26"/>
    </row>
    <row r="62" spans="1:17" x14ac:dyDescent="0.3">
      <c r="A62" s="14">
        <v>42242</v>
      </c>
      <c r="B62" s="26"/>
      <c r="C62" s="26">
        <v>96</v>
      </c>
      <c r="D62" s="26">
        <v>887</v>
      </c>
      <c r="E62" s="26"/>
      <c r="F62" s="26"/>
      <c r="G62" s="26"/>
      <c r="H62" s="26">
        <v>9709</v>
      </c>
      <c r="I62" s="26">
        <v>69866</v>
      </c>
      <c r="J62" s="26"/>
      <c r="K62" s="26"/>
      <c r="L62" s="23" t="e">
        <f t="shared" si="0"/>
        <v>#N/A</v>
      </c>
      <c r="M62" s="23">
        <f t="shared" si="1"/>
        <v>0.98877330312081568</v>
      </c>
      <c r="N62" s="23">
        <f t="shared" si="2"/>
        <v>1.2695731829502188</v>
      </c>
      <c r="O62" s="23" t="e">
        <f t="shared" si="3"/>
        <v>#N/A</v>
      </c>
      <c r="P62" s="23" t="e">
        <f t="shared" si="4"/>
        <v>#N/A</v>
      </c>
      <c r="Q62" s="26"/>
    </row>
    <row r="63" spans="1:17" x14ac:dyDescent="0.3">
      <c r="A63" s="14">
        <v>42243</v>
      </c>
      <c r="B63" s="26"/>
      <c r="C63" s="26">
        <v>107</v>
      </c>
      <c r="D63" s="26">
        <v>961</v>
      </c>
      <c r="E63" s="26"/>
      <c r="F63" s="26"/>
      <c r="G63" s="26"/>
      <c r="H63" s="26">
        <v>9927</v>
      </c>
      <c r="I63" s="26">
        <v>69644</v>
      </c>
      <c r="J63" s="26"/>
      <c r="K63" s="26"/>
      <c r="L63" s="23" t="e">
        <f t="shared" si="0"/>
        <v>#N/A</v>
      </c>
      <c r="M63" s="23">
        <f t="shared" si="1"/>
        <v>1.0778684396091467</v>
      </c>
      <c r="N63" s="23">
        <f t="shared" si="2"/>
        <v>1.3798747917982883</v>
      </c>
      <c r="O63" s="23" t="e">
        <f t="shared" si="3"/>
        <v>#N/A</v>
      </c>
      <c r="P63" s="23" t="e">
        <f t="shared" si="4"/>
        <v>#N/A</v>
      </c>
      <c r="Q63" s="26"/>
    </row>
    <row r="64" spans="1:17" x14ac:dyDescent="0.3">
      <c r="A64" s="14">
        <v>42244</v>
      </c>
      <c r="B64" s="26"/>
      <c r="C64" s="26">
        <v>176</v>
      </c>
      <c r="D64" s="26">
        <v>1060</v>
      </c>
      <c r="E64" s="26"/>
      <c r="F64" s="26"/>
      <c r="G64" s="26"/>
      <c r="H64" s="26">
        <v>9941</v>
      </c>
      <c r="I64" s="26">
        <v>69657</v>
      </c>
      <c r="J64" s="26"/>
      <c r="K64" s="26"/>
      <c r="L64" s="23" t="e">
        <f t="shared" si="0"/>
        <v>#N/A</v>
      </c>
      <c r="M64" s="23">
        <f t="shared" si="1"/>
        <v>1.7704456292123527</v>
      </c>
      <c r="N64" s="23">
        <f t="shared" si="2"/>
        <v>1.5217422513171683</v>
      </c>
      <c r="O64" s="23" t="e">
        <f t="shared" si="3"/>
        <v>#N/A</v>
      </c>
      <c r="P64" s="23" t="e">
        <f t="shared" si="4"/>
        <v>#N/A</v>
      </c>
      <c r="Q64" s="26"/>
    </row>
    <row r="65" spans="1:17" x14ac:dyDescent="0.3">
      <c r="A65" s="14">
        <v>42245</v>
      </c>
      <c r="B65" s="26"/>
      <c r="C65" s="26">
        <v>122</v>
      </c>
      <c r="D65" s="26">
        <v>1190</v>
      </c>
      <c r="E65" s="26"/>
      <c r="F65" s="26"/>
      <c r="G65" s="26"/>
      <c r="H65" s="26">
        <v>9566</v>
      </c>
      <c r="I65" s="26">
        <v>70061</v>
      </c>
      <c r="J65" s="26"/>
      <c r="K65" s="26"/>
      <c r="L65" s="23" t="e">
        <f t="shared" si="0"/>
        <v>#N/A</v>
      </c>
      <c r="M65" s="23">
        <f t="shared" si="1"/>
        <v>1.275350198620113</v>
      </c>
      <c r="N65" s="23">
        <f t="shared" si="2"/>
        <v>1.698519861263756</v>
      </c>
      <c r="O65" s="23" t="e">
        <f t="shared" si="3"/>
        <v>#N/A</v>
      </c>
      <c r="P65" s="23" t="e">
        <f t="shared" si="4"/>
        <v>#N/A</v>
      </c>
      <c r="Q65" s="26"/>
    </row>
    <row r="66" spans="1:17" x14ac:dyDescent="0.3">
      <c r="A66" s="14">
        <v>42246</v>
      </c>
      <c r="B66" s="26"/>
      <c r="C66" s="26">
        <v>110</v>
      </c>
      <c r="D66" s="26">
        <v>1074</v>
      </c>
      <c r="E66" s="26"/>
      <c r="F66" s="26"/>
      <c r="G66" s="26"/>
      <c r="H66" s="26">
        <v>9557</v>
      </c>
      <c r="I66" s="26">
        <v>70055</v>
      </c>
      <c r="J66" s="26"/>
      <c r="K66" s="26"/>
      <c r="L66" s="23" t="e">
        <f t="shared" si="0"/>
        <v>#N/A</v>
      </c>
      <c r="M66" s="23">
        <f t="shared" si="1"/>
        <v>1.1509888040179974</v>
      </c>
      <c r="N66" s="23">
        <f t="shared" si="2"/>
        <v>1.5330811505245878</v>
      </c>
      <c r="O66" s="23" t="e">
        <f t="shared" si="3"/>
        <v>#N/A</v>
      </c>
      <c r="P66" s="23" t="e">
        <f t="shared" si="4"/>
        <v>#N/A</v>
      </c>
      <c r="Q66" s="26"/>
    </row>
    <row r="67" spans="1:17" x14ac:dyDescent="0.3">
      <c r="A67" s="14">
        <v>42247</v>
      </c>
      <c r="B67" s="26"/>
      <c r="C67" s="26">
        <v>75</v>
      </c>
      <c r="D67" s="26">
        <v>1097</v>
      </c>
      <c r="E67" s="26"/>
      <c r="F67" s="26"/>
      <c r="G67" s="26"/>
      <c r="H67" s="26">
        <v>9684</v>
      </c>
      <c r="I67" s="26">
        <v>69930</v>
      </c>
      <c r="J67" s="26"/>
      <c r="K67" s="26"/>
      <c r="L67" s="23" t="e">
        <f t="shared" si="0"/>
        <v>#N/A</v>
      </c>
      <c r="M67" s="23">
        <f t="shared" si="1"/>
        <v>0.77447335811648088</v>
      </c>
      <c r="N67" s="23">
        <f t="shared" si="2"/>
        <v>1.5687115687115689</v>
      </c>
      <c r="O67" s="23" t="e">
        <f t="shared" si="3"/>
        <v>#N/A</v>
      </c>
      <c r="P67" s="23" t="e">
        <f t="shared" si="4"/>
        <v>#N/A</v>
      </c>
      <c r="Q67" s="26"/>
    </row>
    <row r="68" spans="1:17" x14ac:dyDescent="0.3">
      <c r="A68" s="14">
        <v>42248</v>
      </c>
      <c r="B68" s="26"/>
      <c r="C68" s="26">
        <v>45</v>
      </c>
      <c r="D68" s="26">
        <v>985</v>
      </c>
      <c r="E68" s="26"/>
      <c r="F68" s="26"/>
      <c r="G68" s="26"/>
      <c r="H68" s="26">
        <v>9393</v>
      </c>
      <c r="I68" s="26">
        <v>70197</v>
      </c>
      <c r="J68" s="26"/>
      <c r="K68" s="26"/>
      <c r="L68" s="23" t="e">
        <f t="shared" si="0"/>
        <v>#N/A</v>
      </c>
      <c r="M68" s="23">
        <f t="shared" si="1"/>
        <v>0.47908016608112425</v>
      </c>
      <c r="N68" s="23">
        <f t="shared" si="2"/>
        <v>1.403193868683847</v>
      </c>
      <c r="O68" s="23" t="e">
        <f t="shared" si="3"/>
        <v>#N/A</v>
      </c>
      <c r="P68" s="23" t="e">
        <f t="shared" si="4"/>
        <v>#N/A</v>
      </c>
      <c r="Q68" s="26"/>
    </row>
    <row r="69" spans="1:17" x14ac:dyDescent="0.3">
      <c r="A69" s="14">
        <v>42249</v>
      </c>
      <c r="B69" s="26"/>
      <c r="C69" s="26">
        <v>29</v>
      </c>
      <c r="D69" s="26">
        <v>343</v>
      </c>
      <c r="E69" s="26"/>
      <c r="F69" s="26"/>
      <c r="G69" s="26"/>
      <c r="H69" s="26">
        <v>9353</v>
      </c>
      <c r="I69" s="26">
        <v>42563</v>
      </c>
      <c r="J69" s="26"/>
      <c r="K69" s="26"/>
      <c r="L69" s="23" t="e">
        <f t="shared" si="0"/>
        <v>#N/A</v>
      </c>
      <c r="M69" s="23">
        <f t="shared" si="1"/>
        <v>0.31006094301293702</v>
      </c>
      <c r="N69" s="23">
        <f t="shared" si="2"/>
        <v>0.80586424829076886</v>
      </c>
      <c r="O69" s="23" t="e">
        <f t="shared" si="3"/>
        <v>#N/A</v>
      </c>
      <c r="P69" s="23" t="e">
        <f t="shared" si="4"/>
        <v>#N/A</v>
      </c>
      <c r="Q69" s="26"/>
    </row>
    <row r="70" spans="1:17" x14ac:dyDescent="0.3">
      <c r="A70" s="14">
        <v>42250</v>
      </c>
      <c r="B70" s="26">
        <v>0</v>
      </c>
      <c r="C70" s="26">
        <v>55</v>
      </c>
      <c r="D70" s="26">
        <v>779</v>
      </c>
      <c r="E70" s="26"/>
      <c r="F70" s="26"/>
      <c r="G70" s="26">
        <v>3</v>
      </c>
      <c r="H70" s="26">
        <v>9562</v>
      </c>
      <c r="I70" s="26">
        <v>69936</v>
      </c>
      <c r="J70" s="26"/>
      <c r="K70" s="26"/>
      <c r="L70" s="23">
        <f t="shared" ref="L70:L93" si="5">IFERROR(B70/G70*100,#N/A)</f>
        <v>0</v>
      </c>
      <c r="M70" s="23">
        <f t="shared" ref="M70:M93" si="6">IFERROR(C70/H70*100,#N/A)</f>
        <v>0.57519347416858402</v>
      </c>
      <c r="N70" s="23">
        <f t="shared" ref="N70:N93" si="7">IFERROR(D70/I70*100,#N/A)</f>
        <v>1.1138755433539236</v>
      </c>
      <c r="O70" s="23" t="e">
        <f t="shared" ref="O70:O93" si="8">IFERROR(E70/J70*100,#N/A)</f>
        <v>#N/A</v>
      </c>
      <c r="P70" s="23" t="e">
        <f t="shared" si="4"/>
        <v>#N/A</v>
      </c>
      <c r="Q70" s="26"/>
    </row>
    <row r="71" spans="1:17" x14ac:dyDescent="0.3">
      <c r="A71" s="14">
        <v>42251</v>
      </c>
      <c r="B71" s="26">
        <v>1</v>
      </c>
      <c r="C71" s="26">
        <v>32</v>
      </c>
      <c r="D71" s="26">
        <v>1137</v>
      </c>
      <c r="E71" s="26"/>
      <c r="F71" s="26"/>
      <c r="G71" s="26">
        <v>139</v>
      </c>
      <c r="H71" s="26">
        <v>9544</v>
      </c>
      <c r="I71" s="26">
        <v>70059</v>
      </c>
      <c r="J71" s="26"/>
      <c r="K71" s="26"/>
      <c r="L71" s="23">
        <f t="shared" si="5"/>
        <v>0.71942446043165476</v>
      </c>
      <c r="M71" s="23">
        <f t="shared" si="6"/>
        <v>0.33528918692372173</v>
      </c>
      <c r="N71" s="23">
        <f t="shared" si="7"/>
        <v>1.6229178264034601</v>
      </c>
      <c r="O71" s="23" t="e">
        <f t="shared" si="8"/>
        <v>#N/A</v>
      </c>
      <c r="P71" s="23" t="e">
        <f t="shared" ref="P71:P93" si="9">IFERROR(F71/K71*100,#N/A)</f>
        <v>#N/A</v>
      </c>
      <c r="Q71" s="26"/>
    </row>
    <row r="72" spans="1:17" x14ac:dyDescent="0.3">
      <c r="A72" s="14">
        <v>42252</v>
      </c>
      <c r="B72" s="26">
        <v>1</v>
      </c>
      <c r="C72" s="26">
        <v>59</v>
      </c>
      <c r="D72" s="26">
        <v>1303</v>
      </c>
      <c r="E72" s="26"/>
      <c r="F72" s="26"/>
      <c r="G72" s="26">
        <v>74</v>
      </c>
      <c r="H72" s="26">
        <v>9298</v>
      </c>
      <c r="I72" s="26">
        <v>70311</v>
      </c>
      <c r="J72" s="26"/>
      <c r="K72" s="26"/>
      <c r="L72" s="23">
        <f t="shared" si="5"/>
        <v>1.3513513513513513</v>
      </c>
      <c r="M72" s="23">
        <f t="shared" si="6"/>
        <v>0.63454506345450634</v>
      </c>
      <c r="N72" s="23">
        <f t="shared" si="7"/>
        <v>1.8531950903841503</v>
      </c>
      <c r="O72" s="23" t="e">
        <f t="shared" si="8"/>
        <v>#N/A</v>
      </c>
      <c r="P72" s="23" t="e">
        <f t="shared" si="9"/>
        <v>#N/A</v>
      </c>
      <c r="Q72" s="26"/>
    </row>
    <row r="73" spans="1:17" x14ac:dyDescent="0.3">
      <c r="A73" s="14">
        <v>42253</v>
      </c>
      <c r="B73" s="26">
        <v>0</v>
      </c>
      <c r="C73" s="26">
        <v>43</v>
      </c>
      <c r="D73" s="26">
        <v>849</v>
      </c>
      <c r="E73" s="26"/>
      <c r="F73" s="26"/>
      <c r="G73" s="26">
        <v>8</v>
      </c>
      <c r="H73" s="26">
        <v>9179</v>
      </c>
      <c r="I73" s="26">
        <v>70435</v>
      </c>
      <c r="J73" s="26"/>
      <c r="K73" s="26"/>
      <c r="L73" s="23">
        <f t="shared" si="5"/>
        <v>0</v>
      </c>
      <c r="M73" s="23">
        <f t="shared" si="6"/>
        <v>0.46846061662490468</v>
      </c>
      <c r="N73" s="23">
        <f t="shared" si="7"/>
        <v>1.2053666501029319</v>
      </c>
      <c r="O73" s="23" t="e">
        <f t="shared" si="8"/>
        <v>#N/A</v>
      </c>
      <c r="P73" s="23" t="e">
        <f t="shared" si="9"/>
        <v>#N/A</v>
      </c>
      <c r="Q73" s="26"/>
    </row>
    <row r="74" spans="1:17" x14ac:dyDescent="0.3">
      <c r="A74" s="14">
        <v>42254</v>
      </c>
      <c r="B74" s="26">
        <v>0</v>
      </c>
      <c r="C74" s="26">
        <v>50</v>
      </c>
      <c r="D74" s="26">
        <v>747</v>
      </c>
      <c r="E74" s="26"/>
      <c r="F74" s="26"/>
      <c r="G74" s="26">
        <v>10</v>
      </c>
      <c r="H74" s="26">
        <v>8930</v>
      </c>
      <c r="I74" s="26">
        <v>70660</v>
      </c>
      <c r="J74" s="26"/>
      <c r="K74" s="26"/>
      <c r="L74" s="23">
        <f t="shared" si="5"/>
        <v>0</v>
      </c>
      <c r="M74" s="23">
        <f t="shared" si="6"/>
        <v>0.55991041433370659</v>
      </c>
      <c r="N74" s="23">
        <f t="shared" si="7"/>
        <v>1.0571752052080385</v>
      </c>
      <c r="O74" s="23" t="e">
        <f t="shared" si="8"/>
        <v>#N/A</v>
      </c>
      <c r="P74" s="23" t="e">
        <f t="shared" si="9"/>
        <v>#N/A</v>
      </c>
      <c r="Q74" s="26"/>
    </row>
    <row r="75" spans="1:17" x14ac:dyDescent="0.3">
      <c r="A75" s="14">
        <v>42255</v>
      </c>
      <c r="B75" s="26">
        <v>0</v>
      </c>
      <c r="C75" s="26">
        <v>53</v>
      </c>
      <c r="D75" s="26">
        <v>790</v>
      </c>
      <c r="E75" s="26"/>
      <c r="F75" s="26"/>
      <c r="G75" s="26">
        <v>3</v>
      </c>
      <c r="H75" s="26">
        <v>9194</v>
      </c>
      <c r="I75" s="26">
        <v>70377</v>
      </c>
      <c r="J75" s="26"/>
      <c r="K75" s="26"/>
      <c r="L75" s="23">
        <f t="shared" si="5"/>
        <v>0</v>
      </c>
      <c r="M75" s="23">
        <f t="shared" si="6"/>
        <v>0.57646291059386556</v>
      </c>
      <c r="N75" s="23">
        <f t="shared" si="7"/>
        <v>1.1225258251985735</v>
      </c>
      <c r="O75" s="23" t="e">
        <f t="shared" si="8"/>
        <v>#N/A</v>
      </c>
      <c r="P75" s="23" t="e">
        <f t="shared" si="9"/>
        <v>#N/A</v>
      </c>
      <c r="Q75" s="26"/>
    </row>
    <row r="76" spans="1:17" x14ac:dyDescent="0.3">
      <c r="A76" s="14">
        <v>42256</v>
      </c>
      <c r="B76" s="26">
        <v>0</v>
      </c>
      <c r="C76" s="26">
        <v>95</v>
      </c>
      <c r="D76" s="26">
        <v>831</v>
      </c>
      <c r="E76" s="26"/>
      <c r="F76" s="26"/>
      <c r="G76" s="26">
        <v>8</v>
      </c>
      <c r="H76" s="26">
        <v>9421</v>
      </c>
      <c r="I76" s="26">
        <v>69918</v>
      </c>
      <c r="J76" s="26"/>
      <c r="K76" s="26"/>
      <c r="L76" s="23">
        <f t="shared" si="5"/>
        <v>0</v>
      </c>
      <c r="M76" s="23">
        <f t="shared" si="6"/>
        <v>1.0083855217068252</v>
      </c>
      <c r="N76" s="23">
        <f t="shared" si="7"/>
        <v>1.1885351411653651</v>
      </c>
      <c r="O76" s="23" t="e">
        <f t="shared" si="8"/>
        <v>#N/A</v>
      </c>
      <c r="P76" s="23" t="e">
        <f t="shared" si="9"/>
        <v>#N/A</v>
      </c>
      <c r="Q76" s="26"/>
    </row>
    <row r="77" spans="1:17" x14ac:dyDescent="0.3">
      <c r="A77" s="14">
        <v>42257</v>
      </c>
      <c r="B77" s="26">
        <v>0</v>
      </c>
      <c r="C77" s="26">
        <v>208</v>
      </c>
      <c r="D77" s="26">
        <v>678</v>
      </c>
      <c r="E77" s="26"/>
      <c r="F77" s="26"/>
      <c r="G77" s="26">
        <v>7</v>
      </c>
      <c r="H77" s="26">
        <v>9499</v>
      </c>
      <c r="I77" s="26">
        <v>70148</v>
      </c>
      <c r="J77" s="26"/>
      <c r="K77" s="26"/>
      <c r="L77" s="23">
        <f t="shared" si="5"/>
        <v>0</v>
      </c>
      <c r="M77" s="23">
        <f t="shared" si="6"/>
        <v>2.189704179387304</v>
      </c>
      <c r="N77" s="23">
        <f t="shared" si="7"/>
        <v>0.9665279124137538</v>
      </c>
      <c r="O77" s="23" t="e">
        <f t="shared" si="8"/>
        <v>#N/A</v>
      </c>
      <c r="P77" s="23" t="e">
        <f t="shared" si="9"/>
        <v>#N/A</v>
      </c>
      <c r="Q77" s="26"/>
    </row>
    <row r="78" spans="1:17" x14ac:dyDescent="0.3">
      <c r="A78" s="14">
        <v>42258</v>
      </c>
      <c r="B78" s="26">
        <v>0</v>
      </c>
      <c r="C78" s="26">
        <v>78</v>
      </c>
      <c r="D78" s="26">
        <v>697</v>
      </c>
      <c r="E78" s="26"/>
      <c r="F78" s="26"/>
      <c r="G78" s="26">
        <v>1</v>
      </c>
      <c r="H78" s="26">
        <v>9658</v>
      </c>
      <c r="I78" s="26">
        <v>69931</v>
      </c>
      <c r="J78" s="26"/>
      <c r="K78" s="26"/>
      <c r="L78" s="23">
        <f t="shared" si="5"/>
        <v>0</v>
      </c>
      <c r="M78" s="23">
        <f t="shared" si="6"/>
        <v>0.80762062538827917</v>
      </c>
      <c r="N78" s="23">
        <f t="shared" si="7"/>
        <v>0.99669674393330565</v>
      </c>
      <c r="O78" s="23" t="e">
        <f t="shared" si="8"/>
        <v>#N/A</v>
      </c>
      <c r="P78" s="23" t="e">
        <f t="shared" si="9"/>
        <v>#N/A</v>
      </c>
      <c r="Q78" s="26"/>
    </row>
    <row r="79" spans="1:17" x14ac:dyDescent="0.3">
      <c r="A79" s="14">
        <v>42259</v>
      </c>
      <c r="B79" s="26"/>
      <c r="C79" s="26">
        <v>45</v>
      </c>
      <c r="D79" s="26">
        <v>921</v>
      </c>
      <c r="E79" s="26"/>
      <c r="F79" s="26"/>
      <c r="G79" s="26"/>
      <c r="H79" s="26">
        <v>9680</v>
      </c>
      <c r="I79" s="26">
        <v>69908</v>
      </c>
      <c r="J79" s="26"/>
      <c r="K79" s="26"/>
      <c r="L79" s="23" t="e">
        <f t="shared" si="5"/>
        <v>#N/A</v>
      </c>
      <c r="M79" s="23">
        <f t="shared" si="6"/>
        <v>0.46487603305785125</v>
      </c>
      <c r="N79" s="23">
        <f t="shared" si="7"/>
        <v>1.3174457858900268</v>
      </c>
      <c r="O79" s="23" t="e">
        <f t="shared" si="8"/>
        <v>#N/A</v>
      </c>
      <c r="P79" s="23" t="e">
        <f t="shared" si="9"/>
        <v>#N/A</v>
      </c>
      <c r="Q79" s="26"/>
    </row>
    <row r="80" spans="1:17" x14ac:dyDescent="0.3">
      <c r="A80" s="14">
        <v>42260</v>
      </c>
      <c r="B80" s="26"/>
      <c r="C80" s="26">
        <v>95</v>
      </c>
      <c r="D80" s="26">
        <v>844</v>
      </c>
      <c r="E80" s="26"/>
      <c r="F80" s="26"/>
      <c r="G80" s="26"/>
      <c r="H80" s="26">
        <v>10786</v>
      </c>
      <c r="I80" s="26">
        <v>69970</v>
      </c>
      <c r="J80" s="26"/>
      <c r="K80" s="26"/>
      <c r="L80" s="23" t="e">
        <f t="shared" si="5"/>
        <v>#N/A</v>
      </c>
      <c r="M80" s="23">
        <f t="shared" si="6"/>
        <v>0.88077137029482655</v>
      </c>
      <c r="N80" s="23">
        <f t="shared" si="7"/>
        <v>1.2062312419608403</v>
      </c>
      <c r="O80" s="23" t="e">
        <f t="shared" si="8"/>
        <v>#N/A</v>
      </c>
      <c r="P80" s="23" t="e">
        <f t="shared" si="9"/>
        <v>#N/A</v>
      </c>
      <c r="Q80" s="26"/>
    </row>
    <row r="81" spans="1:17" x14ac:dyDescent="0.3">
      <c r="A81" s="14">
        <v>42261</v>
      </c>
      <c r="B81" s="26"/>
      <c r="C81" s="26">
        <v>74</v>
      </c>
      <c r="D81" s="26">
        <v>453</v>
      </c>
      <c r="E81" s="26"/>
      <c r="F81" s="26"/>
      <c r="G81" s="26"/>
      <c r="H81" s="26">
        <v>11129</v>
      </c>
      <c r="I81" s="26">
        <v>69689</v>
      </c>
      <c r="J81" s="26"/>
      <c r="K81" s="26"/>
      <c r="L81" s="23" t="e">
        <f t="shared" si="5"/>
        <v>#N/A</v>
      </c>
      <c r="M81" s="23">
        <f t="shared" si="6"/>
        <v>0.66492946356366245</v>
      </c>
      <c r="N81" s="23">
        <f t="shared" si="7"/>
        <v>0.65003085135387217</v>
      </c>
      <c r="O81" s="23" t="e">
        <f t="shared" si="8"/>
        <v>#N/A</v>
      </c>
      <c r="P81" s="23" t="e">
        <f t="shared" si="9"/>
        <v>#N/A</v>
      </c>
      <c r="Q81" s="26"/>
    </row>
    <row r="82" spans="1:17" x14ac:dyDescent="0.3">
      <c r="A82" s="14">
        <v>42262</v>
      </c>
      <c r="B82" s="26"/>
      <c r="C82" s="26">
        <v>81</v>
      </c>
      <c r="D82" s="26">
        <v>617</v>
      </c>
      <c r="E82" s="26"/>
      <c r="F82" s="26"/>
      <c r="G82" s="26"/>
      <c r="H82" s="26">
        <v>11276</v>
      </c>
      <c r="I82" s="26">
        <v>69407</v>
      </c>
      <c r="J82" s="26"/>
      <c r="K82" s="26"/>
      <c r="L82" s="23" t="e">
        <f t="shared" si="5"/>
        <v>#N/A</v>
      </c>
      <c r="M82" s="23">
        <f t="shared" si="6"/>
        <v>0.71833983682156788</v>
      </c>
      <c r="N82" s="23">
        <f t="shared" si="7"/>
        <v>0.88895932686904777</v>
      </c>
      <c r="O82" s="23" t="e">
        <f t="shared" si="8"/>
        <v>#N/A</v>
      </c>
      <c r="P82" s="23" t="e">
        <f t="shared" si="9"/>
        <v>#N/A</v>
      </c>
      <c r="Q82" s="26"/>
    </row>
    <row r="83" spans="1:17" x14ac:dyDescent="0.3">
      <c r="A83" s="14">
        <v>42263</v>
      </c>
      <c r="B83" s="26"/>
      <c r="C83" s="26">
        <v>108</v>
      </c>
      <c r="D83" s="26">
        <v>1190</v>
      </c>
      <c r="E83" s="26"/>
      <c r="F83" s="26"/>
      <c r="G83" s="26"/>
      <c r="H83" s="26">
        <v>11673</v>
      </c>
      <c r="I83" s="26">
        <v>66184</v>
      </c>
      <c r="J83" s="26"/>
      <c r="K83" s="26"/>
      <c r="L83" s="23" t="e">
        <f t="shared" si="5"/>
        <v>#N/A</v>
      </c>
      <c r="M83" s="23">
        <f t="shared" si="6"/>
        <v>0.9252120277563608</v>
      </c>
      <c r="N83" s="23">
        <f t="shared" si="7"/>
        <v>1.7980176477698537</v>
      </c>
      <c r="O83" s="23" t="e">
        <f t="shared" si="8"/>
        <v>#N/A</v>
      </c>
      <c r="P83" s="23" t="e">
        <f t="shared" si="9"/>
        <v>#N/A</v>
      </c>
      <c r="Q83" s="26"/>
    </row>
    <row r="84" spans="1:17" x14ac:dyDescent="0.3">
      <c r="A84" s="14">
        <v>42264</v>
      </c>
      <c r="B84" s="26"/>
      <c r="C84" s="26">
        <v>87</v>
      </c>
      <c r="D84" s="26">
        <v>349</v>
      </c>
      <c r="E84" s="26">
        <v>22</v>
      </c>
      <c r="F84" s="26"/>
      <c r="G84" s="26"/>
      <c r="H84" s="26">
        <v>10967</v>
      </c>
      <c r="I84" s="26">
        <v>17916</v>
      </c>
      <c r="J84" s="26">
        <v>6610</v>
      </c>
      <c r="K84" s="26"/>
      <c r="L84" s="23" t="e">
        <f t="shared" si="5"/>
        <v>#N/A</v>
      </c>
      <c r="M84" s="23">
        <f t="shared" si="6"/>
        <v>0.79328895778243824</v>
      </c>
      <c r="N84" s="23">
        <f t="shared" si="7"/>
        <v>1.947979459700826</v>
      </c>
      <c r="O84" s="23">
        <f t="shared" si="8"/>
        <v>0.3328290468986384</v>
      </c>
      <c r="P84" s="23" t="e">
        <f t="shared" si="9"/>
        <v>#N/A</v>
      </c>
      <c r="Q84" s="26"/>
    </row>
    <row r="85" spans="1:17" x14ac:dyDescent="0.3">
      <c r="A85" s="14">
        <v>42265</v>
      </c>
      <c r="B85" s="26">
        <v>86</v>
      </c>
      <c r="C85" s="26"/>
      <c r="D85" s="26"/>
      <c r="E85" s="26"/>
      <c r="F85" s="26">
        <v>1</v>
      </c>
      <c r="G85" s="26">
        <v>11936</v>
      </c>
      <c r="H85" s="26"/>
      <c r="I85" s="26"/>
      <c r="J85" s="26"/>
      <c r="K85" s="26">
        <v>185</v>
      </c>
      <c r="L85" s="23">
        <f t="shared" si="5"/>
        <v>0.72050938337801607</v>
      </c>
      <c r="M85" s="23" t="e">
        <f t="shared" si="6"/>
        <v>#N/A</v>
      </c>
      <c r="N85" s="23" t="e">
        <f t="shared" si="7"/>
        <v>#N/A</v>
      </c>
      <c r="O85" s="23" t="e">
        <f t="shared" si="8"/>
        <v>#N/A</v>
      </c>
      <c r="P85" s="23">
        <f t="shared" si="9"/>
        <v>0.54054054054054057</v>
      </c>
      <c r="Q85" s="26"/>
    </row>
    <row r="86" spans="1:17" x14ac:dyDescent="0.3">
      <c r="A86" s="14">
        <v>42266</v>
      </c>
      <c r="B86" s="26">
        <v>85</v>
      </c>
      <c r="C86" s="26"/>
      <c r="D86" s="26"/>
      <c r="E86" s="26"/>
      <c r="F86" s="26">
        <v>0</v>
      </c>
      <c r="G86" s="26">
        <v>12827</v>
      </c>
      <c r="H86" s="26"/>
      <c r="I86" s="26"/>
      <c r="J86" s="26"/>
      <c r="K86" s="26">
        <v>167</v>
      </c>
      <c r="L86" s="23">
        <f t="shared" si="5"/>
        <v>0.66266469166601694</v>
      </c>
      <c r="M86" s="23" t="e">
        <f t="shared" si="6"/>
        <v>#N/A</v>
      </c>
      <c r="N86" s="23" t="e">
        <f t="shared" si="7"/>
        <v>#N/A</v>
      </c>
      <c r="O86" s="23" t="e">
        <f t="shared" si="8"/>
        <v>#N/A</v>
      </c>
      <c r="P86" s="23">
        <f t="shared" si="9"/>
        <v>0</v>
      </c>
      <c r="Q86" s="26"/>
    </row>
    <row r="87" spans="1:17" x14ac:dyDescent="0.3">
      <c r="A87" s="14">
        <v>42267</v>
      </c>
      <c r="B87" s="26">
        <v>108</v>
      </c>
      <c r="C87" s="26"/>
      <c r="D87" s="26"/>
      <c r="E87" s="26"/>
      <c r="F87" s="26">
        <v>2</v>
      </c>
      <c r="G87" s="26">
        <v>13850</v>
      </c>
      <c r="H87" s="26"/>
      <c r="I87" s="26"/>
      <c r="J87" s="26"/>
      <c r="K87" s="26">
        <v>190</v>
      </c>
      <c r="L87" s="23">
        <f t="shared" si="5"/>
        <v>0.77978339350180503</v>
      </c>
      <c r="M87" s="23" t="e">
        <f t="shared" si="6"/>
        <v>#N/A</v>
      </c>
      <c r="N87" s="23" t="e">
        <f t="shared" si="7"/>
        <v>#N/A</v>
      </c>
      <c r="O87" s="23" t="e">
        <f t="shared" si="8"/>
        <v>#N/A</v>
      </c>
      <c r="P87" s="23">
        <f t="shared" si="9"/>
        <v>1.0526315789473684</v>
      </c>
      <c r="Q87" s="26"/>
    </row>
    <row r="88" spans="1:17" x14ac:dyDescent="0.3">
      <c r="A88" s="14">
        <v>42268</v>
      </c>
      <c r="B88" s="26">
        <v>86</v>
      </c>
      <c r="C88" s="26"/>
      <c r="D88" s="26"/>
      <c r="E88" s="26"/>
      <c r="F88" s="26">
        <v>0</v>
      </c>
      <c r="G88" s="26">
        <v>15825</v>
      </c>
      <c r="H88" s="26"/>
      <c r="I88" s="26"/>
      <c r="J88" s="26"/>
      <c r="K88" s="26">
        <v>790</v>
      </c>
      <c r="L88" s="23">
        <f t="shared" si="5"/>
        <v>0.5434439178515007</v>
      </c>
      <c r="M88" s="23" t="e">
        <f t="shared" si="6"/>
        <v>#N/A</v>
      </c>
      <c r="N88" s="23" t="e">
        <f t="shared" si="7"/>
        <v>#N/A</v>
      </c>
      <c r="O88" s="23" t="e">
        <f t="shared" si="8"/>
        <v>#N/A</v>
      </c>
      <c r="P88" s="23">
        <f t="shared" si="9"/>
        <v>0</v>
      </c>
      <c r="Q88" s="26"/>
    </row>
    <row r="89" spans="1:17" x14ac:dyDescent="0.3">
      <c r="A89" s="14">
        <v>42269</v>
      </c>
      <c r="B89" s="26">
        <v>68</v>
      </c>
      <c r="C89" s="26"/>
      <c r="D89" s="26"/>
      <c r="E89" s="26"/>
      <c r="F89" s="26">
        <v>2</v>
      </c>
      <c r="G89" s="26">
        <v>13406</v>
      </c>
      <c r="H89" s="26"/>
      <c r="I89" s="26"/>
      <c r="J89" s="26"/>
      <c r="K89" s="26">
        <v>450</v>
      </c>
      <c r="L89" s="23">
        <f t="shared" si="5"/>
        <v>0.50723556616440402</v>
      </c>
      <c r="M89" s="23" t="e">
        <f t="shared" si="6"/>
        <v>#N/A</v>
      </c>
      <c r="N89" s="23" t="e">
        <f t="shared" si="7"/>
        <v>#N/A</v>
      </c>
      <c r="O89" s="23" t="e">
        <f t="shared" si="8"/>
        <v>#N/A</v>
      </c>
      <c r="P89" s="23">
        <f t="shared" si="9"/>
        <v>0.44444444444444442</v>
      </c>
      <c r="Q89" s="26"/>
    </row>
    <row r="90" spans="1:17" x14ac:dyDescent="0.3">
      <c r="A90" s="14">
        <v>42270</v>
      </c>
      <c r="B90" s="26">
        <v>89</v>
      </c>
      <c r="C90" s="26"/>
      <c r="D90" s="26"/>
      <c r="E90" s="26"/>
      <c r="F90" s="26">
        <v>0</v>
      </c>
      <c r="G90" s="26">
        <v>13489</v>
      </c>
      <c r="H90" s="26"/>
      <c r="I90" s="26"/>
      <c r="J90" s="26"/>
      <c r="K90" s="26">
        <v>117</v>
      </c>
      <c r="L90" s="23">
        <f t="shared" si="5"/>
        <v>0.65979687152494626</v>
      </c>
      <c r="M90" s="23" t="e">
        <f t="shared" si="6"/>
        <v>#N/A</v>
      </c>
      <c r="N90" s="23" t="e">
        <f t="shared" si="7"/>
        <v>#N/A</v>
      </c>
      <c r="O90" s="23" t="e">
        <f t="shared" si="8"/>
        <v>#N/A</v>
      </c>
      <c r="P90" s="23">
        <f t="shared" si="9"/>
        <v>0</v>
      </c>
      <c r="Q90" s="26"/>
    </row>
    <row r="91" spans="1:17" x14ac:dyDescent="0.3">
      <c r="A91" s="14">
        <v>42271</v>
      </c>
      <c r="B91" s="26">
        <v>64</v>
      </c>
      <c r="C91" s="26"/>
      <c r="D91" s="26"/>
      <c r="E91" s="26"/>
      <c r="F91" s="26">
        <v>0</v>
      </c>
      <c r="G91" s="26">
        <v>12975</v>
      </c>
      <c r="H91" s="26"/>
      <c r="I91" s="26"/>
      <c r="J91" s="26"/>
      <c r="K91" s="26">
        <v>663</v>
      </c>
      <c r="L91" s="23">
        <f t="shared" si="5"/>
        <v>0.49325626204238926</v>
      </c>
      <c r="M91" s="23" t="e">
        <f t="shared" si="6"/>
        <v>#N/A</v>
      </c>
      <c r="N91" s="23" t="e">
        <f t="shared" si="7"/>
        <v>#N/A</v>
      </c>
      <c r="O91" s="23" t="e">
        <f t="shared" si="8"/>
        <v>#N/A</v>
      </c>
      <c r="P91" s="23">
        <f t="shared" si="9"/>
        <v>0</v>
      </c>
      <c r="Q91" s="26"/>
    </row>
    <row r="92" spans="1:17" x14ac:dyDescent="0.3">
      <c r="A92" s="14">
        <v>42272</v>
      </c>
      <c r="B92" s="26">
        <v>54</v>
      </c>
      <c r="C92" s="26"/>
      <c r="D92" s="26"/>
      <c r="E92" s="26"/>
      <c r="F92" s="26">
        <v>1</v>
      </c>
      <c r="G92" s="26">
        <v>10539</v>
      </c>
      <c r="H92" s="26"/>
      <c r="I92" s="26"/>
      <c r="J92" s="26"/>
      <c r="K92" s="26">
        <v>454</v>
      </c>
      <c r="L92" s="23">
        <f t="shared" si="5"/>
        <v>0.51238257899231432</v>
      </c>
      <c r="M92" s="23" t="e">
        <f t="shared" si="6"/>
        <v>#N/A</v>
      </c>
      <c r="N92" s="23" t="e">
        <f t="shared" si="7"/>
        <v>#N/A</v>
      </c>
      <c r="O92" s="23" t="e">
        <f t="shared" si="8"/>
        <v>#N/A</v>
      </c>
      <c r="P92" s="23">
        <f t="shared" si="9"/>
        <v>0.22026431718061676</v>
      </c>
      <c r="Q92" s="26"/>
    </row>
    <row r="93" spans="1:17" x14ac:dyDescent="0.3">
      <c r="A93" s="14">
        <v>42273</v>
      </c>
      <c r="B93" s="26">
        <v>68</v>
      </c>
      <c r="C93" s="26"/>
      <c r="D93" s="26"/>
      <c r="E93" s="26"/>
      <c r="F93" s="26">
        <v>16</v>
      </c>
      <c r="G93" s="26">
        <v>5843</v>
      </c>
      <c r="H93" s="26"/>
      <c r="I93" s="26"/>
      <c r="J93" s="26"/>
      <c r="K93" s="26">
        <v>1789</v>
      </c>
      <c r="L93" s="23">
        <f t="shared" si="5"/>
        <v>1.1637857265103544</v>
      </c>
      <c r="M93" s="23" t="e">
        <f t="shared" si="6"/>
        <v>#N/A</v>
      </c>
      <c r="N93" s="23" t="e">
        <f t="shared" si="7"/>
        <v>#N/A</v>
      </c>
      <c r="O93" s="23" t="e">
        <f t="shared" si="8"/>
        <v>#N/A</v>
      </c>
      <c r="P93" s="23">
        <f>IFERROR(F93/K93*100,#N/A)</f>
        <v>0.8943543879262158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 1</vt:lpstr>
      <vt:lpstr>Tab 2</vt:lpstr>
      <vt:lpstr>Tab 3</vt:lpstr>
      <vt:lpstr>Q1</vt:lpstr>
      <vt:lpstr>Q2</vt:lpstr>
      <vt:lpstr>Q3</vt:lpstr>
      <vt:lpstr>Q4</vt:lpstr>
      <vt:lpstr>Q5</vt:lpstr>
      <vt:lpstr>Q6&amp;7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_ _</dc:creator>
  <cp:lastModifiedBy>Richard Mei</cp:lastModifiedBy>
  <cp:lastPrinted>2019-12-20T21:39:27Z</cp:lastPrinted>
  <dcterms:created xsi:type="dcterms:W3CDTF">2015-10-15T17:47:44Z</dcterms:created>
  <dcterms:modified xsi:type="dcterms:W3CDTF">2024-02-22T06:55:48Z</dcterms:modified>
</cp:coreProperties>
</file>