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P:\Business\(2) Refills\Engineering\components\"/>
    </mc:Choice>
  </mc:AlternateContent>
  <xr:revisionPtr revIDLastSave="0" documentId="13_ncr:1_{8E075EEB-545C-472E-8AFB-3EE4CF538A7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sting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" i="2" l="1"/>
  <c r="Y12" i="2" s="1"/>
  <c r="U10" i="2"/>
  <c r="X10" i="2"/>
  <c r="Y10" i="2" s="1"/>
  <c r="Y7" i="2" l="1"/>
  <c r="Y5" i="2"/>
  <c r="X5" i="2"/>
  <c r="X7" i="2"/>
  <c r="X30" i="2"/>
  <c r="Y30" i="2" s="1"/>
  <c r="U30" i="2"/>
  <c r="Y21" i="2"/>
  <c r="X21" i="2"/>
  <c r="Y31" i="2"/>
  <c r="X31" i="2"/>
  <c r="U31" i="2"/>
  <c r="X4" i="2"/>
  <c r="Y4" i="2" s="1"/>
  <c r="Y34" i="2"/>
  <c r="X34" i="2"/>
  <c r="U34" i="2"/>
  <c r="X25" i="2" l="1"/>
  <c r="X26" i="2"/>
  <c r="X24" i="2"/>
  <c r="X23" i="2"/>
  <c r="X32" i="2"/>
  <c r="Y32" i="2" s="1"/>
  <c r="X35" i="2"/>
  <c r="Y35" i="2" s="1"/>
  <c r="X13" i="2"/>
  <c r="Y13" i="2" s="1"/>
  <c r="X18" i="2"/>
  <c r="Y18" i="2" s="1"/>
  <c r="X29" i="2"/>
  <c r="Y29" i="2" s="1"/>
  <c r="Y49" i="2" l="1"/>
  <c r="X49" i="2"/>
  <c r="H17" i="1"/>
  <c r="F17" i="1"/>
</calcChain>
</file>

<file path=xl/sharedStrings.xml><?xml version="1.0" encoding="utf-8"?>
<sst xmlns="http://schemas.openxmlformats.org/spreadsheetml/2006/main" count="362" uniqueCount="162">
  <si>
    <t>Item</t>
  </si>
  <si>
    <t>Detail</t>
  </si>
  <si>
    <t>Materials for frame</t>
  </si>
  <si>
    <t>3d printing</t>
  </si>
  <si>
    <t>Strain gauge</t>
  </si>
  <si>
    <t>Screen and buttons</t>
  </si>
  <si>
    <t>Arduino</t>
  </si>
  <si>
    <t>Diodes</t>
  </si>
  <si>
    <t>Transistor or MOSFET</t>
  </si>
  <si>
    <t>Pump</t>
  </si>
  <si>
    <t>Power Supply</t>
  </si>
  <si>
    <t>Source</t>
  </si>
  <si>
    <t>ebay</t>
  </si>
  <si>
    <t>Total</t>
  </si>
  <si>
    <t>Mains cable</t>
  </si>
  <si>
    <t>Mains Plug</t>
  </si>
  <si>
    <t>Wires</t>
  </si>
  <si>
    <t>Screws and fixings</t>
  </si>
  <si>
    <t>Low cost (UK sourcing)</t>
  </si>
  <si>
    <t>High cost (UK sourcing)</t>
  </si>
  <si>
    <t>Bulk Low cost (global sourcing)</t>
  </si>
  <si>
    <t>BOM</t>
  </si>
  <si>
    <t>Quantity</t>
  </si>
  <si>
    <t>Coutersunk screw steel zinc plated M5x30mm</t>
  </si>
  <si>
    <t xml:space="preserve">Used for </t>
  </si>
  <si>
    <t>Strain gauge attachment to 20x60 v slot beam</t>
  </si>
  <si>
    <t>Plastic tubing</t>
  </si>
  <si>
    <t>Current Quantity in Stock</t>
  </si>
  <si>
    <t>Units</t>
  </si>
  <si>
    <t>For 7 mm thick pannels</t>
  </si>
  <si>
    <t>Hook up wire</t>
  </si>
  <si>
    <t>Protoboard soldering</t>
  </si>
  <si>
    <t>For 2 mm thick pannels</t>
  </si>
  <si>
    <t>LCD keypad shield</t>
  </si>
  <si>
    <t>Arduino R3</t>
  </si>
  <si>
    <t>Marked for order</t>
  </si>
  <si>
    <t>Mains wire</t>
  </si>
  <si>
    <t>Per quantity</t>
  </si>
  <si>
    <t>Link</t>
  </si>
  <si>
    <t>Higher amperage (6A) wire</t>
  </si>
  <si>
    <t>RS components</t>
  </si>
  <si>
    <t>ROHS compliant?</t>
  </si>
  <si>
    <t>Diode</t>
  </si>
  <si>
    <t>Resistor</t>
  </si>
  <si>
    <t>Single Core 1mm diameter Copper Wire</t>
  </si>
  <si>
    <t>Copper wire</t>
  </si>
  <si>
    <t>Connecting pump motor and power source</t>
  </si>
  <si>
    <t>ROHS detail</t>
  </si>
  <si>
    <t>Proto board</t>
  </si>
  <si>
    <t>m</t>
  </si>
  <si>
    <t>Cost in (small batch) bulk (inc. Vat)</t>
  </si>
  <si>
    <t>items</t>
  </si>
  <si>
    <t>For fluid transfer</t>
  </si>
  <si>
    <t>For electronics board</t>
  </si>
  <si>
    <t>Connecting arduino to electronics board for low power linkages</t>
  </si>
  <si>
    <t>FDA approved</t>
  </si>
  <si>
    <t>Yes</t>
  </si>
  <si>
    <t>N/A</t>
  </si>
  <si>
    <t>Clear,  13mm OD x 10mm ID</t>
  </si>
  <si>
    <t>PVC flexible tubing</t>
  </si>
  <si>
    <t>ICB-288, Matrix Board FR1 with 1mm Holes 2.54 x 2.54mm Pitc</t>
  </si>
  <si>
    <t>Heatsink</t>
  </si>
  <si>
    <t>For transistor heat dissapation</t>
  </si>
  <si>
    <t>Compliant</t>
  </si>
  <si>
    <t>AAVID Thermalloy Heatsink, 24°C/W, 19 x 20 x 8.8mm, Screw</t>
  </si>
  <si>
    <t>Load cell (10 kg)</t>
  </si>
  <si>
    <t>Load Cell - 10kg, Straight Bar (TAL220)</t>
  </si>
  <si>
    <t>Alternative Supplier</t>
  </si>
  <si>
    <t>Supplier</t>
  </si>
  <si>
    <t>Mouser</t>
  </si>
  <si>
    <t>hx711 board</t>
  </si>
  <si>
    <t xml:space="preserve">Mouser </t>
  </si>
  <si>
    <t>Cost for each ROHS compliant refill station (inc. Vat)</t>
  </si>
  <si>
    <t>(or ali express for hx711)</t>
  </si>
  <si>
    <t>(or ali express for LCD keypad shield)</t>
  </si>
  <si>
    <t>Sparkfun (or google TAL220 for ali express)</t>
  </si>
  <si>
    <t>426-DFR0009</t>
  </si>
  <si>
    <t>474-SEN-13879</t>
  </si>
  <si>
    <t>474-SEN-13329</t>
  </si>
  <si>
    <t>779-0713</t>
  </si>
  <si>
    <t>Manufacturer P/N</t>
  </si>
  <si>
    <t>Supplier P/N</t>
  </si>
  <si>
    <t>CUL 100/1,00</t>
  </si>
  <si>
    <t>DFR0009</t>
  </si>
  <si>
    <t>SEN-13879</t>
  </si>
  <si>
    <t>SEN-13329</t>
  </si>
  <si>
    <t>DEV-11224</t>
  </si>
  <si>
    <t>474-DEV-11224</t>
  </si>
  <si>
    <t>Anticipated Production cost</t>
  </si>
  <si>
    <t>DFRobot Accessories LCD Keypad Shield for Arduino</t>
  </si>
  <si>
    <t>Development Boards &amp; Kits - AVR Arduino Uno - R3 SMD</t>
  </si>
  <si>
    <t>Measuring mass of bottle</t>
  </si>
  <si>
    <t>Conditioning strain gauge signal</t>
  </si>
  <si>
    <t>User input</t>
  </si>
  <si>
    <t>Processing</t>
  </si>
  <si>
    <t>(or ali express)</t>
  </si>
  <si>
    <t>Comment</t>
  </si>
  <si>
    <t>When sourced from ali express</t>
  </si>
  <si>
    <t>631-3009</t>
  </si>
  <si>
    <t>ICB-288</t>
  </si>
  <si>
    <t>Manufacturer</t>
  </si>
  <si>
    <t>Sunhayato</t>
  </si>
  <si>
    <t>Block</t>
  </si>
  <si>
    <t>SparkFun</t>
  </si>
  <si>
    <t>DFRobot</t>
  </si>
  <si>
    <t xml:space="preserve">439-0802 </t>
  </si>
  <si>
    <t>Nexans</t>
  </si>
  <si>
    <t>H03VVH2F-2X0.75MM2-NOIR-5</t>
  </si>
  <si>
    <t>RS PRO</t>
  </si>
  <si>
    <t>914-5506</t>
  </si>
  <si>
    <t>AAVID THERMALLOY</t>
  </si>
  <si>
    <t>ML7G</t>
  </si>
  <si>
    <t xml:space="preserve">712-4257 </t>
  </si>
  <si>
    <t>PCB Terminals</t>
  </si>
  <si>
    <t>5 Way PCB Terminal Strip</t>
  </si>
  <si>
    <t>494-8940</t>
  </si>
  <si>
    <t>N-Channel MOSFET, 30 A, 60 V, 3-Pin TO-220SIS Toshiba TK30A06N1,S4X(S</t>
  </si>
  <si>
    <t>MOSFET</t>
  </si>
  <si>
    <t>Toshiba</t>
  </si>
  <si>
    <t xml:space="preserve">TK30A06N1,S4X(S </t>
  </si>
  <si>
    <t>827-6179</t>
  </si>
  <si>
    <t>Power supply</t>
  </si>
  <si>
    <t>Plug</t>
  </si>
  <si>
    <t>13A fused Permaplug</t>
  </si>
  <si>
    <t>Screwfix</t>
  </si>
  <si>
    <t>Permaplug</t>
  </si>
  <si>
    <t>BYW29-200G</t>
  </si>
  <si>
    <t>ON Semiconductor</t>
  </si>
  <si>
    <t xml:space="preserve">464-277 </t>
  </si>
  <si>
    <t>ON Semi 200V 8A, Silicon Junction Diode, 2-Pin TO-220AC BYW29-200G</t>
  </si>
  <si>
    <t>Connecting wire</t>
  </si>
  <si>
    <t>M5 Countersunk Head, 12mm Steel Pozidriv Bright Zinc Plated</t>
  </si>
  <si>
    <t>553-469</t>
  </si>
  <si>
    <t>Quanity</t>
  </si>
  <si>
    <t>RS PRO, M5 Pan Head, 12mm Steel Pozidriv Bright Zinc Plated</t>
  </si>
  <si>
    <t>553-611</t>
  </si>
  <si>
    <t>For attaching printed components to tapped aluminium extrusions. For attaching strain gauge mount to aluminium frame.</t>
  </si>
  <si>
    <t>For attaching load cell to load cell mount</t>
  </si>
  <si>
    <t>M5 Pan head screw 12mm</t>
  </si>
  <si>
    <t>M5 Countersunk screw 12mm</t>
  </si>
  <si>
    <t>M5 Countersunk screw 20mm</t>
  </si>
  <si>
    <t>908-7693</t>
  </si>
  <si>
    <t>RS PRO, M5 Pan Head, 6mm Steel Pozidriv Bright Zinc Plated</t>
  </si>
  <si>
    <t>M5 Pan head screw 6mm</t>
  </si>
  <si>
    <t>N</t>
  </si>
  <si>
    <t>M3 Nut</t>
  </si>
  <si>
    <t>Mains connection</t>
  </si>
  <si>
    <t>ON Semi 600V 10A, Silicon Junction Diode, 2-Pin TO-220F FFPF10UA60ST</t>
  </si>
  <si>
    <t>RS PRO, M3 Pan Head, 6mm Steel Pozidriv Bright Zinc Plated</t>
  </si>
  <si>
    <t>560-580</t>
  </si>
  <si>
    <t>RS PRO Steel, Hex Nut, M3</t>
  </si>
  <si>
    <t>560-293</t>
  </si>
  <si>
    <t>M3 Pan Head screw, 6mm</t>
  </si>
  <si>
    <t>M4 Countersunk screw 20 mm</t>
  </si>
  <si>
    <t>For attaching drip tray to support structure</t>
  </si>
  <si>
    <t>M3 Countersunk screw, 12 mm</t>
  </si>
  <si>
    <t>Aluminium extrusion</t>
  </si>
  <si>
    <t>Y</t>
  </si>
  <si>
    <t>Stand offs</t>
  </si>
  <si>
    <t>M3 screw nylon</t>
  </si>
  <si>
    <t>M5 Pan head screw 16mm</t>
  </si>
  <si>
    <t>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</si>
</sst>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6" fontId="0" fillId="0" borderId="0" xfId="0" applyNumberFormat="1"/>
    <xf numFmtId="8" fontId="0" fillId="0" borderId="0" xfId="0" applyNumberForma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8" fontId="0" fillId="3" borderId="0" xfId="0" applyNumberFormat="1" applyFill="1"/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29" TargetMode="External"/><Relationship Id="rId13" Type="http://schemas.openxmlformats.org/officeDocument/2006/relationships/hyperlink" Target="https://uk.rs-online.com/web/p/rectifier-diodes-schottky-diodes/0464277/" TargetMode="External"/><Relationship Id="rId18" Type="http://schemas.openxmlformats.org/officeDocument/2006/relationships/hyperlink" Target="https://uk.rs-online.com/web/p/machine-screws/0560580/" TargetMode="External"/><Relationship Id="rId3" Type="http://schemas.openxmlformats.org/officeDocument/2006/relationships/hyperlink" Target="https://uk.rs-online.com/web/p/matrix-boards/6313009/" TargetMode="External"/><Relationship Id="rId7" Type="http://schemas.openxmlformats.org/officeDocument/2006/relationships/hyperlink" Target="https://www.mouser.co.uk/ProductDetail/DFRobot/DFR0009?qs=lqAf%2FiVYw9gopeEKQyddjQ%3D%3D" TargetMode="External"/><Relationship Id="rId12" Type="http://schemas.openxmlformats.org/officeDocument/2006/relationships/hyperlink" Target="https://uk.rs-online.com/web/p/mosfets/8276179/" TargetMode="External"/><Relationship Id="rId17" Type="http://schemas.openxmlformats.org/officeDocument/2006/relationships/hyperlink" Target="https://uk.rs-online.com/web/p/rectifier-diodes-schottky-diodes/8070745/" TargetMode="External"/><Relationship Id="rId2" Type="http://schemas.openxmlformats.org/officeDocument/2006/relationships/hyperlink" Target="https://uk.rs-online.com/web/p/flexible-tubes/9145506/" TargetMode="External"/><Relationship Id="rId16" Type="http://schemas.openxmlformats.org/officeDocument/2006/relationships/hyperlink" Target="https://uk.rs-online.com/web/p/copper-wire/7790713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uk.rs-online.com/web/p/electrical-mains-power-cables/4390802/" TargetMode="External"/><Relationship Id="rId6" Type="http://schemas.openxmlformats.org/officeDocument/2006/relationships/hyperlink" Target="https://www.mouser.co.uk/ProductDetail/SparkFun/SEN-13879?qs=wwacUt%252BV97ucrk9vYOp3tw%3D%3D" TargetMode="External"/><Relationship Id="rId11" Type="http://schemas.openxmlformats.org/officeDocument/2006/relationships/hyperlink" Target="https://uk.rs-online.com/web/p/pcb-terminal-blocks/4948940/" TargetMode="External"/><Relationship Id="rId5" Type="http://schemas.openxmlformats.org/officeDocument/2006/relationships/hyperlink" Target="https://www.mouser.co.uk/ProductDetail/SparkFun/SEN-13329?qs=WyAARYrbSnZgHAzG5X6AUQ==" TargetMode="External"/><Relationship Id="rId15" Type="http://schemas.openxmlformats.org/officeDocument/2006/relationships/hyperlink" Target="https://uk.rs-online.com/web/p/machine-screws/0553611/" TargetMode="External"/><Relationship Id="rId10" Type="http://schemas.openxmlformats.org/officeDocument/2006/relationships/hyperlink" Target="https://uk.rs-online.com/web/p/machine-screws/9087693/" TargetMode="External"/><Relationship Id="rId19" Type="http://schemas.openxmlformats.org/officeDocument/2006/relationships/hyperlink" Target="https://uk.rs-online.com/web/p/hex-nuts/0560293/" TargetMode="External"/><Relationship Id="rId4" Type="http://schemas.openxmlformats.org/officeDocument/2006/relationships/hyperlink" Target="https://uk.rs-online.com/web/p/heatsinks/7124257/" TargetMode="External"/><Relationship Id="rId9" Type="http://schemas.openxmlformats.org/officeDocument/2006/relationships/hyperlink" Target="https://www.mouser.co.uk/ProductDetail/SparkFun/DEV-11224?qs=WyAARYrbSnZVy5ZI7%252B2ULg%3D%3D" TargetMode="External"/><Relationship Id="rId14" Type="http://schemas.openxmlformats.org/officeDocument/2006/relationships/hyperlink" Target="https://uk.rs-online.com/web/p/machine-screws/05534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17"/>
  <sheetViews>
    <sheetView workbookViewId="0">
      <selection activeCell="P4" sqref="P4:Q5"/>
    </sheetView>
  </sheetViews>
  <sheetFormatPr defaultRowHeight="15" x14ac:dyDescent="0.25"/>
  <cols>
    <col min="3" max="3" width="19.85546875" bestFit="1" customWidth="1"/>
    <col min="6" max="6" width="20.7109375" customWidth="1"/>
    <col min="7" max="7" width="21.7109375" bestFit="1" customWidth="1"/>
    <col min="8" max="8" width="28.5703125" bestFit="1" customWidth="1"/>
    <col min="15" max="15" width="42.28515625" bestFit="1" customWidth="1"/>
  </cols>
  <sheetData>
    <row r="2" spans="3:17" x14ac:dyDescent="0.25">
      <c r="C2" s="1" t="s">
        <v>0</v>
      </c>
      <c r="D2" s="1" t="s">
        <v>1</v>
      </c>
      <c r="E2" s="1" t="s">
        <v>11</v>
      </c>
      <c r="F2" s="1" t="s">
        <v>18</v>
      </c>
      <c r="G2" s="1" t="s">
        <v>19</v>
      </c>
      <c r="H2" s="1" t="s">
        <v>20</v>
      </c>
      <c r="O2" s="1" t="s">
        <v>21</v>
      </c>
    </row>
    <row r="3" spans="3:17" x14ac:dyDescent="0.25">
      <c r="C3" t="s">
        <v>2</v>
      </c>
      <c r="F3" s="2">
        <v>10</v>
      </c>
      <c r="H3" s="3">
        <v>5</v>
      </c>
    </row>
    <row r="4" spans="3:17" x14ac:dyDescent="0.25">
      <c r="C4" t="s">
        <v>3</v>
      </c>
      <c r="F4" s="2">
        <v>5</v>
      </c>
      <c r="H4" s="2">
        <v>5</v>
      </c>
      <c r="O4" s="1" t="s">
        <v>0</v>
      </c>
      <c r="P4" s="1" t="s">
        <v>22</v>
      </c>
      <c r="Q4" s="1" t="s">
        <v>24</v>
      </c>
    </row>
    <row r="5" spans="3:17" x14ac:dyDescent="0.25">
      <c r="C5" t="s">
        <v>4</v>
      </c>
      <c r="E5" t="s">
        <v>12</v>
      </c>
      <c r="F5" s="2">
        <v>2.09</v>
      </c>
      <c r="H5" s="2">
        <v>2.09</v>
      </c>
      <c r="O5" t="s">
        <v>23</v>
      </c>
      <c r="P5">
        <v>2</v>
      </c>
      <c r="Q5" t="s">
        <v>25</v>
      </c>
    </row>
    <row r="6" spans="3:17" x14ac:dyDescent="0.25">
      <c r="C6" t="s">
        <v>5</v>
      </c>
      <c r="E6" t="s">
        <v>12</v>
      </c>
      <c r="F6" s="2">
        <v>2.2000000000000002</v>
      </c>
      <c r="H6" s="2">
        <v>2.2000000000000002</v>
      </c>
    </row>
    <row r="7" spans="3:17" x14ac:dyDescent="0.25">
      <c r="C7" t="s">
        <v>6</v>
      </c>
      <c r="E7" t="s">
        <v>12</v>
      </c>
      <c r="F7" s="2">
        <v>2.88</v>
      </c>
      <c r="H7" s="4">
        <v>2.5</v>
      </c>
    </row>
    <row r="8" spans="3:17" x14ac:dyDescent="0.25">
      <c r="C8" t="s">
        <v>8</v>
      </c>
      <c r="F8" s="2">
        <v>0.5</v>
      </c>
      <c r="H8" s="2">
        <v>0.4</v>
      </c>
    </row>
    <row r="9" spans="3:17" x14ac:dyDescent="0.25">
      <c r="C9" t="s">
        <v>7</v>
      </c>
      <c r="F9" s="2">
        <v>0.5</v>
      </c>
      <c r="H9" s="2">
        <v>0.4</v>
      </c>
    </row>
    <row r="10" spans="3:17" x14ac:dyDescent="0.25">
      <c r="C10" t="s">
        <v>9</v>
      </c>
      <c r="F10" s="2">
        <v>10</v>
      </c>
      <c r="H10" s="3">
        <v>5</v>
      </c>
    </row>
    <row r="11" spans="3:17" x14ac:dyDescent="0.25">
      <c r="C11" t="s">
        <v>10</v>
      </c>
      <c r="F11" s="2">
        <v>10</v>
      </c>
      <c r="H11" s="3">
        <v>5</v>
      </c>
    </row>
    <row r="12" spans="3:17" x14ac:dyDescent="0.25">
      <c r="C12" t="s">
        <v>14</v>
      </c>
      <c r="F12" s="2">
        <v>0.5</v>
      </c>
      <c r="H12" s="2">
        <v>0.25</v>
      </c>
    </row>
    <row r="13" spans="3:17" x14ac:dyDescent="0.25">
      <c r="C13" t="s">
        <v>15</v>
      </c>
      <c r="F13" s="2">
        <v>0.93</v>
      </c>
      <c r="H13" s="2">
        <v>0.5</v>
      </c>
    </row>
    <row r="14" spans="3:17" x14ac:dyDescent="0.25">
      <c r="C14" t="s">
        <v>16</v>
      </c>
      <c r="F14" s="2">
        <v>0.5</v>
      </c>
      <c r="H14" s="4">
        <v>0.5</v>
      </c>
    </row>
    <row r="15" spans="3:17" x14ac:dyDescent="0.25">
      <c r="C15" t="s">
        <v>17</v>
      </c>
      <c r="F15" s="2">
        <v>2</v>
      </c>
      <c r="H15" s="4">
        <v>1.5</v>
      </c>
    </row>
    <row r="16" spans="3:17" x14ac:dyDescent="0.25">
      <c r="C16" t="s">
        <v>26</v>
      </c>
      <c r="F16" s="2">
        <v>1</v>
      </c>
      <c r="H16" s="2">
        <v>1</v>
      </c>
    </row>
    <row r="17" spans="5:8" x14ac:dyDescent="0.25">
      <c r="E17" t="s">
        <v>13</v>
      </c>
      <c r="F17" s="2">
        <f>SUM(F3:F16)</f>
        <v>48.1</v>
      </c>
      <c r="H17" s="2">
        <f>SUM(H3:H16)</f>
        <v>31.339999999999996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D22F-9D3B-47B6-B421-4D329DA20D8D}">
  <dimension ref="B3:Z49"/>
  <sheetViews>
    <sheetView tabSelected="1" workbookViewId="0">
      <selection activeCell="N7" sqref="N7"/>
    </sheetView>
  </sheetViews>
  <sheetFormatPr defaultRowHeight="15" x14ac:dyDescent="0.25"/>
  <cols>
    <col min="3" max="3" width="16.28515625" bestFit="1" customWidth="1"/>
    <col min="4" max="4" width="31.42578125" customWidth="1"/>
    <col min="5" max="5" width="39.7109375" customWidth="1"/>
    <col min="6" max="6" width="21" customWidth="1"/>
    <col min="7" max="7" width="14.7109375" bestFit="1" customWidth="1"/>
    <col min="8" max="8" width="14" bestFit="1" customWidth="1"/>
    <col min="9" max="9" width="14" customWidth="1"/>
    <col min="10" max="10" width="17.28515625" bestFit="1" customWidth="1"/>
    <col min="12" max="12" width="19.85546875" customWidth="1"/>
    <col min="16" max="16" width="16.28515625" bestFit="1" customWidth="1"/>
    <col min="17" max="17" width="21" customWidth="1"/>
    <col min="18" max="18" width="14" customWidth="1"/>
    <col min="19" max="19" width="23.5703125" bestFit="1" customWidth="1"/>
    <col min="20" max="20" width="8.5703125" customWidth="1"/>
    <col min="21" max="21" width="32.7109375" bestFit="1" customWidth="1"/>
    <col min="22" max="22" width="11.7109375" customWidth="1"/>
    <col min="24" max="24" width="48" bestFit="1" customWidth="1"/>
    <col min="25" max="25" width="26" bestFit="1" customWidth="1"/>
    <col min="26" max="26" width="28.85546875" bestFit="1" customWidth="1"/>
  </cols>
  <sheetData>
    <row r="3" spans="2:26" x14ac:dyDescent="0.25">
      <c r="B3" s="9" t="s">
        <v>133</v>
      </c>
      <c r="C3" s="9" t="s">
        <v>35</v>
      </c>
      <c r="D3" s="5" t="s">
        <v>0</v>
      </c>
      <c r="E3" s="5" t="s">
        <v>1</v>
      </c>
      <c r="F3" s="5" t="s">
        <v>24</v>
      </c>
      <c r="G3" s="5" t="s">
        <v>68</v>
      </c>
      <c r="H3" s="5" t="s">
        <v>81</v>
      </c>
      <c r="I3" s="5" t="s">
        <v>100</v>
      </c>
      <c r="J3" s="5" t="s">
        <v>80</v>
      </c>
      <c r="K3" s="5" t="s">
        <v>38</v>
      </c>
      <c r="L3" s="5" t="s">
        <v>67</v>
      </c>
      <c r="M3" s="5" t="s">
        <v>38</v>
      </c>
      <c r="N3" s="5" t="s">
        <v>22</v>
      </c>
      <c r="O3" s="5" t="s">
        <v>28</v>
      </c>
      <c r="P3" s="5" t="s">
        <v>41</v>
      </c>
      <c r="Q3" s="5" t="s">
        <v>47</v>
      </c>
      <c r="R3" s="5" t="s">
        <v>55</v>
      </c>
      <c r="S3" s="5" t="s">
        <v>27</v>
      </c>
      <c r="T3" s="5" t="s">
        <v>28</v>
      </c>
      <c r="U3" s="5" t="s">
        <v>50</v>
      </c>
      <c r="V3" s="5" t="s">
        <v>37</v>
      </c>
      <c r="W3" s="5" t="s">
        <v>28</v>
      </c>
      <c r="X3" s="5" t="s">
        <v>72</v>
      </c>
      <c r="Y3" s="5" t="s">
        <v>88</v>
      </c>
      <c r="Z3" s="5" t="s">
        <v>96</v>
      </c>
    </row>
    <row r="4" spans="2:26" x14ac:dyDescent="0.25">
      <c r="C4" t="s">
        <v>144</v>
      </c>
      <c r="D4" t="s">
        <v>143</v>
      </c>
      <c r="E4" t="s">
        <v>142</v>
      </c>
      <c r="F4" t="s">
        <v>32</v>
      </c>
      <c r="G4" t="s">
        <v>40</v>
      </c>
      <c r="H4" t="s">
        <v>141</v>
      </c>
      <c r="I4" t="s">
        <v>108</v>
      </c>
      <c r="J4" t="s">
        <v>141</v>
      </c>
      <c r="K4" s="6" t="s">
        <v>38</v>
      </c>
      <c r="N4">
        <v>22</v>
      </c>
      <c r="O4" t="s">
        <v>51</v>
      </c>
      <c r="P4" t="s">
        <v>56</v>
      </c>
      <c r="Q4" t="s">
        <v>63</v>
      </c>
      <c r="R4" t="s">
        <v>57</v>
      </c>
      <c r="U4" s="4">
        <v>4.13</v>
      </c>
      <c r="V4">
        <v>100</v>
      </c>
      <c r="W4" t="s">
        <v>51</v>
      </c>
      <c r="X4" s="4">
        <f>U4/(V4/N4)</f>
        <v>0.90859999999999985</v>
      </c>
      <c r="Y4" s="4">
        <f>X4</f>
        <v>0.90859999999999985</v>
      </c>
    </row>
    <row r="5" spans="2:26" x14ac:dyDescent="0.25">
      <c r="C5" t="s">
        <v>144</v>
      </c>
      <c r="D5" t="s">
        <v>138</v>
      </c>
      <c r="E5" t="s">
        <v>134</v>
      </c>
      <c r="F5" t="s">
        <v>29</v>
      </c>
      <c r="G5" t="s">
        <v>40</v>
      </c>
      <c r="H5" t="s">
        <v>135</v>
      </c>
      <c r="I5" t="s">
        <v>108</v>
      </c>
      <c r="J5" t="s">
        <v>135</v>
      </c>
      <c r="K5" s="6" t="s">
        <v>38</v>
      </c>
      <c r="N5">
        <v>1</v>
      </c>
      <c r="O5" t="s">
        <v>51</v>
      </c>
      <c r="P5" t="s">
        <v>56</v>
      </c>
      <c r="Q5" t="s">
        <v>63</v>
      </c>
      <c r="R5" t="s">
        <v>57</v>
      </c>
      <c r="U5" s="4">
        <v>5.38</v>
      </c>
      <c r="V5">
        <v>100</v>
      </c>
      <c r="W5" t="s">
        <v>51</v>
      </c>
      <c r="X5" s="4">
        <f>U5/(V5/N5)</f>
        <v>5.3800000000000001E-2</v>
      </c>
      <c r="Y5" s="4">
        <f t="shared" ref="Y5:Y7" si="0">X5</f>
        <v>5.3800000000000001E-2</v>
      </c>
    </row>
    <row r="6" spans="2:26" x14ac:dyDescent="0.25">
      <c r="B6">
        <v>15</v>
      </c>
      <c r="C6" t="s">
        <v>157</v>
      </c>
      <c r="D6" t="s">
        <v>160</v>
      </c>
      <c r="K6" s="6"/>
      <c r="N6" t="s">
        <v>161</v>
      </c>
      <c r="U6" s="4"/>
      <c r="X6" s="4"/>
      <c r="Y6" s="4"/>
    </row>
    <row r="7" spans="2:26" x14ac:dyDescent="0.25">
      <c r="C7" t="s">
        <v>144</v>
      </c>
      <c r="D7" t="s">
        <v>139</v>
      </c>
      <c r="E7" t="s">
        <v>131</v>
      </c>
      <c r="F7" t="s">
        <v>136</v>
      </c>
      <c r="G7" t="s">
        <v>40</v>
      </c>
      <c r="H7" t="s">
        <v>132</v>
      </c>
      <c r="I7" t="s">
        <v>108</v>
      </c>
      <c r="J7" t="s">
        <v>132</v>
      </c>
      <c r="K7" s="6" t="s">
        <v>38</v>
      </c>
      <c r="N7">
        <v>12</v>
      </c>
      <c r="O7" t="s">
        <v>51</v>
      </c>
      <c r="P7" t="s">
        <v>56</v>
      </c>
      <c r="Q7" t="s">
        <v>63</v>
      </c>
      <c r="R7" t="s">
        <v>57</v>
      </c>
      <c r="U7" s="4">
        <v>4.13</v>
      </c>
      <c r="V7">
        <v>100</v>
      </c>
      <c r="W7" t="s">
        <v>51</v>
      </c>
      <c r="X7" s="4">
        <f>U7/(V7/N7)</f>
        <v>0.49559999999999993</v>
      </c>
      <c r="Y7" s="4">
        <f t="shared" si="0"/>
        <v>0.49559999999999993</v>
      </c>
    </row>
    <row r="8" spans="2:26" x14ac:dyDescent="0.25">
      <c r="C8" t="s">
        <v>144</v>
      </c>
      <c r="D8" t="s">
        <v>140</v>
      </c>
      <c r="F8" t="s">
        <v>137</v>
      </c>
      <c r="G8" t="s">
        <v>40</v>
      </c>
      <c r="I8" t="s">
        <v>108</v>
      </c>
      <c r="N8">
        <v>2</v>
      </c>
      <c r="O8" t="s">
        <v>51</v>
      </c>
      <c r="P8" t="s">
        <v>56</v>
      </c>
      <c r="Q8" t="s">
        <v>63</v>
      </c>
      <c r="R8" t="s">
        <v>57</v>
      </c>
      <c r="U8" s="4"/>
      <c r="X8" s="4"/>
      <c r="Y8" s="4"/>
    </row>
    <row r="9" spans="2:26" x14ac:dyDescent="0.25">
      <c r="C9" t="s">
        <v>144</v>
      </c>
      <c r="D9" t="s">
        <v>153</v>
      </c>
      <c r="F9" t="s">
        <v>137</v>
      </c>
      <c r="G9" t="s">
        <v>40</v>
      </c>
      <c r="I9" t="s">
        <v>108</v>
      </c>
      <c r="N9">
        <v>2</v>
      </c>
      <c r="O9" t="s">
        <v>51</v>
      </c>
      <c r="P9" t="s">
        <v>56</v>
      </c>
      <c r="Q9" t="s">
        <v>63</v>
      </c>
      <c r="R9" t="s">
        <v>57</v>
      </c>
      <c r="U9" s="4"/>
      <c r="X9" s="4"/>
      <c r="Y9" s="4"/>
    </row>
    <row r="10" spans="2:26" x14ac:dyDescent="0.25">
      <c r="C10" t="s">
        <v>144</v>
      </c>
      <c r="D10" t="s">
        <v>152</v>
      </c>
      <c r="E10" t="s">
        <v>148</v>
      </c>
      <c r="G10" t="s">
        <v>40</v>
      </c>
      <c r="H10" t="s">
        <v>149</v>
      </c>
      <c r="I10" t="s">
        <v>108</v>
      </c>
      <c r="J10" t="s">
        <v>149</v>
      </c>
      <c r="K10" s="6" t="s">
        <v>38</v>
      </c>
      <c r="N10">
        <v>14</v>
      </c>
      <c r="O10" t="s">
        <v>51</v>
      </c>
      <c r="P10" t="s">
        <v>56</v>
      </c>
      <c r="Q10" t="s">
        <v>63</v>
      </c>
      <c r="R10" t="s">
        <v>57</v>
      </c>
      <c r="U10" s="4">
        <f>2.25*1.21</f>
        <v>2.7225000000000001</v>
      </c>
      <c r="V10">
        <v>100</v>
      </c>
      <c r="W10" t="s">
        <v>51</v>
      </c>
      <c r="X10" s="4">
        <f>U10/(V10/N10)</f>
        <v>0.38114999999999999</v>
      </c>
      <c r="Y10" s="4">
        <f t="shared" ref="Y10" si="1">X10</f>
        <v>0.38114999999999999</v>
      </c>
    </row>
    <row r="11" spans="2:26" x14ac:dyDescent="0.25">
      <c r="C11" t="s">
        <v>144</v>
      </c>
      <c r="D11" t="s">
        <v>155</v>
      </c>
      <c r="F11" t="s">
        <v>154</v>
      </c>
      <c r="G11" t="s">
        <v>40</v>
      </c>
      <c r="I11" t="s">
        <v>108</v>
      </c>
      <c r="N11">
        <v>4</v>
      </c>
      <c r="U11" s="4"/>
      <c r="X11" s="4"/>
      <c r="Y11" s="4"/>
    </row>
    <row r="12" spans="2:26" x14ac:dyDescent="0.25">
      <c r="C12" t="s">
        <v>144</v>
      </c>
      <c r="D12" t="s">
        <v>145</v>
      </c>
      <c r="E12" t="s">
        <v>150</v>
      </c>
      <c r="G12" t="s">
        <v>40</v>
      </c>
      <c r="H12" t="s">
        <v>151</v>
      </c>
      <c r="I12" t="s">
        <v>108</v>
      </c>
      <c r="J12" t="s">
        <v>151</v>
      </c>
      <c r="K12" s="6" t="s">
        <v>38</v>
      </c>
      <c r="N12">
        <v>14</v>
      </c>
      <c r="O12" t="s">
        <v>51</v>
      </c>
      <c r="P12" t="s">
        <v>56</v>
      </c>
      <c r="Q12" t="s">
        <v>63</v>
      </c>
      <c r="R12" t="s">
        <v>57</v>
      </c>
      <c r="U12" s="4">
        <v>4.7300000000000004</v>
      </c>
      <c r="V12">
        <v>250</v>
      </c>
      <c r="W12" t="s">
        <v>51</v>
      </c>
      <c r="X12" s="4">
        <f>U12/(V12/N12)</f>
        <v>0.26488</v>
      </c>
      <c r="Y12" s="4">
        <f t="shared" ref="Y12" si="2">X12</f>
        <v>0.26488</v>
      </c>
    </row>
    <row r="13" spans="2:26" x14ac:dyDescent="0.25">
      <c r="C13" t="s">
        <v>144</v>
      </c>
      <c r="D13" t="s">
        <v>59</v>
      </c>
      <c r="E13" t="s">
        <v>58</v>
      </c>
      <c r="F13" t="s">
        <v>52</v>
      </c>
      <c r="G13" t="s">
        <v>40</v>
      </c>
      <c r="H13" t="s">
        <v>109</v>
      </c>
      <c r="I13" t="s">
        <v>108</v>
      </c>
      <c r="J13" t="s">
        <v>109</v>
      </c>
      <c r="K13" s="6" t="s">
        <v>38</v>
      </c>
      <c r="M13" s="6"/>
      <c r="N13">
        <v>5</v>
      </c>
      <c r="O13" t="s">
        <v>49</v>
      </c>
      <c r="P13" t="s">
        <v>57</v>
      </c>
      <c r="Q13" t="s">
        <v>57</v>
      </c>
      <c r="R13" t="s">
        <v>56</v>
      </c>
      <c r="S13">
        <v>1</v>
      </c>
      <c r="T13" t="s">
        <v>49</v>
      </c>
      <c r="U13" s="4">
        <v>16.62</v>
      </c>
      <c r="V13">
        <v>25</v>
      </c>
      <c r="W13" t="s">
        <v>49</v>
      </c>
      <c r="X13" s="4">
        <f>U13/(V13/N13)</f>
        <v>3.3240000000000003</v>
      </c>
      <c r="Y13" s="4">
        <f>X13</f>
        <v>3.3240000000000003</v>
      </c>
    </row>
    <row r="14" spans="2:26" x14ac:dyDescent="0.25">
      <c r="U14" s="4"/>
      <c r="X14" s="4"/>
      <c r="Y14" s="4"/>
    </row>
    <row r="15" spans="2:26" x14ac:dyDescent="0.25">
      <c r="U15" s="4"/>
      <c r="X15" s="4"/>
      <c r="Y15" s="4"/>
    </row>
    <row r="16" spans="2:26" x14ac:dyDescent="0.25">
      <c r="U16" s="4"/>
      <c r="X16" s="4"/>
      <c r="Y16" s="4"/>
    </row>
    <row r="17" spans="2:26" x14ac:dyDescent="0.25">
      <c r="E17" t="s">
        <v>30</v>
      </c>
      <c r="F17" t="s">
        <v>54</v>
      </c>
      <c r="G17" t="s">
        <v>40</v>
      </c>
      <c r="U17" s="4"/>
      <c r="X17" s="4"/>
      <c r="Y17" s="4"/>
    </row>
    <row r="18" spans="2:26" x14ac:dyDescent="0.25">
      <c r="C18" t="s">
        <v>144</v>
      </c>
      <c r="D18" t="s">
        <v>130</v>
      </c>
      <c r="E18" t="s">
        <v>39</v>
      </c>
      <c r="F18" t="s">
        <v>46</v>
      </c>
      <c r="G18" t="s">
        <v>40</v>
      </c>
      <c r="H18" t="s">
        <v>105</v>
      </c>
      <c r="I18" t="s">
        <v>106</v>
      </c>
      <c r="J18" t="s">
        <v>107</v>
      </c>
      <c r="K18" s="6" t="s">
        <v>38</v>
      </c>
      <c r="M18" s="6"/>
      <c r="N18">
        <v>1</v>
      </c>
      <c r="O18" t="s">
        <v>49</v>
      </c>
      <c r="P18" t="s">
        <v>56</v>
      </c>
      <c r="Q18" t="s">
        <v>63</v>
      </c>
      <c r="R18" t="s">
        <v>57</v>
      </c>
      <c r="S18">
        <v>1</v>
      </c>
      <c r="T18" t="s">
        <v>49</v>
      </c>
      <c r="U18" s="4">
        <v>27.59</v>
      </c>
      <c r="V18">
        <v>25</v>
      </c>
      <c r="W18" t="s">
        <v>49</v>
      </c>
      <c r="X18" s="4">
        <f>U18/(V18/N18)</f>
        <v>1.1035999999999999</v>
      </c>
      <c r="Y18" s="4">
        <f>X18</f>
        <v>1.1035999999999999</v>
      </c>
    </row>
    <row r="19" spans="2:26" x14ac:dyDescent="0.25">
      <c r="U19" s="4"/>
      <c r="X19" s="4"/>
      <c r="Y19" s="4"/>
    </row>
    <row r="20" spans="2:26" x14ac:dyDescent="0.25">
      <c r="E20" t="s">
        <v>36</v>
      </c>
      <c r="U20" s="4"/>
      <c r="X20" s="4"/>
      <c r="Y20" s="4"/>
    </row>
    <row r="21" spans="2:26" x14ac:dyDescent="0.25">
      <c r="C21" t="s">
        <v>144</v>
      </c>
      <c r="D21" t="s">
        <v>122</v>
      </c>
      <c r="E21" t="s">
        <v>123</v>
      </c>
      <c r="F21" t="s">
        <v>146</v>
      </c>
      <c r="G21" t="s">
        <v>124</v>
      </c>
      <c r="H21">
        <v>38744</v>
      </c>
      <c r="I21" t="s">
        <v>125</v>
      </c>
      <c r="J21" t="s">
        <v>125</v>
      </c>
      <c r="N21">
        <v>1</v>
      </c>
      <c r="O21" t="s">
        <v>51</v>
      </c>
      <c r="S21">
        <v>0</v>
      </c>
      <c r="T21" t="s">
        <v>51</v>
      </c>
      <c r="U21" s="4">
        <v>1.51</v>
      </c>
      <c r="V21">
        <v>1</v>
      </c>
      <c r="W21" t="s">
        <v>51</v>
      </c>
      <c r="X21" s="4">
        <f>U21/(V21/N21)</f>
        <v>1.51</v>
      </c>
      <c r="Y21" s="4">
        <f>X21</f>
        <v>1.51</v>
      </c>
    </row>
    <row r="22" spans="2:26" x14ac:dyDescent="0.25">
      <c r="U22" s="4"/>
      <c r="X22" s="4"/>
      <c r="Y22" s="4"/>
    </row>
    <row r="23" spans="2:26" x14ac:dyDescent="0.25">
      <c r="C23" t="s">
        <v>144</v>
      </c>
      <c r="D23" t="s">
        <v>65</v>
      </c>
      <c r="E23" t="s">
        <v>66</v>
      </c>
      <c r="F23" t="s">
        <v>91</v>
      </c>
      <c r="G23" t="s">
        <v>71</v>
      </c>
      <c r="H23" t="s">
        <v>78</v>
      </c>
      <c r="I23" t="s">
        <v>103</v>
      </c>
      <c r="J23" t="s">
        <v>85</v>
      </c>
      <c r="K23" s="6" t="s">
        <v>38</v>
      </c>
      <c r="L23" t="s">
        <v>75</v>
      </c>
      <c r="M23" s="6" t="s">
        <v>38</v>
      </c>
      <c r="N23">
        <v>1</v>
      </c>
      <c r="O23" t="s">
        <v>51</v>
      </c>
      <c r="P23" t="s">
        <v>56</v>
      </c>
      <c r="Q23" t="s">
        <v>63</v>
      </c>
      <c r="R23" t="s">
        <v>57</v>
      </c>
      <c r="S23">
        <v>0</v>
      </c>
      <c r="T23" t="s">
        <v>51</v>
      </c>
      <c r="U23" s="4">
        <v>6.95</v>
      </c>
      <c r="V23">
        <v>1</v>
      </c>
      <c r="W23" t="s">
        <v>51</v>
      </c>
      <c r="X23" s="4">
        <f>U23/(V23/N23)</f>
        <v>6.95</v>
      </c>
      <c r="Y23" s="8">
        <v>3</v>
      </c>
      <c r="Z23" t="s">
        <v>97</v>
      </c>
    </row>
    <row r="24" spans="2:26" x14ac:dyDescent="0.25">
      <c r="C24" t="s">
        <v>144</v>
      </c>
      <c r="D24" t="s">
        <v>70</v>
      </c>
      <c r="F24" t="s">
        <v>92</v>
      </c>
      <c r="G24" t="s">
        <v>69</v>
      </c>
      <c r="H24" t="s">
        <v>77</v>
      </c>
      <c r="I24" t="s">
        <v>103</v>
      </c>
      <c r="J24" t="s">
        <v>84</v>
      </c>
      <c r="K24" s="6" t="s">
        <v>38</v>
      </c>
      <c r="L24" t="s">
        <v>73</v>
      </c>
      <c r="M24" s="6"/>
      <c r="N24">
        <v>1</v>
      </c>
      <c r="O24" t="s">
        <v>51</v>
      </c>
      <c r="P24" t="s">
        <v>56</v>
      </c>
      <c r="Q24" t="s">
        <v>63</v>
      </c>
      <c r="R24" t="s">
        <v>57</v>
      </c>
      <c r="S24">
        <v>3</v>
      </c>
      <c r="T24" t="s">
        <v>51</v>
      </c>
      <c r="U24" s="4">
        <v>7.88</v>
      </c>
      <c r="V24">
        <v>1</v>
      </c>
      <c r="W24" t="s">
        <v>51</v>
      </c>
      <c r="X24" s="4">
        <f>U24/(V24/N24)</f>
        <v>7.88</v>
      </c>
      <c r="Y24" s="8">
        <v>2</v>
      </c>
      <c r="Z24" t="s">
        <v>97</v>
      </c>
    </row>
    <row r="25" spans="2:26" x14ac:dyDescent="0.25">
      <c r="C25" t="s">
        <v>144</v>
      </c>
      <c r="D25" t="s">
        <v>33</v>
      </c>
      <c r="E25" t="s">
        <v>89</v>
      </c>
      <c r="F25" t="s">
        <v>93</v>
      </c>
      <c r="G25" t="s">
        <v>69</v>
      </c>
      <c r="H25" t="s">
        <v>76</v>
      </c>
      <c r="I25" t="s">
        <v>104</v>
      </c>
      <c r="J25" t="s">
        <v>83</v>
      </c>
      <c r="K25" s="6" t="s">
        <v>38</v>
      </c>
      <c r="L25" t="s">
        <v>74</v>
      </c>
      <c r="N25">
        <v>1</v>
      </c>
      <c r="O25" t="s">
        <v>51</v>
      </c>
      <c r="P25" t="s">
        <v>56</v>
      </c>
      <c r="Q25" t="s">
        <v>63</v>
      </c>
      <c r="R25" t="s">
        <v>57</v>
      </c>
      <c r="S25">
        <v>3</v>
      </c>
      <c r="T25" t="s">
        <v>51</v>
      </c>
      <c r="U25" s="4">
        <v>7.84</v>
      </c>
      <c r="V25">
        <v>1</v>
      </c>
      <c r="W25" t="s">
        <v>51</v>
      </c>
      <c r="X25" s="4">
        <f>U25/(V25/N25)</f>
        <v>7.84</v>
      </c>
      <c r="Y25" s="8">
        <v>4</v>
      </c>
      <c r="Z25" t="s">
        <v>97</v>
      </c>
    </row>
    <row r="26" spans="2:26" x14ac:dyDescent="0.25">
      <c r="C26" t="s">
        <v>144</v>
      </c>
      <c r="D26" t="s">
        <v>34</v>
      </c>
      <c r="E26" t="s">
        <v>90</v>
      </c>
      <c r="F26" t="s">
        <v>94</v>
      </c>
      <c r="G26" t="s">
        <v>69</v>
      </c>
      <c r="H26" t="s">
        <v>87</v>
      </c>
      <c r="I26" t="s">
        <v>103</v>
      </c>
      <c r="J26" s="7" t="s">
        <v>86</v>
      </c>
      <c r="K26" s="6" t="s">
        <v>38</v>
      </c>
      <c r="L26" t="s">
        <v>95</v>
      </c>
      <c r="N26">
        <v>1</v>
      </c>
      <c r="O26" t="s">
        <v>51</v>
      </c>
      <c r="P26" t="s">
        <v>56</v>
      </c>
      <c r="Q26" t="s">
        <v>63</v>
      </c>
      <c r="R26" t="s">
        <v>57</v>
      </c>
      <c r="S26">
        <v>2</v>
      </c>
      <c r="T26" t="s">
        <v>51</v>
      </c>
      <c r="U26" s="4">
        <v>22.65</v>
      </c>
      <c r="V26">
        <v>1</v>
      </c>
      <c r="W26" t="s">
        <v>51</v>
      </c>
      <c r="X26" s="4">
        <f>U26/(V26/N26)</f>
        <v>22.65</v>
      </c>
      <c r="Y26" s="8">
        <v>4</v>
      </c>
      <c r="Z26" t="s">
        <v>97</v>
      </c>
    </row>
    <row r="27" spans="2:26" x14ac:dyDescent="0.25">
      <c r="U27" s="4"/>
      <c r="X27" s="4"/>
      <c r="Y27" s="4"/>
    </row>
    <row r="28" spans="2:26" x14ac:dyDescent="0.25">
      <c r="U28" s="4"/>
      <c r="X28" s="4"/>
      <c r="Y28" s="4"/>
    </row>
    <row r="29" spans="2:26" x14ac:dyDescent="0.25">
      <c r="C29" t="s">
        <v>144</v>
      </c>
      <c r="D29" t="s">
        <v>45</v>
      </c>
      <c r="E29" t="s">
        <v>44</v>
      </c>
      <c r="F29" t="s">
        <v>31</v>
      </c>
      <c r="G29" t="s">
        <v>40</v>
      </c>
      <c r="H29" t="s">
        <v>79</v>
      </c>
      <c r="I29" t="s">
        <v>102</v>
      </c>
      <c r="J29" t="s">
        <v>82</v>
      </c>
      <c r="K29" s="6" t="s">
        <v>38</v>
      </c>
      <c r="M29" s="6"/>
      <c r="N29">
        <v>0.3</v>
      </c>
      <c r="O29" t="s">
        <v>49</v>
      </c>
      <c r="P29" t="s">
        <v>56</v>
      </c>
      <c r="Q29" t="s">
        <v>63</v>
      </c>
      <c r="R29" t="s">
        <v>57</v>
      </c>
      <c r="S29">
        <v>0</v>
      </c>
      <c r="T29" t="s">
        <v>49</v>
      </c>
      <c r="U29" s="4">
        <v>5.28</v>
      </c>
      <c r="V29">
        <v>11</v>
      </c>
      <c r="W29" t="s">
        <v>49</v>
      </c>
      <c r="X29" s="4">
        <f>U29/(V29/N29)</f>
        <v>0.14399999999999999</v>
      </c>
      <c r="Y29" s="4">
        <f>X29</f>
        <v>0.14399999999999999</v>
      </c>
    </row>
    <row r="30" spans="2:26" x14ac:dyDescent="0.25">
      <c r="C30" t="s">
        <v>144</v>
      </c>
      <c r="D30" t="s">
        <v>42</v>
      </c>
      <c r="E30" t="s">
        <v>129</v>
      </c>
      <c r="F30" t="s">
        <v>53</v>
      </c>
      <c r="G30" t="s">
        <v>40</v>
      </c>
      <c r="H30" t="s">
        <v>128</v>
      </c>
      <c r="I30" t="s">
        <v>127</v>
      </c>
      <c r="J30" t="s">
        <v>126</v>
      </c>
      <c r="K30" s="6" t="s">
        <v>38</v>
      </c>
      <c r="L30" t="s">
        <v>147</v>
      </c>
      <c r="M30" s="6" t="s">
        <v>38</v>
      </c>
      <c r="N30">
        <v>1</v>
      </c>
      <c r="O30" t="s">
        <v>51</v>
      </c>
      <c r="P30" t="s">
        <v>56</v>
      </c>
      <c r="Q30" t="s">
        <v>63</v>
      </c>
      <c r="R30" t="s">
        <v>57</v>
      </c>
      <c r="U30" s="4">
        <f>0.226*10</f>
        <v>2.2600000000000002</v>
      </c>
      <c r="V30">
        <v>10</v>
      </c>
      <c r="W30" t="s">
        <v>51</v>
      </c>
      <c r="X30" s="4">
        <f>U30/(V30/N30)</f>
        <v>0.22600000000000003</v>
      </c>
      <c r="Y30" s="4">
        <f>X30</f>
        <v>0.22600000000000003</v>
      </c>
    </row>
    <row r="31" spans="2:26" x14ac:dyDescent="0.25">
      <c r="C31" t="s">
        <v>144</v>
      </c>
      <c r="D31" t="s">
        <v>117</v>
      </c>
      <c r="E31" t="s">
        <v>116</v>
      </c>
      <c r="F31" t="s">
        <v>53</v>
      </c>
      <c r="G31" t="s">
        <v>40</v>
      </c>
      <c r="H31" t="s">
        <v>120</v>
      </c>
      <c r="I31" t="s">
        <v>118</v>
      </c>
      <c r="J31" t="s">
        <v>119</v>
      </c>
      <c r="K31" s="6" t="s">
        <v>38</v>
      </c>
      <c r="N31">
        <v>1</v>
      </c>
      <c r="O31" t="s">
        <v>51</v>
      </c>
      <c r="P31" t="s">
        <v>56</v>
      </c>
      <c r="Q31" t="s">
        <v>63</v>
      </c>
      <c r="R31" t="s">
        <v>57</v>
      </c>
      <c r="U31" s="4">
        <f>0.391*10</f>
        <v>3.91</v>
      </c>
      <c r="V31">
        <v>10</v>
      </c>
      <c r="W31" t="s">
        <v>51</v>
      </c>
      <c r="X31" s="4">
        <f>U31/(V31/N31)</f>
        <v>0.39100000000000001</v>
      </c>
      <c r="Y31" s="4">
        <f>X31</f>
        <v>0.39100000000000001</v>
      </c>
    </row>
    <row r="32" spans="2:26" x14ac:dyDescent="0.25">
      <c r="B32" s="10">
        <v>1</v>
      </c>
      <c r="C32" s="10" t="s">
        <v>157</v>
      </c>
      <c r="D32" t="s">
        <v>61</v>
      </c>
      <c r="E32" t="s">
        <v>64</v>
      </c>
      <c r="F32" t="s">
        <v>62</v>
      </c>
      <c r="G32" t="s">
        <v>40</v>
      </c>
      <c r="H32" t="s">
        <v>112</v>
      </c>
      <c r="I32" t="s">
        <v>110</v>
      </c>
      <c r="J32" t="s">
        <v>111</v>
      </c>
      <c r="K32" s="6" t="s">
        <v>38</v>
      </c>
      <c r="M32" s="6"/>
      <c r="N32">
        <v>1</v>
      </c>
      <c r="O32" t="s">
        <v>51</v>
      </c>
      <c r="P32" t="s">
        <v>56</v>
      </c>
      <c r="Q32" t="s">
        <v>63</v>
      </c>
      <c r="R32" t="s">
        <v>57</v>
      </c>
      <c r="S32">
        <v>4</v>
      </c>
      <c r="T32" t="s">
        <v>51</v>
      </c>
      <c r="U32" s="4">
        <v>0.94</v>
      </c>
      <c r="V32">
        <v>5</v>
      </c>
      <c r="W32" t="s">
        <v>51</v>
      </c>
      <c r="X32" s="4">
        <f>U32/(V32/N32)</f>
        <v>0.188</v>
      </c>
      <c r="Y32" s="4">
        <f>X32</f>
        <v>0.188</v>
      </c>
    </row>
    <row r="33" spans="2:25" x14ac:dyDescent="0.25">
      <c r="C33" t="s">
        <v>144</v>
      </c>
      <c r="D33" t="s">
        <v>43</v>
      </c>
      <c r="U33" s="4"/>
      <c r="X33" s="4"/>
      <c r="Y33" s="4"/>
    </row>
    <row r="34" spans="2:25" x14ac:dyDescent="0.25">
      <c r="B34" s="10">
        <v>1</v>
      </c>
      <c r="C34" s="10" t="s">
        <v>157</v>
      </c>
      <c r="D34" t="s">
        <v>113</v>
      </c>
      <c r="E34" t="s">
        <v>114</v>
      </c>
      <c r="G34" t="s">
        <v>40</v>
      </c>
      <c r="H34" t="s">
        <v>115</v>
      </c>
      <c r="I34" t="s">
        <v>108</v>
      </c>
      <c r="J34" t="s">
        <v>115</v>
      </c>
      <c r="K34" s="6" t="s">
        <v>38</v>
      </c>
      <c r="N34">
        <v>1</v>
      </c>
      <c r="O34" t="s">
        <v>51</v>
      </c>
      <c r="P34" t="s">
        <v>56</v>
      </c>
      <c r="Q34" t="s">
        <v>63</v>
      </c>
      <c r="R34" t="s">
        <v>57</v>
      </c>
      <c r="S34">
        <v>4</v>
      </c>
      <c r="T34" t="s">
        <v>51</v>
      </c>
      <c r="U34" s="4">
        <f>0.518*5</f>
        <v>2.59</v>
      </c>
      <c r="V34">
        <v>5</v>
      </c>
      <c r="W34" t="s">
        <v>51</v>
      </c>
      <c r="X34" s="4">
        <f>U34/(V34/N34)</f>
        <v>0.51800000000000002</v>
      </c>
      <c r="Y34" s="4">
        <f>X34</f>
        <v>0.51800000000000002</v>
      </c>
    </row>
    <row r="35" spans="2:25" x14ac:dyDescent="0.25">
      <c r="C35" t="s">
        <v>144</v>
      </c>
      <c r="D35" t="s">
        <v>48</v>
      </c>
      <c r="E35" t="s">
        <v>60</v>
      </c>
      <c r="F35" t="s">
        <v>53</v>
      </c>
      <c r="G35" t="s">
        <v>40</v>
      </c>
      <c r="H35" t="s">
        <v>98</v>
      </c>
      <c r="I35" t="s">
        <v>101</v>
      </c>
      <c r="J35" t="s">
        <v>99</v>
      </c>
      <c r="K35" s="6" t="s">
        <v>38</v>
      </c>
      <c r="M35" s="6"/>
      <c r="N35">
        <v>1</v>
      </c>
      <c r="O35" t="s">
        <v>51</v>
      </c>
      <c r="P35" t="s">
        <v>57</v>
      </c>
      <c r="Q35" t="s">
        <v>57</v>
      </c>
      <c r="R35" t="s">
        <v>57</v>
      </c>
      <c r="S35">
        <v>0</v>
      </c>
      <c r="T35" t="s">
        <v>51</v>
      </c>
      <c r="U35" s="4">
        <v>1.2</v>
      </c>
      <c r="V35">
        <v>1</v>
      </c>
      <c r="W35" t="s">
        <v>51</v>
      </c>
      <c r="X35" s="4">
        <f>U35/(V35/N35)</f>
        <v>1.2</v>
      </c>
      <c r="Y35" s="4">
        <f>X35</f>
        <v>1.2</v>
      </c>
    </row>
    <row r="36" spans="2:25" x14ac:dyDescent="0.25">
      <c r="B36" s="10">
        <v>40</v>
      </c>
      <c r="C36" s="10" t="s">
        <v>157</v>
      </c>
      <c r="D36" t="s">
        <v>159</v>
      </c>
      <c r="K36" s="6"/>
      <c r="M36" s="6"/>
      <c r="U36" s="4"/>
      <c r="X36" s="4"/>
      <c r="Y36" s="4"/>
    </row>
    <row r="37" spans="2:25" x14ac:dyDescent="0.25">
      <c r="B37" s="10">
        <v>24</v>
      </c>
      <c r="C37" s="10" t="s">
        <v>157</v>
      </c>
      <c r="D37" t="s">
        <v>158</v>
      </c>
      <c r="K37" s="6"/>
      <c r="M37" s="6"/>
      <c r="U37" s="4"/>
      <c r="X37" s="4"/>
      <c r="Y37" s="4"/>
    </row>
    <row r="38" spans="2:25" x14ac:dyDescent="0.25">
      <c r="K38" s="6"/>
      <c r="M38" s="6"/>
      <c r="U38" s="4"/>
      <c r="X38" s="4"/>
      <c r="Y38" s="4"/>
    </row>
    <row r="39" spans="2:25" x14ac:dyDescent="0.25">
      <c r="C39" t="s">
        <v>144</v>
      </c>
      <c r="D39" t="s">
        <v>121</v>
      </c>
      <c r="U39" s="4"/>
      <c r="X39" s="4"/>
      <c r="Y39" s="4"/>
    </row>
    <row r="40" spans="2:25" x14ac:dyDescent="0.25">
      <c r="C40" t="s">
        <v>144</v>
      </c>
      <c r="D40" t="s">
        <v>9</v>
      </c>
      <c r="U40" s="4"/>
      <c r="X40" s="4"/>
    </row>
    <row r="41" spans="2:25" x14ac:dyDescent="0.25">
      <c r="U41" s="4"/>
      <c r="X41" s="4"/>
    </row>
    <row r="42" spans="2:25" x14ac:dyDescent="0.25">
      <c r="U42" s="4"/>
    </row>
    <row r="43" spans="2:25" x14ac:dyDescent="0.25">
      <c r="D43" t="s">
        <v>156</v>
      </c>
    </row>
    <row r="49" spans="23:25" x14ac:dyDescent="0.25">
      <c r="W49" t="s">
        <v>13</v>
      </c>
      <c r="X49" s="4">
        <f>SUM(X4:X48)</f>
        <v>56.02863</v>
      </c>
      <c r="Y49" s="4">
        <f>SUM(Y4:Y48)</f>
        <v>23.708629999999992</v>
      </c>
    </row>
  </sheetData>
  <hyperlinks>
    <hyperlink ref="K18" r:id="rId1" xr:uid="{FE601702-4827-4043-B078-E26F62FD649A}"/>
    <hyperlink ref="K13" r:id="rId2" xr:uid="{4E3949EA-4554-4602-88FC-7D14ADD85F38}"/>
    <hyperlink ref="K35" r:id="rId3" xr:uid="{17F29BA7-4D29-4214-8D7B-D38B30DEE62A}"/>
    <hyperlink ref="K32" r:id="rId4" xr:uid="{212218B0-D64D-47EB-B3C0-91331ED00693}"/>
    <hyperlink ref="K23" r:id="rId5" xr:uid="{4064EE32-B625-486C-B0A6-5C1C3BF983FA}"/>
    <hyperlink ref="K24" r:id="rId6" xr:uid="{DC97814E-6672-487C-96DF-E75437F53E85}"/>
    <hyperlink ref="K25" r:id="rId7" xr:uid="{25851298-2E1F-4579-B9A9-863DCDCF7AF6}"/>
    <hyperlink ref="M23" r:id="rId8" xr:uid="{41FB5210-40A2-4C10-B026-CB200571A2DD}"/>
    <hyperlink ref="K26" r:id="rId9" xr:uid="{C6157768-140D-4A36-849A-3FC2EAAEF43E}"/>
    <hyperlink ref="K4" r:id="rId10" xr:uid="{11501D9D-2616-4D61-A15E-2F1BDA78EBF9}"/>
    <hyperlink ref="K34" r:id="rId11" xr:uid="{22C52557-EAC7-4EC9-8A61-AC399B4134CA}"/>
    <hyperlink ref="K31" r:id="rId12" xr:uid="{9C3F83B1-BA6E-42F2-9185-1B0D6409DE5C}"/>
    <hyperlink ref="K30" r:id="rId13" xr:uid="{6EEE5061-7A5D-43EE-B3C5-0FFF181E5537}"/>
    <hyperlink ref="K7" r:id="rId14" xr:uid="{9D37212C-8626-4255-AB45-E806C67531AA}"/>
    <hyperlink ref="K5" r:id="rId15" xr:uid="{613F663D-4CAF-44CE-9D82-5AD8962FBB49}"/>
    <hyperlink ref="K29" r:id="rId16" xr:uid="{D79B3C38-861F-4689-874F-E904BD18AC60}"/>
    <hyperlink ref="M30" r:id="rId17" xr:uid="{CFB87BAF-51BB-4039-BC11-0A108E4AB94A}"/>
    <hyperlink ref="K10" r:id="rId18" xr:uid="{FB11998A-BA0D-45E7-8E5C-73E804D51D19}"/>
    <hyperlink ref="K12" r:id="rId19" xr:uid="{843C87F3-B5F3-47F4-A5B7-45C7D26FEF3C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Costing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2015-06-05T18:17:20Z</dcterms:created>
  <dcterms:modified xsi:type="dcterms:W3CDTF">2020-09-20T21:38:23Z</dcterms:modified>
</cp:coreProperties>
</file>