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P:\Business\(2) Refills\Code\Github\refill_station_repository\design_info\MK3_Basic\components\"/>
    </mc:Choice>
  </mc:AlternateContent>
  <xr:revisionPtr revIDLastSave="0" documentId="13_ncr:1_{24585767-FD64-4FF5-BB7B-533D47AB44A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O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52" i="2" l="1"/>
  <c r="X11" i="2"/>
  <c r="Y11" i="2" s="1"/>
  <c r="U9" i="2"/>
  <c r="X9" i="2" s="1"/>
  <c r="Y9" i="2" s="1"/>
  <c r="Y6" i="2" l="1"/>
  <c r="X4" i="2"/>
  <c r="Y4" i="2" s="1"/>
  <c r="X6" i="2"/>
  <c r="X29" i="2"/>
  <c r="Y29" i="2" s="1"/>
  <c r="U29" i="2"/>
  <c r="X20" i="2"/>
  <c r="Y20" i="2" s="1"/>
  <c r="U30" i="2"/>
  <c r="X30" i="2" s="1"/>
  <c r="Y30" i="2" s="1"/>
  <c r="X3" i="2"/>
  <c r="Y3" i="2" s="1"/>
  <c r="U33" i="2"/>
  <c r="X33" i="2" s="1"/>
  <c r="Y33" i="2" s="1"/>
  <c r="X24" i="2" l="1"/>
  <c r="X25" i="2"/>
  <c r="X23" i="2"/>
  <c r="X22" i="2"/>
  <c r="X31" i="2"/>
  <c r="Y31" i="2" s="1"/>
  <c r="X34" i="2"/>
  <c r="Y34" i="2" s="1"/>
  <c r="X12" i="2"/>
  <c r="Y12" i="2" s="1"/>
  <c r="X17" i="2"/>
  <c r="Y17" i="2" s="1"/>
  <c r="X28" i="2"/>
  <c r="Y28" i="2" s="1"/>
  <c r="X48" i="2" l="1"/>
  <c r="Y48" i="2"/>
</calcChain>
</file>

<file path=xl/sharedStrings.xml><?xml version="1.0" encoding="utf-8"?>
<sst xmlns="http://schemas.openxmlformats.org/spreadsheetml/2006/main" count="363" uniqueCount="156">
  <si>
    <t>Item</t>
  </si>
  <si>
    <t>Detail</t>
  </si>
  <si>
    <t>Pump</t>
  </si>
  <si>
    <t>Total</t>
  </si>
  <si>
    <t>Quantity</t>
  </si>
  <si>
    <t xml:space="preserve">Used for </t>
  </si>
  <si>
    <t>Current Quantity in Stock</t>
  </si>
  <si>
    <t>Units</t>
  </si>
  <si>
    <t>For 7 mm thick pannels</t>
  </si>
  <si>
    <t>Hook up wire</t>
  </si>
  <si>
    <t>Protoboard soldering</t>
  </si>
  <si>
    <t>For 2 mm thick pannels</t>
  </si>
  <si>
    <t>LCD keypad shield</t>
  </si>
  <si>
    <t>Arduino R3</t>
  </si>
  <si>
    <t>Marked for order</t>
  </si>
  <si>
    <t>Mains wire</t>
  </si>
  <si>
    <t>Per quantity</t>
  </si>
  <si>
    <t>Link</t>
  </si>
  <si>
    <t>Higher amperage (6A) wire</t>
  </si>
  <si>
    <t>RS components</t>
  </si>
  <si>
    <t>ROHS compliant?</t>
  </si>
  <si>
    <t>Diode</t>
  </si>
  <si>
    <t>Resistor</t>
  </si>
  <si>
    <t>Single Core 1mm diameter Copper Wire</t>
  </si>
  <si>
    <t>Copper wire</t>
  </si>
  <si>
    <t>Connecting pump motor and power source</t>
  </si>
  <si>
    <t>ROHS detail</t>
  </si>
  <si>
    <t>Proto board</t>
  </si>
  <si>
    <t>m</t>
  </si>
  <si>
    <t>Cost in (small batch) bulk (inc. Vat)</t>
  </si>
  <si>
    <t>items</t>
  </si>
  <si>
    <t>For fluid transfer</t>
  </si>
  <si>
    <t>For electronics board</t>
  </si>
  <si>
    <t>Connecting arduino to electronics board for low power linkages</t>
  </si>
  <si>
    <t>FDA approved</t>
  </si>
  <si>
    <t>Yes</t>
  </si>
  <si>
    <t>N/A</t>
  </si>
  <si>
    <t>Clear,  13mm OD x 10mm ID</t>
  </si>
  <si>
    <t>PVC flexible tubing</t>
  </si>
  <si>
    <t>ICB-288, Matrix Board FR1 with 1mm Holes 2.54 x 2.54mm Pitc</t>
  </si>
  <si>
    <t>Heatsink</t>
  </si>
  <si>
    <t>For transistor heat dissapation</t>
  </si>
  <si>
    <t>Compliant</t>
  </si>
  <si>
    <t>AAVID Thermalloy Heatsink, 24°C/W, 19 x 20 x 8.8mm, Screw</t>
  </si>
  <si>
    <t>Load cell (10 kg)</t>
  </si>
  <si>
    <t>Load Cell - 10kg, Straight Bar (TAL220)</t>
  </si>
  <si>
    <t>Alternative Supplier</t>
  </si>
  <si>
    <t>Supplier</t>
  </si>
  <si>
    <t>Mouser</t>
  </si>
  <si>
    <t>hx711 board</t>
  </si>
  <si>
    <t xml:space="preserve">Mouser </t>
  </si>
  <si>
    <t>Cost for each ROHS compliant refill station (inc. Vat)</t>
  </si>
  <si>
    <t>(or ali express for hx711)</t>
  </si>
  <si>
    <t>(or ali express for LCD keypad shield)</t>
  </si>
  <si>
    <t>Sparkfun (or google TAL220 for ali express)</t>
  </si>
  <si>
    <t>426-DFR0009</t>
  </si>
  <si>
    <t>474-SEN-13879</t>
  </si>
  <si>
    <t>474-SEN-13329</t>
  </si>
  <si>
    <t>779-0713</t>
  </si>
  <si>
    <t>Manufacturer P/N</t>
  </si>
  <si>
    <t>Supplier P/N</t>
  </si>
  <si>
    <t>CUL 100/1,00</t>
  </si>
  <si>
    <t>DFR0009</t>
  </si>
  <si>
    <t>SEN-13879</t>
  </si>
  <si>
    <t>SEN-13329</t>
  </si>
  <si>
    <t>DEV-11224</t>
  </si>
  <si>
    <t>474-DEV-11224</t>
  </si>
  <si>
    <t>Anticipated Production cost</t>
  </si>
  <si>
    <t>DFRobot Accessories LCD Keypad Shield for Arduino</t>
  </si>
  <si>
    <t>Development Boards &amp; Kits - AVR Arduino Uno - R3 SMD</t>
  </si>
  <si>
    <t>Measuring mass of bottle</t>
  </si>
  <si>
    <t>Conditioning strain gauge signal</t>
  </si>
  <si>
    <t>User input</t>
  </si>
  <si>
    <t>Processing</t>
  </si>
  <si>
    <t>(or ali express)</t>
  </si>
  <si>
    <t>Comment</t>
  </si>
  <si>
    <t>When sourced from ali express</t>
  </si>
  <si>
    <t>631-3009</t>
  </si>
  <si>
    <t>ICB-288</t>
  </si>
  <si>
    <t>Manufacturer</t>
  </si>
  <si>
    <t>Sunhayato</t>
  </si>
  <si>
    <t>Block</t>
  </si>
  <si>
    <t>SparkFun</t>
  </si>
  <si>
    <t>DFRobot</t>
  </si>
  <si>
    <t xml:space="preserve">439-0802 </t>
  </si>
  <si>
    <t>Nexans</t>
  </si>
  <si>
    <t>H03VVH2F-2X0.75MM2-NOIR-5</t>
  </si>
  <si>
    <t>RS PRO</t>
  </si>
  <si>
    <t>914-5506</t>
  </si>
  <si>
    <t>AAVID THERMALLOY</t>
  </si>
  <si>
    <t>ML7G</t>
  </si>
  <si>
    <t xml:space="preserve">712-4257 </t>
  </si>
  <si>
    <t>PCB Terminals</t>
  </si>
  <si>
    <t>5 Way PCB Terminal Strip</t>
  </si>
  <si>
    <t>494-8940</t>
  </si>
  <si>
    <t>N-Channel MOSFET, 30 A, 60 V, 3-Pin TO-220SIS Toshiba TK30A06N1,S4X(S</t>
  </si>
  <si>
    <t>MOSFET</t>
  </si>
  <si>
    <t>Toshiba</t>
  </si>
  <si>
    <t xml:space="preserve">TK30A06N1,S4X(S </t>
  </si>
  <si>
    <t>827-6179</t>
  </si>
  <si>
    <t>Power supply</t>
  </si>
  <si>
    <t>Plug</t>
  </si>
  <si>
    <t>13A fused Permaplug</t>
  </si>
  <si>
    <t>Screwfix</t>
  </si>
  <si>
    <t>Permaplug</t>
  </si>
  <si>
    <t>BYW29-200G</t>
  </si>
  <si>
    <t>ON Semiconductor</t>
  </si>
  <si>
    <t xml:space="preserve">464-277 </t>
  </si>
  <si>
    <t>ON Semi 200V 8A, Silicon Junction Diode, 2-Pin TO-220AC BYW29-200G</t>
  </si>
  <si>
    <t>Connecting wire</t>
  </si>
  <si>
    <t>M5 Countersunk Head, 12mm Steel Pozidriv Bright Zinc Plated</t>
  </si>
  <si>
    <t>553-469</t>
  </si>
  <si>
    <t>Quanity</t>
  </si>
  <si>
    <t>RS PRO, M5 Pan Head, 12mm Steel Pozidriv Bright Zinc Plated</t>
  </si>
  <si>
    <t>553-611</t>
  </si>
  <si>
    <t>For attaching printed components to tapped aluminium extrusions. For attaching strain gauge mount to aluminium frame.</t>
  </si>
  <si>
    <t>For attaching load cell to load cell mount</t>
  </si>
  <si>
    <t>M5 Pan head screw 12mm</t>
  </si>
  <si>
    <t>M5 Countersunk screw 12mm</t>
  </si>
  <si>
    <t>M5 Countersunk screw 20mm</t>
  </si>
  <si>
    <t>908-7693</t>
  </si>
  <si>
    <t>RS PRO, M5 Pan Head, 6mm Steel Pozidriv Bright Zinc Plated</t>
  </si>
  <si>
    <t>M5 Pan head screw 6mm</t>
  </si>
  <si>
    <t>N</t>
  </si>
  <si>
    <t>M3 Nut</t>
  </si>
  <si>
    <t>Mains connection</t>
  </si>
  <si>
    <t>ON Semi 600V 10A, Silicon Junction Diode, 2-Pin TO-220F FFPF10UA60ST</t>
  </si>
  <si>
    <t>RS PRO, M3 Pan Head, 6mm Steel Pozidriv Bright Zinc Plated</t>
  </si>
  <si>
    <t>560-580</t>
  </si>
  <si>
    <t>RS PRO Steel, Hex Nut, M3</t>
  </si>
  <si>
    <t>560-293</t>
  </si>
  <si>
    <t>M3 Pan Head screw, 6mm</t>
  </si>
  <si>
    <t>M4 Countersunk screw 20 mm</t>
  </si>
  <si>
    <t>For attaching drip tray to support structure</t>
  </si>
  <si>
    <t>M3 Countersunk screw, 12 mm</t>
  </si>
  <si>
    <t>Aluminium extrusion</t>
  </si>
  <si>
    <t>Y</t>
  </si>
  <si>
    <t>Stand offs</t>
  </si>
  <si>
    <t>M3 screw nylon</t>
  </si>
  <si>
    <t>M5 Pan head screw 16mm</t>
  </si>
  <si>
    <t>1?</t>
  </si>
  <si>
    <t>(Used for ordering)</t>
  </si>
  <si>
    <t>------</t>
  </si>
  <si>
    <t>Through hole DC DC converter</t>
  </si>
  <si>
    <t>Murata 	DC DC CONVERTER 5V 8W</t>
  </si>
  <si>
    <t>Voltage step down to rpi pico</t>
  </si>
  <si>
    <t>OKI-78SR-5/1.5-W36-C</t>
  </si>
  <si>
    <t>Murata Power Solutions Inc.</t>
  </si>
  <si>
    <t>796-2141</t>
  </si>
  <si>
    <t>2.54mm SIL Socket</t>
  </si>
  <si>
    <t xml:space="preserve">Female headers for rpi pico </t>
  </si>
  <si>
    <t>Removable rpi pico (DIL profile IC)</t>
  </si>
  <si>
    <t>161-3624</t>
  </si>
  <si>
    <t>HARWIN</t>
  </si>
  <si>
    <t>D01-9972042</t>
  </si>
  <si>
    <t>Matrix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</si>
</sst>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44" formatCode="_-&quot;£&quot;* #,##0.00_-;\-&quot;£&quot;* #,##0.00_-;_-&quot;£&quot;* &quot;-&quot;??_-;_-@_-"/>
    <numFmt numFmtId="164" formatCode="&quot;£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8" fontId="0" fillId="0" borderId="0" xfId="0" applyNumberFormat="1"/>
    <xf numFmtId="0" fontId="1" fillId="2" borderId="0" xfId="0" applyFont="1" applyFill="1"/>
    <xf numFmtId="0" fontId="2" fillId="0" borderId="0" xfId="1"/>
    <xf numFmtId="0" fontId="0" fillId="0" borderId="0" xfId="0" applyAlignment="1">
      <alignment wrapText="1"/>
    </xf>
    <xf numFmtId="8" fontId="0" fillId="3" borderId="0" xfId="0" applyNumberFormat="1" applyFill="1"/>
    <xf numFmtId="0" fontId="1" fillId="4" borderId="0" xfId="0" applyFont="1" applyFill="1"/>
    <xf numFmtId="0" fontId="0" fillId="0" borderId="0" xfId="0" applyFill="1"/>
    <xf numFmtId="0" fontId="0" fillId="4" borderId="0" xfId="0" applyFill="1" applyAlignment="1">
      <alignment horizontal="center"/>
    </xf>
    <xf numFmtId="0" fontId="0" fillId="0" borderId="0" xfId="0" quotePrefix="1"/>
    <xf numFmtId="164" fontId="0" fillId="0" borderId="0" xfId="2" applyNumberFormat="1" applyFont="1"/>
    <xf numFmtId="8" fontId="1" fillId="0" borderId="0" xfId="0" applyNumberFormat="1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13329" TargetMode="External"/><Relationship Id="rId13" Type="http://schemas.openxmlformats.org/officeDocument/2006/relationships/hyperlink" Target="https://uk.rs-online.com/web/p/rectifier-diodes-schottky-diodes/0464277/" TargetMode="External"/><Relationship Id="rId18" Type="http://schemas.openxmlformats.org/officeDocument/2006/relationships/hyperlink" Target="https://uk.rs-online.com/web/p/machine-screws/0560580/" TargetMode="External"/><Relationship Id="rId3" Type="http://schemas.openxmlformats.org/officeDocument/2006/relationships/hyperlink" Target="https://uk.rs-online.com/web/p/matrix-boards/6313009/" TargetMode="External"/><Relationship Id="rId21" Type="http://schemas.openxmlformats.org/officeDocument/2006/relationships/hyperlink" Target="https://uk.rs-online.com/web/p/sil-sockets/1613624/" TargetMode="External"/><Relationship Id="rId7" Type="http://schemas.openxmlformats.org/officeDocument/2006/relationships/hyperlink" Target="https://www.mouser.co.uk/ProductDetail/DFRobot/DFR0009?qs=lqAf%2FiVYw9gopeEKQyddjQ%3D%3D" TargetMode="External"/><Relationship Id="rId12" Type="http://schemas.openxmlformats.org/officeDocument/2006/relationships/hyperlink" Target="https://uk.rs-online.com/web/p/mosfets/8276179/" TargetMode="External"/><Relationship Id="rId17" Type="http://schemas.openxmlformats.org/officeDocument/2006/relationships/hyperlink" Target="https://uk.rs-online.com/web/p/rectifier-diodes-schottky-diodes/8070745/" TargetMode="External"/><Relationship Id="rId2" Type="http://schemas.openxmlformats.org/officeDocument/2006/relationships/hyperlink" Target="https://uk.rs-online.com/web/p/flexible-tubes/9145506/" TargetMode="External"/><Relationship Id="rId16" Type="http://schemas.openxmlformats.org/officeDocument/2006/relationships/hyperlink" Target="https://uk.rs-online.com/web/p/copper-wire/7790713/" TargetMode="External"/><Relationship Id="rId20" Type="http://schemas.openxmlformats.org/officeDocument/2006/relationships/hyperlink" Target="https://uk.rs-online.com/web/p/switching-regulators/7962141/" TargetMode="External"/><Relationship Id="rId1" Type="http://schemas.openxmlformats.org/officeDocument/2006/relationships/hyperlink" Target="https://uk.rs-online.com/web/p/electrical-mains-power-cables/4390802/" TargetMode="External"/><Relationship Id="rId6" Type="http://schemas.openxmlformats.org/officeDocument/2006/relationships/hyperlink" Target="https://www.mouser.co.uk/ProductDetail/SparkFun/SEN-13879?qs=wwacUt%252BV97ucrk9vYOp3tw%3D%3D" TargetMode="External"/><Relationship Id="rId11" Type="http://schemas.openxmlformats.org/officeDocument/2006/relationships/hyperlink" Target="https://uk.rs-online.com/web/p/pcb-terminal-blocks/4948940/" TargetMode="External"/><Relationship Id="rId5" Type="http://schemas.openxmlformats.org/officeDocument/2006/relationships/hyperlink" Target="https://www.mouser.co.uk/ProductDetail/SparkFun/SEN-13329?qs=WyAARYrbSnZgHAzG5X6AUQ==" TargetMode="External"/><Relationship Id="rId15" Type="http://schemas.openxmlformats.org/officeDocument/2006/relationships/hyperlink" Target="https://uk.rs-online.com/web/p/machine-screws/0553611/" TargetMode="External"/><Relationship Id="rId10" Type="http://schemas.openxmlformats.org/officeDocument/2006/relationships/hyperlink" Target="https://uk.rs-online.com/web/p/machine-screws/9087693/" TargetMode="External"/><Relationship Id="rId19" Type="http://schemas.openxmlformats.org/officeDocument/2006/relationships/hyperlink" Target="https://uk.rs-online.com/web/p/hex-nuts/0560293/" TargetMode="External"/><Relationship Id="rId4" Type="http://schemas.openxmlformats.org/officeDocument/2006/relationships/hyperlink" Target="https://uk.rs-online.com/web/p/heatsinks/7124257/" TargetMode="External"/><Relationship Id="rId9" Type="http://schemas.openxmlformats.org/officeDocument/2006/relationships/hyperlink" Target="https://www.mouser.co.uk/ProductDetail/SparkFun/DEV-11224?qs=WyAARYrbSnZVy5ZI7%252B2ULg%3D%3D" TargetMode="External"/><Relationship Id="rId14" Type="http://schemas.openxmlformats.org/officeDocument/2006/relationships/hyperlink" Target="https://uk.rs-online.com/web/p/machine-screws/0553469/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8D22F-9D3B-47B6-B421-4D329DA20D8D}">
  <dimension ref="B1:Z53"/>
  <sheetViews>
    <sheetView tabSelected="1" workbookViewId="0">
      <pane ySplit="2" topLeftCell="A36" activePane="bottomLeft" state="frozen"/>
      <selection pane="bottomLeft" activeCell="E58" sqref="E58"/>
    </sheetView>
  </sheetViews>
  <sheetFormatPr defaultRowHeight="15" x14ac:dyDescent="0.25"/>
  <cols>
    <col min="3" max="3" width="16.28515625" bestFit="1" customWidth="1"/>
    <col min="4" max="4" width="31.42578125" customWidth="1"/>
    <col min="5" max="5" width="39.7109375" customWidth="1"/>
    <col min="6" max="6" width="27.140625" customWidth="1"/>
    <col min="7" max="7" width="14.7109375" bestFit="1" customWidth="1"/>
    <col min="8" max="8" width="14" bestFit="1" customWidth="1"/>
    <col min="9" max="9" width="14" customWidth="1"/>
    <col min="10" max="10" width="17.28515625" bestFit="1" customWidth="1"/>
    <col min="12" max="12" width="19.85546875" customWidth="1"/>
    <col min="16" max="16" width="16.28515625" bestFit="1" customWidth="1"/>
    <col min="17" max="17" width="21" customWidth="1"/>
    <col min="18" max="18" width="14" customWidth="1"/>
    <col min="19" max="19" width="23.5703125" bestFit="1" customWidth="1"/>
    <col min="20" max="20" width="8.5703125" customWidth="1"/>
    <col min="21" max="21" width="32.7109375" bestFit="1" customWidth="1"/>
    <col min="22" max="22" width="11.7109375" customWidth="1"/>
    <col min="24" max="24" width="48" bestFit="1" customWidth="1"/>
    <col min="25" max="25" width="26" bestFit="1" customWidth="1"/>
    <col min="26" max="26" width="28.85546875" bestFit="1" customWidth="1"/>
  </cols>
  <sheetData>
    <row r="1" spans="2:26" x14ac:dyDescent="0.25">
      <c r="B1" s="9" t="s">
        <v>141</v>
      </c>
      <c r="C1" s="9"/>
    </row>
    <row r="2" spans="2:26" x14ac:dyDescent="0.25">
      <c r="B2" s="7" t="s">
        <v>112</v>
      </c>
      <c r="C2" s="7" t="s">
        <v>14</v>
      </c>
      <c r="D2" s="3" t="s">
        <v>0</v>
      </c>
      <c r="E2" s="3" t="s">
        <v>1</v>
      </c>
      <c r="F2" s="3" t="s">
        <v>5</v>
      </c>
      <c r="G2" s="3" t="s">
        <v>47</v>
      </c>
      <c r="H2" s="3" t="s">
        <v>60</v>
      </c>
      <c r="I2" s="3" t="s">
        <v>79</v>
      </c>
      <c r="J2" s="3" t="s">
        <v>59</v>
      </c>
      <c r="K2" s="3" t="s">
        <v>17</v>
      </c>
      <c r="L2" s="3" t="s">
        <v>46</v>
      </c>
      <c r="M2" s="3" t="s">
        <v>17</v>
      </c>
      <c r="N2" s="3" t="s">
        <v>4</v>
      </c>
      <c r="O2" s="3" t="s">
        <v>7</v>
      </c>
      <c r="P2" s="3" t="s">
        <v>20</v>
      </c>
      <c r="Q2" s="3" t="s">
        <v>26</v>
      </c>
      <c r="R2" s="3" t="s">
        <v>34</v>
      </c>
      <c r="S2" s="3" t="s">
        <v>6</v>
      </c>
      <c r="T2" s="3" t="s">
        <v>7</v>
      </c>
      <c r="U2" s="3" t="s">
        <v>29</v>
      </c>
      <c r="V2" s="3" t="s">
        <v>16</v>
      </c>
      <c r="W2" s="3" t="s">
        <v>7</v>
      </c>
      <c r="X2" s="3" t="s">
        <v>51</v>
      </c>
      <c r="Y2" s="3" t="s">
        <v>67</v>
      </c>
      <c r="Z2" s="3" t="s">
        <v>75</v>
      </c>
    </row>
    <row r="3" spans="2:26" x14ac:dyDescent="0.25">
      <c r="C3" t="s">
        <v>123</v>
      </c>
      <c r="D3" t="s">
        <v>122</v>
      </c>
      <c r="E3" t="s">
        <v>121</v>
      </c>
      <c r="F3" t="s">
        <v>11</v>
      </c>
      <c r="G3" t="s">
        <v>19</v>
      </c>
      <c r="H3" t="s">
        <v>120</v>
      </c>
      <c r="I3" t="s">
        <v>87</v>
      </c>
      <c r="J3" t="s">
        <v>120</v>
      </c>
      <c r="K3" s="4" t="s">
        <v>17</v>
      </c>
      <c r="N3">
        <v>22</v>
      </c>
      <c r="O3" t="s">
        <v>30</v>
      </c>
      <c r="P3" t="s">
        <v>35</v>
      </c>
      <c r="Q3" t="s">
        <v>42</v>
      </c>
      <c r="R3" t="s">
        <v>36</v>
      </c>
      <c r="U3" s="2">
        <v>4.13</v>
      </c>
      <c r="V3">
        <v>100</v>
      </c>
      <c r="W3" t="s">
        <v>30</v>
      </c>
      <c r="X3" s="2">
        <f>U3/(V3/N3)</f>
        <v>0.90859999999999985</v>
      </c>
      <c r="Y3" s="2">
        <f>X3</f>
        <v>0.90859999999999985</v>
      </c>
    </row>
    <row r="4" spans="2:26" x14ac:dyDescent="0.25">
      <c r="C4" t="s">
        <v>123</v>
      </c>
      <c r="D4" t="s">
        <v>117</v>
      </c>
      <c r="E4" t="s">
        <v>113</v>
      </c>
      <c r="F4" t="s">
        <v>8</v>
      </c>
      <c r="G4" t="s">
        <v>19</v>
      </c>
      <c r="H4" t="s">
        <v>114</v>
      </c>
      <c r="I4" t="s">
        <v>87</v>
      </c>
      <c r="J4" t="s">
        <v>114</v>
      </c>
      <c r="K4" s="4" t="s">
        <v>17</v>
      </c>
      <c r="N4">
        <v>1</v>
      </c>
      <c r="O4" t="s">
        <v>30</v>
      </c>
      <c r="P4" t="s">
        <v>35</v>
      </c>
      <c r="Q4" t="s">
        <v>42</v>
      </c>
      <c r="R4" t="s">
        <v>36</v>
      </c>
      <c r="U4" s="2">
        <v>5.38</v>
      </c>
      <c r="V4">
        <v>100</v>
      </c>
      <c r="W4" t="s">
        <v>30</v>
      </c>
      <c r="X4" s="2">
        <f>U4/(V4/N4)</f>
        <v>5.3800000000000001E-2</v>
      </c>
      <c r="Y4" s="2">
        <f t="shared" ref="Y4:Y6" si="0">X4</f>
        <v>5.3800000000000001E-2</v>
      </c>
    </row>
    <row r="5" spans="2:26" x14ac:dyDescent="0.25">
      <c r="C5" t="s">
        <v>136</v>
      </c>
      <c r="D5" t="s">
        <v>139</v>
      </c>
      <c r="K5" s="4"/>
      <c r="N5" t="s">
        <v>140</v>
      </c>
      <c r="U5" s="2"/>
      <c r="X5" s="2"/>
      <c r="Y5" s="2"/>
    </row>
    <row r="6" spans="2:26" x14ac:dyDescent="0.25">
      <c r="C6" t="s">
        <v>123</v>
      </c>
      <c r="D6" t="s">
        <v>118</v>
      </c>
      <c r="E6" t="s">
        <v>110</v>
      </c>
      <c r="F6" t="s">
        <v>115</v>
      </c>
      <c r="G6" t="s">
        <v>19</v>
      </c>
      <c r="H6" t="s">
        <v>111</v>
      </c>
      <c r="I6" t="s">
        <v>87</v>
      </c>
      <c r="J6" t="s">
        <v>111</v>
      </c>
      <c r="K6" s="4" t="s">
        <v>17</v>
      </c>
      <c r="N6">
        <v>12</v>
      </c>
      <c r="O6" t="s">
        <v>30</v>
      </c>
      <c r="P6" t="s">
        <v>35</v>
      </c>
      <c r="Q6" t="s">
        <v>42</v>
      </c>
      <c r="R6" t="s">
        <v>36</v>
      </c>
      <c r="U6" s="2">
        <v>4.13</v>
      </c>
      <c r="V6">
        <v>100</v>
      </c>
      <c r="W6" t="s">
        <v>30</v>
      </c>
      <c r="X6" s="2">
        <f>U6/(V6/N6)</f>
        <v>0.49559999999999993</v>
      </c>
      <c r="Y6" s="2">
        <f t="shared" si="0"/>
        <v>0.49559999999999993</v>
      </c>
    </row>
    <row r="7" spans="2:26" x14ac:dyDescent="0.25">
      <c r="C7" t="s">
        <v>123</v>
      </c>
      <c r="D7" t="s">
        <v>119</v>
      </c>
      <c r="F7" t="s">
        <v>116</v>
      </c>
      <c r="G7" t="s">
        <v>19</v>
      </c>
      <c r="I7" t="s">
        <v>87</v>
      </c>
      <c r="N7">
        <v>2</v>
      </c>
      <c r="O7" t="s">
        <v>30</v>
      </c>
      <c r="P7" t="s">
        <v>35</v>
      </c>
      <c r="Q7" t="s">
        <v>42</v>
      </c>
      <c r="R7" t="s">
        <v>36</v>
      </c>
      <c r="U7" s="2"/>
      <c r="X7" s="2"/>
      <c r="Y7" s="2"/>
    </row>
    <row r="8" spans="2:26" x14ac:dyDescent="0.25">
      <c r="C8" t="s">
        <v>123</v>
      </c>
      <c r="D8" t="s">
        <v>132</v>
      </c>
      <c r="F8" t="s">
        <v>116</v>
      </c>
      <c r="G8" t="s">
        <v>19</v>
      </c>
      <c r="I8" t="s">
        <v>87</v>
      </c>
      <c r="N8">
        <v>2</v>
      </c>
      <c r="O8" t="s">
        <v>30</v>
      </c>
      <c r="P8" t="s">
        <v>35</v>
      </c>
      <c r="Q8" t="s">
        <v>42</v>
      </c>
      <c r="R8" t="s">
        <v>36</v>
      </c>
      <c r="U8" s="2"/>
      <c r="X8" s="2"/>
      <c r="Y8" s="2"/>
    </row>
    <row r="9" spans="2:26" x14ac:dyDescent="0.25">
      <c r="C9" t="s">
        <v>123</v>
      </c>
      <c r="D9" t="s">
        <v>131</v>
      </c>
      <c r="E9" t="s">
        <v>127</v>
      </c>
      <c r="G9" t="s">
        <v>19</v>
      </c>
      <c r="H9" t="s">
        <v>128</v>
      </c>
      <c r="I9" t="s">
        <v>87</v>
      </c>
      <c r="J9" t="s">
        <v>128</v>
      </c>
      <c r="K9" s="4" t="s">
        <v>17</v>
      </c>
      <c r="N9">
        <v>14</v>
      </c>
      <c r="O9" t="s">
        <v>30</v>
      </c>
      <c r="P9" t="s">
        <v>35</v>
      </c>
      <c r="Q9" t="s">
        <v>42</v>
      </c>
      <c r="R9" t="s">
        <v>36</v>
      </c>
      <c r="U9" s="2">
        <f>2.25*1.21</f>
        <v>2.7225000000000001</v>
      </c>
      <c r="V9">
        <v>100</v>
      </c>
      <c r="W9" t="s">
        <v>30</v>
      </c>
      <c r="X9" s="2">
        <f>U9/(V9/N9)</f>
        <v>0.38114999999999999</v>
      </c>
      <c r="Y9" s="2">
        <f t="shared" ref="Y9" si="1">X9</f>
        <v>0.38114999999999999</v>
      </c>
    </row>
    <row r="10" spans="2:26" x14ac:dyDescent="0.25">
      <c r="C10" t="s">
        <v>123</v>
      </c>
      <c r="D10" t="s">
        <v>134</v>
      </c>
      <c r="F10" t="s">
        <v>133</v>
      </c>
      <c r="G10" t="s">
        <v>19</v>
      </c>
      <c r="I10" t="s">
        <v>87</v>
      </c>
      <c r="N10">
        <v>4</v>
      </c>
      <c r="U10" s="2"/>
      <c r="X10" s="2"/>
      <c r="Y10" s="2"/>
    </row>
    <row r="11" spans="2:26" x14ac:dyDescent="0.25">
      <c r="C11" t="s">
        <v>123</v>
      </c>
      <c r="D11" t="s">
        <v>124</v>
      </c>
      <c r="E11" t="s">
        <v>129</v>
      </c>
      <c r="G11" t="s">
        <v>19</v>
      </c>
      <c r="H11" t="s">
        <v>130</v>
      </c>
      <c r="I11" t="s">
        <v>87</v>
      </c>
      <c r="J11" t="s">
        <v>130</v>
      </c>
      <c r="K11" s="4" t="s">
        <v>17</v>
      </c>
      <c r="N11">
        <v>14</v>
      </c>
      <c r="O11" t="s">
        <v>30</v>
      </c>
      <c r="P11" t="s">
        <v>35</v>
      </c>
      <c r="Q11" t="s">
        <v>42</v>
      </c>
      <c r="R11" t="s">
        <v>36</v>
      </c>
      <c r="U11" s="2">
        <v>4.7300000000000004</v>
      </c>
      <c r="V11">
        <v>250</v>
      </c>
      <c r="W11" t="s">
        <v>30</v>
      </c>
      <c r="X11" s="2">
        <f>U11/(V11/N11)</f>
        <v>0.26488</v>
      </c>
      <c r="Y11" s="2">
        <f t="shared" ref="Y11" si="2">X11</f>
        <v>0.26488</v>
      </c>
    </row>
    <row r="12" spans="2:26" x14ac:dyDescent="0.25">
      <c r="C12" t="s">
        <v>123</v>
      </c>
      <c r="D12" t="s">
        <v>38</v>
      </c>
      <c r="E12" t="s">
        <v>37</v>
      </c>
      <c r="F12" t="s">
        <v>31</v>
      </c>
      <c r="G12" t="s">
        <v>19</v>
      </c>
      <c r="H12" t="s">
        <v>88</v>
      </c>
      <c r="I12" t="s">
        <v>87</v>
      </c>
      <c r="J12" t="s">
        <v>88</v>
      </c>
      <c r="K12" s="4" t="s">
        <v>17</v>
      </c>
      <c r="M12" s="4"/>
      <c r="N12">
        <v>5</v>
      </c>
      <c r="O12" t="s">
        <v>28</v>
      </c>
      <c r="P12" t="s">
        <v>36</v>
      </c>
      <c r="Q12" t="s">
        <v>36</v>
      </c>
      <c r="R12" t="s">
        <v>35</v>
      </c>
      <c r="S12">
        <v>1</v>
      </c>
      <c r="T12" t="s">
        <v>28</v>
      </c>
      <c r="U12" s="2">
        <v>16.62</v>
      </c>
      <c r="V12">
        <v>25</v>
      </c>
      <c r="W12" t="s">
        <v>28</v>
      </c>
      <c r="X12" s="2">
        <f>U12/(V12/N12)</f>
        <v>3.3240000000000003</v>
      </c>
      <c r="Y12" s="2">
        <f>X12</f>
        <v>3.3240000000000003</v>
      </c>
    </row>
    <row r="13" spans="2:26" x14ac:dyDescent="0.25">
      <c r="U13" s="2"/>
      <c r="X13" s="2"/>
      <c r="Y13" s="2"/>
    </row>
    <row r="14" spans="2:26" x14ac:dyDescent="0.25">
      <c r="U14" s="2"/>
      <c r="X14" s="2"/>
      <c r="Y14" s="2"/>
    </row>
    <row r="15" spans="2:26" x14ac:dyDescent="0.25">
      <c r="U15" s="2"/>
      <c r="X15" s="2"/>
      <c r="Y15" s="2"/>
    </row>
    <row r="16" spans="2:26" x14ac:dyDescent="0.25">
      <c r="E16" t="s">
        <v>9</v>
      </c>
      <c r="F16" t="s">
        <v>33</v>
      </c>
      <c r="G16" t="s">
        <v>19</v>
      </c>
      <c r="U16" s="2"/>
      <c r="X16" s="2"/>
      <c r="Y16" s="2"/>
    </row>
    <row r="17" spans="2:26" x14ac:dyDescent="0.25">
      <c r="C17" t="s">
        <v>123</v>
      </c>
      <c r="D17" t="s">
        <v>109</v>
      </c>
      <c r="E17" t="s">
        <v>18</v>
      </c>
      <c r="F17" t="s">
        <v>25</v>
      </c>
      <c r="G17" t="s">
        <v>19</v>
      </c>
      <c r="H17" t="s">
        <v>84</v>
      </c>
      <c r="I17" t="s">
        <v>85</v>
      </c>
      <c r="J17" t="s">
        <v>86</v>
      </c>
      <c r="K17" s="4" t="s">
        <v>17</v>
      </c>
      <c r="M17" s="4"/>
      <c r="N17">
        <v>1</v>
      </c>
      <c r="O17" t="s">
        <v>28</v>
      </c>
      <c r="P17" t="s">
        <v>35</v>
      </c>
      <c r="Q17" t="s">
        <v>42</v>
      </c>
      <c r="R17" t="s">
        <v>36</v>
      </c>
      <c r="S17">
        <v>1</v>
      </c>
      <c r="T17" t="s">
        <v>28</v>
      </c>
      <c r="U17" s="2">
        <v>27.59</v>
      </c>
      <c r="V17">
        <v>25</v>
      </c>
      <c r="W17" t="s">
        <v>28</v>
      </c>
      <c r="X17" s="2">
        <f>U17/(V17/N17)</f>
        <v>1.1035999999999999</v>
      </c>
      <c r="Y17" s="2">
        <f>X17</f>
        <v>1.1035999999999999</v>
      </c>
    </row>
    <row r="18" spans="2:26" x14ac:dyDescent="0.25">
      <c r="U18" s="2"/>
      <c r="X18" s="2"/>
      <c r="Y18" s="2"/>
    </row>
    <row r="19" spans="2:26" x14ac:dyDescent="0.25">
      <c r="E19" t="s">
        <v>15</v>
      </c>
      <c r="U19" s="2"/>
      <c r="X19" s="2"/>
      <c r="Y19" s="2"/>
    </row>
    <row r="20" spans="2:26" x14ac:dyDescent="0.25">
      <c r="C20" t="s">
        <v>123</v>
      </c>
      <c r="D20" t="s">
        <v>101</v>
      </c>
      <c r="E20" t="s">
        <v>102</v>
      </c>
      <c r="F20" t="s">
        <v>125</v>
      </c>
      <c r="G20" t="s">
        <v>103</v>
      </c>
      <c r="H20">
        <v>38744</v>
      </c>
      <c r="I20" t="s">
        <v>104</v>
      </c>
      <c r="J20" t="s">
        <v>104</v>
      </c>
      <c r="N20">
        <v>1</v>
      </c>
      <c r="O20" t="s">
        <v>30</v>
      </c>
      <c r="S20">
        <v>0</v>
      </c>
      <c r="T20" t="s">
        <v>30</v>
      </c>
      <c r="U20" s="2">
        <v>1.51</v>
      </c>
      <c r="V20">
        <v>1</v>
      </c>
      <c r="W20" t="s">
        <v>30</v>
      </c>
      <c r="X20" s="2">
        <f>U20/(V20/N20)</f>
        <v>1.51</v>
      </c>
      <c r="Y20" s="2">
        <f>X20</f>
        <v>1.51</v>
      </c>
    </row>
    <row r="21" spans="2:26" x14ac:dyDescent="0.25">
      <c r="U21" s="2"/>
      <c r="X21" s="2"/>
      <c r="Y21" s="2"/>
    </row>
    <row r="22" spans="2:26" x14ac:dyDescent="0.25">
      <c r="C22" t="s">
        <v>123</v>
      </c>
      <c r="D22" t="s">
        <v>44</v>
      </c>
      <c r="E22" t="s">
        <v>45</v>
      </c>
      <c r="F22" t="s">
        <v>70</v>
      </c>
      <c r="G22" t="s">
        <v>50</v>
      </c>
      <c r="H22" t="s">
        <v>57</v>
      </c>
      <c r="I22" t="s">
        <v>82</v>
      </c>
      <c r="J22" t="s">
        <v>64</v>
      </c>
      <c r="K22" s="4" t="s">
        <v>17</v>
      </c>
      <c r="L22" t="s">
        <v>54</v>
      </c>
      <c r="M22" s="4" t="s">
        <v>17</v>
      </c>
      <c r="N22">
        <v>1</v>
      </c>
      <c r="O22" t="s">
        <v>30</v>
      </c>
      <c r="P22" t="s">
        <v>35</v>
      </c>
      <c r="Q22" t="s">
        <v>42</v>
      </c>
      <c r="R22" t="s">
        <v>36</v>
      </c>
      <c r="S22">
        <v>0</v>
      </c>
      <c r="T22" t="s">
        <v>30</v>
      </c>
      <c r="U22" s="2">
        <v>6.95</v>
      </c>
      <c r="V22">
        <v>1</v>
      </c>
      <c r="W22" t="s">
        <v>30</v>
      </c>
      <c r="X22" s="2">
        <f>U22/(V22/N22)</f>
        <v>6.95</v>
      </c>
      <c r="Y22" s="6">
        <v>3</v>
      </c>
      <c r="Z22" t="s">
        <v>76</v>
      </c>
    </row>
    <row r="23" spans="2:26" x14ac:dyDescent="0.25">
      <c r="C23" t="s">
        <v>123</v>
      </c>
      <c r="D23" t="s">
        <v>49</v>
      </c>
      <c r="F23" t="s">
        <v>71</v>
      </c>
      <c r="G23" t="s">
        <v>48</v>
      </c>
      <c r="H23" t="s">
        <v>56</v>
      </c>
      <c r="I23" t="s">
        <v>82</v>
      </c>
      <c r="J23" t="s">
        <v>63</v>
      </c>
      <c r="K23" s="4" t="s">
        <v>17</v>
      </c>
      <c r="L23" t="s">
        <v>52</v>
      </c>
      <c r="M23" s="4"/>
      <c r="N23">
        <v>1</v>
      </c>
      <c r="O23" t="s">
        <v>30</v>
      </c>
      <c r="P23" t="s">
        <v>35</v>
      </c>
      <c r="Q23" t="s">
        <v>42</v>
      </c>
      <c r="R23" t="s">
        <v>36</v>
      </c>
      <c r="S23">
        <v>3</v>
      </c>
      <c r="T23" t="s">
        <v>30</v>
      </c>
      <c r="U23" s="2">
        <v>7.88</v>
      </c>
      <c r="V23">
        <v>1</v>
      </c>
      <c r="W23" t="s">
        <v>30</v>
      </c>
      <c r="X23" s="2">
        <f>U23/(V23/N23)</f>
        <v>7.88</v>
      </c>
      <c r="Y23" s="6">
        <v>2</v>
      </c>
      <c r="Z23" t="s">
        <v>76</v>
      </c>
    </row>
    <row r="24" spans="2:26" x14ac:dyDescent="0.25">
      <c r="C24" t="s">
        <v>123</v>
      </c>
      <c r="D24" t="s">
        <v>12</v>
      </c>
      <c r="E24" t="s">
        <v>68</v>
      </c>
      <c r="F24" t="s">
        <v>72</v>
      </c>
      <c r="G24" t="s">
        <v>48</v>
      </c>
      <c r="H24" t="s">
        <v>55</v>
      </c>
      <c r="I24" t="s">
        <v>83</v>
      </c>
      <c r="J24" t="s">
        <v>62</v>
      </c>
      <c r="K24" s="4" t="s">
        <v>17</v>
      </c>
      <c r="L24" t="s">
        <v>53</v>
      </c>
      <c r="N24">
        <v>1</v>
      </c>
      <c r="O24" t="s">
        <v>30</v>
      </c>
      <c r="P24" t="s">
        <v>35</v>
      </c>
      <c r="Q24" t="s">
        <v>42</v>
      </c>
      <c r="R24" t="s">
        <v>36</v>
      </c>
      <c r="S24">
        <v>3</v>
      </c>
      <c r="T24" t="s">
        <v>30</v>
      </c>
      <c r="U24" s="2">
        <v>7.84</v>
      </c>
      <c r="V24">
        <v>1</v>
      </c>
      <c r="W24" t="s">
        <v>30</v>
      </c>
      <c r="X24" s="2">
        <f>U24/(V24/N24)</f>
        <v>7.84</v>
      </c>
      <c r="Y24" s="6">
        <v>4</v>
      </c>
      <c r="Z24" t="s">
        <v>76</v>
      </c>
    </row>
    <row r="25" spans="2:26" x14ac:dyDescent="0.25">
      <c r="C25" t="s">
        <v>123</v>
      </c>
      <c r="D25" t="s">
        <v>13</v>
      </c>
      <c r="E25" t="s">
        <v>69</v>
      </c>
      <c r="F25" t="s">
        <v>73</v>
      </c>
      <c r="G25" t="s">
        <v>48</v>
      </c>
      <c r="H25" t="s">
        <v>66</v>
      </c>
      <c r="I25" t="s">
        <v>82</v>
      </c>
      <c r="J25" s="5" t="s">
        <v>65</v>
      </c>
      <c r="K25" s="4" t="s">
        <v>17</v>
      </c>
      <c r="L25" t="s">
        <v>74</v>
      </c>
      <c r="N25">
        <v>1</v>
      </c>
      <c r="O25" t="s">
        <v>30</v>
      </c>
      <c r="P25" t="s">
        <v>35</v>
      </c>
      <c r="Q25" t="s">
        <v>42</v>
      </c>
      <c r="R25" t="s">
        <v>36</v>
      </c>
      <c r="S25">
        <v>2</v>
      </c>
      <c r="T25" t="s">
        <v>30</v>
      </c>
      <c r="U25" s="2">
        <v>22.65</v>
      </c>
      <c r="V25">
        <v>1</v>
      </c>
      <c r="W25" t="s">
        <v>30</v>
      </c>
      <c r="X25" s="2">
        <f>U25/(V25/N25)</f>
        <v>22.65</v>
      </c>
      <c r="Y25" s="6">
        <v>4</v>
      </c>
      <c r="Z25" t="s">
        <v>76</v>
      </c>
    </row>
    <row r="26" spans="2:26" x14ac:dyDescent="0.25">
      <c r="U26" s="2"/>
      <c r="X26" s="2"/>
      <c r="Y26" s="2"/>
    </row>
    <row r="27" spans="2:26" x14ac:dyDescent="0.25">
      <c r="U27" s="2"/>
      <c r="X27" s="2"/>
      <c r="Y27" s="2"/>
    </row>
    <row r="28" spans="2:26" x14ac:dyDescent="0.25">
      <c r="B28" s="8"/>
      <c r="C28" s="8" t="s">
        <v>123</v>
      </c>
      <c r="D28" t="s">
        <v>24</v>
      </c>
      <c r="E28" t="s">
        <v>23</v>
      </c>
      <c r="F28" t="s">
        <v>10</v>
      </c>
      <c r="G28" t="s">
        <v>19</v>
      </c>
      <c r="H28" t="s">
        <v>58</v>
      </c>
      <c r="I28" t="s">
        <v>81</v>
      </c>
      <c r="J28" t="s">
        <v>61</v>
      </c>
      <c r="K28" s="4" t="s">
        <v>17</v>
      </c>
      <c r="M28" s="4"/>
      <c r="N28">
        <v>0.3</v>
      </c>
      <c r="O28" t="s">
        <v>28</v>
      </c>
      <c r="P28" t="s">
        <v>35</v>
      </c>
      <c r="Q28" t="s">
        <v>42</v>
      </c>
      <c r="R28" t="s">
        <v>36</v>
      </c>
      <c r="S28">
        <v>0</v>
      </c>
      <c r="T28" t="s">
        <v>28</v>
      </c>
      <c r="U28" s="2">
        <v>5.28</v>
      </c>
      <c r="V28">
        <v>11</v>
      </c>
      <c r="W28" t="s">
        <v>28</v>
      </c>
      <c r="X28" s="2">
        <f>U28/(V28/N28)</f>
        <v>0.14399999999999999</v>
      </c>
      <c r="Y28" s="2">
        <f>X28</f>
        <v>0.14399999999999999</v>
      </c>
    </row>
    <row r="29" spans="2:26" x14ac:dyDescent="0.25">
      <c r="B29" s="8"/>
      <c r="C29" s="8" t="s">
        <v>123</v>
      </c>
      <c r="D29" t="s">
        <v>21</v>
      </c>
      <c r="E29" t="s">
        <v>108</v>
      </c>
      <c r="F29" t="s">
        <v>32</v>
      </c>
      <c r="G29" t="s">
        <v>19</v>
      </c>
      <c r="H29" t="s">
        <v>107</v>
      </c>
      <c r="I29" t="s">
        <v>106</v>
      </c>
      <c r="J29" t="s">
        <v>105</v>
      </c>
      <c r="K29" s="4" t="s">
        <v>17</v>
      </c>
      <c r="L29" t="s">
        <v>126</v>
      </c>
      <c r="M29" s="4" t="s">
        <v>17</v>
      </c>
      <c r="N29">
        <v>1</v>
      </c>
      <c r="O29" t="s">
        <v>30</v>
      </c>
      <c r="P29" t="s">
        <v>35</v>
      </c>
      <c r="Q29" t="s">
        <v>42</v>
      </c>
      <c r="R29" t="s">
        <v>36</v>
      </c>
      <c r="U29" s="2">
        <f>0.226*10</f>
        <v>2.2600000000000002</v>
      </c>
      <c r="V29">
        <v>10</v>
      </c>
      <c r="W29" t="s">
        <v>30</v>
      </c>
      <c r="X29" s="2">
        <f>U29/(V29/N29)</f>
        <v>0.22600000000000003</v>
      </c>
      <c r="Y29" s="2">
        <f>X29</f>
        <v>0.22600000000000003</v>
      </c>
    </row>
    <row r="30" spans="2:26" x14ac:dyDescent="0.25">
      <c r="B30" s="8"/>
      <c r="C30" s="8" t="s">
        <v>123</v>
      </c>
      <c r="D30" t="s">
        <v>96</v>
      </c>
      <c r="E30" t="s">
        <v>95</v>
      </c>
      <c r="F30" t="s">
        <v>32</v>
      </c>
      <c r="G30" t="s">
        <v>19</v>
      </c>
      <c r="H30" t="s">
        <v>99</v>
      </c>
      <c r="I30" t="s">
        <v>97</v>
      </c>
      <c r="J30" t="s">
        <v>98</v>
      </c>
      <c r="K30" s="4" t="s">
        <v>17</v>
      </c>
      <c r="N30">
        <v>1</v>
      </c>
      <c r="O30" t="s">
        <v>30</v>
      </c>
      <c r="P30" t="s">
        <v>35</v>
      </c>
      <c r="Q30" t="s">
        <v>42</v>
      </c>
      <c r="R30" t="s">
        <v>36</v>
      </c>
      <c r="U30" s="2">
        <f>0.391*10</f>
        <v>3.91</v>
      </c>
      <c r="V30">
        <v>10</v>
      </c>
      <c r="W30" t="s">
        <v>30</v>
      </c>
      <c r="X30" s="2">
        <f>U30/(V30/N30)</f>
        <v>0.39100000000000001</v>
      </c>
      <c r="Y30" s="2">
        <f>X30</f>
        <v>0.39100000000000001</v>
      </c>
    </row>
    <row r="31" spans="2:26" x14ac:dyDescent="0.25">
      <c r="B31" s="8"/>
      <c r="C31" s="8" t="s">
        <v>136</v>
      </c>
      <c r="D31" t="s">
        <v>40</v>
      </c>
      <c r="E31" t="s">
        <v>43</v>
      </c>
      <c r="F31" t="s">
        <v>41</v>
      </c>
      <c r="G31" t="s">
        <v>19</v>
      </c>
      <c r="H31" t="s">
        <v>91</v>
      </c>
      <c r="I31" t="s">
        <v>89</v>
      </c>
      <c r="J31" t="s">
        <v>90</v>
      </c>
      <c r="K31" s="4" t="s">
        <v>17</v>
      </c>
      <c r="M31" s="4"/>
      <c r="N31">
        <v>1</v>
      </c>
      <c r="O31" t="s">
        <v>30</v>
      </c>
      <c r="P31" t="s">
        <v>35</v>
      </c>
      <c r="Q31" t="s">
        <v>42</v>
      </c>
      <c r="R31" t="s">
        <v>36</v>
      </c>
      <c r="S31">
        <v>4</v>
      </c>
      <c r="T31" t="s">
        <v>30</v>
      </c>
      <c r="U31" s="2">
        <v>0.94</v>
      </c>
      <c r="V31">
        <v>5</v>
      </c>
      <c r="W31" t="s">
        <v>30</v>
      </c>
      <c r="X31" s="2">
        <f>U31/(V31/N31)</f>
        <v>0.188</v>
      </c>
      <c r="Y31" s="2">
        <f>X31</f>
        <v>0.188</v>
      </c>
    </row>
    <row r="32" spans="2:26" x14ac:dyDescent="0.25">
      <c r="B32" s="8"/>
      <c r="C32" s="8" t="s">
        <v>123</v>
      </c>
      <c r="D32" t="s">
        <v>22</v>
      </c>
      <c r="U32" s="2"/>
      <c r="X32" s="2"/>
      <c r="Y32" s="2"/>
    </row>
    <row r="33" spans="2:25" x14ac:dyDescent="0.25">
      <c r="B33" s="8"/>
      <c r="C33" s="8" t="s">
        <v>136</v>
      </c>
      <c r="D33" t="s">
        <v>92</v>
      </c>
      <c r="E33" t="s">
        <v>93</v>
      </c>
      <c r="G33" t="s">
        <v>19</v>
      </c>
      <c r="H33" t="s">
        <v>94</v>
      </c>
      <c r="I33" t="s">
        <v>87</v>
      </c>
      <c r="J33" t="s">
        <v>94</v>
      </c>
      <c r="K33" s="4" t="s">
        <v>17</v>
      </c>
      <c r="N33">
        <v>1</v>
      </c>
      <c r="O33" t="s">
        <v>30</v>
      </c>
      <c r="P33" t="s">
        <v>35</v>
      </c>
      <c r="Q33" t="s">
        <v>42</v>
      </c>
      <c r="R33" t="s">
        <v>36</v>
      </c>
      <c r="S33">
        <v>4</v>
      </c>
      <c r="T33" t="s">
        <v>30</v>
      </c>
      <c r="U33" s="2">
        <f>0.518*5</f>
        <v>2.59</v>
      </c>
      <c r="V33">
        <v>5</v>
      </c>
      <c r="W33" t="s">
        <v>30</v>
      </c>
      <c r="X33" s="2">
        <f>U33/(V33/N33)</f>
        <v>0.51800000000000002</v>
      </c>
      <c r="Y33" s="2">
        <f>X33</f>
        <v>0.51800000000000002</v>
      </c>
    </row>
    <row r="34" spans="2:25" x14ac:dyDescent="0.25">
      <c r="B34" s="8"/>
      <c r="C34" s="8" t="s">
        <v>123</v>
      </c>
      <c r="D34" t="s">
        <v>27</v>
      </c>
      <c r="E34" t="s">
        <v>39</v>
      </c>
      <c r="F34" t="s">
        <v>32</v>
      </c>
      <c r="G34" t="s">
        <v>19</v>
      </c>
      <c r="H34" t="s">
        <v>77</v>
      </c>
      <c r="I34" t="s">
        <v>80</v>
      </c>
      <c r="J34" t="s">
        <v>78</v>
      </c>
      <c r="K34" s="4" t="s">
        <v>17</v>
      </c>
      <c r="M34" s="4"/>
      <c r="N34">
        <v>1</v>
      </c>
      <c r="O34" t="s">
        <v>30</v>
      </c>
      <c r="P34" t="s">
        <v>36</v>
      </c>
      <c r="Q34" t="s">
        <v>36</v>
      </c>
      <c r="R34" t="s">
        <v>36</v>
      </c>
      <c r="S34">
        <v>0</v>
      </c>
      <c r="T34" t="s">
        <v>30</v>
      </c>
      <c r="U34" s="2">
        <v>1.2</v>
      </c>
      <c r="V34">
        <v>1</v>
      </c>
      <c r="W34" t="s">
        <v>30</v>
      </c>
      <c r="X34" s="2">
        <f>U34/(V34/N34)</f>
        <v>1.2</v>
      </c>
      <c r="Y34" s="2">
        <f>X34</f>
        <v>1.2</v>
      </c>
    </row>
    <row r="35" spans="2:25" x14ac:dyDescent="0.25">
      <c r="B35" s="8"/>
      <c r="C35" s="8" t="s">
        <v>136</v>
      </c>
      <c r="D35" t="s">
        <v>138</v>
      </c>
      <c r="K35" s="4"/>
      <c r="M35" s="4"/>
      <c r="U35" s="2"/>
      <c r="X35" s="2"/>
      <c r="Y35" s="2"/>
    </row>
    <row r="36" spans="2:25" x14ac:dyDescent="0.25">
      <c r="B36" s="8"/>
      <c r="C36" s="8" t="s">
        <v>136</v>
      </c>
      <c r="D36" t="s">
        <v>137</v>
      </c>
      <c r="K36" s="4"/>
      <c r="M36" s="4"/>
      <c r="U36" s="2"/>
      <c r="X36" s="2"/>
      <c r="Y36" s="2"/>
    </row>
    <row r="37" spans="2:25" x14ac:dyDescent="0.25">
      <c r="B37" s="8"/>
      <c r="C37" s="8"/>
      <c r="K37" s="4"/>
      <c r="M37" s="4"/>
      <c r="U37" s="2"/>
      <c r="X37" s="2"/>
      <c r="Y37" s="2"/>
    </row>
    <row r="38" spans="2:25" x14ac:dyDescent="0.25">
      <c r="B38" s="8"/>
      <c r="C38" s="8" t="s">
        <v>123</v>
      </c>
      <c r="D38" t="s">
        <v>100</v>
      </c>
      <c r="U38" s="2"/>
      <c r="X38" s="2"/>
      <c r="Y38" s="2"/>
    </row>
    <row r="39" spans="2:25" x14ac:dyDescent="0.25">
      <c r="B39" s="8"/>
      <c r="C39" s="8" t="s">
        <v>123</v>
      </c>
      <c r="D39" t="s">
        <v>2</v>
      </c>
      <c r="U39" s="2"/>
      <c r="X39" s="2"/>
    </row>
    <row r="40" spans="2:25" x14ac:dyDescent="0.25">
      <c r="U40" s="2"/>
      <c r="X40" s="2"/>
    </row>
    <row r="41" spans="2:25" x14ac:dyDescent="0.25">
      <c r="U41" s="2"/>
    </row>
    <row r="42" spans="2:25" x14ac:dyDescent="0.25">
      <c r="D42" t="s">
        <v>135</v>
      </c>
    </row>
    <row r="48" spans="2:25" x14ac:dyDescent="0.25">
      <c r="C48" s="10" t="s">
        <v>142</v>
      </c>
      <c r="W48" s="1" t="s">
        <v>3</v>
      </c>
      <c r="X48" s="12">
        <f>SUM(X3:X47)</f>
        <v>56.02863</v>
      </c>
      <c r="Y48" s="12">
        <f>SUM(Y3:Y47)</f>
        <v>23.708629999999992</v>
      </c>
    </row>
    <row r="51" spans="4:23" x14ac:dyDescent="0.25">
      <c r="D51" t="s">
        <v>143</v>
      </c>
      <c r="E51" s="5" t="s">
        <v>144</v>
      </c>
      <c r="F51" t="s">
        <v>145</v>
      </c>
      <c r="G51" t="s">
        <v>19</v>
      </c>
      <c r="H51" t="s">
        <v>148</v>
      </c>
      <c r="I51" t="s">
        <v>147</v>
      </c>
      <c r="J51" t="s">
        <v>146</v>
      </c>
      <c r="K51" s="4" t="s">
        <v>17</v>
      </c>
      <c r="N51">
        <v>1</v>
      </c>
      <c r="O51" t="s">
        <v>30</v>
      </c>
      <c r="P51" t="s">
        <v>35</v>
      </c>
      <c r="Q51" t="s">
        <v>42</v>
      </c>
      <c r="R51" t="s">
        <v>36</v>
      </c>
      <c r="S51">
        <v>0</v>
      </c>
      <c r="T51" t="s">
        <v>30</v>
      </c>
      <c r="U51" s="11">
        <v>4.22</v>
      </c>
      <c r="V51">
        <v>1</v>
      </c>
      <c r="W51" t="s">
        <v>30</v>
      </c>
    </row>
    <row r="52" spans="4:23" x14ac:dyDescent="0.25">
      <c r="D52" t="s">
        <v>150</v>
      </c>
      <c r="E52" t="s">
        <v>149</v>
      </c>
      <c r="F52" t="s">
        <v>151</v>
      </c>
      <c r="G52" t="s">
        <v>19</v>
      </c>
      <c r="H52" t="s">
        <v>152</v>
      </c>
      <c r="I52" t="s">
        <v>153</v>
      </c>
      <c r="J52" t="s">
        <v>154</v>
      </c>
      <c r="K52" s="4" t="s">
        <v>17</v>
      </c>
      <c r="N52">
        <v>2</v>
      </c>
      <c r="O52" t="s">
        <v>30</v>
      </c>
      <c r="P52" t="s">
        <v>35</v>
      </c>
      <c r="Q52" t="s">
        <v>42</v>
      </c>
      <c r="R52" t="s">
        <v>36</v>
      </c>
      <c r="S52">
        <v>0</v>
      </c>
      <c r="T52" t="s">
        <v>30</v>
      </c>
      <c r="U52" s="11">
        <f>1.49/5</f>
        <v>0.29799999999999999</v>
      </c>
      <c r="V52">
        <v>1</v>
      </c>
      <c r="W52" t="s">
        <v>30</v>
      </c>
    </row>
    <row r="53" spans="4:23" x14ac:dyDescent="0.25">
      <c r="D53" t="s">
        <v>155</v>
      </c>
    </row>
  </sheetData>
  <mergeCells count="1">
    <mergeCell ref="B1:C1"/>
  </mergeCells>
  <hyperlinks>
    <hyperlink ref="K17" r:id="rId1" xr:uid="{FE601702-4827-4043-B078-E26F62FD649A}"/>
    <hyperlink ref="K12" r:id="rId2" xr:uid="{4E3949EA-4554-4602-88FC-7D14ADD85F38}"/>
    <hyperlink ref="K34" r:id="rId3" xr:uid="{17F29BA7-4D29-4214-8D7B-D38B30DEE62A}"/>
    <hyperlink ref="K31" r:id="rId4" xr:uid="{212218B0-D64D-47EB-B3C0-91331ED00693}"/>
    <hyperlink ref="K22" r:id="rId5" xr:uid="{4064EE32-B625-486C-B0A6-5C1C3BF983FA}"/>
    <hyperlink ref="K23" r:id="rId6" xr:uid="{DC97814E-6672-487C-96DF-E75437F53E85}"/>
    <hyperlink ref="K24" r:id="rId7" xr:uid="{25851298-2E1F-4579-B9A9-863DCDCF7AF6}"/>
    <hyperlink ref="M22" r:id="rId8" xr:uid="{41FB5210-40A2-4C10-B026-CB200571A2DD}"/>
    <hyperlink ref="K25" r:id="rId9" xr:uid="{C6157768-140D-4A36-849A-3FC2EAAEF43E}"/>
    <hyperlink ref="K3" r:id="rId10" xr:uid="{11501D9D-2616-4D61-A15E-2F1BDA78EBF9}"/>
    <hyperlink ref="K33" r:id="rId11" xr:uid="{22C52557-EAC7-4EC9-8A61-AC399B4134CA}"/>
    <hyperlink ref="K30" r:id="rId12" xr:uid="{9C3F83B1-BA6E-42F2-9185-1B0D6409DE5C}"/>
    <hyperlink ref="K29" r:id="rId13" xr:uid="{6EEE5061-7A5D-43EE-B3C5-0FFF181E5537}"/>
    <hyperlink ref="K6" r:id="rId14" xr:uid="{9D37212C-8626-4255-AB45-E806C67531AA}"/>
    <hyperlink ref="K4" r:id="rId15" xr:uid="{613F663D-4CAF-44CE-9D82-5AD8962FBB49}"/>
    <hyperlink ref="K28" r:id="rId16" xr:uid="{D79B3C38-861F-4689-874F-E904BD18AC60}"/>
    <hyperlink ref="M29" r:id="rId17" xr:uid="{CFB87BAF-51BB-4039-BC11-0A108E4AB94A}"/>
    <hyperlink ref="K9" r:id="rId18" xr:uid="{FB11998A-BA0D-45E7-8E5C-73E804D51D19}"/>
    <hyperlink ref="K11" r:id="rId19" xr:uid="{843C87F3-B5F3-47F4-A5B7-45C7D26FEF3C}"/>
    <hyperlink ref="K51" r:id="rId20" xr:uid="{347E1990-7949-44B3-AAF3-402F3EF54343}"/>
    <hyperlink ref="K52" r:id="rId21" xr:uid="{3A9771D3-B627-4512-80C2-9638D2CC85A4}"/>
  </hyperlinks>
  <pageMargins left="0.7" right="0.7" top="0.75" bottom="0.75" header="0.3" footer="0.3"/>
  <pageSetup paperSize="9"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 Prob - Llama</dc:creator>
  <cp:lastModifiedBy>No Prob - Llama</cp:lastModifiedBy>
  <dcterms:created xsi:type="dcterms:W3CDTF">2015-06-05T18:17:20Z</dcterms:created>
  <dcterms:modified xsi:type="dcterms:W3CDTF">2021-02-17T23:28:21Z</dcterms:modified>
</cp:coreProperties>
</file>