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10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" i="1"/>
  <c r="L13"/>
  <c r="K13"/>
  <c r="L14"/>
  <c r="K14"/>
  <c r="M14"/>
  <c r="J14"/>
  <c r="J13"/>
  <c r="H14"/>
  <c r="H6"/>
  <c r="J6"/>
  <c r="J5"/>
  <c r="F11"/>
  <c r="E11"/>
  <c r="H10" s="1"/>
  <c r="C11"/>
  <c r="D11"/>
  <c r="B11"/>
  <c r="F6"/>
  <c r="F27"/>
  <c r="E7" s="1"/>
  <c r="F7"/>
  <c r="F19"/>
  <c r="F23" s="1"/>
  <c r="C7" s="1"/>
  <c r="B23"/>
  <c r="B28"/>
  <c r="J9" l="1"/>
  <c r="J10"/>
  <c r="B30"/>
</calcChain>
</file>

<file path=xl/sharedStrings.xml><?xml version="1.0" encoding="utf-8"?>
<sst xmlns="http://schemas.openxmlformats.org/spreadsheetml/2006/main" count="71" uniqueCount="66">
  <si>
    <t>Server</t>
  </si>
  <si>
    <t>dwn-esx1 resource requirements</t>
  </si>
  <si>
    <t>dwn-fs1</t>
  </si>
  <si>
    <t>dwn-ts1</t>
  </si>
  <si>
    <t>dwn-isa</t>
  </si>
  <si>
    <t>dwn-dc1</t>
  </si>
  <si>
    <t>dwn-fw1</t>
  </si>
  <si>
    <t>Mem</t>
  </si>
  <si>
    <t>HDD</t>
  </si>
  <si>
    <t>Network</t>
  </si>
  <si>
    <t>(spare)</t>
  </si>
  <si>
    <t>CPU</t>
  </si>
  <si>
    <t>Min</t>
  </si>
  <si>
    <t>Max</t>
  </si>
  <si>
    <t>CPU (MHz)</t>
  </si>
  <si>
    <t>Number of Users</t>
  </si>
  <si>
    <t>Space per user</t>
  </si>
  <si>
    <t>Total Space</t>
  </si>
  <si>
    <t>Total User Space</t>
  </si>
  <si>
    <t>Current Data Usage</t>
  </si>
  <si>
    <t>Total Data Space</t>
  </si>
  <si>
    <t>dwn-fs1 hdd requirements</t>
  </si>
  <si>
    <t>Shadow Copy Factor</t>
  </si>
  <si>
    <t>dwnts observations</t>
  </si>
  <si>
    <t>CPU Cores</t>
  </si>
  <si>
    <t>Clock</t>
  </si>
  <si>
    <t>Total Clock</t>
  </si>
  <si>
    <t>Total Memory</t>
  </si>
  <si>
    <t>AV % CPU Usage</t>
  </si>
  <si>
    <t>MAX % CPU Usage</t>
  </si>
  <si>
    <t>MAX Clocks</t>
  </si>
  <si>
    <t xml:space="preserve">Total OS Space </t>
  </si>
  <si>
    <t>AV % Mem Usage</t>
  </si>
  <si>
    <t>Total AV Mem Usage</t>
  </si>
  <si>
    <t>(Page File)</t>
  </si>
  <si>
    <t>Est Growth Factor</t>
  </si>
  <si>
    <t>TOTAL</t>
  </si>
  <si>
    <t>Mem (MB)</t>
  </si>
  <si>
    <t>HDD (GB)</t>
  </si>
  <si>
    <t>Cores</t>
  </si>
  <si>
    <t>Sticks</t>
  </si>
  <si>
    <t>Hz/CPU</t>
  </si>
  <si>
    <t>MB/Stick</t>
  </si>
  <si>
    <t>GB/Disc</t>
  </si>
  <si>
    <t xml:space="preserve"> Discs</t>
  </si>
  <si>
    <t>Raid 0</t>
  </si>
  <si>
    <t>Raid 10</t>
  </si>
  <si>
    <t>Raid 5</t>
  </si>
  <si>
    <t>external</t>
  </si>
  <si>
    <t>NICS</t>
  </si>
  <si>
    <t>kernel</t>
  </si>
  <si>
    <t>internal</t>
  </si>
  <si>
    <t>Group</t>
  </si>
  <si>
    <t>SSD</t>
  </si>
  <si>
    <t>2.5 10k HDD</t>
  </si>
  <si>
    <t>Raid 1+HS</t>
  </si>
  <si>
    <t>Raid 50+HS</t>
  </si>
  <si>
    <t xml:space="preserve">Intel X5650 </t>
  </si>
  <si>
    <t>6 core</t>
  </si>
  <si>
    <t>2.66GHZ</t>
  </si>
  <si>
    <t>32GB</t>
  </si>
  <si>
    <t>280GB</t>
  </si>
  <si>
    <t>Memory</t>
  </si>
  <si>
    <t>4GB</t>
  </si>
  <si>
    <t>vmWare</t>
  </si>
  <si>
    <t>Standard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</si>
</sst>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K29" sqref="K29"/>
    </sheetView>
  </sheetViews>
  <sheetFormatPr defaultRowHeight="15"/>
  <cols>
    <col min="1" max="1" width="19.5703125" customWidth="1"/>
    <col min="8" max="8" width="15.5703125" customWidth="1"/>
  </cols>
  <sheetData>
    <row r="1" spans="1:13">
      <c r="A1" s="4" t="s">
        <v>1</v>
      </c>
      <c r="B1" s="4"/>
      <c r="C1" s="4"/>
      <c r="D1" s="4"/>
      <c r="E1" s="4"/>
      <c r="F1" s="4"/>
    </row>
    <row r="2" spans="1:13" ht="15.75" thickBot="1"/>
    <row r="3" spans="1:13" ht="15.75" thickBot="1">
      <c r="A3" s="42" t="s">
        <v>0</v>
      </c>
      <c r="B3" s="43" t="s">
        <v>14</v>
      </c>
      <c r="C3" s="44"/>
      <c r="D3" s="43" t="s">
        <v>37</v>
      </c>
      <c r="E3" s="44"/>
      <c r="F3" s="45" t="s">
        <v>38</v>
      </c>
    </row>
    <row r="4" spans="1:13" ht="15.75" thickBot="1">
      <c r="A4" s="46"/>
      <c r="B4" s="38" t="s">
        <v>12</v>
      </c>
      <c r="C4" s="39" t="s">
        <v>13</v>
      </c>
      <c r="D4" s="40" t="s">
        <v>12</v>
      </c>
      <c r="E4" s="41" t="s">
        <v>13</v>
      </c>
      <c r="F4" s="47"/>
      <c r="I4" s="54" t="s">
        <v>39</v>
      </c>
      <c r="J4" s="53" t="s">
        <v>41</v>
      </c>
      <c r="K4" s="48"/>
      <c r="L4" s="48"/>
      <c r="M4" s="48"/>
    </row>
    <row r="5" spans="1:13">
      <c r="A5" s="6" t="s">
        <v>6</v>
      </c>
      <c r="B5" s="26">
        <v>100</v>
      </c>
      <c r="C5" s="27">
        <v>500</v>
      </c>
      <c r="D5" s="28">
        <v>132</v>
      </c>
      <c r="E5" s="29">
        <v>1800</v>
      </c>
      <c r="F5" s="29">
        <v>40</v>
      </c>
      <c r="H5" s="5" t="s">
        <v>11</v>
      </c>
      <c r="I5" s="51">
        <v>4</v>
      </c>
      <c r="J5" s="53">
        <f>$C$11/I5</f>
        <v>2632.5</v>
      </c>
      <c r="K5" s="48"/>
      <c r="L5" s="48"/>
      <c r="M5" s="48"/>
    </row>
    <row r="6" spans="1:13" ht="15.75" thickBot="1">
      <c r="A6" s="6" t="s">
        <v>2</v>
      </c>
      <c r="B6" s="26">
        <v>100</v>
      </c>
      <c r="C6" s="27">
        <v>200</v>
      </c>
      <c r="D6" s="28">
        <v>1000</v>
      </c>
      <c r="E6" s="30">
        <v>1000</v>
      </c>
      <c r="F6" s="31">
        <f>B30</f>
        <v>680</v>
      </c>
      <c r="H6" s="9" t="str">
        <f xml:space="preserve"> "=" &amp; C11 &amp; "MHz"</f>
        <v>=10530MHz</v>
      </c>
      <c r="I6" s="34">
        <v>6</v>
      </c>
      <c r="J6" s="36">
        <f>$C$11/I6</f>
        <v>1755</v>
      </c>
      <c r="K6" s="48"/>
      <c r="L6" s="48"/>
      <c r="M6" s="48"/>
    </row>
    <row r="7" spans="1:13" ht="15.75" thickBot="1">
      <c r="A7" s="6" t="s">
        <v>3</v>
      </c>
      <c r="B7" s="26">
        <v>200</v>
      </c>
      <c r="C7" s="32">
        <f>F23</f>
        <v>6380</v>
      </c>
      <c r="D7" s="28">
        <v>1000</v>
      </c>
      <c r="E7" s="33">
        <f>F27</f>
        <v>3000</v>
      </c>
      <c r="F7" s="33">
        <f>F30</f>
        <v>67</v>
      </c>
      <c r="I7" s="48"/>
      <c r="J7" s="55"/>
      <c r="K7" s="48"/>
      <c r="L7" s="48"/>
      <c r="M7" s="48"/>
    </row>
    <row r="8" spans="1:13" ht="15.75" thickBot="1">
      <c r="A8" s="6" t="s">
        <v>4</v>
      </c>
      <c r="B8" s="26">
        <v>50</v>
      </c>
      <c r="C8" s="27">
        <v>300</v>
      </c>
      <c r="D8" s="28">
        <v>2500</v>
      </c>
      <c r="E8" s="29">
        <v>2500</v>
      </c>
      <c r="F8" s="29">
        <v>60</v>
      </c>
      <c r="I8" s="54" t="s">
        <v>40</v>
      </c>
      <c r="J8" s="53" t="s">
        <v>42</v>
      </c>
      <c r="K8" s="48"/>
      <c r="L8" s="48"/>
      <c r="M8" s="48"/>
    </row>
    <row r="9" spans="1:13">
      <c r="A9" s="6" t="s">
        <v>5</v>
      </c>
      <c r="B9" s="26">
        <v>150</v>
      </c>
      <c r="C9" s="27">
        <v>150</v>
      </c>
      <c r="D9" s="28">
        <v>550</v>
      </c>
      <c r="E9" s="29">
        <v>1000</v>
      </c>
      <c r="F9" s="29">
        <v>15</v>
      </c>
      <c r="H9" s="5" t="s">
        <v>7</v>
      </c>
      <c r="I9" s="51">
        <v>2</v>
      </c>
      <c r="J9" s="53">
        <f>$E$11/I9</f>
        <v>7150</v>
      </c>
      <c r="K9" s="48"/>
      <c r="L9" s="48"/>
      <c r="M9" s="48"/>
    </row>
    <row r="10" spans="1:13" ht="15.75" thickBot="1">
      <c r="A10" s="6" t="s">
        <v>10</v>
      </c>
      <c r="B10" s="26">
        <v>0</v>
      </c>
      <c r="C10" s="27">
        <v>3000</v>
      </c>
      <c r="D10" s="28">
        <v>0</v>
      </c>
      <c r="E10" s="29">
        <v>5000</v>
      </c>
      <c r="F10" s="29">
        <v>500</v>
      </c>
      <c r="H10" s="9" t="str">
        <f xml:space="preserve"> "=" &amp; E11 &amp; "MB"</f>
        <v>=14300MB</v>
      </c>
      <c r="I10" s="52">
        <v>4</v>
      </c>
      <c r="J10" s="36">
        <f>$E$11/I10</f>
        <v>3575</v>
      </c>
      <c r="K10" s="48"/>
      <c r="L10" s="48"/>
      <c r="M10" s="48"/>
    </row>
    <row r="11" spans="1:13" ht="15.75" thickBot="1">
      <c r="A11" s="37" t="s">
        <v>36</v>
      </c>
      <c r="B11" s="38">
        <f>SUM(B5:B10)</f>
        <v>600</v>
      </c>
      <c r="C11" s="39">
        <f>SUM(C5:C10)</f>
        <v>10530</v>
      </c>
      <c r="D11" s="40">
        <f>SUM(D5:D10)</f>
        <v>5182</v>
      </c>
      <c r="E11" s="41">
        <f>SUM(E5:E10)</f>
        <v>14300</v>
      </c>
      <c r="F11" s="41">
        <f>SUM(F5:F10)</f>
        <v>1362</v>
      </c>
      <c r="I11" s="48"/>
      <c r="J11" s="55"/>
      <c r="K11" s="48"/>
      <c r="L11" s="48"/>
      <c r="M11" s="48"/>
    </row>
    <row r="12" spans="1:13" ht="15.75" thickBot="1">
      <c r="I12" s="54" t="s">
        <v>43</v>
      </c>
      <c r="J12" s="56" t="s">
        <v>44</v>
      </c>
      <c r="K12" s="54" t="s">
        <v>45</v>
      </c>
      <c r="L12" s="56" t="s">
        <v>46</v>
      </c>
      <c r="M12" s="53" t="s">
        <v>47</v>
      </c>
    </row>
    <row r="13" spans="1:13">
      <c r="H13" s="5" t="s">
        <v>8</v>
      </c>
      <c r="I13" s="50">
        <v>280</v>
      </c>
      <c r="J13" s="56">
        <f>$F$11/I13</f>
        <v>4.8642857142857139</v>
      </c>
      <c r="K13" s="50">
        <f>INT(J13 +1) *2</f>
        <v>10</v>
      </c>
      <c r="L13" s="24">
        <f>INT(J13+1) * 2</f>
        <v>10</v>
      </c>
      <c r="M13" s="25">
        <f>INT(J13 + 1) +1</f>
        <v>6</v>
      </c>
    </row>
    <row r="14" spans="1:13" ht="15.75" thickBot="1">
      <c r="H14" s="9" t="str">
        <f xml:space="preserve"> "=" &amp; F11 &amp; "GB"</f>
        <v>=1362GB</v>
      </c>
      <c r="I14" s="34">
        <v>550</v>
      </c>
      <c r="J14" s="57">
        <f>$F$11/I14</f>
        <v>2.4763636363636365</v>
      </c>
      <c r="K14" s="34">
        <f>INT(J14 +1) *2</f>
        <v>6</v>
      </c>
      <c r="L14" s="49">
        <f>INT(J14+1) * 2</f>
        <v>6</v>
      </c>
      <c r="M14" s="35">
        <f>INT(J14 + 1) +1</f>
        <v>4</v>
      </c>
    </row>
    <row r="15" spans="1:13" ht="15.75" thickBot="1">
      <c r="A15" s="22" t="s">
        <v>21</v>
      </c>
      <c r="B15" s="23"/>
      <c r="D15" s="10" t="s">
        <v>23</v>
      </c>
      <c r="E15" s="11"/>
      <c r="F15" s="12"/>
      <c r="I15" s="48"/>
      <c r="J15" s="55"/>
      <c r="K15" s="48"/>
      <c r="L15" s="48"/>
      <c r="M15" s="48"/>
    </row>
    <row r="16" spans="1:13" ht="15.75" thickBot="1">
      <c r="A16" s="6"/>
      <c r="B16" s="8"/>
      <c r="D16" s="6"/>
      <c r="E16" s="7"/>
      <c r="F16" s="8"/>
      <c r="I16" s="54" t="s">
        <v>52</v>
      </c>
      <c r="J16" s="53" t="s">
        <v>49</v>
      </c>
      <c r="K16" s="48"/>
      <c r="L16" s="48"/>
      <c r="M16" s="48"/>
    </row>
    <row r="17" spans="1:13">
      <c r="A17" s="13" t="s">
        <v>31</v>
      </c>
      <c r="B17" s="15">
        <v>20</v>
      </c>
      <c r="D17" s="6" t="s">
        <v>24</v>
      </c>
      <c r="E17" s="7"/>
      <c r="F17" s="8">
        <v>4</v>
      </c>
      <c r="H17" s="5" t="s">
        <v>9</v>
      </c>
      <c r="I17" s="50" t="s">
        <v>50</v>
      </c>
      <c r="J17" s="53">
        <v>1</v>
      </c>
      <c r="K17" s="48"/>
      <c r="L17" s="48"/>
      <c r="M17" s="48"/>
    </row>
    <row r="18" spans="1:13">
      <c r="A18" s="6"/>
      <c r="B18" s="8"/>
      <c r="D18" s="6" t="s">
        <v>25</v>
      </c>
      <c r="E18" s="7"/>
      <c r="F18" s="8">
        <v>3190</v>
      </c>
      <c r="H18" s="6"/>
      <c r="I18" s="26" t="s">
        <v>51</v>
      </c>
      <c r="J18" s="58">
        <v>2</v>
      </c>
      <c r="K18" s="48"/>
      <c r="L18" s="48"/>
      <c r="M18" s="48"/>
    </row>
    <row r="19" spans="1:13" ht="15.75" thickBot="1">
      <c r="A19" s="6" t="s">
        <v>15</v>
      </c>
      <c r="B19" s="8">
        <v>44</v>
      </c>
      <c r="D19" s="13" t="s">
        <v>26</v>
      </c>
      <c r="E19" s="14"/>
      <c r="F19" s="15">
        <f>F17*F18</f>
        <v>12760</v>
      </c>
      <c r="H19" s="9"/>
      <c r="I19" s="34" t="s">
        <v>48</v>
      </c>
      <c r="J19" s="36">
        <v>1</v>
      </c>
      <c r="K19" s="48"/>
      <c r="L19" s="48"/>
      <c r="M19" s="48"/>
    </row>
    <row r="20" spans="1:13">
      <c r="A20" s="6" t="s">
        <v>16</v>
      </c>
      <c r="B20" s="8">
        <v>2</v>
      </c>
      <c r="D20" s="6"/>
      <c r="E20" s="7"/>
      <c r="F20" s="8"/>
    </row>
    <row r="21" spans="1:13" s="1" customFormat="1">
      <c r="A21" s="6" t="s">
        <v>35</v>
      </c>
      <c r="B21" s="8">
        <v>2</v>
      </c>
      <c r="D21" s="16" t="s">
        <v>28</v>
      </c>
      <c r="E21" s="17"/>
      <c r="F21" s="18">
        <v>15</v>
      </c>
      <c r="H21" s="3" t="s">
        <v>57</v>
      </c>
      <c r="I21" s="3">
        <v>2</v>
      </c>
      <c r="J21" s="3" t="s">
        <v>58</v>
      </c>
      <c r="K21" s="3" t="s">
        <v>59</v>
      </c>
    </row>
    <row r="22" spans="1:13">
      <c r="A22" s="6" t="s">
        <v>22</v>
      </c>
      <c r="B22" s="8">
        <v>1.5</v>
      </c>
      <c r="D22" s="6" t="s">
        <v>29</v>
      </c>
      <c r="E22" s="7"/>
      <c r="F22" s="8">
        <v>50</v>
      </c>
    </row>
    <row r="23" spans="1:13">
      <c r="A23" s="13" t="s">
        <v>18</v>
      </c>
      <c r="B23" s="15">
        <f>B19*B20*B21*B22</f>
        <v>264</v>
      </c>
      <c r="D23" s="13" t="s">
        <v>30</v>
      </c>
      <c r="E23" s="14"/>
      <c r="F23" s="15">
        <f>F19*F22/100</f>
        <v>6380</v>
      </c>
      <c r="H23" t="s">
        <v>62</v>
      </c>
      <c r="I23">
        <v>6</v>
      </c>
      <c r="J23" t="s">
        <v>63</v>
      </c>
    </row>
    <row r="24" spans="1:13">
      <c r="A24" s="6"/>
      <c r="B24" s="8"/>
      <c r="D24" s="6"/>
      <c r="E24" s="7"/>
      <c r="F24" s="8"/>
    </row>
    <row r="25" spans="1:13">
      <c r="A25" s="6" t="s">
        <v>19</v>
      </c>
      <c r="B25" s="8">
        <v>132</v>
      </c>
      <c r="D25" s="6" t="s">
        <v>27</v>
      </c>
      <c r="E25" s="17"/>
      <c r="F25" s="18">
        <v>4000</v>
      </c>
      <c r="H25" t="s">
        <v>55</v>
      </c>
      <c r="I25">
        <v>3</v>
      </c>
      <c r="J25" t="s">
        <v>60</v>
      </c>
      <c r="K25" t="s">
        <v>53</v>
      </c>
    </row>
    <row r="26" spans="1:13" s="1" customFormat="1">
      <c r="A26" s="6" t="s">
        <v>35</v>
      </c>
      <c r="B26" s="8">
        <v>2</v>
      </c>
      <c r="D26" s="16" t="s">
        <v>32</v>
      </c>
      <c r="E26" s="17"/>
      <c r="F26" s="18">
        <v>75</v>
      </c>
      <c r="H26" t="s">
        <v>56</v>
      </c>
      <c r="I26">
        <v>11</v>
      </c>
      <c r="J26" t="s">
        <v>61</v>
      </c>
      <c r="K26" t="s">
        <v>54</v>
      </c>
    </row>
    <row r="27" spans="1:13">
      <c r="A27" s="6" t="s">
        <v>22</v>
      </c>
      <c r="B27" s="8">
        <v>1.5</v>
      </c>
      <c r="D27" s="13" t="s">
        <v>33</v>
      </c>
      <c r="E27" s="14"/>
      <c r="F27" s="15">
        <f>F25*F26/100</f>
        <v>3000</v>
      </c>
    </row>
    <row r="28" spans="1:13" s="1" customFormat="1">
      <c r="A28" s="13" t="s">
        <v>20</v>
      </c>
      <c r="B28" s="15">
        <f>B25*B26*B27</f>
        <v>396</v>
      </c>
      <c r="C28" s="2"/>
      <c r="D28" s="6" t="s">
        <v>34</v>
      </c>
      <c r="E28" s="7"/>
      <c r="F28" s="18">
        <v>3750</v>
      </c>
      <c r="H28" s="3" t="s">
        <v>64</v>
      </c>
      <c r="I28" s="3">
        <v>2</v>
      </c>
      <c r="J28" s="3" t="s">
        <v>65</v>
      </c>
    </row>
    <row r="29" spans="1:13">
      <c r="A29" s="6"/>
      <c r="B29" s="8"/>
      <c r="D29" s="6"/>
      <c r="E29" s="7"/>
      <c r="F29" s="8"/>
    </row>
    <row r="30" spans="1:13" ht="15.75" thickBot="1">
      <c r="A30" s="19" t="s">
        <v>17</v>
      </c>
      <c r="B30" s="21">
        <f>B17+B23+B28</f>
        <v>680</v>
      </c>
      <c r="D30" s="19" t="s">
        <v>8</v>
      </c>
      <c r="E30" s="20"/>
      <c r="F30" s="21">
        <v>67</v>
      </c>
    </row>
    <row r="31" spans="1:13">
      <c r="A31" s="7"/>
      <c r="B31" s="7"/>
    </row>
  </sheetData>
  <mergeCells count="4">
    <mergeCell ref="F3:F4"/>
    <mergeCell ref="D3:E3"/>
    <mergeCell ref="B3:C3"/>
    <mergeCell ref="A3:A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2011-02-08T02:54:39Z</dcterms:created>
  <dcterms:modified xsi:type="dcterms:W3CDTF">2011-02-08T07:31:17Z</dcterms:modified>
</cp:coreProperties>
</file>