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11914FF1-25C9-4BC0-A398-4CA10D5321F9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Ejercicio1" sheetId="1" r:id="rId1"/>
    <sheet name="Ejercicio2" sheetId="2" r:id="rId2"/>
    <sheet name="Ejercicio3" sheetId="3" r:id="rId3"/>
    <sheet name="Ejercicio4" sheetId="4" r:id="rId4"/>
    <sheet name="Ejercicio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D9" i="5"/>
  <c r="J8" i="5"/>
  <c r="E9" i="5"/>
  <c r="F9" i="5"/>
  <c r="J6" i="5"/>
  <c r="J7" i="5"/>
  <c r="I6" i="5"/>
  <c r="I7" i="5"/>
  <c r="I8" i="5"/>
  <c r="I5" i="5"/>
  <c r="G6" i="5"/>
  <c r="G7" i="5"/>
  <c r="G8" i="5"/>
  <c r="G5" i="5"/>
  <c r="C22" i="4" l="1"/>
  <c r="D17" i="4"/>
  <c r="E17" i="4"/>
  <c r="F17" i="4"/>
  <c r="D15" i="4"/>
  <c r="E15" i="4"/>
  <c r="F15" i="4"/>
  <c r="C15" i="4"/>
  <c r="C17" i="4" s="1"/>
  <c r="D10" i="4"/>
  <c r="E10" i="4"/>
  <c r="F10" i="4"/>
  <c r="C10" i="4"/>
  <c r="F9" i="4"/>
  <c r="E9" i="4"/>
  <c r="H9" i="4" s="1"/>
  <c r="D9" i="4"/>
  <c r="C9" i="4"/>
  <c r="F8" i="4"/>
  <c r="E8" i="4"/>
  <c r="H8" i="4" s="1"/>
  <c r="D8" i="4"/>
  <c r="C8" i="4"/>
  <c r="H12" i="4"/>
  <c r="H13" i="4"/>
  <c r="H14" i="4"/>
  <c r="H15" i="4"/>
  <c r="H7" i="4"/>
  <c r="G12" i="4"/>
  <c r="G13" i="4"/>
  <c r="G14" i="4"/>
  <c r="G7" i="4"/>
  <c r="G15" i="4" l="1"/>
  <c r="C23" i="4"/>
  <c r="H17" i="4"/>
  <c r="G17" i="4"/>
  <c r="H10" i="4"/>
  <c r="G10" i="4"/>
  <c r="G9" i="4"/>
  <c r="G8" i="4"/>
  <c r="F6" i="3"/>
  <c r="F7" i="3"/>
  <c r="F8" i="3"/>
  <c r="F9" i="3"/>
  <c r="F10" i="3"/>
  <c r="F5" i="3"/>
  <c r="E6" i="3"/>
  <c r="E7" i="3"/>
  <c r="E8" i="3"/>
  <c r="E9" i="3"/>
  <c r="E10" i="3"/>
  <c r="E5" i="3"/>
  <c r="D8" i="3"/>
  <c r="D6" i="3"/>
  <c r="D7" i="3"/>
  <c r="D9" i="3"/>
  <c r="D10" i="3"/>
  <c r="D5" i="3"/>
  <c r="C15" i="2" l="1"/>
  <c r="C14" i="2"/>
  <c r="D4" i="2"/>
  <c r="D5" i="2"/>
  <c r="D6" i="2"/>
  <c r="D7" i="2"/>
  <c r="D8" i="2"/>
  <c r="D9" i="2"/>
  <c r="D10" i="2"/>
  <c r="D11" i="2"/>
  <c r="D12" i="2"/>
  <c r="D3" i="2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3" i="2"/>
  <c r="G3" i="2" s="1"/>
  <c r="E7" i="1"/>
  <c r="H7" i="1" s="1"/>
  <c r="F7" i="1"/>
  <c r="F9" i="1" s="1"/>
  <c r="G7" i="1"/>
  <c r="G9" i="1" s="1"/>
  <c r="G11" i="1" s="1"/>
  <c r="D9" i="1"/>
  <c r="D11" i="1" s="1"/>
  <c r="F11" i="1" l="1"/>
  <c r="E9" i="1"/>
  <c r="E11" i="1" s="1"/>
</calcChain>
</file>

<file path=xl/sharedStrings.xml><?xml version="1.0" encoding="utf-8"?>
<sst xmlns="http://schemas.openxmlformats.org/spreadsheetml/2006/main" count="75" uniqueCount="73">
  <si>
    <t>Presupuesto de ventas</t>
  </si>
  <si>
    <t xml:space="preserve">Mayo </t>
  </si>
  <si>
    <t>Junio</t>
  </si>
  <si>
    <t>Julio</t>
  </si>
  <si>
    <t>Agosto</t>
  </si>
  <si>
    <t>Total</t>
  </si>
  <si>
    <t>Coef de inflacion</t>
  </si>
  <si>
    <t>Ventas</t>
  </si>
  <si>
    <t>Costo</t>
  </si>
  <si>
    <t>Margen</t>
  </si>
  <si>
    <t>Nombre y Apellido</t>
  </si>
  <si>
    <t>Altura</t>
  </si>
  <si>
    <t>Fecha Nac.</t>
  </si>
  <si>
    <t>Sueldo</t>
  </si>
  <si>
    <t>Marcelo Mejia</t>
  </si>
  <si>
    <t>agustin spadoni</t>
  </si>
  <si>
    <t>Christian Rodriguez</t>
  </si>
  <si>
    <t>Manolo joaquin</t>
  </si>
  <si>
    <t>Pepe Argento</t>
  </si>
  <si>
    <t>mike silva</t>
  </si>
  <si>
    <t>Pedro martinez</t>
  </si>
  <si>
    <t>Juan perez</t>
  </si>
  <si>
    <t>Mario Gonzalez</t>
  </si>
  <si>
    <t>Marcos perez</t>
  </si>
  <si>
    <t>Promedio de las alturas</t>
  </si>
  <si>
    <t>Altura Maxima</t>
  </si>
  <si>
    <t>Premios</t>
  </si>
  <si>
    <t>Sueldo a Cobrar</t>
  </si>
  <si>
    <t>Titulo</t>
  </si>
  <si>
    <t>Paginas</t>
  </si>
  <si>
    <t>Costo por pagina</t>
  </si>
  <si>
    <t>Precio</t>
  </si>
  <si>
    <t>Retrato de un pescador</t>
  </si>
  <si>
    <t>Entrevista</t>
  </si>
  <si>
    <t>Opiniones de un payaso</t>
  </si>
  <si>
    <t>El pan del día</t>
  </si>
  <si>
    <t>Como estar bien</t>
  </si>
  <si>
    <t>Todos teníamos veinte</t>
  </si>
  <si>
    <t>IMPRENTA Y LIBRERÍA "LUIS"</t>
  </si>
  <si>
    <t>Ganancia</t>
  </si>
  <si>
    <t>La Castellana S.A.</t>
  </si>
  <si>
    <t>Trimestre 1</t>
  </si>
  <si>
    <t>Trimestre2</t>
  </si>
  <si>
    <t>Trimestres 3</t>
  </si>
  <si>
    <t>Trimestre4</t>
  </si>
  <si>
    <t>Promedio Anual</t>
  </si>
  <si>
    <t>Unidades vendidas</t>
  </si>
  <si>
    <t>Ingresos por ventas</t>
  </si>
  <si>
    <t>Costo de las ventas</t>
  </si>
  <si>
    <t>Margen bruto</t>
  </si>
  <si>
    <t>Personal ventas</t>
  </si>
  <si>
    <t>Publicidad</t>
  </si>
  <si>
    <t>Costos fijos</t>
  </si>
  <si>
    <t>Costo total</t>
  </si>
  <si>
    <t>Beneficio neto</t>
  </si>
  <si>
    <t>Precio del producto</t>
  </si>
  <si>
    <t>Costo del producto</t>
  </si>
  <si>
    <t>Mayor importe de Costos Fijos</t>
  </si>
  <si>
    <t>Menor beneficio neto</t>
  </si>
  <si>
    <t>Total Anual</t>
  </si>
  <si>
    <t>STOCK DE ARTÍCULOS</t>
  </si>
  <si>
    <t>Código</t>
  </si>
  <si>
    <t>Descrip.</t>
  </si>
  <si>
    <t>Dep. A</t>
  </si>
  <si>
    <t>Dep. B</t>
  </si>
  <si>
    <t>Dep. C</t>
  </si>
  <si>
    <t>Mínimo</t>
  </si>
  <si>
    <t>Comprar</t>
  </si>
  <si>
    <t>Promedio</t>
  </si>
  <si>
    <t>Arandela</t>
  </si>
  <si>
    <t>Tuerca</t>
  </si>
  <si>
    <t>Tornillo</t>
  </si>
  <si>
    <t>Tenaza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</si>
</sst>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yyyy\-mm\-dd;@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9"/>
      <color theme="1"/>
      <name val="Calibri"/>
      <family val="2"/>
      <scheme val="minor"/>
    </font>
    <font>
      <u/>
      <sz val="14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4"/>
      <color rgb="FF454545"/>
      <name val="Times New Roman"/>
      <family val="1"/>
    </font>
    <font>
      <sz val="14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i/>
      <u/>
      <sz val="14"/>
      <color rgb="FF424242"/>
      <name val="Times New Roman"/>
      <family val="1"/>
    </font>
    <font>
      <i/>
      <u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3" fontId="9" fillId="0" borderId="10" xfId="0" applyNumberFormat="1" applyFont="1" applyBorder="1" applyAlignment="1">
      <alignment vertical="center" wrapText="1"/>
    </xf>
    <xf numFmtId="3" fontId="6" fillId="0" borderId="10" xfId="0" applyNumberFormat="1" applyFont="1" applyBorder="1" applyAlignment="1">
      <alignment vertical="center" wrapText="1"/>
    </xf>
    <xf numFmtId="2" fontId="9" fillId="0" borderId="10" xfId="0" applyNumberFormat="1" applyFont="1" applyBorder="1" applyAlignment="1">
      <alignment vertical="center" wrapText="1"/>
    </xf>
    <xf numFmtId="4" fontId="9" fillId="0" borderId="10" xfId="0" applyNumberFormat="1" applyFont="1" applyBorder="1" applyAlignment="1">
      <alignment vertical="center" wrapText="1"/>
    </xf>
    <xf numFmtId="2" fontId="6" fillId="0" borderId="10" xfId="0" applyNumberFormat="1" applyFont="1" applyBorder="1" applyAlignment="1">
      <alignment vertical="center" wrapText="1"/>
    </xf>
    <xf numFmtId="2" fontId="7" fillId="0" borderId="8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0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topLeftCell="A10" zoomScale="145" zoomScaleNormal="145" workbookViewId="0">
      <selection activeCell="D6" sqref="D6"/>
    </sheetView>
  </sheetViews>
  <sheetFormatPr baseColWidth="10" defaultColWidth="8.88671875" defaultRowHeight="14.4" x14ac:dyDescent="0.3"/>
  <cols>
    <col min="2" max="2" width="14.77734375" bestFit="1" customWidth="1"/>
    <col min="3" max="3" width="2.33203125" customWidth="1"/>
    <col min="4" max="4" width="15.33203125" bestFit="1" customWidth="1"/>
    <col min="5" max="7" width="12.109375" bestFit="1" customWidth="1"/>
    <col min="8" max="8" width="13.6640625" bestFit="1" customWidth="1"/>
  </cols>
  <sheetData>
    <row r="1" spans="2:8" x14ac:dyDescent="0.3">
      <c r="B1" s="1"/>
    </row>
    <row r="2" spans="2:8" x14ac:dyDescent="0.3">
      <c r="D2" s="32" t="s">
        <v>0</v>
      </c>
      <c r="E2" s="32"/>
    </row>
    <row r="4" spans="2:8" x14ac:dyDescent="0.3">
      <c r="B4" s="3"/>
      <c r="C4" s="3"/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</row>
    <row r="5" spans="2:8" x14ac:dyDescent="0.3">
      <c r="B5" s="3" t="s">
        <v>6</v>
      </c>
      <c r="C5" s="3"/>
      <c r="D5" s="3"/>
      <c r="E5" s="4">
        <v>0.25</v>
      </c>
      <c r="F5" s="4">
        <v>0.3</v>
      </c>
      <c r="G5" s="4">
        <v>0.35</v>
      </c>
      <c r="H5" s="33"/>
    </row>
    <row r="6" spans="2:8" x14ac:dyDescent="0.3">
      <c r="B6" s="3"/>
      <c r="C6" s="3"/>
      <c r="D6" s="3"/>
      <c r="E6" s="3"/>
      <c r="F6" s="3"/>
      <c r="G6" s="3"/>
      <c r="H6" s="34"/>
    </row>
    <row r="7" spans="2:8" x14ac:dyDescent="0.3">
      <c r="B7" s="3" t="s">
        <v>7</v>
      </c>
      <c r="C7" s="3"/>
      <c r="D7" s="6">
        <v>230000</v>
      </c>
      <c r="E7" s="6">
        <f>D7+D7*25%</f>
        <v>287500</v>
      </c>
      <c r="F7" s="6">
        <f>D7+D7*F5</f>
        <v>299000</v>
      </c>
      <c r="G7" s="6">
        <f>D7+D7*G5</f>
        <v>310500</v>
      </c>
      <c r="H7" s="6">
        <f>SUM(D7:G7)</f>
        <v>1127000</v>
      </c>
    </row>
    <row r="8" spans="2:8" x14ac:dyDescent="0.3">
      <c r="B8" s="3"/>
      <c r="C8" s="3"/>
      <c r="D8" s="3"/>
      <c r="E8" s="3"/>
      <c r="F8" s="3"/>
      <c r="G8" s="3"/>
      <c r="H8" s="33"/>
    </row>
    <row r="9" spans="2:8" x14ac:dyDescent="0.3">
      <c r="B9" s="3" t="s">
        <v>8</v>
      </c>
      <c r="C9" s="3"/>
      <c r="D9" s="7">
        <f>D7*0.4</f>
        <v>92000</v>
      </c>
      <c r="E9" s="7">
        <f t="shared" ref="E9:G9" si="0">E7*0.4</f>
        <v>115000</v>
      </c>
      <c r="F9" s="7">
        <f t="shared" si="0"/>
        <v>119600</v>
      </c>
      <c r="G9" s="7">
        <f t="shared" si="0"/>
        <v>124200</v>
      </c>
      <c r="H9" s="35"/>
    </row>
    <row r="10" spans="2:8" x14ac:dyDescent="0.3">
      <c r="B10" s="3"/>
      <c r="C10" s="3"/>
      <c r="D10" s="3"/>
      <c r="E10" s="3"/>
      <c r="F10" s="3"/>
      <c r="G10" s="3"/>
      <c r="H10" s="35"/>
    </row>
    <row r="11" spans="2:8" x14ac:dyDescent="0.3">
      <c r="B11" s="3" t="s">
        <v>9</v>
      </c>
      <c r="C11" s="3"/>
      <c r="D11" s="5">
        <f>D7-D9</f>
        <v>138000</v>
      </c>
      <c r="E11" s="3">
        <f>E7-E9</f>
        <v>172500</v>
      </c>
      <c r="F11" s="3">
        <f>F7-F9</f>
        <v>179400</v>
      </c>
      <c r="G11" s="3">
        <f>G7-G9</f>
        <v>186300</v>
      </c>
      <c r="H11" s="35"/>
    </row>
    <row r="15" spans="2:8" x14ac:dyDescent="0.3">
      <c r="B15" s="2"/>
    </row>
  </sheetData>
  <mergeCells count="3">
    <mergeCell ref="D2:E2"/>
    <mergeCell ref="H5:H6"/>
    <mergeCell ref="H8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ECDDF-C5BC-4795-848E-9403D8A8A009}">
  <dimension ref="B2:H15"/>
  <sheetViews>
    <sheetView workbookViewId="0">
      <selection activeCell="I9" sqref="I9"/>
    </sheetView>
  </sheetViews>
  <sheetFormatPr baseColWidth="10" defaultRowHeight="14.4" x14ac:dyDescent="0.3"/>
  <cols>
    <col min="2" max="2" width="20.109375" bestFit="1" customWidth="1"/>
    <col min="6" max="6" width="7.5546875" bestFit="1" customWidth="1"/>
    <col min="7" max="7" width="13.88671875" bestFit="1" customWidth="1"/>
  </cols>
  <sheetData>
    <row r="2" spans="2:8" x14ac:dyDescent="0.3">
      <c r="B2" s="8" t="s">
        <v>10</v>
      </c>
      <c r="C2" s="8" t="s">
        <v>11</v>
      </c>
      <c r="D2" s="8" t="s">
        <v>12</v>
      </c>
      <c r="E2" s="8" t="s">
        <v>13</v>
      </c>
      <c r="F2" s="8" t="s">
        <v>26</v>
      </c>
      <c r="G2" s="8" t="s">
        <v>27</v>
      </c>
    </row>
    <row r="3" spans="2:8" x14ac:dyDescent="0.3">
      <c r="B3" s="8" t="s">
        <v>14</v>
      </c>
      <c r="C3" s="9">
        <v>1.32</v>
      </c>
      <c r="D3" s="10" t="str">
        <f ca="1">CONCATENATE(RANDBETWEEN(1,31),"-",RANDBETWEEN(1,12),"-",RANDBETWEEN(1980,2023))</f>
        <v>22-11-1995</v>
      </c>
      <c r="E3" s="11">
        <f ca="1">RANDBETWEEN(100,900)</f>
        <v>733</v>
      </c>
      <c r="F3" s="13">
        <v>0.3</v>
      </c>
      <c r="G3" s="11">
        <f ca="1">E3+E3*F3</f>
        <v>952.9</v>
      </c>
    </row>
    <row r="4" spans="2:8" x14ac:dyDescent="0.3">
      <c r="B4" s="8" t="s">
        <v>15</v>
      </c>
      <c r="C4" s="9">
        <v>1.68</v>
      </c>
      <c r="D4" s="10" t="str">
        <f t="shared" ref="D4:D12" ca="1" si="0">CONCATENATE(RANDBETWEEN(1,31),"-",RANDBETWEEN(1,12),"-",RANDBETWEEN(1980,2023))</f>
        <v>2-6-1985</v>
      </c>
      <c r="E4" s="11">
        <f t="shared" ref="E4:E12" ca="1" si="1">RANDBETWEEN(100,900)</f>
        <v>706</v>
      </c>
      <c r="F4" s="13">
        <v>0.4</v>
      </c>
      <c r="G4" s="11">
        <f t="shared" ref="G4:G12" ca="1" si="2">E4+E4*F4</f>
        <v>988.40000000000009</v>
      </c>
      <c r="H4" s="9"/>
    </row>
    <row r="5" spans="2:8" x14ac:dyDescent="0.3">
      <c r="B5" s="8" t="s">
        <v>16</v>
      </c>
      <c r="C5" s="9">
        <v>1.79</v>
      </c>
      <c r="D5" s="10" t="str">
        <f t="shared" ca="1" si="0"/>
        <v>12-11-2014</v>
      </c>
      <c r="E5" s="11">
        <f t="shared" ca="1" si="1"/>
        <v>160</v>
      </c>
      <c r="F5" s="13">
        <v>0.5</v>
      </c>
      <c r="G5" s="11">
        <f t="shared" ca="1" si="2"/>
        <v>240</v>
      </c>
      <c r="H5" s="9"/>
    </row>
    <row r="6" spans="2:8" x14ac:dyDescent="0.3">
      <c r="B6" s="8" t="s">
        <v>17</v>
      </c>
      <c r="C6" s="9">
        <v>1.43</v>
      </c>
      <c r="D6" s="10" t="str">
        <f t="shared" ca="1" si="0"/>
        <v>15-5-2022</v>
      </c>
      <c r="E6" s="11">
        <f t="shared" ca="1" si="1"/>
        <v>119</v>
      </c>
      <c r="F6" s="13">
        <v>0.1</v>
      </c>
      <c r="G6" s="11">
        <f t="shared" ca="1" si="2"/>
        <v>130.9</v>
      </c>
      <c r="H6" s="9"/>
    </row>
    <row r="7" spans="2:8" x14ac:dyDescent="0.3">
      <c r="B7" s="8" t="s">
        <v>18</v>
      </c>
      <c r="C7" s="9">
        <v>1.68</v>
      </c>
      <c r="D7" s="10" t="str">
        <f t="shared" ca="1" si="0"/>
        <v>16-3-2019</v>
      </c>
      <c r="E7" s="11">
        <f t="shared" ca="1" si="1"/>
        <v>461</v>
      </c>
      <c r="F7" s="13">
        <v>0.3</v>
      </c>
      <c r="G7" s="11">
        <f t="shared" ca="1" si="2"/>
        <v>599.29999999999995</v>
      </c>
      <c r="H7" s="9"/>
    </row>
    <row r="8" spans="2:8" x14ac:dyDescent="0.3">
      <c r="B8" s="8" t="s">
        <v>19</v>
      </c>
      <c r="C8" s="9">
        <v>1.28</v>
      </c>
      <c r="D8" s="10" t="str">
        <f t="shared" ca="1" si="0"/>
        <v>4-3-2019</v>
      </c>
      <c r="E8" s="11">
        <f t="shared" ca="1" si="1"/>
        <v>595</v>
      </c>
      <c r="F8" s="13">
        <v>0.3</v>
      </c>
      <c r="G8" s="11">
        <f t="shared" ca="1" si="2"/>
        <v>773.5</v>
      </c>
      <c r="H8" s="9"/>
    </row>
    <row r="9" spans="2:8" x14ac:dyDescent="0.3">
      <c r="B9" s="8" t="s">
        <v>20</v>
      </c>
      <c r="C9" s="9">
        <v>1.51</v>
      </c>
      <c r="D9" s="10" t="str">
        <f t="shared" ca="1" si="0"/>
        <v>13-9-2004</v>
      </c>
      <c r="E9" s="11">
        <f t="shared" ca="1" si="1"/>
        <v>423</v>
      </c>
      <c r="F9" s="13">
        <v>0.3</v>
      </c>
      <c r="G9" s="11">
        <f t="shared" ca="1" si="2"/>
        <v>549.9</v>
      </c>
      <c r="H9" s="9"/>
    </row>
    <row r="10" spans="2:8" x14ac:dyDescent="0.3">
      <c r="B10" s="8" t="s">
        <v>21</v>
      </c>
      <c r="C10" s="9">
        <v>1.64</v>
      </c>
      <c r="D10" s="10" t="str">
        <f t="shared" ca="1" si="0"/>
        <v>14-7-2022</v>
      </c>
      <c r="E10" s="11">
        <f t="shared" ca="1" si="1"/>
        <v>517</v>
      </c>
      <c r="F10" s="13">
        <v>0.6</v>
      </c>
      <c r="G10" s="11">
        <f t="shared" ca="1" si="2"/>
        <v>827.2</v>
      </c>
      <c r="H10" s="9"/>
    </row>
    <row r="11" spans="2:8" x14ac:dyDescent="0.3">
      <c r="B11" s="8" t="s">
        <v>22</v>
      </c>
      <c r="C11" s="9">
        <v>1.89</v>
      </c>
      <c r="D11" s="10" t="str">
        <f t="shared" ca="1" si="0"/>
        <v>19-1-1988</v>
      </c>
      <c r="E11" s="11">
        <f t="shared" ca="1" si="1"/>
        <v>718</v>
      </c>
      <c r="F11" s="13">
        <v>0.3</v>
      </c>
      <c r="G11" s="11">
        <f t="shared" ca="1" si="2"/>
        <v>933.4</v>
      </c>
      <c r="H11" s="9"/>
    </row>
    <row r="12" spans="2:8" x14ac:dyDescent="0.3">
      <c r="B12" s="8" t="s">
        <v>23</v>
      </c>
      <c r="C12" s="9">
        <v>1.45</v>
      </c>
      <c r="D12" s="10" t="str">
        <f t="shared" ca="1" si="0"/>
        <v>22-6-2015</v>
      </c>
      <c r="E12" s="11">
        <f t="shared" ca="1" si="1"/>
        <v>866</v>
      </c>
      <c r="F12" s="13">
        <v>0.3</v>
      </c>
      <c r="G12" s="11">
        <f t="shared" ca="1" si="2"/>
        <v>1125.8</v>
      </c>
      <c r="H12" s="9"/>
    </row>
    <row r="13" spans="2:8" x14ac:dyDescent="0.3">
      <c r="B13" s="8"/>
      <c r="C13" s="12"/>
      <c r="D13" s="8"/>
      <c r="E13" s="8"/>
      <c r="H13" s="9"/>
    </row>
    <row r="14" spans="2:8" x14ac:dyDescent="0.3">
      <c r="B14" s="8" t="s">
        <v>24</v>
      </c>
      <c r="C14" s="9">
        <f>AVERAGE(C3:C12)</f>
        <v>1.5669999999999999</v>
      </c>
      <c r="D14" s="8"/>
      <c r="E14" s="8"/>
    </row>
    <row r="15" spans="2:8" x14ac:dyDescent="0.3">
      <c r="B15" s="8" t="s">
        <v>25</v>
      </c>
      <c r="C15" s="9">
        <f>MAX(C3:C12)</f>
        <v>1.89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4376-0A18-482A-B98C-E985494C8F15}">
  <dimension ref="B2:G10"/>
  <sheetViews>
    <sheetView zoomScale="130" zoomScaleNormal="130" workbookViewId="0">
      <selection activeCell="H10" sqref="H10"/>
    </sheetView>
  </sheetViews>
  <sheetFormatPr baseColWidth="10" defaultRowHeight="14.4" x14ac:dyDescent="0.3"/>
  <cols>
    <col min="2" max="2" width="21.109375" bestFit="1" customWidth="1"/>
    <col min="3" max="3" width="7.21875" bestFit="1" customWidth="1"/>
    <col min="4" max="4" width="15.109375" bestFit="1" customWidth="1"/>
    <col min="5" max="5" width="8.77734375" bestFit="1" customWidth="1"/>
    <col min="6" max="6" width="8.44140625" bestFit="1" customWidth="1"/>
  </cols>
  <sheetData>
    <row r="2" spans="2:7" ht="18" x14ac:dyDescent="0.3">
      <c r="B2" s="36" t="s">
        <v>38</v>
      </c>
      <c r="C2" s="36"/>
      <c r="D2" s="36"/>
      <c r="E2" s="36"/>
      <c r="F2" s="36"/>
      <c r="G2" s="16"/>
    </row>
    <row r="4" spans="2:7" x14ac:dyDescent="0.3">
      <c r="B4" s="3" t="s">
        <v>28</v>
      </c>
      <c r="C4" s="3" t="s">
        <v>29</v>
      </c>
      <c r="D4" s="3" t="s">
        <v>30</v>
      </c>
      <c r="E4" s="3" t="s">
        <v>39</v>
      </c>
      <c r="F4" s="3" t="s">
        <v>31</v>
      </c>
    </row>
    <row r="5" spans="2:7" x14ac:dyDescent="0.3">
      <c r="B5" s="14" t="s">
        <v>37</v>
      </c>
      <c r="C5" s="14">
        <v>201</v>
      </c>
      <c r="D5" s="17">
        <f>(C5*0.5)*10%+(C5*0.5)</f>
        <v>110.55</v>
      </c>
      <c r="E5" s="17">
        <f>D5+D5*50%</f>
        <v>165.82499999999999</v>
      </c>
      <c r="F5" s="17">
        <f>C5*D5+E5</f>
        <v>22386.375</v>
      </c>
    </row>
    <row r="6" spans="2:7" x14ac:dyDescent="0.3">
      <c r="B6" s="15" t="s">
        <v>32</v>
      </c>
      <c r="C6" s="14">
        <v>304</v>
      </c>
      <c r="D6" s="17">
        <f t="shared" ref="D6:D10" si="0">(C6*0.5)*10%+(C6*0.5)</f>
        <v>167.2</v>
      </c>
      <c r="E6" s="17">
        <f t="shared" ref="E6:E10" si="1">D6+D6*50%</f>
        <v>250.79999999999998</v>
      </c>
      <c r="F6" s="17">
        <f t="shared" ref="F6:F10" si="2">C6*D6+E6</f>
        <v>51079.6</v>
      </c>
    </row>
    <row r="7" spans="2:7" ht="14.4" customHeight="1" x14ac:dyDescent="0.3">
      <c r="B7" s="15" t="s">
        <v>33</v>
      </c>
      <c r="C7" s="14">
        <v>158</v>
      </c>
      <c r="D7" s="17">
        <f t="shared" si="0"/>
        <v>86.9</v>
      </c>
      <c r="E7" s="17">
        <f t="shared" si="1"/>
        <v>130.35000000000002</v>
      </c>
      <c r="F7" s="17">
        <f t="shared" si="2"/>
        <v>13860.550000000001</v>
      </c>
    </row>
    <row r="8" spans="2:7" x14ac:dyDescent="0.3">
      <c r="B8" s="15" t="s">
        <v>34</v>
      </c>
      <c r="C8" s="14">
        <v>209</v>
      </c>
      <c r="D8" s="17">
        <f>(C8*0.5)*10%+(C8*0.5)</f>
        <v>114.95</v>
      </c>
      <c r="E8" s="17">
        <f t="shared" si="1"/>
        <v>172.42500000000001</v>
      </c>
      <c r="F8" s="17">
        <f t="shared" si="2"/>
        <v>24196.974999999999</v>
      </c>
    </row>
    <row r="9" spans="2:7" x14ac:dyDescent="0.3">
      <c r="B9" s="15" t="s">
        <v>35</v>
      </c>
      <c r="C9" s="14">
        <v>65</v>
      </c>
      <c r="D9" s="17">
        <f t="shared" si="0"/>
        <v>35.75</v>
      </c>
      <c r="E9" s="17">
        <f t="shared" si="1"/>
        <v>53.625</v>
      </c>
      <c r="F9" s="17">
        <f t="shared" si="2"/>
        <v>2377.375</v>
      </c>
    </row>
    <row r="10" spans="2:7" x14ac:dyDescent="0.3">
      <c r="B10" s="15" t="s">
        <v>36</v>
      </c>
      <c r="C10" s="14">
        <v>152</v>
      </c>
      <c r="D10" s="17">
        <f t="shared" si="0"/>
        <v>83.6</v>
      </c>
      <c r="E10" s="17">
        <f t="shared" si="1"/>
        <v>125.39999999999999</v>
      </c>
      <c r="F10" s="17">
        <f t="shared" si="2"/>
        <v>12832.599999999999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631BE-BF8F-4E5A-AB6E-57848292AEB2}">
  <dimension ref="B1:H23"/>
  <sheetViews>
    <sheetView topLeftCell="A7" workbookViewId="0">
      <selection activeCell="C15" sqref="C15"/>
    </sheetView>
  </sheetViews>
  <sheetFormatPr baseColWidth="10" defaultRowHeight="14.4" x14ac:dyDescent="0.3"/>
  <cols>
    <col min="2" max="2" width="32.77734375" customWidth="1"/>
    <col min="3" max="4" width="11.44140625" bestFit="1" customWidth="1"/>
    <col min="5" max="5" width="12.21875" bestFit="1" customWidth="1"/>
    <col min="6" max="6" width="11.44140625" bestFit="1" customWidth="1"/>
    <col min="7" max="7" width="11.5546875" bestFit="1" customWidth="1"/>
    <col min="8" max="8" width="15.44140625" bestFit="1" customWidth="1"/>
    <col min="11" max="11" width="2.6640625" bestFit="1" customWidth="1"/>
  </cols>
  <sheetData>
    <row r="1" spans="2:8" ht="15" thickBot="1" x14ac:dyDescent="0.35"/>
    <row r="2" spans="2:8" ht="14.4" customHeight="1" thickBot="1" x14ac:dyDescent="0.35">
      <c r="B2" s="41" t="s">
        <v>40</v>
      </c>
      <c r="C2" s="42"/>
      <c r="D2" s="21"/>
      <c r="E2" s="21"/>
      <c r="F2" s="21"/>
      <c r="G2" s="21"/>
      <c r="H2" s="22"/>
    </row>
    <row r="3" spans="2:8" x14ac:dyDescent="0.3">
      <c r="B3" s="37"/>
      <c r="C3" s="39"/>
      <c r="D3" s="39"/>
      <c r="E3" s="39"/>
      <c r="F3" s="39"/>
      <c r="G3" s="39"/>
      <c r="H3" s="39"/>
    </row>
    <row r="4" spans="2:8" ht="15" thickBot="1" x14ac:dyDescent="0.35">
      <c r="B4" s="38"/>
      <c r="C4" s="40"/>
      <c r="D4" s="40"/>
      <c r="E4" s="40"/>
      <c r="F4" s="40"/>
      <c r="G4" s="40"/>
      <c r="H4" s="40"/>
    </row>
    <row r="5" spans="2:8" ht="15.6" customHeight="1" thickBot="1" x14ac:dyDescent="0.35">
      <c r="B5" s="23"/>
      <c r="C5" s="24" t="s">
        <v>41</v>
      </c>
      <c r="D5" s="24" t="s">
        <v>42</v>
      </c>
      <c r="E5" s="24" t="s">
        <v>43</v>
      </c>
      <c r="F5" s="24" t="s">
        <v>44</v>
      </c>
      <c r="G5" s="20" t="s">
        <v>59</v>
      </c>
      <c r="H5" s="24" t="s">
        <v>45</v>
      </c>
    </row>
    <row r="6" spans="2:8" ht="18.600000000000001" thickBot="1" x14ac:dyDescent="0.35">
      <c r="B6" s="23"/>
      <c r="C6" s="23"/>
      <c r="D6" s="23"/>
      <c r="E6" s="23"/>
      <c r="F6" s="23"/>
      <c r="G6" s="23"/>
      <c r="H6" s="23"/>
    </row>
    <row r="7" spans="2:8" ht="21" customHeight="1" thickBot="1" x14ac:dyDescent="0.35">
      <c r="B7" s="25" t="s">
        <v>46</v>
      </c>
      <c r="C7" s="26">
        <v>3592</v>
      </c>
      <c r="D7" s="26">
        <v>4390</v>
      </c>
      <c r="E7" s="27">
        <v>3192</v>
      </c>
      <c r="F7" s="26">
        <v>4789</v>
      </c>
      <c r="G7" s="26">
        <f>SUM(C7:F7)</f>
        <v>15963</v>
      </c>
      <c r="H7" s="26">
        <f>AVERAGE(C7:F7)</f>
        <v>3990.75</v>
      </c>
    </row>
    <row r="8" spans="2:8" ht="21" customHeight="1" thickBot="1" x14ac:dyDescent="0.35">
      <c r="B8" s="25" t="s">
        <v>47</v>
      </c>
      <c r="C8" s="28">
        <f>C7*C19</f>
        <v>143680</v>
      </c>
      <c r="D8" s="28">
        <f>D7*C19</f>
        <v>175600</v>
      </c>
      <c r="E8" s="28">
        <f>E7*C19</f>
        <v>127680</v>
      </c>
      <c r="F8" s="28">
        <f>F7*C19</f>
        <v>191560</v>
      </c>
      <c r="G8" s="28">
        <f t="shared" ref="G8:G17" si="0">SUM(C8:F8)</f>
        <v>638520</v>
      </c>
      <c r="H8" s="28">
        <f t="shared" ref="H8:H17" si="1">AVERAGE(C8:F8)</f>
        <v>159630</v>
      </c>
    </row>
    <row r="9" spans="2:8" ht="21" customHeight="1" thickBot="1" x14ac:dyDescent="0.35">
      <c r="B9" s="25" t="s">
        <v>48</v>
      </c>
      <c r="C9" s="28">
        <f>C7*C20</f>
        <v>89800</v>
      </c>
      <c r="D9" s="28">
        <f>D7*C20</f>
        <v>109750</v>
      </c>
      <c r="E9" s="28">
        <f>E7*C20</f>
        <v>79800</v>
      </c>
      <c r="F9" s="28">
        <f>F7*C20</f>
        <v>119725</v>
      </c>
      <c r="G9" s="28">
        <f t="shared" si="0"/>
        <v>399075</v>
      </c>
      <c r="H9" s="28">
        <f t="shared" si="1"/>
        <v>99768.75</v>
      </c>
    </row>
    <row r="10" spans="2:8" ht="21" customHeight="1" thickBot="1" x14ac:dyDescent="0.35">
      <c r="B10" s="25" t="s">
        <v>49</v>
      </c>
      <c r="C10" s="28">
        <f>C8-C9</f>
        <v>53880</v>
      </c>
      <c r="D10" s="28">
        <f t="shared" ref="D10:F10" si="2">D8-D9</f>
        <v>65850</v>
      </c>
      <c r="E10" s="28">
        <f t="shared" si="2"/>
        <v>47880</v>
      </c>
      <c r="F10" s="28">
        <f t="shared" si="2"/>
        <v>71835</v>
      </c>
      <c r="G10" s="28">
        <f t="shared" si="0"/>
        <v>239445</v>
      </c>
      <c r="H10" s="28">
        <f t="shared" si="1"/>
        <v>59861.25</v>
      </c>
    </row>
    <row r="11" spans="2:8" ht="14.4" customHeight="1" thickBot="1" x14ac:dyDescent="0.35">
      <c r="B11" s="23"/>
      <c r="C11" s="23"/>
      <c r="D11" s="23"/>
      <c r="E11" s="23"/>
      <c r="F11" s="23"/>
      <c r="G11" s="19"/>
      <c r="H11" s="19"/>
    </row>
    <row r="12" spans="2:8" ht="21" customHeight="1" thickBot="1" x14ac:dyDescent="0.35">
      <c r="B12" s="25" t="s">
        <v>50</v>
      </c>
      <c r="C12" s="29">
        <v>8000</v>
      </c>
      <c r="D12" s="29">
        <v>8000</v>
      </c>
      <c r="E12" s="29">
        <v>9000</v>
      </c>
      <c r="F12" s="29">
        <v>9000</v>
      </c>
      <c r="G12" s="29">
        <f t="shared" si="0"/>
        <v>34000</v>
      </c>
      <c r="H12" s="29">
        <f t="shared" si="1"/>
        <v>8500</v>
      </c>
    </row>
    <row r="13" spans="2:8" ht="21" customHeight="1" thickBot="1" x14ac:dyDescent="0.35">
      <c r="B13" s="25" t="s">
        <v>51</v>
      </c>
      <c r="C13" s="29">
        <v>10000</v>
      </c>
      <c r="D13" s="29">
        <v>10000</v>
      </c>
      <c r="E13" s="29">
        <v>10000</v>
      </c>
      <c r="F13" s="29">
        <v>10000</v>
      </c>
      <c r="G13" s="29">
        <f t="shared" si="0"/>
        <v>40000</v>
      </c>
      <c r="H13" s="29">
        <f t="shared" si="1"/>
        <v>10000</v>
      </c>
    </row>
    <row r="14" spans="2:8" ht="21" customHeight="1" thickBot="1" x14ac:dyDescent="0.35">
      <c r="B14" s="25" t="s">
        <v>52</v>
      </c>
      <c r="C14" s="30">
        <v>21549</v>
      </c>
      <c r="D14" s="30">
        <v>26338</v>
      </c>
      <c r="E14" s="28">
        <v>19155</v>
      </c>
      <c r="F14" s="30">
        <v>28732</v>
      </c>
      <c r="G14" s="28">
        <f t="shared" si="0"/>
        <v>95774</v>
      </c>
      <c r="H14" s="28">
        <f t="shared" si="1"/>
        <v>23943.5</v>
      </c>
    </row>
    <row r="15" spans="2:8" ht="21" customHeight="1" x14ac:dyDescent="0.3">
      <c r="B15" s="25" t="s">
        <v>53</v>
      </c>
      <c r="C15" s="28">
        <f>SUM(C12:C14)</f>
        <v>39549</v>
      </c>
      <c r="D15" s="28">
        <f t="shared" ref="D15:F15" si="3">SUM(D12:D14)</f>
        <v>44338</v>
      </c>
      <c r="E15" s="28">
        <f t="shared" si="3"/>
        <v>38155</v>
      </c>
      <c r="F15" s="28">
        <f t="shared" si="3"/>
        <v>47732</v>
      </c>
      <c r="G15" s="28">
        <f t="shared" si="0"/>
        <v>169774</v>
      </c>
      <c r="H15" s="28">
        <f t="shared" si="1"/>
        <v>42443.5</v>
      </c>
    </row>
    <row r="16" spans="2:8" ht="18.600000000000001" thickBot="1" x14ac:dyDescent="0.35">
      <c r="B16" s="19"/>
      <c r="C16" s="31"/>
      <c r="D16" s="31"/>
      <c r="E16" s="31"/>
      <c r="F16" s="31"/>
      <c r="G16" s="31"/>
      <c r="H16" s="31"/>
    </row>
    <row r="17" spans="2:8" ht="21" customHeight="1" x14ac:dyDescent="0.3">
      <c r="B17" s="25" t="s">
        <v>54</v>
      </c>
      <c r="C17" s="28">
        <f>C10-C15</f>
        <v>14331</v>
      </c>
      <c r="D17" s="28">
        <f t="shared" ref="D17:F17" si="4">D10-D15</f>
        <v>21512</v>
      </c>
      <c r="E17" s="28">
        <f t="shared" si="4"/>
        <v>9725</v>
      </c>
      <c r="F17" s="28">
        <f t="shared" si="4"/>
        <v>24103</v>
      </c>
      <c r="G17" s="28">
        <f t="shared" si="0"/>
        <v>69671</v>
      </c>
      <c r="H17" s="28">
        <f t="shared" si="1"/>
        <v>17417.75</v>
      </c>
    </row>
    <row r="18" spans="2:8" ht="18.600000000000001" thickBot="1" x14ac:dyDescent="0.35">
      <c r="B18" s="19"/>
      <c r="C18" s="19"/>
      <c r="D18" s="19"/>
      <c r="E18" s="19"/>
      <c r="F18" s="19"/>
      <c r="G18" s="19"/>
      <c r="H18" s="19"/>
    </row>
    <row r="19" spans="2:8" ht="21" customHeight="1" thickBot="1" x14ac:dyDescent="0.35">
      <c r="B19" s="25" t="s">
        <v>55</v>
      </c>
      <c r="C19" s="25">
        <v>40</v>
      </c>
      <c r="D19" s="23"/>
      <c r="E19" s="23"/>
      <c r="F19" s="23"/>
      <c r="G19" s="23"/>
      <c r="H19" s="23"/>
    </row>
    <row r="20" spans="2:8" ht="21" customHeight="1" x14ac:dyDescent="0.3">
      <c r="B20" s="25" t="s">
        <v>56</v>
      </c>
      <c r="C20" s="25">
        <v>25</v>
      </c>
      <c r="D20" s="23"/>
      <c r="E20" s="23"/>
      <c r="F20" s="23"/>
      <c r="G20" s="23"/>
      <c r="H20" s="23"/>
    </row>
    <row r="21" spans="2:8" ht="18.600000000000001" thickBot="1" x14ac:dyDescent="0.35">
      <c r="B21" s="19"/>
      <c r="C21" s="19"/>
      <c r="D21" s="19"/>
      <c r="E21" s="19"/>
      <c r="F21" s="19"/>
      <c r="G21" s="19"/>
      <c r="H21" s="19"/>
    </row>
    <row r="22" spans="2:8" ht="22.2" customHeight="1" thickBot="1" x14ac:dyDescent="0.35">
      <c r="B22" s="25" t="s">
        <v>57</v>
      </c>
      <c r="C22" s="25">
        <f>MAX(C14:F14)</f>
        <v>28732</v>
      </c>
      <c r="D22" s="23"/>
      <c r="E22" s="23"/>
      <c r="F22" s="23"/>
      <c r="G22" s="23"/>
      <c r="H22" s="23"/>
    </row>
    <row r="23" spans="2:8" ht="18" x14ac:dyDescent="0.3">
      <c r="B23" s="25" t="s">
        <v>58</v>
      </c>
      <c r="C23" s="26">
        <f>MIN(C17:F17)</f>
        <v>9725</v>
      </c>
      <c r="D23" s="23"/>
      <c r="E23" s="23"/>
      <c r="F23" s="23"/>
      <c r="G23" s="23"/>
      <c r="H23" s="23"/>
    </row>
  </sheetData>
  <mergeCells count="8">
    <mergeCell ref="G3:G4"/>
    <mergeCell ref="H3:H4"/>
    <mergeCell ref="B2:C2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EEA0-D40B-4517-9340-49B6E542DA10}">
  <dimension ref="B2:J9"/>
  <sheetViews>
    <sheetView tabSelected="1" workbookViewId="0">
      <selection activeCell="M16" sqref="M16"/>
    </sheetView>
  </sheetViews>
  <sheetFormatPr baseColWidth="10" defaultColWidth="11.6640625" defaultRowHeight="14.4" x14ac:dyDescent="0.3"/>
  <cols>
    <col min="1" max="1" width="11.6640625" style="18"/>
    <col min="2" max="2" width="11.33203125" style="18" bestFit="1" customWidth="1"/>
    <col min="3" max="3" width="12.77734375" style="18" bestFit="1" customWidth="1"/>
    <col min="4" max="5" width="10.6640625" style="18" bestFit="1" customWidth="1"/>
    <col min="6" max="6" width="10.77734375" style="18" bestFit="1" customWidth="1"/>
    <col min="7" max="7" width="8.6640625" style="18" bestFit="1" customWidth="1"/>
    <col min="8" max="8" width="11.77734375" style="18" bestFit="1" customWidth="1"/>
    <col min="9" max="9" width="13.44140625" style="18" bestFit="1" customWidth="1"/>
    <col min="10" max="10" width="14.33203125" style="18" bestFit="1" customWidth="1"/>
    <col min="11" max="16384" width="11.6640625" style="18"/>
  </cols>
  <sheetData>
    <row r="2" spans="2:10" ht="18" x14ac:dyDescent="0.3">
      <c r="C2" s="43" t="s">
        <v>60</v>
      </c>
      <c r="D2" s="43"/>
      <c r="E2" s="43"/>
      <c r="F2" s="43"/>
      <c r="G2" s="43"/>
    </row>
    <row r="4" spans="2:10" ht="21" x14ac:dyDescent="0.3">
      <c r="B4" s="44" t="s">
        <v>61</v>
      </c>
      <c r="C4" s="44" t="s">
        <v>62</v>
      </c>
      <c r="D4" s="44" t="s">
        <v>63</v>
      </c>
      <c r="E4" s="44" t="s">
        <v>64</v>
      </c>
      <c r="F4" s="44" t="s">
        <v>65</v>
      </c>
      <c r="G4" s="44" t="s">
        <v>5</v>
      </c>
      <c r="H4" s="44" t="s">
        <v>66</v>
      </c>
      <c r="I4" s="44" t="s">
        <v>67</v>
      </c>
      <c r="J4" s="44" t="s">
        <v>68</v>
      </c>
    </row>
    <row r="5" spans="2:10" ht="15.6" x14ac:dyDescent="0.3">
      <c r="B5" s="45">
        <v>1013</v>
      </c>
      <c r="C5" s="45" t="s">
        <v>69</v>
      </c>
      <c r="D5" s="45">
        <v>300</v>
      </c>
      <c r="E5" s="45">
        <v>75</v>
      </c>
      <c r="F5" s="45">
        <v>405</v>
      </c>
      <c r="G5" s="46">
        <f>SUM(D5:F5)</f>
        <v>780</v>
      </c>
      <c r="H5" s="45">
        <v>1000</v>
      </c>
      <c r="I5" s="45" t="str">
        <f>_xlfn.IFS(G5&lt;=H5,"SI",G5&gt;H5,"NO")</f>
        <v>SI</v>
      </c>
      <c r="J5" s="46">
        <f>AVERAGE(D5:F5)</f>
        <v>260</v>
      </c>
    </row>
    <row r="6" spans="2:10" ht="15.6" x14ac:dyDescent="0.3">
      <c r="B6" s="45">
        <v>2121</v>
      </c>
      <c r="C6" s="45" t="s">
        <v>70</v>
      </c>
      <c r="D6" s="45">
        <v>562</v>
      </c>
      <c r="E6" s="45">
        <v>210</v>
      </c>
      <c r="F6" s="45"/>
      <c r="G6" s="46">
        <f t="shared" ref="G6:G8" si="0">SUM(D6:F6)</f>
        <v>772</v>
      </c>
      <c r="H6" s="45">
        <v>750</v>
      </c>
      <c r="I6" s="45" t="str">
        <f t="shared" ref="I6:I8" si="1">_xlfn.IFS(G6&lt;=H6,"SI",G6&gt;H6,"NO")</f>
        <v>NO</v>
      </c>
      <c r="J6" s="46">
        <f t="shared" ref="J6:J8" si="2">AVERAGE(D6:F6)</f>
        <v>386</v>
      </c>
    </row>
    <row r="7" spans="2:10" ht="15.6" x14ac:dyDescent="0.3">
      <c r="B7" s="45">
        <v>2655</v>
      </c>
      <c r="C7" s="45" t="s">
        <v>71</v>
      </c>
      <c r="D7" s="45">
        <v>93</v>
      </c>
      <c r="E7" s="45">
        <v>0</v>
      </c>
      <c r="F7" s="45"/>
      <c r="G7" s="46">
        <f t="shared" si="0"/>
        <v>93</v>
      </c>
      <c r="H7" s="45">
        <v>40</v>
      </c>
      <c r="I7" s="45" t="str">
        <f t="shared" si="1"/>
        <v>NO</v>
      </c>
      <c r="J7" s="46">
        <f t="shared" si="2"/>
        <v>46.5</v>
      </c>
    </row>
    <row r="8" spans="2:10" ht="15.6" x14ac:dyDescent="0.3">
      <c r="B8" s="45">
        <v>1052</v>
      </c>
      <c r="C8" s="45" t="s">
        <v>72</v>
      </c>
      <c r="D8" s="45">
        <v>24</v>
      </c>
      <c r="E8" s="45">
        <v>15</v>
      </c>
      <c r="F8" s="45"/>
      <c r="G8" s="46">
        <f t="shared" si="0"/>
        <v>39</v>
      </c>
      <c r="H8" s="45">
        <v>220</v>
      </c>
      <c r="I8" s="45" t="str">
        <f t="shared" si="1"/>
        <v>SI</v>
      </c>
      <c r="J8" s="46">
        <f>AVERAGE(D8:F8)</f>
        <v>19.5</v>
      </c>
    </row>
    <row r="9" spans="2:10" ht="15.6" x14ac:dyDescent="0.3">
      <c r="B9" s="45" t="s">
        <v>5</v>
      </c>
      <c r="C9" s="45"/>
      <c r="D9" s="46">
        <f>SUM(D5:D8)</f>
        <v>979</v>
      </c>
      <c r="E9" s="46">
        <f t="shared" ref="E9:F9" si="3">SUM(E5:E8)</f>
        <v>300</v>
      </c>
      <c r="F9" s="46">
        <f t="shared" si="3"/>
        <v>405</v>
      </c>
      <c r="G9" s="45"/>
      <c r="H9" s="45"/>
      <c r="I9" s="45"/>
      <c r="J9" s="45"/>
    </row>
  </sheetData>
  <mergeCells count="1">
    <mergeCell ref="C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Ejercicio1</vt:lpstr>
      <vt:lpstr>Ejercicio2</vt:lpstr>
      <vt:lpstr>Ejercicio3</vt:lpstr>
      <vt:lpstr>Ejercicio4</vt:lpstr>
      <vt:lpstr>Ejercicio5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2023-09-06T00:43:09Z</dcterms:modified>
</cp:coreProperties>
</file>