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k\Downloads\EXCEL PROJECTS\"/>
    </mc:Choice>
  </mc:AlternateContent>
  <xr:revisionPtr revIDLastSave="0" documentId="13_ncr:1_{B57BEF5E-27A5-47F5-8FCA-EAA07548B437}" xr6:coauthVersionLast="47" xr6:coauthVersionMax="47" xr10:uidLastSave="{00000000-0000-0000-0000-000000000000}"/>
  <bookViews>
    <workbookView xWindow="-110" yWindow="-110" windowWidth="19420" windowHeight="11500" xr2:uid="{3DAC240D-186A-4A09-B242-2CB5BD7DAE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4" i="1" l="1"/>
  <c r="Y23" i="1"/>
  <c r="Y22" i="1"/>
  <c r="Y25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4" i="1"/>
  <c r="L22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L25" i="1"/>
  <c r="M25" i="1"/>
  <c r="N25" i="1"/>
  <c r="O25" i="1"/>
  <c r="P25" i="1"/>
  <c r="Q25" i="1"/>
  <c r="R25" i="1"/>
  <c r="S25" i="1"/>
  <c r="T25" i="1"/>
  <c r="U25" i="1"/>
  <c r="V25" i="1"/>
  <c r="W25" i="1"/>
  <c r="H22" i="1"/>
  <c r="E22" i="1"/>
  <c r="F22" i="1"/>
  <c r="G22" i="1"/>
  <c r="E23" i="1"/>
  <c r="F23" i="1"/>
  <c r="G23" i="1"/>
  <c r="H23" i="1"/>
  <c r="E24" i="1"/>
  <c r="F24" i="1"/>
  <c r="G24" i="1"/>
  <c r="H24" i="1"/>
  <c r="E25" i="1"/>
  <c r="F25" i="1"/>
  <c r="G25" i="1"/>
  <c r="H25" i="1"/>
  <c r="D22" i="1"/>
  <c r="C23" i="1"/>
  <c r="C22" i="1"/>
  <c r="V12" i="1"/>
  <c r="U5" i="1"/>
  <c r="U4" i="1"/>
  <c r="V4" i="1"/>
  <c r="W4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N14" i="1"/>
  <c r="M1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N10" i="1"/>
  <c r="O10" i="1"/>
  <c r="M11" i="1"/>
  <c r="N11" i="1"/>
  <c r="O11" i="1"/>
  <c r="M12" i="1"/>
  <c r="N12" i="1"/>
  <c r="O12" i="1"/>
  <c r="M13" i="1"/>
  <c r="N13" i="1"/>
  <c r="O13" i="1"/>
  <c r="M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J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4" i="1"/>
  <c r="J4" i="1"/>
  <c r="K4" i="1"/>
  <c r="I5" i="1"/>
  <c r="J5" i="1"/>
  <c r="K5" i="1"/>
  <c r="I6" i="1"/>
  <c r="J6" i="1"/>
  <c r="K6" i="1"/>
  <c r="I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20" i="1"/>
  <c r="H4" i="1"/>
  <c r="D25" i="1"/>
  <c r="C25" i="1"/>
  <c r="D23" i="1"/>
  <c r="D24" i="1"/>
  <c r="C24" i="1"/>
  <c r="I23" i="1" l="1"/>
  <c r="J22" i="1"/>
  <c r="J23" i="1"/>
  <c r="J24" i="1"/>
  <c r="J25" i="1"/>
  <c r="I24" i="1"/>
  <c r="I22" i="1"/>
  <c r="I25" i="1"/>
  <c r="K22" i="1" l="1"/>
  <c r="K23" i="1"/>
  <c r="K24" i="1"/>
  <c r="K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mahek patwari</author>
  </authors>
  <commentList>
    <comment ref="H2" authorId="0" shapeId="0" xr:uid="{66A4F4B5-0D0C-4AFE-99C1-EDEED6E935C4}">
      <text>
        <r>
          <rPr>
            <b/>
            <sz val="9"/>
            <color indexed="81"/>
            <rFont val="Tahoma"/>
            <charset val="1"/>
          </rPr>
          <t>mahek patwari:</t>
        </r>
        <r>
          <rPr>
            <sz val="9"/>
            <color indexed="81"/>
            <rFont val="Tahoma"/>
            <charset val="1"/>
          </rPr>
          <t xml:space="preserve">
used IF function to understand which employee worked more than 40 hours
</t>
        </r>
      </text>
    </comment>
    <comment ref="L2" authorId="0" shapeId="0" xr:uid="{5E3A9E55-8BF2-4D3E-8EA7-67AD95EA5DFD}">
      <text>
        <r>
          <rPr>
            <b/>
            <sz val="9"/>
            <color indexed="81"/>
            <rFont val="Tahoma"/>
            <charset val="1"/>
          </rPr>
          <t>mahek patwari:</t>
        </r>
        <r>
          <rPr>
            <sz val="9"/>
            <color indexed="81"/>
            <rFont val="Tahoma"/>
            <charset val="1"/>
          </rPr>
          <t xml:space="preserve">
used relative cell reference instead of absolute. Helped fixed the hourly wages column. 
</t>
        </r>
      </text>
    </comment>
  </commentList>
</comments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<sst xmlns="http://schemas.openxmlformats.org/spreadsheetml/2006/main" count="49" uniqueCount="49">
  <si>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</si>
  <si>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</si>
  <si>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</si>
  <si>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</si>
  <si>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</si>
  <si>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total pay</t>
  </si>
  <si>
    <t>Kern</t>
  </si>
  <si>
    <t>Howard</t>
  </si>
  <si>
    <t>Herdandez</t>
  </si>
  <si>
    <t>Smith</t>
  </si>
  <si>
    <t>Baker</t>
  </si>
  <si>
    <t>Velinda</t>
  </si>
  <si>
    <t>Ccarnehan</t>
  </si>
  <si>
    <t>Westerfield</t>
  </si>
  <si>
    <t>Penfield</t>
  </si>
  <si>
    <t>Islington</t>
  </si>
  <si>
    <t>Young</t>
  </si>
  <si>
    <t>Trenton</t>
  </si>
  <si>
    <t>Jon</t>
  </si>
  <si>
    <t>Glenda</t>
  </si>
  <si>
    <t>O'Donald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</si>
  <si>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</si>
  <si>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</si>
  <si>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</si>
  <si>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</si>
  <si>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</si>
  <si>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</si>
  <si>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</si>
  <si>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</si>
  <si>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</si>
  <si>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</si>
  <si>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</si>
  <si>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Eagleheart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</si>
  <si>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</si>
  <si>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</si>
  <si>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</si>
  <si>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</si>
  <si>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</si>
  <si>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</si>
  <si>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</si>
  <si>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</si>
  <si>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</si>
  <si>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</si>
  <si>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</si>
  <si>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by mahak patwari</t>
  </si>
  <si>
    <t>over time hours</t>
  </si>
  <si>
    <t>PAY</t>
  </si>
  <si>
    <t>overtime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</si>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</sst>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10" xfId="0" applyBorder="1"/>
    <xf numFmtId="0" fontId="5" fillId="3" borderId="12" xfId="0" applyFont="1" applyFill="1" applyBorder="1"/>
    <xf numFmtId="17" fontId="5" fillId="4" borderId="0" xfId="0" applyNumberFormat="1" applyFont="1" applyFill="1" applyBorder="1"/>
    <xf numFmtId="0" fontId="6" fillId="4" borderId="0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17" fontId="5" fillId="4" borderId="5" xfId="0" applyNumberFormat="1" applyFont="1" applyFill="1" applyBorder="1"/>
    <xf numFmtId="0" fontId="6" fillId="4" borderId="5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7" fontId="5" fillId="5" borderId="5" xfId="0" applyNumberFormat="1" applyFont="1" applyFill="1" applyBorder="1" applyAlignment="1">
      <alignment horizontal="right"/>
    </xf>
    <xf numFmtId="17" fontId="5" fillId="5" borderId="0" xfId="0" applyNumberFormat="1" applyFont="1" applyFill="1" applyBorder="1" applyAlignment="1">
      <alignment horizontal="right"/>
    </xf>
    <xf numFmtId="17" fontId="5" fillId="5" borderId="6" xfId="0" applyNumberFormat="1" applyFont="1" applyFill="1" applyBorder="1" applyAlignment="1">
      <alignment horizontal="right"/>
    </xf>
    <xf numFmtId="0" fontId="5" fillId="6" borderId="2" xfId="0" applyFont="1" applyFill="1" applyBorder="1"/>
    <xf numFmtId="0" fontId="5" fillId="6" borderId="3" xfId="0" applyFont="1" applyFill="1" applyBorder="1"/>
    <xf numFmtId="17" fontId="5" fillId="6" borderId="5" xfId="0" applyNumberFormat="1" applyFont="1" applyFill="1" applyBorder="1" applyAlignment="1">
      <alignment horizontal="right"/>
    </xf>
    <xf numFmtId="17" fontId="5" fillId="6" borderId="0" xfId="0" applyNumberFormat="1" applyFont="1" applyFill="1" applyBorder="1" applyAlignment="1">
      <alignment horizontal="right"/>
    </xf>
    <xf numFmtId="0" fontId="6" fillId="6" borderId="5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0" fontId="6" fillId="6" borderId="7" xfId="0" applyFont="1" applyFill="1" applyBorder="1" applyAlignment="1">
      <alignment horizontal="right"/>
    </xf>
    <xf numFmtId="0" fontId="6" fillId="6" borderId="8" xfId="0" applyFont="1" applyFill="1" applyBorder="1" applyAlignment="1">
      <alignment horizontal="right"/>
    </xf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17" fontId="5" fillId="7" borderId="5" xfId="0" applyNumberFormat="1" applyFont="1" applyFill="1" applyBorder="1" applyAlignment="1">
      <alignment horizontal="right"/>
    </xf>
    <xf numFmtId="17" fontId="5" fillId="7" borderId="0" xfId="0" applyNumberFormat="1" applyFont="1" applyFill="1" applyBorder="1" applyAlignment="1">
      <alignment horizontal="right"/>
    </xf>
    <xf numFmtId="17" fontId="5" fillId="7" borderId="6" xfId="0" applyNumberFormat="1" applyFont="1" applyFill="1" applyBorder="1" applyAlignment="1">
      <alignment horizontal="right"/>
    </xf>
    <xf numFmtId="164" fontId="0" fillId="7" borderId="5" xfId="0" applyNumberFormat="1" applyFill="1" applyBorder="1"/>
    <xf numFmtId="164" fontId="0" fillId="7" borderId="0" xfId="0" applyNumberFormat="1" applyFill="1" applyBorder="1"/>
    <xf numFmtId="164" fontId="0" fillId="7" borderId="6" xfId="0" applyNumberFormat="1" applyFill="1" applyBorder="1"/>
    <xf numFmtId="164" fontId="0" fillId="7" borderId="7" xfId="0" applyNumberFormat="1" applyFill="1" applyBorder="1"/>
    <xf numFmtId="164" fontId="0" fillId="7" borderId="8" xfId="0" applyNumberFormat="1" applyFill="1" applyBorder="1"/>
    <xf numFmtId="164" fontId="0" fillId="7" borderId="9" xfId="0" applyNumberForma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17" fontId="5" fillId="8" borderId="5" xfId="0" applyNumberFormat="1" applyFont="1" applyFill="1" applyBorder="1" applyAlignment="1">
      <alignment horizontal="right"/>
    </xf>
    <xf numFmtId="17" fontId="5" fillId="8" borderId="0" xfId="0" applyNumberFormat="1" applyFont="1" applyFill="1" applyBorder="1" applyAlignment="1">
      <alignment horizontal="right"/>
    </xf>
    <xf numFmtId="17" fontId="5" fillId="8" borderId="6" xfId="0" applyNumberFormat="1" applyFont="1" applyFill="1" applyBorder="1" applyAlignment="1">
      <alignment horizontal="right"/>
    </xf>
    <xf numFmtId="164" fontId="0" fillId="8" borderId="5" xfId="0" applyNumberFormat="1" applyFill="1" applyBorder="1"/>
    <xf numFmtId="164" fontId="0" fillId="8" borderId="0" xfId="0" applyNumberFormat="1" applyFill="1" applyBorder="1"/>
    <xf numFmtId="164" fontId="0" fillId="8" borderId="6" xfId="0" applyNumberFormat="1" applyFill="1" applyBorder="1"/>
    <xf numFmtId="164" fontId="0" fillId="8" borderId="7" xfId="0" applyNumberFormat="1" applyFill="1" applyBorder="1"/>
    <xf numFmtId="164" fontId="0" fillId="8" borderId="8" xfId="0" applyNumberFormat="1" applyFill="1" applyBorder="1"/>
    <xf numFmtId="164" fontId="0" fillId="8" borderId="9" xfId="0" applyNumberForma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2" fillId="9" borderId="16" xfId="0" applyFont="1" applyFill="1" applyBorder="1"/>
    <xf numFmtId="0" fontId="2" fillId="9" borderId="17" xfId="0" applyFont="1" applyFill="1" applyBorder="1"/>
    <xf numFmtId="0" fontId="2" fillId="9" borderId="18" xfId="0" applyFont="1" applyFill="1" applyBorder="1"/>
    <xf numFmtId="0" fontId="5" fillId="10" borderId="1" xfId="0" applyFont="1" applyFill="1" applyBorder="1"/>
    <xf numFmtId="0" fontId="6" fillId="10" borderId="1" xfId="0" applyFont="1" applyFill="1" applyBorder="1"/>
    <xf numFmtId="17" fontId="6" fillId="10" borderId="1" xfId="0" applyNumberFormat="1" applyFont="1" applyFill="1" applyBorder="1"/>
    <xf numFmtId="0" fontId="5" fillId="11" borderId="11" xfId="0" applyFont="1" applyFill="1" applyBorder="1"/>
    <xf numFmtId="164" fontId="6" fillId="11" borderId="11" xfId="0" applyNumberFormat="1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164" fontId="0" fillId="5" borderId="5" xfId="0" applyNumberFormat="1" applyFill="1" applyBorder="1"/>
    <xf numFmtId="164" fontId="0" fillId="5" borderId="0" xfId="0" applyNumberFormat="1" applyFill="1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164" fontId="0" fillId="5" borderId="9" xfId="0" applyNumberForma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1" fontId="6" fillId="2" borderId="1" xfId="0" applyNumberFormat="1" applyFont="1" applyFill="1" applyBorder="1"/>
    <xf numFmtId="164" fontId="1" fillId="12" borderId="19" xfId="0" applyNumberFormat="1" applyFont="1" applyFill="1" applyBorder="1"/>
    <xf numFmtId="0" fontId="0" fillId="12" borderId="20" xfId="0" applyFill="1" applyBorder="1"/>
    <xf numFmtId="164" fontId="6" fillId="12" borderId="20" xfId="0" applyNumberFormat="1" applyFont="1" applyFill="1" applyBorder="1"/>
    <xf numFmtId="164" fontId="6" fillId="12" borderId="10" xfId="0" applyNumberFormat="1" applyFont="1" applyFill="1" applyBorder="1"/>
    <xf numFmtId="164" fontId="0" fillId="12" borderId="2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0AD9-79C5-46C0-B948-AFD783E0BF3F}">
  <dimension ref="A1:Y26"/>
  <sheetViews>
    <sheetView tabSelected="1" topLeftCell="L1" zoomScale="77" zoomScaleNormal="77" workbookViewId="0">
      <selection activeCell="AA5" sqref="AA5"/>
    </sheetView>
  </sheetViews>
  <sheetFormatPr defaultRowHeight="14.5" x14ac:dyDescent="0.35"/>
  <cols>
    <col min="1" max="1" width="20" customWidth="1"/>
    <col min="2" max="2" width="17.26953125" customWidth="1"/>
    <col min="3" max="3" width="19.08984375" customWidth="1"/>
    <col min="4" max="4" width="12.36328125" bestFit="1" customWidth="1"/>
    <col min="5" max="7" width="12.36328125" customWidth="1"/>
    <col min="8" max="8" width="16.1796875" bestFit="1" customWidth="1"/>
    <col min="9" max="9" width="12.26953125" customWidth="1"/>
    <col min="10" max="10" width="14.08984375" bestFit="1" customWidth="1"/>
    <col min="11" max="11" width="10.90625" bestFit="1" customWidth="1"/>
    <col min="12" max="12" width="11.453125" customWidth="1"/>
    <col min="13" max="13" width="14.453125" customWidth="1"/>
    <col min="14" max="14" width="12.81640625" customWidth="1"/>
    <col min="15" max="15" width="14.36328125" customWidth="1"/>
    <col min="16" max="16" width="12.90625" customWidth="1"/>
    <col min="17" max="17" width="13.1796875" customWidth="1"/>
    <col min="18" max="18" width="15.90625" customWidth="1"/>
    <col min="19" max="19" width="15.26953125" customWidth="1"/>
    <col min="20" max="20" width="17.81640625" customWidth="1"/>
    <col min="21" max="21" width="15" customWidth="1"/>
    <col min="22" max="22" width="16.81640625" customWidth="1"/>
    <col min="23" max="23" width="15.26953125" customWidth="1"/>
    <col min="25" max="25" width="14.81640625" customWidth="1"/>
  </cols>
  <sheetData>
    <row r="1" spans="1:25" s="1" customFormat="1" ht="15" thickBot="1" x14ac:dyDescent="0.4">
      <c r="A1" s="50" t="s">
        <v>0</v>
      </c>
      <c r="B1" s="51"/>
      <c r="C1" s="52" t="s">
        <v>44</v>
      </c>
      <c r="D1" s="47"/>
      <c r="E1" s="3"/>
      <c r="F1" s="3"/>
      <c r="G1" s="3"/>
      <c r="H1" s="3"/>
      <c r="I1" s="3"/>
      <c r="J1" s="3"/>
      <c r="K1" s="3"/>
    </row>
    <row r="2" spans="1:25" s="1" customFormat="1" ht="15" thickBot="1" x14ac:dyDescent="0.4">
      <c r="A2" s="48"/>
      <c r="B2" s="48"/>
      <c r="C2" s="49"/>
      <c r="D2" s="6" t="s">
        <v>4</v>
      </c>
      <c r="E2" s="7"/>
      <c r="F2" s="7"/>
      <c r="G2" s="7"/>
      <c r="H2" s="15" t="s">
        <v>45</v>
      </c>
      <c r="I2" s="16"/>
      <c r="J2" s="16"/>
      <c r="K2" s="16"/>
      <c r="L2" s="23" t="s">
        <v>46</v>
      </c>
      <c r="M2" s="24"/>
      <c r="N2" s="24"/>
      <c r="O2" s="25"/>
      <c r="P2" s="35" t="s">
        <v>47</v>
      </c>
      <c r="Q2" s="36"/>
      <c r="R2" s="36"/>
      <c r="S2" s="37"/>
      <c r="T2" s="58" t="s">
        <v>5</v>
      </c>
      <c r="U2" s="59"/>
      <c r="V2" s="59"/>
      <c r="W2" s="60"/>
    </row>
    <row r="3" spans="1:25" s="1" customFormat="1" x14ac:dyDescent="0.35">
      <c r="A3" s="53" t="s">
        <v>1</v>
      </c>
      <c r="B3" s="53" t="s">
        <v>2</v>
      </c>
      <c r="C3" s="56" t="s">
        <v>3</v>
      </c>
      <c r="D3" s="8">
        <v>36892</v>
      </c>
      <c r="E3" s="4">
        <v>39448</v>
      </c>
      <c r="F3" s="4">
        <v>42005</v>
      </c>
      <c r="G3" s="4">
        <v>44562</v>
      </c>
      <c r="H3" s="17">
        <v>36892</v>
      </c>
      <c r="I3" s="18">
        <v>39448</v>
      </c>
      <c r="J3" s="18">
        <v>42005</v>
      </c>
      <c r="K3" s="18">
        <v>44562</v>
      </c>
      <c r="L3" s="26">
        <v>36892</v>
      </c>
      <c r="M3" s="27">
        <v>39448</v>
      </c>
      <c r="N3" s="27">
        <v>42005</v>
      </c>
      <c r="O3" s="28">
        <v>44562</v>
      </c>
      <c r="P3" s="38">
        <v>36892</v>
      </c>
      <c r="Q3" s="39">
        <v>39448</v>
      </c>
      <c r="R3" s="39">
        <v>42005</v>
      </c>
      <c r="S3" s="40">
        <v>44562</v>
      </c>
      <c r="T3" s="12">
        <v>36892</v>
      </c>
      <c r="U3" s="13">
        <v>39448</v>
      </c>
      <c r="V3" s="13">
        <v>42005</v>
      </c>
      <c r="W3" s="14">
        <v>44562</v>
      </c>
      <c r="Y3" s="71" t="s">
        <v>48</v>
      </c>
    </row>
    <row r="4" spans="1:25" x14ac:dyDescent="0.35">
      <c r="A4" s="54" t="s">
        <v>6</v>
      </c>
      <c r="B4" s="55" t="s">
        <v>18</v>
      </c>
      <c r="C4" s="57">
        <v>15.9</v>
      </c>
      <c r="D4" s="9">
        <v>41</v>
      </c>
      <c r="E4" s="5">
        <v>39</v>
      </c>
      <c r="F4" s="5">
        <v>41</v>
      </c>
      <c r="G4" s="5">
        <v>38</v>
      </c>
      <c r="H4" s="19">
        <f>IF(D4&gt;40,D4-40,"0")</f>
        <v>1</v>
      </c>
      <c r="I4" s="20" t="str">
        <f t="shared" ref="I4:K19" si="0">IF(E4&gt;40,E4-40,"0")</f>
        <v>0</v>
      </c>
      <c r="J4" s="20">
        <f t="shared" si="0"/>
        <v>1</v>
      </c>
      <c r="K4" s="20" t="str">
        <f t="shared" si="0"/>
        <v>0</v>
      </c>
      <c r="L4" s="29">
        <f>D4*$C4</f>
        <v>651.9</v>
      </c>
      <c r="M4" s="30">
        <f t="shared" ref="M4:O19" si="1">E4*$C4</f>
        <v>620.1</v>
      </c>
      <c r="N4" s="30">
        <f t="shared" si="1"/>
        <v>651.9</v>
      </c>
      <c r="O4" s="31">
        <f t="shared" si="1"/>
        <v>604.20000000000005</v>
      </c>
      <c r="P4" s="41">
        <f>0.5*$C4*H4</f>
        <v>7.95</v>
      </c>
      <c r="Q4" s="42">
        <f t="shared" ref="Q4:S19" si="2">0.5*$C4*I4</f>
        <v>0</v>
      </c>
      <c r="R4" s="42">
        <f t="shared" si="2"/>
        <v>7.95</v>
      </c>
      <c r="S4" s="43">
        <f t="shared" si="2"/>
        <v>0</v>
      </c>
      <c r="T4" s="61">
        <f>L4+P4</f>
        <v>659.85</v>
      </c>
      <c r="U4" s="62">
        <f t="shared" ref="U4:W19" si="3">M4+Q4</f>
        <v>620.1</v>
      </c>
      <c r="V4" s="62">
        <f t="shared" si="3"/>
        <v>659.85</v>
      </c>
      <c r="W4" s="63">
        <f t="shared" si="3"/>
        <v>604.20000000000005</v>
      </c>
      <c r="Y4" s="75">
        <f>SUM(T4:W4)</f>
        <v>2544</v>
      </c>
    </row>
    <row r="5" spans="1:25" x14ac:dyDescent="0.35">
      <c r="A5" s="54" t="s">
        <v>7</v>
      </c>
      <c r="B5" s="54" t="s">
        <v>19</v>
      </c>
      <c r="C5" s="57">
        <v>10</v>
      </c>
      <c r="D5" s="9">
        <v>42</v>
      </c>
      <c r="E5" s="5">
        <v>42</v>
      </c>
      <c r="F5" s="5">
        <v>36</v>
      </c>
      <c r="G5" s="5">
        <v>40</v>
      </c>
      <c r="H5" s="19">
        <f t="shared" ref="H5:H19" si="4">IF(D5&gt;40,D5-40,"0")</f>
        <v>2</v>
      </c>
      <c r="I5" s="20">
        <f t="shared" si="0"/>
        <v>2</v>
      </c>
      <c r="J5" s="20" t="str">
        <f t="shared" si="0"/>
        <v>0</v>
      </c>
      <c r="K5" s="20" t="str">
        <f t="shared" si="0"/>
        <v>0</v>
      </c>
      <c r="L5" s="29">
        <f t="shared" ref="L5:L20" si="5">D5*$C5</f>
        <v>420</v>
      </c>
      <c r="M5" s="30">
        <f t="shared" si="1"/>
        <v>420</v>
      </c>
      <c r="N5" s="30">
        <f t="shared" si="1"/>
        <v>360</v>
      </c>
      <c r="O5" s="31">
        <f t="shared" si="1"/>
        <v>400</v>
      </c>
      <c r="P5" s="41">
        <f t="shared" ref="P5:P20" si="6">0.5*$C5*H5</f>
        <v>10</v>
      </c>
      <c r="Q5" s="42">
        <f t="shared" si="2"/>
        <v>10</v>
      </c>
      <c r="R5" s="42">
        <f t="shared" si="2"/>
        <v>0</v>
      </c>
      <c r="S5" s="43">
        <f t="shared" si="2"/>
        <v>0</v>
      </c>
      <c r="T5" s="61">
        <f t="shared" ref="T5:T20" si="7">L5+P5</f>
        <v>430</v>
      </c>
      <c r="U5" s="62">
        <f>M5+Q5</f>
        <v>430</v>
      </c>
      <c r="V5" s="62">
        <f t="shared" si="3"/>
        <v>360</v>
      </c>
      <c r="W5" s="63">
        <f t="shared" si="3"/>
        <v>400</v>
      </c>
      <c r="Y5" s="75">
        <f t="shared" ref="Y5:Y20" si="8">SUM(T5:W5)</f>
        <v>1620</v>
      </c>
    </row>
    <row r="6" spans="1:25" x14ac:dyDescent="0.35">
      <c r="A6" s="54" t="s">
        <v>20</v>
      </c>
      <c r="B6" s="54" t="s">
        <v>21</v>
      </c>
      <c r="C6" s="57">
        <v>22.1</v>
      </c>
      <c r="D6" s="9">
        <v>49</v>
      </c>
      <c r="E6" s="5">
        <v>38</v>
      </c>
      <c r="F6" s="5">
        <v>40</v>
      </c>
      <c r="G6" s="5">
        <v>37</v>
      </c>
      <c r="H6" s="19">
        <f t="shared" si="4"/>
        <v>9</v>
      </c>
      <c r="I6" s="20" t="str">
        <f t="shared" si="0"/>
        <v>0</v>
      </c>
      <c r="J6" s="20" t="str">
        <f t="shared" si="0"/>
        <v>0</v>
      </c>
      <c r="K6" s="20" t="str">
        <f t="shared" si="0"/>
        <v>0</v>
      </c>
      <c r="L6" s="29">
        <f t="shared" si="5"/>
        <v>1082.9000000000001</v>
      </c>
      <c r="M6" s="30">
        <f t="shared" si="1"/>
        <v>839.80000000000007</v>
      </c>
      <c r="N6" s="30">
        <f t="shared" si="1"/>
        <v>884</v>
      </c>
      <c r="O6" s="31">
        <f t="shared" si="1"/>
        <v>817.7</v>
      </c>
      <c r="P6" s="41">
        <f t="shared" si="6"/>
        <v>99.45</v>
      </c>
      <c r="Q6" s="42">
        <f t="shared" si="2"/>
        <v>0</v>
      </c>
      <c r="R6" s="42">
        <f t="shared" si="2"/>
        <v>0</v>
      </c>
      <c r="S6" s="43">
        <f t="shared" si="2"/>
        <v>0</v>
      </c>
      <c r="T6" s="61">
        <f t="shared" si="7"/>
        <v>1182.3500000000001</v>
      </c>
      <c r="U6" s="62">
        <f t="shared" si="3"/>
        <v>839.80000000000007</v>
      </c>
      <c r="V6" s="62">
        <f t="shared" si="3"/>
        <v>884</v>
      </c>
      <c r="W6" s="63">
        <f t="shared" si="3"/>
        <v>817.7</v>
      </c>
      <c r="Y6" s="75">
        <f t="shared" si="8"/>
        <v>3723.8500000000004</v>
      </c>
    </row>
    <row r="7" spans="1:25" x14ac:dyDescent="0.35">
      <c r="A7" s="54" t="s">
        <v>8</v>
      </c>
      <c r="B7" s="54" t="s">
        <v>22</v>
      </c>
      <c r="C7" s="57">
        <v>19.100000000000001</v>
      </c>
      <c r="D7" s="9">
        <v>41</v>
      </c>
      <c r="E7" s="5">
        <v>40</v>
      </c>
      <c r="F7" s="5">
        <v>39</v>
      </c>
      <c r="G7" s="5">
        <v>42</v>
      </c>
      <c r="H7" s="19">
        <f t="shared" si="4"/>
        <v>1</v>
      </c>
      <c r="I7" s="20" t="str">
        <f t="shared" si="0"/>
        <v>0</v>
      </c>
      <c r="J7" s="20" t="str">
        <f>IF(F7&gt;40,F7-40,"0")</f>
        <v>0</v>
      </c>
      <c r="K7" s="20">
        <f t="shared" si="0"/>
        <v>2</v>
      </c>
      <c r="L7" s="29">
        <f t="shared" si="5"/>
        <v>783.1</v>
      </c>
      <c r="M7" s="30">
        <f t="shared" si="1"/>
        <v>764</v>
      </c>
      <c r="N7" s="30">
        <f t="shared" si="1"/>
        <v>744.90000000000009</v>
      </c>
      <c r="O7" s="31">
        <f t="shared" si="1"/>
        <v>802.2</v>
      </c>
      <c r="P7" s="41">
        <f t="shared" si="6"/>
        <v>9.5500000000000007</v>
      </c>
      <c r="Q7" s="42">
        <f t="shared" si="2"/>
        <v>0</v>
      </c>
      <c r="R7" s="42">
        <f t="shared" si="2"/>
        <v>0</v>
      </c>
      <c r="S7" s="43">
        <f t="shared" si="2"/>
        <v>19.100000000000001</v>
      </c>
      <c r="T7" s="61">
        <f t="shared" si="7"/>
        <v>792.65</v>
      </c>
      <c r="U7" s="62">
        <f t="shared" si="3"/>
        <v>764</v>
      </c>
      <c r="V7" s="62">
        <f t="shared" si="3"/>
        <v>744.90000000000009</v>
      </c>
      <c r="W7" s="63">
        <f t="shared" si="3"/>
        <v>821.30000000000007</v>
      </c>
      <c r="Y7" s="75">
        <f t="shared" si="8"/>
        <v>3122.8500000000004</v>
      </c>
    </row>
    <row r="8" spans="1:25" x14ac:dyDescent="0.35">
      <c r="A8" s="54" t="s">
        <v>9</v>
      </c>
      <c r="B8" s="54" t="s">
        <v>23</v>
      </c>
      <c r="C8" s="57">
        <v>6.9</v>
      </c>
      <c r="D8" s="9">
        <v>39</v>
      </c>
      <c r="E8" s="5">
        <v>41</v>
      </c>
      <c r="F8" s="5">
        <v>38</v>
      </c>
      <c r="G8" s="5">
        <v>39</v>
      </c>
      <c r="H8" s="19" t="str">
        <f t="shared" si="4"/>
        <v>0</v>
      </c>
      <c r="I8" s="20">
        <f t="shared" si="0"/>
        <v>1</v>
      </c>
      <c r="J8" s="20" t="str">
        <f t="shared" si="0"/>
        <v>0</v>
      </c>
      <c r="K8" s="20" t="str">
        <f t="shared" si="0"/>
        <v>0</v>
      </c>
      <c r="L8" s="29">
        <f t="shared" si="5"/>
        <v>269.10000000000002</v>
      </c>
      <c r="M8" s="30">
        <f t="shared" si="1"/>
        <v>282.90000000000003</v>
      </c>
      <c r="N8" s="30">
        <f t="shared" si="1"/>
        <v>262.2</v>
      </c>
      <c r="O8" s="31">
        <f t="shared" si="1"/>
        <v>269.10000000000002</v>
      </c>
      <c r="P8" s="41">
        <f t="shared" si="6"/>
        <v>0</v>
      </c>
      <c r="Q8" s="42">
        <f t="shared" si="2"/>
        <v>3.45</v>
      </c>
      <c r="R8" s="42">
        <f t="shared" si="2"/>
        <v>0</v>
      </c>
      <c r="S8" s="43">
        <f t="shared" si="2"/>
        <v>0</v>
      </c>
      <c r="T8" s="61">
        <f t="shared" si="7"/>
        <v>269.10000000000002</v>
      </c>
      <c r="U8" s="62">
        <f t="shared" si="3"/>
        <v>286.35000000000002</v>
      </c>
      <c r="V8" s="62">
        <f t="shared" si="3"/>
        <v>262.2</v>
      </c>
      <c r="W8" s="63">
        <f t="shared" si="3"/>
        <v>269.10000000000002</v>
      </c>
      <c r="Y8" s="75">
        <f t="shared" si="8"/>
        <v>1086.75</v>
      </c>
    </row>
    <row r="9" spans="1:25" x14ac:dyDescent="0.35">
      <c r="A9" s="54" t="s">
        <v>10</v>
      </c>
      <c r="B9" s="54" t="s">
        <v>24</v>
      </c>
      <c r="C9" s="57">
        <v>14.2</v>
      </c>
      <c r="D9" s="9">
        <v>44</v>
      </c>
      <c r="E9" s="5">
        <v>37</v>
      </c>
      <c r="F9" s="5">
        <v>47</v>
      </c>
      <c r="G9" s="5">
        <v>41</v>
      </c>
      <c r="H9" s="19">
        <f t="shared" si="4"/>
        <v>4</v>
      </c>
      <c r="I9" s="20" t="str">
        <f t="shared" si="0"/>
        <v>0</v>
      </c>
      <c r="J9" s="20">
        <f t="shared" si="0"/>
        <v>7</v>
      </c>
      <c r="K9" s="20">
        <f t="shared" si="0"/>
        <v>1</v>
      </c>
      <c r="L9" s="29">
        <f t="shared" si="5"/>
        <v>624.79999999999995</v>
      </c>
      <c r="M9" s="30">
        <f t="shared" si="1"/>
        <v>525.4</v>
      </c>
      <c r="N9" s="30">
        <f t="shared" si="1"/>
        <v>667.4</v>
      </c>
      <c r="O9" s="31">
        <f t="shared" si="1"/>
        <v>582.19999999999993</v>
      </c>
      <c r="P9" s="41">
        <f t="shared" si="6"/>
        <v>28.4</v>
      </c>
      <c r="Q9" s="42">
        <f t="shared" si="2"/>
        <v>0</v>
      </c>
      <c r="R9" s="42">
        <f t="shared" si="2"/>
        <v>49.699999999999996</v>
      </c>
      <c r="S9" s="43">
        <f t="shared" si="2"/>
        <v>7.1</v>
      </c>
      <c r="T9" s="61">
        <f t="shared" si="7"/>
        <v>653.19999999999993</v>
      </c>
      <c r="U9" s="62">
        <f t="shared" si="3"/>
        <v>525.4</v>
      </c>
      <c r="V9" s="62">
        <f t="shared" si="3"/>
        <v>717.1</v>
      </c>
      <c r="W9" s="63">
        <f t="shared" si="3"/>
        <v>589.29999999999995</v>
      </c>
      <c r="Y9" s="75">
        <f t="shared" si="8"/>
        <v>2485</v>
      </c>
    </row>
    <row r="10" spans="1:25" x14ac:dyDescent="0.35">
      <c r="A10" s="54" t="s">
        <v>11</v>
      </c>
      <c r="B10" s="54" t="s">
        <v>25</v>
      </c>
      <c r="C10" s="57">
        <v>18</v>
      </c>
      <c r="D10" s="9">
        <v>55</v>
      </c>
      <c r="E10" s="5">
        <v>40</v>
      </c>
      <c r="F10" s="5">
        <v>37</v>
      </c>
      <c r="G10" s="5">
        <v>36</v>
      </c>
      <c r="H10" s="19">
        <f t="shared" si="4"/>
        <v>15</v>
      </c>
      <c r="I10" s="20" t="str">
        <f t="shared" si="0"/>
        <v>0</v>
      </c>
      <c r="J10" s="20" t="str">
        <f t="shared" si="0"/>
        <v>0</v>
      </c>
      <c r="K10" s="20" t="str">
        <f t="shared" si="0"/>
        <v>0</v>
      </c>
      <c r="L10" s="29">
        <f t="shared" si="5"/>
        <v>990</v>
      </c>
      <c r="M10" s="30">
        <f>E10*$C10</f>
        <v>720</v>
      </c>
      <c r="N10" s="30">
        <f t="shared" si="1"/>
        <v>666</v>
      </c>
      <c r="O10" s="31">
        <f t="shared" si="1"/>
        <v>648</v>
      </c>
      <c r="P10" s="41">
        <f t="shared" si="6"/>
        <v>135</v>
      </c>
      <c r="Q10" s="42">
        <f t="shared" si="2"/>
        <v>0</v>
      </c>
      <c r="R10" s="42">
        <f t="shared" si="2"/>
        <v>0</v>
      </c>
      <c r="S10" s="43">
        <f t="shared" si="2"/>
        <v>0</v>
      </c>
      <c r="T10" s="61">
        <f t="shared" si="7"/>
        <v>1125</v>
      </c>
      <c r="U10" s="62">
        <f t="shared" si="3"/>
        <v>720</v>
      </c>
      <c r="V10" s="62">
        <f t="shared" si="3"/>
        <v>666</v>
      </c>
      <c r="W10" s="63">
        <f t="shared" si="3"/>
        <v>648</v>
      </c>
      <c r="Y10" s="75">
        <f t="shared" si="8"/>
        <v>3159</v>
      </c>
    </row>
    <row r="11" spans="1:25" x14ac:dyDescent="0.35">
      <c r="A11" s="54" t="s">
        <v>12</v>
      </c>
      <c r="B11" s="54" t="s">
        <v>26</v>
      </c>
      <c r="C11" s="57">
        <v>17.5</v>
      </c>
      <c r="D11" s="9">
        <v>33</v>
      </c>
      <c r="E11" s="5">
        <v>43</v>
      </c>
      <c r="F11" s="5">
        <v>40</v>
      </c>
      <c r="G11" s="5">
        <v>38</v>
      </c>
      <c r="H11" s="19" t="str">
        <f t="shared" si="4"/>
        <v>0</v>
      </c>
      <c r="I11" s="20">
        <f t="shared" si="0"/>
        <v>3</v>
      </c>
      <c r="J11" s="20" t="str">
        <f t="shared" si="0"/>
        <v>0</v>
      </c>
      <c r="K11" s="20" t="str">
        <f t="shared" si="0"/>
        <v>0</v>
      </c>
      <c r="L11" s="29">
        <f t="shared" si="5"/>
        <v>577.5</v>
      </c>
      <c r="M11" s="30">
        <f t="shared" si="1"/>
        <v>752.5</v>
      </c>
      <c r="N11" s="30">
        <f t="shared" si="1"/>
        <v>700</v>
      </c>
      <c r="O11" s="31">
        <f t="shared" si="1"/>
        <v>665</v>
      </c>
      <c r="P11" s="41">
        <f t="shared" si="6"/>
        <v>0</v>
      </c>
      <c r="Q11" s="42">
        <f t="shared" si="2"/>
        <v>26.25</v>
      </c>
      <c r="R11" s="42">
        <f t="shared" si="2"/>
        <v>0</v>
      </c>
      <c r="S11" s="43">
        <f t="shared" si="2"/>
        <v>0</v>
      </c>
      <c r="T11" s="61">
        <f t="shared" si="7"/>
        <v>577.5</v>
      </c>
      <c r="U11" s="62">
        <f t="shared" si="3"/>
        <v>778.75</v>
      </c>
      <c r="V11" s="62">
        <f t="shared" si="3"/>
        <v>700</v>
      </c>
      <c r="W11" s="63">
        <f t="shared" si="3"/>
        <v>665</v>
      </c>
      <c r="Y11" s="75">
        <f t="shared" si="8"/>
        <v>2721.25</v>
      </c>
    </row>
    <row r="12" spans="1:25" x14ac:dyDescent="0.35">
      <c r="A12" s="54" t="s">
        <v>13</v>
      </c>
      <c r="B12" s="54" t="s">
        <v>27</v>
      </c>
      <c r="C12" s="57">
        <v>14.7</v>
      </c>
      <c r="D12" s="9">
        <v>29</v>
      </c>
      <c r="E12" s="5">
        <v>36</v>
      </c>
      <c r="F12" s="5">
        <v>38</v>
      </c>
      <c r="G12" s="5">
        <v>40</v>
      </c>
      <c r="H12" s="19" t="str">
        <f t="shared" si="4"/>
        <v>0</v>
      </c>
      <c r="I12" s="20" t="str">
        <f t="shared" si="0"/>
        <v>0</v>
      </c>
      <c r="J12" s="20" t="str">
        <f t="shared" si="0"/>
        <v>0</v>
      </c>
      <c r="K12" s="20" t="str">
        <f t="shared" si="0"/>
        <v>0</v>
      </c>
      <c r="L12" s="29">
        <f t="shared" si="5"/>
        <v>426.29999999999995</v>
      </c>
      <c r="M12" s="30">
        <f t="shared" si="1"/>
        <v>529.19999999999993</v>
      </c>
      <c r="N12" s="30">
        <f t="shared" si="1"/>
        <v>558.6</v>
      </c>
      <c r="O12" s="31">
        <f t="shared" si="1"/>
        <v>588</v>
      </c>
      <c r="P12" s="41">
        <f t="shared" si="6"/>
        <v>0</v>
      </c>
      <c r="Q12" s="42">
        <f t="shared" si="2"/>
        <v>0</v>
      </c>
      <c r="R12" s="42">
        <f t="shared" si="2"/>
        <v>0</v>
      </c>
      <c r="S12" s="43">
        <f t="shared" si="2"/>
        <v>0</v>
      </c>
      <c r="T12" s="61">
        <f t="shared" si="7"/>
        <v>426.29999999999995</v>
      </c>
      <c r="U12" s="62">
        <f t="shared" si="3"/>
        <v>529.19999999999993</v>
      </c>
      <c r="V12" s="62">
        <f>N12+R12</f>
        <v>558.6</v>
      </c>
      <c r="W12" s="63">
        <f t="shared" si="3"/>
        <v>588</v>
      </c>
      <c r="Y12" s="75">
        <f t="shared" si="8"/>
        <v>2102.1</v>
      </c>
    </row>
    <row r="13" spans="1:25" x14ac:dyDescent="0.35">
      <c r="A13" s="54" t="s">
        <v>14</v>
      </c>
      <c r="B13" s="54" t="s">
        <v>28</v>
      </c>
      <c r="C13" s="57">
        <v>13.9</v>
      </c>
      <c r="D13" s="9">
        <v>40</v>
      </c>
      <c r="E13" s="5">
        <v>54</v>
      </c>
      <c r="F13" s="5">
        <v>39</v>
      </c>
      <c r="G13" s="5">
        <v>37</v>
      </c>
      <c r="H13" s="19" t="str">
        <f t="shared" si="4"/>
        <v>0</v>
      </c>
      <c r="I13" s="20">
        <f t="shared" si="0"/>
        <v>14</v>
      </c>
      <c r="J13" s="20" t="str">
        <f t="shared" si="0"/>
        <v>0</v>
      </c>
      <c r="K13" s="20" t="str">
        <f t="shared" si="0"/>
        <v>0</v>
      </c>
      <c r="L13" s="29">
        <f t="shared" si="5"/>
        <v>556</v>
      </c>
      <c r="M13" s="30">
        <f t="shared" si="1"/>
        <v>750.6</v>
      </c>
      <c r="N13" s="30">
        <f t="shared" si="1"/>
        <v>542.1</v>
      </c>
      <c r="O13" s="31">
        <f t="shared" si="1"/>
        <v>514.30000000000007</v>
      </c>
      <c r="P13" s="41">
        <f t="shared" si="6"/>
        <v>0</v>
      </c>
      <c r="Q13" s="42">
        <f t="shared" si="2"/>
        <v>97.3</v>
      </c>
      <c r="R13" s="42">
        <f t="shared" si="2"/>
        <v>0</v>
      </c>
      <c r="S13" s="43">
        <f t="shared" si="2"/>
        <v>0</v>
      </c>
      <c r="T13" s="61">
        <f t="shared" si="7"/>
        <v>556</v>
      </c>
      <c r="U13" s="62">
        <f t="shared" si="3"/>
        <v>847.9</v>
      </c>
      <c r="V13" s="62">
        <f t="shared" si="3"/>
        <v>542.1</v>
      </c>
      <c r="W13" s="63">
        <f t="shared" si="3"/>
        <v>514.30000000000007</v>
      </c>
      <c r="Y13" s="75">
        <f t="shared" si="8"/>
        <v>2460.3000000000002</v>
      </c>
    </row>
    <row r="14" spans="1:25" x14ac:dyDescent="0.35">
      <c r="A14" s="54" t="s">
        <v>15</v>
      </c>
      <c r="B14" s="54" t="s">
        <v>29</v>
      </c>
      <c r="C14" s="57">
        <v>11.2</v>
      </c>
      <c r="D14" s="9">
        <v>40</v>
      </c>
      <c r="E14" s="5">
        <v>40</v>
      </c>
      <c r="F14" s="5">
        <v>41</v>
      </c>
      <c r="G14" s="5">
        <v>42</v>
      </c>
      <c r="H14" s="19" t="str">
        <f t="shared" si="4"/>
        <v>0</v>
      </c>
      <c r="I14" s="20" t="str">
        <f t="shared" si="0"/>
        <v>0</v>
      </c>
      <c r="J14" s="20">
        <f t="shared" si="0"/>
        <v>1</v>
      </c>
      <c r="K14" s="20">
        <f t="shared" si="0"/>
        <v>2</v>
      </c>
      <c r="L14" s="29">
        <f t="shared" si="5"/>
        <v>448</v>
      </c>
      <c r="M14" s="30">
        <f t="shared" si="1"/>
        <v>448</v>
      </c>
      <c r="N14" s="30">
        <f>F14*$C14</f>
        <v>459.2</v>
      </c>
      <c r="O14" s="31">
        <f t="shared" si="1"/>
        <v>470.4</v>
      </c>
      <c r="P14" s="41">
        <f t="shared" si="6"/>
        <v>0</v>
      </c>
      <c r="Q14" s="42">
        <f t="shared" si="2"/>
        <v>0</v>
      </c>
      <c r="R14" s="42">
        <f t="shared" si="2"/>
        <v>5.6</v>
      </c>
      <c r="S14" s="43">
        <f t="shared" si="2"/>
        <v>11.2</v>
      </c>
      <c r="T14" s="61">
        <f t="shared" si="7"/>
        <v>448</v>
      </c>
      <c r="U14" s="62">
        <f t="shared" si="3"/>
        <v>448</v>
      </c>
      <c r="V14" s="62">
        <f t="shared" si="3"/>
        <v>464.8</v>
      </c>
      <c r="W14" s="63">
        <f t="shared" si="3"/>
        <v>481.59999999999997</v>
      </c>
      <c r="Y14" s="75">
        <f t="shared" si="8"/>
        <v>1842.3999999999999</v>
      </c>
    </row>
    <row r="15" spans="1:25" x14ac:dyDescent="0.35">
      <c r="A15" s="54" t="s">
        <v>16</v>
      </c>
      <c r="B15" s="54" t="s">
        <v>30</v>
      </c>
      <c r="C15" s="57">
        <v>10.1</v>
      </c>
      <c r="D15" s="9">
        <v>40</v>
      </c>
      <c r="E15" s="5">
        <v>38</v>
      </c>
      <c r="F15" s="5">
        <v>36</v>
      </c>
      <c r="G15" s="5">
        <v>35</v>
      </c>
      <c r="H15" s="19" t="str">
        <f t="shared" si="4"/>
        <v>0</v>
      </c>
      <c r="I15" s="20" t="str">
        <f t="shared" si="0"/>
        <v>0</v>
      </c>
      <c r="J15" s="20" t="str">
        <f t="shared" si="0"/>
        <v>0</v>
      </c>
      <c r="K15" s="20" t="str">
        <f t="shared" si="0"/>
        <v>0</v>
      </c>
      <c r="L15" s="29">
        <f t="shared" si="5"/>
        <v>404</v>
      </c>
      <c r="M15" s="30">
        <f t="shared" si="1"/>
        <v>383.8</v>
      </c>
      <c r="N15" s="30">
        <f t="shared" si="1"/>
        <v>363.59999999999997</v>
      </c>
      <c r="O15" s="31">
        <f t="shared" si="1"/>
        <v>353.5</v>
      </c>
      <c r="P15" s="41">
        <f t="shared" si="6"/>
        <v>0</v>
      </c>
      <c r="Q15" s="42">
        <f t="shared" si="2"/>
        <v>0</v>
      </c>
      <c r="R15" s="42">
        <f t="shared" si="2"/>
        <v>0</v>
      </c>
      <c r="S15" s="43">
        <f t="shared" si="2"/>
        <v>0</v>
      </c>
      <c r="T15" s="61">
        <f t="shared" si="7"/>
        <v>404</v>
      </c>
      <c r="U15" s="62">
        <f t="shared" si="3"/>
        <v>383.8</v>
      </c>
      <c r="V15" s="62">
        <f t="shared" si="3"/>
        <v>363.59999999999997</v>
      </c>
      <c r="W15" s="63">
        <f t="shared" si="3"/>
        <v>353.5</v>
      </c>
      <c r="Y15" s="75">
        <f t="shared" si="8"/>
        <v>1504.8999999999999</v>
      </c>
    </row>
    <row r="16" spans="1:25" x14ac:dyDescent="0.35">
      <c r="A16" s="54" t="s">
        <v>17</v>
      </c>
      <c r="B16" s="54" t="s">
        <v>31</v>
      </c>
      <c r="C16" s="57">
        <v>9</v>
      </c>
      <c r="D16" s="9">
        <v>42</v>
      </c>
      <c r="E16" s="5">
        <v>41</v>
      </c>
      <c r="F16" s="5">
        <v>37</v>
      </c>
      <c r="G16" s="5">
        <v>38</v>
      </c>
      <c r="H16" s="19">
        <f t="shared" si="4"/>
        <v>2</v>
      </c>
      <c r="I16" s="20">
        <f t="shared" si="0"/>
        <v>1</v>
      </c>
      <c r="J16" s="20" t="str">
        <f t="shared" si="0"/>
        <v>0</v>
      </c>
      <c r="K16" s="20" t="str">
        <f t="shared" si="0"/>
        <v>0</v>
      </c>
      <c r="L16" s="29">
        <f t="shared" si="5"/>
        <v>378</v>
      </c>
      <c r="M16" s="30">
        <f t="shared" si="1"/>
        <v>369</v>
      </c>
      <c r="N16" s="30">
        <f t="shared" si="1"/>
        <v>333</v>
      </c>
      <c r="O16" s="31">
        <f t="shared" si="1"/>
        <v>342</v>
      </c>
      <c r="P16" s="41">
        <f t="shared" si="6"/>
        <v>9</v>
      </c>
      <c r="Q16" s="42">
        <f t="shared" si="2"/>
        <v>4.5</v>
      </c>
      <c r="R16" s="42">
        <f t="shared" si="2"/>
        <v>0</v>
      </c>
      <c r="S16" s="43">
        <f t="shared" si="2"/>
        <v>0</v>
      </c>
      <c r="T16" s="61">
        <f t="shared" si="7"/>
        <v>387</v>
      </c>
      <c r="U16" s="62">
        <f t="shared" si="3"/>
        <v>373.5</v>
      </c>
      <c r="V16" s="62">
        <f t="shared" si="3"/>
        <v>333</v>
      </c>
      <c r="W16" s="63">
        <f t="shared" si="3"/>
        <v>342</v>
      </c>
      <c r="Y16" s="75">
        <f t="shared" si="8"/>
        <v>1435.5</v>
      </c>
    </row>
    <row r="17" spans="1:25" x14ac:dyDescent="0.35">
      <c r="A17" s="54" t="s">
        <v>32</v>
      </c>
      <c r="B17" s="54" t="s">
        <v>33</v>
      </c>
      <c r="C17" s="57">
        <v>8.44</v>
      </c>
      <c r="D17" s="9">
        <v>40</v>
      </c>
      <c r="E17" s="5">
        <v>42</v>
      </c>
      <c r="F17" s="5">
        <v>40</v>
      </c>
      <c r="G17" s="5">
        <v>36</v>
      </c>
      <c r="H17" s="19" t="str">
        <f t="shared" si="4"/>
        <v>0</v>
      </c>
      <c r="I17" s="20">
        <f t="shared" si="0"/>
        <v>2</v>
      </c>
      <c r="J17" s="20" t="str">
        <f t="shared" si="0"/>
        <v>0</v>
      </c>
      <c r="K17" s="20" t="str">
        <f t="shared" si="0"/>
        <v>0</v>
      </c>
      <c r="L17" s="29">
        <f t="shared" si="5"/>
        <v>337.59999999999997</v>
      </c>
      <c r="M17" s="30">
        <f t="shared" si="1"/>
        <v>354.47999999999996</v>
      </c>
      <c r="N17" s="30">
        <f t="shared" si="1"/>
        <v>337.59999999999997</v>
      </c>
      <c r="O17" s="31">
        <f t="shared" si="1"/>
        <v>303.83999999999997</v>
      </c>
      <c r="P17" s="41">
        <f t="shared" si="6"/>
        <v>0</v>
      </c>
      <c r="Q17" s="42">
        <f t="shared" si="2"/>
        <v>8.44</v>
      </c>
      <c r="R17" s="42">
        <f t="shared" si="2"/>
        <v>0</v>
      </c>
      <c r="S17" s="43">
        <f t="shared" si="2"/>
        <v>0</v>
      </c>
      <c r="T17" s="61">
        <f t="shared" si="7"/>
        <v>337.59999999999997</v>
      </c>
      <c r="U17" s="62">
        <f t="shared" si="3"/>
        <v>362.91999999999996</v>
      </c>
      <c r="V17" s="62">
        <f t="shared" si="3"/>
        <v>337.59999999999997</v>
      </c>
      <c r="W17" s="63">
        <f t="shared" si="3"/>
        <v>303.83999999999997</v>
      </c>
      <c r="Y17" s="75">
        <f t="shared" si="8"/>
        <v>1341.9599999999998</v>
      </c>
    </row>
    <row r="18" spans="1:25" x14ac:dyDescent="0.35">
      <c r="A18" s="54" t="s">
        <v>34</v>
      </c>
      <c r="B18" s="54" t="s">
        <v>35</v>
      </c>
      <c r="C18" s="57">
        <v>14.2</v>
      </c>
      <c r="D18" s="9">
        <v>40</v>
      </c>
      <c r="E18" s="5">
        <v>37</v>
      </c>
      <c r="F18" s="5">
        <v>38</v>
      </c>
      <c r="G18" s="5">
        <v>40</v>
      </c>
      <c r="H18" s="19" t="str">
        <f t="shared" si="4"/>
        <v>0</v>
      </c>
      <c r="I18" s="20" t="str">
        <f t="shared" si="0"/>
        <v>0</v>
      </c>
      <c r="J18" s="20" t="str">
        <f t="shared" si="0"/>
        <v>0</v>
      </c>
      <c r="K18" s="20" t="str">
        <f t="shared" si="0"/>
        <v>0</v>
      </c>
      <c r="L18" s="29">
        <f t="shared" si="5"/>
        <v>568</v>
      </c>
      <c r="M18" s="30">
        <f t="shared" si="1"/>
        <v>525.4</v>
      </c>
      <c r="N18" s="30">
        <f t="shared" si="1"/>
        <v>539.6</v>
      </c>
      <c r="O18" s="31">
        <f t="shared" si="1"/>
        <v>568</v>
      </c>
      <c r="P18" s="41">
        <f t="shared" si="6"/>
        <v>0</v>
      </c>
      <c r="Q18" s="42">
        <f t="shared" si="2"/>
        <v>0</v>
      </c>
      <c r="R18" s="42">
        <f t="shared" si="2"/>
        <v>0</v>
      </c>
      <c r="S18" s="43">
        <f t="shared" si="2"/>
        <v>0</v>
      </c>
      <c r="T18" s="61">
        <f t="shared" si="7"/>
        <v>568</v>
      </c>
      <c r="U18" s="62">
        <f t="shared" si="3"/>
        <v>525.4</v>
      </c>
      <c r="V18" s="62">
        <f t="shared" si="3"/>
        <v>539.6</v>
      </c>
      <c r="W18" s="63">
        <f t="shared" si="3"/>
        <v>568</v>
      </c>
      <c r="Y18" s="75">
        <f t="shared" si="8"/>
        <v>2201</v>
      </c>
    </row>
    <row r="19" spans="1:25" x14ac:dyDescent="0.35">
      <c r="A19" s="54" t="s">
        <v>36</v>
      </c>
      <c r="B19" s="54" t="s">
        <v>37</v>
      </c>
      <c r="C19" s="57">
        <v>45</v>
      </c>
      <c r="D19" s="9">
        <v>41</v>
      </c>
      <c r="E19" s="5">
        <v>40</v>
      </c>
      <c r="F19" s="5">
        <v>39</v>
      </c>
      <c r="G19" s="5">
        <v>37</v>
      </c>
      <c r="H19" s="19">
        <f t="shared" si="4"/>
        <v>1</v>
      </c>
      <c r="I19" s="20" t="str">
        <f t="shared" si="0"/>
        <v>0</v>
      </c>
      <c r="J19" s="20" t="str">
        <f t="shared" si="0"/>
        <v>0</v>
      </c>
      <c r="K19" s="20" t="str">
        <f t="shared" si="0"/>
        <v>0</v>
      </c>
      <c r="L19" s="29">
        <f t="shared" si="5"/>
        <v>1845</v>
      </c>
      <c r="M19" s="30">
        <f t="shared" si="1"/>
        <v>1800</v>
      </c>
      <c r="N19" s="30">
        <f t="shared" si="1"/>
        <v>1755</v>
      </c>
      <c r="O19" s="31">
        <f t="shared" si="1"/>
        <v>1665</v>
      </c>
      <c r="P19" s="41">
        <f t="shared" si="6"/>
        <v>22.5</v>
      </c>
      <c r="Q19" s="42">
        <f t="shared" si="2"/>
        <v>0</v>
      </c>
      <c r="R19" s="42">
        <f t="shared" si="2"/>
        <v>0</v>
      </c>
      <c r="S19" s="43">
        <f t="shared" si="2"/>
        <v>0</v>
      </c>
      <c r="T19" s="61">
        <f t="shared" si="7"/>
        <v>1867.5</v>
      </c>
      <c r="U19" s="62">
        <f t="shared" si="3"/>
        <v>1800</v>
      </c>
      <c r="V19" s="62">
        <f t="shared" si="3"/>
        <v>1755</v>
      </c>
      <c r="W19" s="63">
        <f t="shared" si="3"/>
        <v>1665</v>
      </c>
      <c r="Y19" s="75">
        <f t="shared" si="8"/>
        <v>7087.5</v>
      </c>
    </row>
    <row r="20" spans="1:25" ht="15" thickBot="1" x14ac:dyDescent="0.4">
      <c r="A20" s="54" t="s">
        <v>38</v>
      </c>
      <c r="B20" s="54" t="s">
        <v>39</v>
      </c>
      <c r="C20" s="57">
        <v>30</v>
      </c>
      <c r="D20" s="10">
        <v>39</v>
      </c>
      <c r="E20" s="11">
        <v>42</v>
      </c>
      <c r="F20" s="11">
        <v>41</v>
      </c>
      <c r="G20" s="11">
        <v>45</v>
      </c>
      <c r="H20" s="21" t="str">
        <f t="shared" ref="H5:H20" si="9">IF(D20&gt;40,D20-40,"0")</f>
        <v>0</v>
      </c>
      <c r="I20" s="22">
        <f t="shared" ref="I20" si="10">IF(E20&gt;40,E20-40,"0")</f>
        <v>2</v>
      </c>
      <c r="J20" s="22">
        <f t="shared" ref="J20" si="11">IF(F20&gt;40,F20-40,"0")</f>
        <v>1</v>
      </c>
      <c r="K20" s="22">
        <f t="shared" ref="K20" si="12">IF(G20&gt;40,G20-40,"0")</f>
        <v>5</v>
      </c>
      <c r="L20" s="32">
        <f t="shared" si="5"/>
        <v>1170</v>
      </c>
      <c r="M20" s="33">
        <f t="shared" ref="M20" si="13">E20*$C20</f>
        <v>1260</v>
      </c>
      <c r="N20" s="33">
        <f t="shared" ref="N20" si="14">F20*$C20</f>
        <v>1230</v>
      </c>
      <c r="O20" s="34">
        <f t="shared" ref="O20" si="15">G20*$C20</f>
        <v>1350</v>
      </c>
      <c r="P20" s="44">
        <f t="shared" si="6"/>
        <v>0</v>
      </c>
      <c r="Q20" s="45">
        <f t="shared" ref="Q20" si="16">0.5*$C20*I20</f>
        <v>30</v>
      </c>
      <c r="R20" s="45">
        <f t="shared" ref="R20" si="17">0.5*$C20*J20</f>
        <v>15</v>
      </c>
      <c r="S20" s="46">
        <f t="shared" ref="S20" si="18">0.5*$C20*K20</f>
        <v>75</v>
      </c>
      <c r="T20" s="64">
        <f t="shared" si="7"/>
        <v>1170</v>
      </c>
      <c r="U20" s="65">
        <f t="shared" ref="U20" si="19">M20+Q20</f>
        <v>1290</v>
      </c>
      <c r="V20" s="65">
        <f t="shared" ref="V20" si="20">N20+R20</f>
        <v>1245</v>
      </c>
      <c r="W20" s="66">
        <f t="shared" ref="W20" si="21">O20+S20</f>
        <v>1425</v>
      </c>
      <c r="Y20" s="75">
        <f t="shared" si="8"/>
        <v>5130</v>
      </c>
    </row>
    <row r="21" spans="1:25" x14ac:dyDescent="0.35">
      <c r="Y21" s="72"/>
    </row>
    <row r="22" spans="1:25" ht="18.5" x14ac:dyDescent="0.45">
      <c r="A22" s="69" t="s">
        <v>40</v>
      </c>
      <c r="B22" s="67"/>
      <c r="C22" s="67">
        <f>MAX(C4:C20)</f>
        <v>45</v>
      </c>
      <c r="D22" s="70">
        <f>MAX(D4:D20)</f>
        <v>55</v>
      </c>
      <c r="E22" s="70">
        <f t="shared" ref="E22:H22" si="22">MAX(E4:E20)</f>
        <v>54</v>
      </c>
      <c r="F22" s="70">
        <f t="shared" si="22"/>
        <v>47</v>
      </c>
      <c r="G22" s="70">
        <f t="shared" si="22"/>
        <v>45</v>
      </c>
      <c r="H22" s="70">
        <f>MAX(H4:H20)</f>
        <v>15</v>
      </c>
      <c r="I22" s="70">
        <f t="shared" ref="D22:I22" si="23">MAX(I4:I20)</f>
        <v>14</v>
      </c>
      <c r="J22" s="70">
        <f t="shared" ref="J22:K22" si="24">MAX(J4:J20)</f>
        <v>7</v>
      </c>
      <c r="K22" s="70">
        <f t="shared" si="24"/>
        <v>5</v>
      </c>
      <c r="L22" s="67">
        <f t="shared" ref="L22:W22" si="25">MAX(L4:L20)</f>
        <v>1845</v>
      </c>
      <c r="M22" s="67">
        <f t="shared" si="25"/>
        <v>1800</v>
      </c>
      <c r="N22" s="67">
        <f t="shared" si="25"/>
        <v>1755</v>
      </c>
      <c r="O22" s="67">
        <f t="shared" si="25"/>
        <v>1665</v>
      </c>
      <c r="P22" s="67">
        <f t="shared" si="25"/>
        <v>135</v>
      </c>
      <c r="Q22" s="67">
        <f t="shared" si="25"/>
        <v>97.3</v>
      </c>
      <c r="R22" s="67">
        <f t="shared" si="25"/>
        <v>49.699999999999996</v>
      </c>
      <c r="S22" s="67">
        <f t="shared" si="25"/>
        <v>75</v>
      </c>
      <c r="T22" s="67">
        <f t="shared" si="25"/>
        <v>1867.5</v>
      </c>
      <c r="U22" s="67">
        <f t="shared" si="25"/>
        <v>1800</v>
      </c>
      <c r="V22" s="67">
        <f t="shared" si="25"/>
        <v>1755</v>
      </c>
      <c r="W22" s="67">
        <f t="shared" si="25"/>
        <v>1665</v>
      </c>
      <c r="Y22" s="73">
        <f>MAX(Y4:Y20)</f>
        <v>7087.5</v>
      </c>
    </row>
    <row r="23" spans="1:25" ht="18.5" x14ac:dyDescent="0.45">
      <c r="A23" s="69" t="s">
        <v>41</v>
      </c>
      <c r="B23" s="67"/>
      <c r="C23" s="67">
        <f>MIN(C4:C20)</f>
        <v>6.9</v>
      </c>
      <c r="D23" s="70">
        <f t="shared" ref="D23:I23" si="26">MIN(D4:D20)</f>
        <v>29</v>
      </c>
      <c r="E23" s="70">
        <f t="shared" ref="E23:H23" si="27">MIN(E4:E20)</f>
        <v>36</v>
      </c>
      <c r="F23" s="70">
        <f t="shared" si="27"/>
        <v>36</v>
      </c>
      <c r="G23" s="70">
        <f t="shared" si="27"/>
        <v>35</v>
      </c>
      <c r="H23" s="70">
        <f t="shared" si="27"/>
        <v>1</v>
      </c>
      <c r="I23" s="70">
        <f t="shared" si="26"/>
        <v>1</v>
      </c>
      <c r="J23" s="70">
        <f t="shared" ref="J23:K23" si="28">MIN(J4:J20)</f>
        <v>1</v>
      </c>
      <c r="K23" s="70">
        <f t="shared" si="28"/>
        <v>1</v>
      </c>
      <c r="L23" s="67">
        <f t="shared" ref="L23:W23" si="29">MIN(L4:L20)</f>
        <v>269.10000000000002</v>
      </c>
      <c r="M23" s="67">
        <f t="shared" si="29"/>
        <v>282.90000000000003</v>
      </c>
      <c r="N23" s="67">
        <f t="shared" si="29"/>
        <v>262.2</v>
      </c>
      <c r="O23" s="67">
        <f t="shared" si="29"/>
        <v>269.10000000000002</v>
      </c>
      <c r="P23" s="67">
        <f t="shared" si="29"/>
        <v>0</v>
      </c>
      <c r="Q23" s="67">
        <f t="shared" si="29"/>
        <v>0</v>
      </c>
      <c r="R23" s="67">
        <f t="shared" si="29"/>
        <v>0</v>
      </c>
      <c r="S23" s="67">
        <f t="shared" si="29"/>
        <v>0</v>
      </c>
      <c r="T23" s="67">
        <f t="shared" si="29"/>
        <v>269.10000000000002</v>
      </c>
      <c r="U23" s="67">
        <f t="shared" si="29"/>
        <v>286.35000000000002</v>
      </c>
      <c r="V23" s="67">
        <f t="shared" si="29"/>
        <v>262.2</v>
      </c>
      <c r="W23" s="67">
        <f t="shared" si="29"/>
        <v>269.10000000000002</v>
      </c>
      <c r="Y23" s="73">
        <f>MIN(Y4:Y20)</f>
        <v>1086.75</v>
      </c>
    </row>
    <row r="24" spans="1:25" ht="18.5" x14ac:dyDescent="0.45">
      <c r="A24" s="69" t="s">
        <v>42</v>
      </c>
      <c r="B24" s="67"/>
      <c r="C24" s="67">
        <f>AVERAGE(C4:C20)</f>
        <v>16.484705882352941</v>
      </c>
      <c r="D24" s="70">
        <f t="shared" ref="D24:I24" si="30">AVERAGE(D4:D20)</f>
        <v>40.882352941176471</v>
      </c>
      <c r="E24" s="70">
        <f t="shared" ref="E24:H24" si="31">AVERAGE(E4:E20)</f>
        <v>40.588235294117645</v>
      </c>
      <c r="F24" s="70">
        <f t="shared" si="31"/>
        <v>39.235294117647058</v>
      </c>
      <c r="G24" s="70">
        <f t="shared" si="31"/>
        <v>38.882352941176471</v>
      </c>
      <c r="H24" s="70">
        <f t="shared" si="31"/>
        <v>4.375</v>
      </c>
      <c r="I24" s="70">
        <f t="shared" si="30"/>
        <v>3.5714285714285716</v>
      </c>
      <c r="J24" s="70">
        <f t="shared" ref="J24:K24" si="32">AVERAGE(J4:J20)</f>
        <v>2.5</v>
      </c>
      <c r="K24" s="70">
        <f t="shared" si="32"/>
        <v>2.5</v>
      </c>
      <c r="L24" s="67">
        <f t="shared" ref="L24:W24" si="33">AVERAGE(L4:L20)</f>
        <v>678.36470588235295</v>
      </c>
      <c r="M24" s="67">
        <f t="shared" si="33"/>
        <v>667.36352941176472</v>
      </c>
      <c r="N24" s="67">
        <f t="shared" si="33"/>
        <v>650.30000000000018</v>
      </c>
      <c r="O24" s="67">
        <f t="shared" si="33"/>
        <v>643.73176470588226</v>
      </c>
      <c r="P24" s="67">
        <f t="shared" si="33"/>
        <v>18.932352941176472</v>
      </c>
      <c r="Q24" s="67">
        <f t="shared" si="33"/>
        <v>10.584705882352941</v>
      </c>
      <c r="R24" s="67">
        <f t="shared" si="33"/>
        <v>4.6029411764705879</v>
      </c>
      <c r="S24" s="67">
        <f t="shared" si="33"/>
        <v>6.6117647058823534</v>
      </c>
      <c r="T24" s="67">
        <f t="shared" si="33"/>
        <v>697.29705882352937</v>
      </c>
      <c r="U24" s="67">
        <f t="shared" si="33"/>
        <v>677.94823529411758</v>
      </c>
      <c r="V24" s="67">
        <f t="shared" si="33"/>
        <v>654.90294117647068</v>
      </c>
      <c r="W24" s="67">
        <f t="shared" si="33"/>
        <v>650.34352941176473</v>
      </c>
      <c r="Y24" s="73">
        <f>AVERAGE(Y4:Y20)</f>
        <v>2680.4917647058824</v>
      </c>
    </row>
    <row r="25" spans="1:25" ht="19" thickBot="1" x14ac:dyDescent="0.5">
      <c r="A25" s="69" t="s">
        <v>43</v>
      </c>
      <c r="B25" s="68"/>
      <c r="C25" s="67">
        <f>SUM(C4:C20)</f>
        <v>280.24</v>
      </c>
      <c r="D25" s="70">
        <f t="shared" ref="D25:I25" si="34">SUM(D4:D20)</f>
        <v>695</v>
      </c>
      <c r="E25" s="70">
        <f t="shared" ref="E25:H25" si="35">SUM(E4:E20)</f>
        <v>690</v>
      </c>
      <c r="F25" s="70">
        <f t="shared" si="35"/>
        <v>667</v>
      </c>
      <c r="G25" s="70">
        <f t="shared" si="35"/>
        <v>661</v>
      </c>
      <c r="H25" s="70">
        <f t="shared" si="35"/>
        <v>35</v>
      </c>
      <c r="I25" s="70">
        <f t="shared" si="34"/>
        <v>25</v>
      </c>
      <c r="J25" s="70">
        <f t="shared" ref="J25:K25" si="36">SUM(J4:J20)</f>
        <v>10</v>
      </c>
      <c r="K25" s="70">
        <f t="shared" si="36"/>
        <v>10</v>
      </c>
      <c r="L25" s="67">
        <f t="shared" ref="L25:W25" si="37">SUM(L4:L20)</f>
        <v>11532.2</v>
      </c>
      <c r="M25" s="67">
        <f t="shared" si="37"/>
        <v>11345.18</v>
      </c>
      <c r="N25" s="67">
        <f t="shared" si="37"/>
        <v>11055.100000000002</v>
      </c>
      <c r="O25" s="67">
        <f t="shared" si="37"/>
        <v>10943.439999999999</v>
      </c>
      <c r="P25" s="67">
        <f t="shared" si="37"/>
        <v>321.85000000000002</v>
      </c>
      <c r="Q25" s="67">
        <f t="shared" si="37"/>
        <v>179.94</v>
      </c>
      <c r="R25" s="67">
        <f t="shared" si="37"/>
        <v>78.25</v>
      </c>
      <c r="S25" s="67">
        <f t="shared" si="37"/>
        <v>112.4</v>
      </c>
      <c r="T25" s="67">
        <f t="shared" si="37"/>
        <v>11854.05</v>
      </c>
      <c r="U25" s="67">
        <f t="shared" si="37"/>
        <v>11525.119999999999</v>
      </c>
      <c r="V25" s="67">
        <f t="shared" si="37"/>
        <v>11133.350000000002</v>
      </c>
      <c r="W25" s="67">
        <f t="shared" si="37"/>
        <v>11055.84</v>
      </c>
      <c r="Y25" s="74">
        <f t="shared" ref="Y25" si="38">SUM(Y4:Y20)</f>
        <v>45568.36</v>
      </c>
    </row>
    <row r="26" spans="1:25" ht="15" thickBot="1" x14ac:dyDescent="0.4">
      <c r="C26" s="2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BFA3-8FFB-4165-8F2D-845EA908AA4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mahek patwari</dc:creator>
  <cp:lastModifiedBy>mahek patwari</cp:lastModifiedBy>
  <dcterms:created xsi:type="dcterms:W3CDTF">2025-06-02T16:38:47Z</dcterms:created>
  <dcterms:modified xsi:type="dcterms:W3CDTF">2025-06-03T06:04:26Z</dcterms:modified>
</cp:coreProperties>
</file>