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hek\Downloads\EXCEL PROJECTS\"/>
    </mc:Choice>
  </mc:AlternateContent>
  <xr:revisionPtr revIDLastSave="0" documentId="13_ncr:1_{1F92390F-6687-48C6-8AFE-2F3B2BE0506A}" xr6:coauthVersionLast="47" xr6:coauthVersionMax="47" xr10:uidLastSave="{00000000-0000-0000-0000-000000000000}"/>
  <bookViews>
    <workbookView xWindow="-110" yWindow="-110" windowWidth="19420" windowHeight="11500" activeTab="5" xr2:uid="{B6063CAE-029E-44AA-B260-DDE2F46F6F8E}"/>
  </bookViews>
  <sheets>
    <sheet name="school shopping" sheetId="1" r:id="rId1"/>
    <sheet name="cat vs dog " sheetId="2" r:id="rId2"/>
    <sheet name="three vacations" sheetId="3" r:id="rId3"/>
    <sheet name="printer" sheetId="4" r:id="rId4"/>
    <sheet name="cell phone bill" sheetId="5" r:id="rId5"/>
    <sheet name="CAR " sheetId="8" r:id="rId6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3" i="8" l="1"/>
  <c r="J23" i="8"/>
  <c r="H23" i="8"/>
  <c r="I21" i="8"/>
  <c r="J21" i="8"/>
  <c r="H21" i="8"/>
  <c r="C18" i="8"/>
  <c r="J16" i="8"/>
  <c r="I16" i="8"/>
  <c r="H16" i="8"/>
  <c r="D16" i="8"/>
  <c r="D18" i="8" s="1"/>
  <c r="C16" i="8"/>
  <c r="B16" i="8"/>
  <c r="B18" i="8" s="1"/>
  <c r="J14" i="8"/>
  <c r="I14" i="8"/>
  <c r="H14" i="8"/>
  <c r="D14" i="8"/>
  <c r="C14" i="8"/>
  <c r="B14" i="8"/>
  <c r="D5" i="8"/>
  <c r="C5" i="8"/>
  <c r="B5" i="8"/>
  <c r="J4" i="8"/>
  <c r="I4" i="8"/>
  <c r="H4" i="8"/>
  <c r="I12" i="5"/>
  <c r="I15" i="5" s="1"/>
  <c r="H12" i="5"/>
  <c r="H15" i="5" s="1"/>
  <c r="G12" i="5"/>
  <c r="G15" i="5" s="1"/>
  <c r="I6" i="5"/>
  <c r="H6" i="5"/>
  <c r="G6" i="5"/>
  <c r="G17" i="5" s="1"/>
  <c r="B17" i="5"/>
  <c r="B15" i="5"/>
  <c r="D10" i="5"/>
  <c r="C10" i="5"/>
  <c r="B10" i="5"/>
  <c r="C15" i="5"/>
  <c r="C17" i="5" s="1"/>
  <c r="D15" i="5"/>
  <c r="D17" i="5" s="1"/>
  <c r="C12" i="5"/>
  <c r="D12" i="5"/>
  <c r="B12" i="5"/>
  <c r="C6" i="5"/>
  <c r="D6" i="5"/>
  <c r="B6" i="5"/>
  <c r="I21" i="4"/>
  <c r="I16" i="4"/>
  <c r="I18" i="4" s="1"/>
  <c r="I13" i="4"/>
  <c r="H13" i="4"/>
  <c r="G13" i="4"/>
  <c r="I8" i="4"/>
  <c r="H8" i="4"/>
  <c r="H16" i="4" s="1"/>
  <c r="H18" i="4" s="1"/>
  <c r="H21" i="4" s="1"/>
  <c r="G8" i="4"/>
  <c r="G16" i="4" s="1"/>
  <c r="G18" i="4" s="1"/>
  <c r="G21" i="4" s="1"/>
  <c r="C21" i="4"/>
  <c r="D21" i="4"/>
  <c r="B21" i="4"/>
  <c r="C13" i="4"/>
  <c r="D13" i="4"/>
  <c r="B13" i="4"/>
  <c r="C8" i="4"/>
  <c r="C16" i="4" s="1"/>
  <c r="C18" i="4" s="1"/>
  <c r="D8" i="4"/>
  <c r="D16" i="4" s="1"/>
  <c r="D18" i="4" s="1"/>
  <c r="B8" i="4"/>
  <c r="B16" i="4" s="1"/>
  <c r="B18" i="4" s="1"/>
  <c r="I36" i="3"/>
  <c r="J36" i="3"/>
  <c r="H36" i="3"/>
  <c r="J33" i="3"/>
  <c r="I33" i="3"/>
  <c r="J27" i="3"/>
  <c r="J22" i="3"/>
  <c r="I22" i="3"/>
  <c r="I17" i="3"/>
  <c r="J17" i="3"/>
  <c r="H17" i="3"/>
  <c r="D36" i="3"/>
  <c r="C36" i="3"/>
  <c r="B36" i="3"/>
  <c r="D33" i="3"/>
  <c r="C33" i="3"/>
  <c r="D27" i="3"/>
  <c r="D22" i="3"/>
  <c r="C22" i="3"/>
  <c r="J15" i="3"/>
  <c r="I15" i="3"/>
  <c r="H15" i="3"/>
  <c r="C15" i="3"/>
  <c r="C17" i="3" s="1"/>
  <c r="D15" i="3"/>
  <c r="D17" i="3" s="1"/>
  <c r="B15" i="3"/>
  <c r="B17" i="3" s="1"/>
  <c r="C19" i="2"/>
  <c r="B19" i="2"/>
  <c r="C16" i="2"/>
  <c r="B16" i="2"/>
  <c r="C15" i="2"/>
  <c r="B15" i="2"/>
  <c r="C9" i="2"/>
  <c r="B9" i="2"/>
  <c r="R4" i="1"/>
  <c r="S4" i="1"/>
  <c r="S20" i="1" s="1"/>
  <c r="R5" i="1"/>
  <c r="S5" i="1"/>
  <c r="R6" i="1"/>
  <c r="S6" i="1"/>
  <c r="R7" i="1"/>
  <c r="R20" i="1" s="1"/>
  <c r="S7" i="1"/>
  <c r="R8" i="1"/>
  <c r="S8" i="1"/>
  <c r="R9" i="1"/>
  <c r="S9" i="1"/>
  <c r="R10" i="1"/>
  <c r="S10" i="1"/>
  <c r="R11" i="1"/>
  <c r="S11" i="1"/>
  <c r="R12" i="1"/>
  <c r="S12" i="1"/>
  <c r="R13" i="1"/>
  <c r="S13" i="1"/>
  <c r="R14" i="1"/>
  <c r="S14" i="1"/>
  <c r="R15" i="1"/>
  <c r="S15" i="1"/>
  <c r="R16" i="1"/>
  <c r="S16" i="1"/>
  <c r="R17" i="1"/>
  <c r="S17" i="1"/>
  <c r="R18" i="1"/>
  <c r="S18" i="1"/>
  <c r="Q5" i="1"/>
  <c r="Q6" i="1"/>
  <c r="Q20" i="1" s="1"/>
  <c r="Q7" i="1"/>
  <c r="Q8" i="1"/>
  <c r="Q9" i="1"/>
  <c r="Q10" i="1"/>
  <c r="Q11" i="1"/>
  <c r="Q12" i="1"/>
  <c r="Q13" i="1"/>
  <c r="Q14" i="1"/>
  <c r="Q15" i="1"/>
  <c r="Q16" i="1"/>
  <c r="Q17" i="1"/>
  <c r="Q18" i="1"/>
  <c r="Q4" i="1"/>
  <c r="H13" i="1"/>
  <c r="H4" i="1"/>
  <c r="I4" i="1"/>
  <c r="H5" i="1"/>
  <c r="I5" i="1"/>
  <c r="H6" i="1"/>
  <c r="I6" i="1"/>
  <c r="H7" i="1"/>
  <c r="I7" i="1"/>
  <c r="I20" i="1" s="1"/>
  <c r="H8" i="1"/>
  <c r="I8" i="1"/>
  <c r="H9" i="1"/>
  <c r="I9" i="1"/>
  <c r="H10" i="1"/>
  <c r="I10" i="1"/>
  <c r="H11" i="1"/>
  <c r="I11" i="1"/>
  <c r="H12" i="1"/>
  <c r="I12" i="1"/>
  <c r="I13" i="1"/>
  <c r="H14" i="1"/>
  <c r="I14" i="1"/>
  <c r="H15" i="1"/>
  <c r="I15" i="1"/>
  <c r="H16" i="1"/>
  <c r="I16" i="1"/>
  <c r="H17" i="1"/>
  <c r="I17" i="1"/>
  <c r="H18" i="1"/>
  <c r="I18" i="1"/>
  <c r="G5" i="1"/>
  <c r="G6" i="1"/>
  <c r="G7" i="1"/>
  <c r="G20" i="1" s="1"/>
  <c r="G8" i="1"/>
  <c r="G9" i="1"/>
  <c r="G10" i="1"/>
  <c r="G11" i="1"/>
  <c r="G12" i="1"/>
  <c r="G13" i="1"/>
  <c r="G14" i="1"/>
  <c r="G15" i="1"/>
  <c r="G16" i="1"/>
  <c r="G17" i="1"/>
  <c r="G18" i="1"/>
  <c r="G4" i="1"/>
  <c r="B20" i="8" l="1"/>
  <c r="B23" i="8" s="1"/>
  <c r="H18" i="8"/>
  <c r="H20" i="8" s="1"/>
  <c r="I18" i="8"/>
  <c r="J18" i="8"/>
  <c r="C20" i="8"/>
  <c r="C23" i="8" s="1"/>
  <c r="I20" i="8"/>
  <c r="J20" i="8"/>
  <c r="D20" i="8"/>
  <c r="D23" i="8" s="1"/>
  <c r="H17" i="5"/>
  <c r="I17" i="5"/>
  <c r="H20" i="1"/>
</calcChain>
</file>

<file path=xl/sharedStrings.xml><?xml version="1.0" encoding="utf-8"?>
<sst xmlns="http://schemas.openxmlformats.org/spreadsheetml/2006/main" count="355" uniqueCount="140">
  <si>
    <t>HELPING TWO INDIVIDUALS- SUSAN &amp; TIM TO DECIDE WHICH STORE THEY SHOULD CHOOSE TO BUY THEIR SUPPLIES</t>
  </si>
  <si>
    <t>ITEMS</t>
  </si>
  <si>
    <t>WALT-MART</t>
  </si>
  <si>
    <t>DOLLAR-TRAP</t>
  </si>
  <si>
    <t>OFFICE REPO</t>
  </si>
  <si>
    <t>Ball point pens</t>
  </si>
  <si>
    <t>TI-35 calculator</t>
  </si>
  <si>
    <t>100 page notebook</t>
  </si>
  <si>
    <t>8 oz glue</t>
  </si>
  <si>
    <t>Clear tape</t>
  </si>
  <si>
    <t>Eraser</t>
  </si>
  <si>
    <t>10 no.2 pencils</t>
  </si>
  <si>
    <t>2 inch binder</t>
  </si>
  <si>
    <t>USB stick 5gb</t>
  </si>
  <si>
    <t>8 color markers</t>
  </si>
  <si>
    <t>Stapler</t>
  </si>
  <si>
    <t>Planner book</t>
  </si>
  <si>
    <t>Protactor</t>
  </si>
  <si>
    <t>Compass</t>
  </si>
  <si>
    <t>Liquid Paper</t>
  </si>
  <si>
    <t>SUSAN-Qd</t>
  </si>
  <si>
    <t>dollar trap</t>
  </si>
  <si>
    <t>office repo</t>
  </si>
  <si>
    <t>walt-mart</t>
  </si>
  <si>
    <t>total</t>
  </si>
  <si>
    <t>TIM-Qd</t>
  </si>
  <si>
    <t>helping susan choose a pet- cat or dog</t>
  </si>
  <si>
    <t>Initial</t>
  </si>
  <si>
    <t>DOG</t>
  </si>
  <si>
    <t>CAT</t>
  </si>
  <si>
    <t>Adoption cost</t>
  </si>
  <si>
    <t>collar</t>
  </si>
  <si>
    <t>ID tag</t>
  </si>
  <si>
    <t>food and water bowl</t>
  </si>
  <si>
    <t>leash</t>
  </si>
  <si>
    <t>Monthly</t>
  </si>
  <si>
    <t>food</t>
  </si>
  <si>
    <t>litter</t>
  </si>
  <si>
    <t>treats</t>
  </si>
  <si>
    <t>initial total</t>
  </si>
  <si>
    <t>subtotal</t>
  </si>
  <si>
    <t>monthly total ( *2)</t>
  </si>
  <si>
    <t>ONE YEAR COST</t>
  </si>
  <si>
    <t>help susan and tim decide on a vacation</t>
  </si>
  <si>
    <t>per person expenses</t>
  </si>
  <si>
    <t>Caribbean Cruise</t>
  </si>
  <si>
    <t>Orlando Theme Parks</t>
  </si>
  <si>
    <t>Chicago Museum Tour</t>
  </si>
  <si>
    <t>Airfare</t>
  </si>
  <si>
    <t>Cruise</t>
  </si>
  <si>
    <t>Disneyland</t>
  </si>
  <si>
    <t>Universal Studios</t>
  </si>
  <si>
    <t>Sea World</t>
  </si>
  <si>
    <t>Busch Garden</t>
  </si>
  <si>
    <t>Natural History</t>
  </si>
  <si>
    <t>Chicago museum of Art</t>
  </si>
  <si>
    <t>Science Museum</t>
  </si>
  <si>
    <t>Museum of Broadcast History</t>
  </si>
  <si>
    <t>Subtotal ( per person)</t>
  </si>
  <si>
    <t>Number of people</t>
  </si>
  <si>
    <t>Total cost</t>
  </si>
  <si>
    <t>Hotel Expenses</t>
  </si>
  <si>
    <t>Hotel cost per night</t>
  </si>
  <si>
    <t>Number of nights</t>
  </si>
  <si>
    <t>Car Rental Expenses</t>
  </si>
  <si>
    <t>Car cost per day</t>
  </si>
  <si>
    <t>Number of days</t>
  </si>
  <si>
    <t>Food expenses</t>
  </si>
  <si>
    <t>expense per day</t>
  </si>
  <si>
    <t>number of days</t>
  </si>
  <si>
    <t>number of people</t>
  </si>
  <si>
    <t>total cost</t>
  </si>
  <si>
    <t>Total</t>
  </si>
  <si>
    <t>-</t>
  </si>
  <si>
    <t>SUSAN</t>
  </si>
  <si>
    <t>TIM</t>
  </si>
  <si>
    <t>susan should choose the dog</t>
  </si>
  <si>
    <t>CHOOSE WALT-MART</t>
  </si>
  <si>
    <t>CHOOSE DOLLAR TRAP</t>
  </si>
  <si>
    <t>CHOOSE CARIBBEAN CRUISE</t>
  </si>
  <si>
    <t>CHOOSE CHICAGO MUSEUM TOUR</t>
  </si>
  <si>
    <t>HELP SUSAN AND TIM CHOOSE THE BEST PRINTER</t>
  </si>
  <si>
    <t xml:space="preserve">purchase price </t>
  </si>
  <si>
    <t>HP</t>
  </si>
  <si>
    <t>price of ink set</t>
  </si>
  <si>
    <t>total pages cartridge can print</t>
  </si>
  <si>
    <t>cost per page</t>
  </si>
  <si>
    <t>expected pages per day</t>
  </si>
  <si>
    <t>days in week</t>
  </si>
  <si>
    <t>weeks in year</t>
  </si>
  <si>
    <t>total pages in a year</t>
  </si>
  <si>
    <t>pages per year</t>
  </si>
  <si>
    <t>printing costs per year</t>
  </si>
  <si>
    <t xml:space="preserve">years </t>
  </si>
  <si>
    <t>total printing cost</t>
  </si>
  <si>
    <t>epsilon</t>
  </si>
  <si>
    <t>ZERO</t>
  </si>
  <si>
    <t>EPSILON</t>
  </si>
  <si>
    <t>CHOOSE ZERO PRINTER</t>
  </si>
  <si>
    <t>HELP SUSAN AND DAVID CHOOSE A CELL PHONE BILL PLAN</t>
  </si>
  <si>
    <t xml:space="preserve">initial cost </t>
  </si>
  <si>
    <t>tax/fees</t>
  </si>
  <si>
    <t>total initial cost</t>
  </si>
  <si>
    <t>monthly cost</t>
  </si>
  <si>
    <t>cell phone rental</t>
  </si>
  <si>
    <t>contract months</t>
  </si>
  <si>
    <t>Initial purchase cost</t>
  </si>
  <si>
    <t xml:space="preserve">cost of plan </t>
  </si>
  <si>
    <t>total monthly cost</t>
  </si>
  <si>
    <t>total after-</t>
  </si>
  <si>
    <t>TOTAL COST</t>
  </si>
  <si>
    <t>extra gb cost (1gb)</t>
  </si>
  <si>
    <t>extra gb cost (3gb)</t>
  </si>
  <si>
    <t>X-MOBILE</t>
  </si>
  <si>
    <t>VERITIUM</t>
  </si>
  <si>
    <t>ABC</t>
  </si>
  <si>
    <t xml:space="preserve">CHOOSE ABC </t>
  </si>
  <si>
    <t>CHOOSE ABC</t>
  </si>
  <si>
    <t>Initial Cost</t>
  </si>
  <si>
    <t>MPG</t>
  </si>
  <si>
    <t>Insurance</t>
  </si>
  <si>
    <t>License</t>
  </si>
  <si>
    <t>Susan</t>
  </si>
  <si>
    <t>Spark</t>
  </si>
  <si>
    <t>Mustang</t>
  </si>
  <si>
    <t>Escalade</t>
  </si>
  <si>
    <t>Tim</t>
  </si>
  <si>
    <t>Price</t>
  </si>
  <si>
    <t>Taxes</t>
  </si>
  <si>
    <t>Yearly Cost</t>
  </si>
  <si>
    <t>Gas Cost</t>
  </si>
  <si>
    <t>Miles</t>
  </si>
  <si>
    <t>Price per gal</t>
  </si>
  <si>
    <t>Car Life Span</t>
  </si>
  <si>
    <t>Total Annual Costs</t>
  </si>
  <si>
    <t>Total Lifetime</t>
  </si>
  <si>
    <t>Avg Cost / Year</t>
  </si>
  <si>
    <t>choose Spark</t>
  </si>
  <si>
    <t>borrow money @40%</t>
  </si>
  <si>
    <t>choose spark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</si>
</sst>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₹&quot;\ * #,##0.00_ ;_ &quot;₹&quot;\ * \-#,##0.00_ ;_ &quot;₹&quot;\ * &quot;-&quot;??_ ;_ @_ "/>
    <numFmt numFmtId="164" formatCode="[$$-409]#,##0.00"/>
    <numFmt numFmtId="165" formatCode="_-[$$-409]* #,##0.00_ ;_-[$$-409]* \-#,##0.00\ ;_-[$$-409]* &quot;-&quot;??_ ;_-@_ "/>
    <numFmt numFmtId="166" formatCode="_-&quot;$&quot;* #,##0.00_-;\-&quot;$&quot;* #,##0.00_-;_-&quot;$&quot;* &quot;-&quot;??_-;_-@_-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9">
    <xf numFmtId="0" fontId="0" fillId="0" borderId="0" xfId="0"/>
    <xf numFmtId="0" fontId="0" fillId="2" borderId="0" xfId="0" applyFill="1"/>
    <xf numFmtId="0" fontId="0" fillId="3" borderId="0" xfId="0" applyFill="1"/>
    <xf numFmtId="0" fontId="0" fillId="2" borderId="3" xfId="0" applyFill="1" applyBorder="1"/>
    <xf numFmtId="164" fontId="0" fillId="2" borderId="0" xfId="0" applyNumberFormat="1" applyFill="1"/>
    <xf numFmtId="164" fontId="0" fillId="2" borderId="4" xfId="0" applyNumberFormat="1" applyFill="1" applyBorder="1"/>
    <xf numFmtId="0" fontId="0" fillId="2" borderId="5" xfId="0" applyFill="1" applyBorder="1"/>
    <xf numFmtId="0" fontId="0" fillId="2" borderId="6" xfId="0" applyFill="1" applyBorder="1"/>
    <xf numFmtId="0" fontId="0" fillId="3" borderId="7" xfId="0" applyFill="1" applyBorder="1"/>
    <xf numFmtId="164" fontId="0" fillId="3" borderId="7" xfId="0" applyNumberFormat="1" applyFill="1" applyBorder="1"/>
    <xf numFmtId="0" fontId="0" fillId="2" borderId="12" xfId="0" applyFill="1" applyBorder="1"/>
    <xf numFmtId="0" fontId="3" fillId="2" borderId="8" xfId="0" applyFont="1" applyFill="1" applyBorder="1"/>
    <xf numFmtId="0" fontId="3" fillId="2" borderId="9" xfId="0" applyFont="1" applyFill="1" applyBorder="1"/>
    <xf numFmtId="0" fontId="3" fillId="2" borderId="11" xfId="0" applyFont="1" applyFill="1" applyBorder="1"/>
    <xf numFmtId="0" fontId="3" fillId="2" borderId="10" xfId="0" applyFont="1" applyFill="1" applyBorder="1"/>
    <xf numFmtId="0" fontId="3" fillId="0" borderId="0" xfId="0" applyFont="1"/>
    <xf numFmtId="0" fontId="3" fillId="4" borderId="0" xfId="0" applyFont="1" applyFill="1"/>
    <xf numFmtId="0" fontId="0" fillId="4" borderId="0" xfId="0" applyFill="1"/>
    <xf numFmtId="0" fontId="0" fillId="6" borderId="0" xfId="0" applyFill="1"/>
    <xf numFmtId="0" fontId="0" fillId="5" borderId="3" xfId="0" applyFill="1" applyBorder="1"/>
    <xf numFmtId="164" fontId="0" fillId="5" borderId="0" xfId="0" applyNumberFormat="1" applyFill="1"/>
    <xf numFmtId="0" fontId="0" fillId="5" borderId="0" xfId="0" applyFill="1"/>
    <xf numFmtId="0" fontId="0" fillId="5" borderId="5" xfId="0" applyFill="1" applyBorder="1"/>
    <xf numFmtId="0" fontId="0" fillId="5" borderId="6" xfId="0" applyFill="1" applyBorder="1"/>
    <xf numFmtId="0" fontId="3" fillId="5" borderId="8" xfId="0" applyFont="1" applyFill="1" applyBorder="1"/>
    <xf numFmtId="0" fontId="3" fillId="5" borderId="9" xfId="0" applyFont="1" applyFill="1" applyBorder="1"/>
    <xf numFmtId="0" fontId="3" fillId="5" borderId="13" xfId="0" applyFont="1" applyFill="1" applyBorder="1"/>
    <xf numFmtId="0" fontId="3" fillId="5" borderId="14" xfId="0" applyFont="1" applyFill="1" applyBorder="1"/>
    <xf numFmtId="0" fontId="3" fillId="5" borderId="15" xfId="0" applyFont="1" applyFill="1" applyBorder="1"/>
    <xf numFmtId="0" fontId="0" fillId="5" borderId="12" xfId="0" applyFill="1" applyBorder="1"/>
    <xf numFmtId="164" fontId="0" fillId="5" borderId="16" xfId="0" applyNumberFormat="1" applyFill="1" applyBorder="1"/>
    <xf numFmtId="0" fontId="0" fillId="6" borderId="7" xfId="0" applyFill="1" applyBorder="1"/>
    <xf numFmtId="164" fontId="0" fillId="6" borderId="7" xfId="0" applyNumberFormat="1" applyFill="1" applyBorder="1"/>
    <xf numFmtId="0" fontId="0" fillId="7" borderId="0" xfId="0" applyFill="1"/>
    <xf numFmtId="0" fontId="0" fillId="8" borderId="2" xfId="0" applyFill="1" applyBorder="1"/>
    <xf numFmtId="0" fontId="0" fillId="7" borderId="2" xfId="0" applyFill="1" applyBorder="1"/>
    <xf numFmtId="0" fontId="5" fillId="7" borderId="1" xfId="0" applyFont="1" applyFill="1" applyBorder="1"/>
    <xf numFmtId="0" fontId="5" fillId="7" borderId="2" xfId="0" applyFont="1" applyFill="1" applyBorder="1"/>
    <xf numFmtId="0" fontId="6" fillId="7" borderId="17" xfId="0" applyFont="1" applyFill="1" applyBorder="1"/>
    <xf numFmtId="0" fontId="6" fillId="7" borderId="18" xfId="0" applyFont="1" applyFill="1" applyBorder="1"/>
    <xf numFmtId="0" fontId="3" fillId="7" borderId="19" xfId="0" applyFont="1" applyFill="1" applyBorder="1"/>
    <xf numFmtId="0" fontId="7" fillId="6" borderId="0" xfId="0" applyFont="1" applyFill="1"/>
    <xf numFmtId="165" fontId="0" fillId="6" borderId="0" xfId="0" applyNumberFormat="1" applyFill="1"/>
    <xf numFmtId="165" fontId="0" fillId="3" borderId="0" xfId="0" applyNumberFormat="1" applyFill="1"/>
    <xf numFmtId="165" fontId="0" fillId="4" borderId="0" xfId="0" applyNumberFormat="1" applyFill="1"/>
    <xf numFmtId="0" fontId="7" fillId="3" borderId="20" xfId="0" applyFont="1" applyFill="1" applyBorder="1"/>
    <xf numFmtId="0" fontId="0" fillId="3" borderId="20" xfId="0" applyFill="1" applyBorder="1"/>
    <xf numFmtId="0" fontId="7" fillId="6" borderId="20" xfId="0" applyFont="1" applyFill="1" applyBorder="1"/>
    <xf numFmtId="0" fontId="0" fillId="6" borderId="20" xfId="0" applyFill="1" applyBorder="1"/>
    <xf numFmtId="0" fontId="0" fillId="4" borderId="7" xfId="0" applyFill="1" applyBorder="1"/>
    <xf numFmtId="165" fontId="0" fillId="4" borderId="7" xfId="0" applyNumberFormat="1" applyFill="1" applyBorder="1"/>
    <xf numFmtId="0" fontId="0" fillId="4" borderId="18" xfId="0" applyFill="1" applyBorder="1"/>
    <xf numFmtId="0" fontId="0" fillId="4" borderId="19" xfId="0" applyFill="1" applyBorder="1"/>
    <xf numFmtId="0" fontId="8" fillId="4" borderId="17" xfId="0" applyFont="1" applyFill="1" applyBorder="1"/>
    <xf numFmtId="0" fontId="8" fillId="4" borderId="18" xfId="0" applyFont="1" applyFill="1" applyBorder="1"/>
    <xf numFmtId="0" fontId="8" fillId="4" borderId="19" xfId="0" applyFont="1" applyFill="1" applyBorder="1"/>
    <xf numFmtId="165" fontId="0" fillId="0" borderId="0" xfId="0" applyNumberFormat="1"/>
    <xf numFmtId="0" fontId="7" fillId="9" borderId="0" xfId="0" applyFont="1" applyFill="1"/>
    <xf numFmtId="0" fontId="0" fillId="9" borderId="0" xfId="0" applyFill="1"/>
    <xf numFmtId="165" fontId="0" fillId="9" borderId="0" xfId="0" applyNumberFormat="1" applyFill="1"/>
    <xf numFmtId="0" fontId="8" fillId="0" borderId="0" xfId="0" applyFont="1"/>
    <xf numFmtId="0" fontId="7" fillId="2" borderId="0" xfId="0" applyFont="1" applyFill="1"/>
    <xf numFmtId="165" fontId="0" fillId="2" borderId="0" xfId="0" applyNumberFormat="1" applyFill="1"/>
    <xf numFmtId="0" fontId="7" fillId="7" borderId="0" xfId="0" applyFont="1" applyFill="1"/>
    <xf numFmtId="165" fontId="0" fillId="7" borderId="0" xfId="0" applyNumberFormat="1" applyFill="1"/>
    <xf numFmtId="0" fontId="0" fillId="10" borderId="0" xfId="0" applyFill="1"/>
    <xf numFmtId="165" fontId="0" fillId="10" borderId="0" xfId="0" applyNumberFormat="1" applyFill="1"/>
    <xf numFmtId="0" fontId="4" fillId="0" borderId="0" xfId="0" applyFont="1"/>
    <xf numFmtId="0" fontId="5" fillId="10" borderId="0" xfId="0" applyFont="1" applyFill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11" borderId="0" xfId="0" applyFont="1" applyFill="1"/>
    <xf numFmtId="0" fontId="2" fillId="11" borderId="0" xfId="0" applyFont="1" applyFill="1"/>
    <xf numFmtId="0" fontId="6" fillId="12" borderId="0" xfId="0" applyFont="1" applyFill="1"/>
    <xf numFmtId="0" fontId="0" fillId="13" borderId="0" xfId="0" applyFill="1"/>
    <xf numFmtId="165" fontId="0" fillId="13" borderId="0" xfId="0" applyNumberFormat="1" applyFill="1"/>
    <xf numFmtId="0" fontId="0" fillId="3" borderId="0" xfId="0" applyFill="1" applyAlignment="1">
      <alignment wrapText="1"/>
    </xf>
    <xf numFmtId="3" fontId="0" fillId="3" borderId="0" xfId="0" applyNumberFormat="1" applyFill="1"/>
    <xf numFmtId="165" fontId="0" fillId="3" borderId="0" xfId="1" applyNumberFormat="1" applyFont="1" applyFill="1"/>
    <xf numFmtId="0" fontId="3" fillId="13" borderId="0" xfId="0" applyFont="1" applyFill="1"/>
    <xf numFmtId="0" fontId="3" fillId="3" borderId="0" xfId="0" applyFont="1" applyFill="1"/>
    <xf numFmtId="0" fontId="3" fillId="3" borderId="0" xfId="0" applyFont="1" applyFill="1" applyAlignment="1">
      <alignment wrapText="1"/>
    </xf>
    <xf numFmtId="0" fontId="3" fillId="4" borderId="0" xfId="0" applyFont="1" applyFill="1" applyAlignment="1">
      <alignment wrapText="1"/>
    </xf>
    <xf numFmtId="0" fontId="3" fillId="6" borderId="0" xfId="0" applyFont="1" applyFill="1"/>
    <xf numFmtId="0" fontId="3" fillId="7" borderId="0" xfId="0" applyFont="1" applyFill="1"/>
    <xf numFmtId="0" fontId="12" fillId="8" borderId="0" xfId="0" applyFont="1" applyFill="1"/>
    <xf numFmtId="0" fontId="13" fillId="0" borderId="0" xfId="0" applyFont="1"/>
    <xf numFmtId="165" fontId="0" fillId="6" borderId="7" xfId="0" applyNumberFormat="1" applyFill="1" applyBorder="1"/>
    <xf numFmtId="0" fontId="9" fillId="9" borderId="0" xfId="0" applyFont="1" applyFill="1"/>
    <xf numFmtId="0" fontId="9" fillId="4" borderId="0" xfId="0" applyFont="1" applyFill="1"/>
    <xf numFmtId="0" fontId="14" fillId="7" borderId="0" xfId="0" applyFont="1" applyFill="1"/>
    <xf numFmtId="0" fontId="15" fillId="13" borderId="0" xfId="0" applyFont="1" applyFill="1"/>
    <xf numFmtId="0" fontId="0" fillId="14" borderId="0" xfId="0" applyFill="1"/>
    <xf numFmtId="0" fontId="3" fillId="6" borderId="7" xfId="0" applyFont="1" applyFill="1" applyBorder="1"/>
    <xf numFmtId="44" fontId="0" fillId="0" borderId="0" xfId="1" applyFont="1"/>
    <xf numFmtId="44" fontId="0" fillId="13" borderId="0" xfId="1" applyFont="1" applyFill="1"/>
    <xf numFmtId="44" fontId="0" fillId="7" borderId="0" xfId="1" applyFont="1" applyFill="1"/>
    <xf numFmtId="3" fontId="0" fillId="7" borderId="0" xfId="0" applyNumberFormat="1" applyFill="1"/>
    <xf numFmtId="166" fontId="0" fillId="7" borderId="0" xfId="0" applyNumberFormat="1" applyFill="1"/>
    <xf numFmtId="166" fontId="0" fillId="4" borderId="0" xfId="0" applyNumberFormat="1" applyFill="1"/>
    <xf numFmtId="166" fontId="0" fillId="6" borderId="7" xfId="0" applyNumberFormat="1" applyFill="1" applyBorder="1"/>
    <xf numFmtId="0" fontId="15" fillId="0" borderId="0" xfId="0" applyFont="1"/>
    <xf numFmtId="0" fontId="16" fillId="13" borderId="0" xfId="0" applyFont="1" applyFill="1"/>
    <xf numFmtId="0" fontId="16" fillId="7" borderId="0" xfId="0" applyFont="1" applyFill="1"/>
    <xf numFmtId="44" fontId="16" fillId="7" borderId="0" xfId="1" applyFont="1" applyFill="1"/>
    <xf numFmtId="165" fontId="0" fillId="13" borderId="0" xfId="1" applyNumberFormat="1" applyFont="1" applyFill="1"/>
    <xf numFmtId="165" fontId="0" fillId="7" borderId="0" xfId="1" applyNumberFormat="1" applyFont="1" applyFill="1"/>
    <xf numFmtId="165" fontId="0" fillId="0" borderId="0" xfId="1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SUSAN'S</a:t>
            </a:r>
            <a:r>
              <a:rPr lang="en-IN" baseline="0"/>
              <a:t> GRAPH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'school shopping'!$G$19:$I$19</c:f>
              <c:strCache>
                <c:ptCount val="3"/>
                <c:pt idx="0">
                  <c:v>walt-mart</c:v>
                </c:pt>
                <c:pt idx="1">
                  <c:v>dollar trap</c:v>
                </c:pt>
                <c:pt idx="2">
                  <c:v>office repo</c:v>
                </c:pt>
              </c:strCache>
            </c:strRef>
          </c:cat>
          <c:val>
            <c:numRef>
              <c:f>'school shopping'!$G$20:$I$20</c:f>
              <c:numCache>
                <c:formatCode>[$$-409]#,##0.00</c:formatCode>
                <c:ptCount val="3"/>
                <c:pt idx="0">
                  <c:v>91.7</c:v>
                </c:pt>
                <c:pt idx="1">
                  <c:v>92.85</c:v>
                </c:pt>
                <c:pt idx="2">
                  <c:v>126.6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5B-4A47-98BD-10E7E03576F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21785407"/>
        <c:axId val="1621785887"/>
      </c:barChart>
      <c:catAx>
        <c:axId val="1621785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1785887"/>
        <c:crosses val="autoZero"/>
        <c:auto val="1"/>
        <c:lblAlgn val="ctr"/>
        <c:lblOffset val="100"/>
        <c:noMultiLvlLbl val="0"/>
      </c:catAx>
      <c:valAx>
        <c:axId val="1621785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409]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1785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Susan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'CAR '!$B$22:$D$22</c:f>
              <c:strCache>
                <c:ptCount val="3"/>
                <c:pt idx="0">
                  <c:v>Spark</c:v>
                </c:pt>
                <c:pt idx="1">
                  <c:v>Mustang</c:v>
                </c:pt>
                <c:pt idx="2">
                  <c:v>Escalade</c:v>
                </c:pt>
              </c:strCache>
            </c:strRef>
          </c:cat>
          <c:val>
            <c:numRef>
              <c:f>'CAR '!$B$23:$D$23</c:f>
              <c:numCache>
                <c:formatCode>_-"$"* #,##0.00_-;\-"$"* #,##0.00_-;_-"$"* "-"??_-;_-@_-</c:formatCode>
                <c:ptCount val="3"/>
                <c:pt idx="0">
                  <c:v>7035.4285714285706</c:v>
                </c:pt>
                <c:pt idx="1">
                  <c:v>13176.210526315788</c:v>
                </c:pt>
                <c:pt idx="2">
                  <c:v>20477.529411764706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97-4FC7-8BE6-7BA8BE6B3F2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12205919"/>
        <c:axId val="1512200159"/>
      </c:barChart>
      <c:catAx>
        <c:axId val="1512205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2200159"/>
        <c:crosses val="autoZero"/>
        <c:auto val="1"/>
        <c:lblAlgn val="ctr"/>
        <c:lblOffset val="100"/>
        <c:noMultiLvlLbl val="0"/>
      </c:catAx>
      <c:valAx>
        <c:axId val="1512200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$&quot;* #,##0.00_-;\-&quot;$&quot;* #,##0.00_-;_-&quot;$&quot;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2205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Tim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'CAR '!$H$22:$J$22</c:f>
              <c:strCache>
                <c:ptCount val="3"/>
                <c:pt idx="0">
                  <c:v>Spark</c:v>
                </c:pt>
                <c:pt idx="1">
                  <c:v>Mustang</c:v>
                </c:pt>
                <c:pt idx="2">
                  <c:v>Escalade</c:v>
                </c:pt>
              </c:strCache>
            </c:strRef>
          </c:cat>
          <c:val>
            <c:numRef>
              <c:f>'CAR '!$H$23:$J$23</c:f>
              <c:numCache>
                <c:formatCode>_-"$"* #,##0.00_-;\-"$"* #,##0.00_-;_-"$"* "-"??_-;_-@_-</c:formatCode>
                <c:ptCount val="3"/>
                <c:pt idx="0">
                  <c:v>10824</c:v>
                </c:pt>
                <c:pt idx="1">
                  <c:v>20529.894736842107</c:v>
                </c:pt>
                <c:pt idx="2">
                  <c:v>33506.941176470587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7C-42EF-812A-B1C0A118916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12204479"/>
        <c:axId val="1512207359"/>
      </c:barChart>
      <c:catAx>
        <c:axId val="1512204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2207359"/>
        <c:crosses val="autoZero"/>
        <c:auto val="1"/>
        <c:lblAlgn val="ctr"/>
        <c:lblOffset val="100"/>
        <c:noMultiLvlLbl val="0"/>
      </c:catAx>
      <c:valAx>
        <c:axId val="1512207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$&quot;* #,##0.00_-;\-&quot;$&quot;* #,##0.00_-;_-&quot;$&quot;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2204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Tim's</a:t>
            </a:r>
            <a:r>
              <a:rPr lang="en-IN" baseline="0"/>
              <a:t> Graph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'school shopping'!$Q$19:$S$19</c:f>
              <c:strCache>
                <c:ptCount val="3"/>
                <c:pt idx="0">
                  <c:v>walt-mart</c:v>
                </c:pt>
                <c:pt idx="1">
                  <c:v>dollar trap</c:v>
                </c:pt>
                <c:pt idx="2">
                  <c:v>office repo</c:v>
                </c:pt>
              </c:strCache>
            </c:strRef>
          </c:cat>
          <c:val>
            <c:numRef>
              <c:f>'school shopping'!$Q$20:$S$20</c:f>
              <c:numCache>
                <c:formatCode>[$$-409]#,##0.00</c:formatCode>
                <c:ptCount val="3"/>
                <c:pt idx="0">
                  <c:v>88.95</c:v>
                </c:pt>
                <c:pt idx="1">
                  <c:v>83.899999999999991</c:v>
                </c:pt>
                <c:pt idx="2">
                  <c:v>121.45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9A-47AD-920C-F2AC173CB20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28761455"/>
        <c:axId val="1728768655"/>
      </c:barChart>
      <c:catAx>
        <c:axId val="1728761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8768655"/>
        <c:crosses val="autoZero"/>
        <c:auto val="1"/>
        <c:lblAlgn val="ctr"/>
        <c:lblOffset val="100"/>
        <c:noMultiLvlLbl val="0"/>
      </c:catAx>
      <c:valAx>
        <c:axId val="1728768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409]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8761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One year cost- cat vs dog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'cat vs dog '!$B$18:$C$18</c:f>
              <c:strCache>
                <c:ptCount val="2"/>
                <c:pt idx="0">
                  <c:v>DOG</c:v>
                </c:pt>
                <c:pt idx="1">
                  <c:v>CAT</c:v>
                </c:pt>
              </c:strCache>
            </c:strRef>
          </c:cat>
          <c:val>
            <c:numRef>
              <c:f>'cat vs dog '!$B$19:$C$19</c:f>
              <c:numCache>
                <c:formatCode>_-[$$-409]* #,##0.00_ ;_-[$$-409]* \-#,##0.00\ ;_-[$$-409]* "-"??_ ;_-@_ </c:formatCode>
                <c:ptCount val="2"/>
                <c:pt idx="0">
                  <c:v>116</c:v>
                </c:pt>
                <c:pt idx="1">
                  <c:v>141.5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27-4811-8C51-7CAC12FD7F7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1728760015"/>
        <c:axId val="1728760495"/>
      </c:barChart>
      <c:catAx>
        <c:axId val="172876001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8760495"/>
        <c:crosses val="autoZero"/>
        <c:auto val="1"/>
        <c:lblAlgn val="ctr"/>
        <c:lblOffset val="100"/>
        <c:noMultiLvlLbl val="0"/>
      </c:catAx>
      <c:valAx>
        <c:axId val="172876049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8760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SUSAN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accent2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'three vacations'!$B$35:$D$35</c:f>
              <c:strCache>
                <c:ptCount val="3"/>
                <c:pt idx="0">
                  <c:v>Caribbean Cruise</c:v>
                </c:pt>
                <c:pt idx="1">
                  <c:v>Orlando Theme Parks</c:v>
                </c:pt>
                <c:pt idx="2">
                  <c:v>Chicago Museum Tour</c:v>
                </c:pt>
              </c:strCache>
            </c:strRef>
          </c:cat>
          <c:val>
            <c:numRef>
              <c:f>'three vacations'!$B$36:$D$36</c:f>
              <c:numCache>
                <c:formatCode>_-[$$-409]* #,##0.00_ ;_-[$$-409]* \-#,##0.00\ ;_-[$$-409]* "-"??_ ;_-@_ </c:formatCode>
                <c:ptCount val="3"/>
                <c:pt idx="0">
                  <c:v>1810</c:v>
                </c:pt>
                <c:pt idx="1">
                  <c:v>1853</c:v>
                </c:pt>
                <c:pt idx="2">
                  <c:v>1854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CE-45A6-B7ED-A4838BF3EC5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shape val="box"/>
        <c:axId val="1728781615"/>
        <c:axId val="1728765295"/>
        <c:axId val="0"/>
      </c:bar3DChart>
      <c:catAx>
        <c:axId val="1728781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8765295"/>
        <c:crosses val="autoZero"/>
        <c:auto val="1"/>
        <c:lblAlgn val="ctr"/>
        <c:lblOffset val="100"/>
        <c:noMultiLvlLbl val="0"/>
      </c:catAx>
      <c:valAx>
        <c:axId val="172876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87816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TIM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accent6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6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'three vacations'!$H$35:$J$35</c:f>
              <c:strCache>
                <c:ptCount val="3"/>
                <c:pt idx="0">
                  <c:v>Caribbean Cruise</c:v>
                </c:pt>
                <c:pt idx="1">
                  <c:v>Orlando Theme Parks</c:v>
                </c:pt>
                <c:pt idx="2">
                  <c:v>Chicago Museum Tour</c:v>
                </c:pt>
              </c:strCache>
            </c:strRef>
          </c:cat>
          <c:val>
            <c:numRef>
              <c:f>'three vacations'!$H$36:$J$36</c:f>
              <c:numCache>
                <c:formatCode>_-[$$-409]* #,##0.00_ ;_-[$$-409]* \-#,##0.00\ ;_-[$$-409]* "-"??_ ;_-@_ </c:formatCode>
                <c:ptCount val="3"/>
                <c:pt idx="0">
                  <c:v>3620</c:v>
                </c:pt>
                <c:pt idx="1">
                  <c:v>3181</c:v>
                </c:pt>
                <c:pt idx="2">
                  <c:v>2948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1F-4866-B287-BB51C275F1B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shape val="box"/>
        <c:axId val="1728792655"/>
        <c:axId val="1728789775"/>
        <c:axId val="0"/>
      </c:bar3DChart>
      <c:catAx>
        <c:axId val="1728792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8789775"/>
        <c:crosses val="autoZero"/>
        <c:auto val="1"/>
        <c:lblAlgn val="ctr"/>
        <c:lblOffset val="100"/>
        <c:noMultiLvlLbl val="0"/>
      </c:catAx>
      <c:valAx>
        <c:axId val="1728789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87926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SUSAN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printer!$B$20:$D$20</c:f>
              <c:strCache>
                <c:ptCount val="3"/>
                <c:pt idx="0">
                  <c:v>epsilon</c:v>
                </c:pt>
                <c:pt idx="1">
                  <c:v>HP</c:v>
                </c:pt>
                <c:pt idx="2">
                  <c:v>ZERO</c:v>
                </c:pt>
              </c:strCache>
            </c:strRef>
          </c:cat>
          <c:val>
            <c:numRef>
              <c:f>printer!$B$21:$D$21</c:f>
              <c:numCache>
                <c:formatCode>_-[$$-409]* #,##0.00_ ;_-[$$-409]* \-#,##0.00\ ;_-[$$-409]* "-"??_ ;_-@_ </c:formatCode>
                <c:ptCount val="3"/>
                <c:pt idx="0">
                  <c:v>1529</c:v>
                </c:pt>
                <c:pt idx="1">
                  <c:v>824</c:v>
                </c:pt>
                <c:pt idx="2">
                  <c:v>801.27272727272725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66-48C4-A6F5-F1E9786D0F4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728738415"/>
        <c:axId val="1728728815"/>
      </c:barChart>
      <c:catAx>
        <c:axId val="1728738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8728815"/>
        <c:crosses val="autoZero"/>
        <c:auto val="1"/>
        <c:lblAlgn val="ctr"/>
        <c:lblOffset val="100"/>
        <c:noMultiLvlLbl val="0"/>
      </c:catAx>
      <c:valAx>
        <c:axId val="1728728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8738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TIM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printer!$G$20:$I$20</c:f>
              <c:strCache>
                <c:ptCount val="3"/>
                <c:pt idx="0">
                  <c:v>epsilon</c:v>
                </c:pt>
                <c:pt idx="1">
                  <c:v>HP</c:v>
                </c:pt>
                <c:pt idx="2">
                  <c:v>ZERO</c:v>
                </c:pt>
              </c:strCache>
            </c:strRef>
          </c:cat>
          <c:val>
            <c:numRef>
              <c:f>printer!$G$21:$I$21</c:f>
              <c:numCache>
                <c:formatCode>_-[$$-409]* #,##0.00_ ;_-[$$-409]* \-#,##0.00\ ;_-[$$-409]* "-"??_ ;_-@_ </c:formatCode>
                <c:ptCount val="3"/>
                <c:pt idx="0">
                  <c:v>50029</c:v>
                </c:pt>
                <c:pt idx="1">
                  <c:v>22649</c:v>
                </c:pt>
                <c:pt idx="2">
                  <c:v>8958.0909090909099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68-4880-B74A-AE394CD5FAD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28740335"/>
        <c:axId val="1728729295"/>
      </c:barChart>
      <c:catAx>
        <c:axId val="1728740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8729295"/>
        <c:crosses val="autoZero"/>
        <c:auto val="1"/>
        <c:lblAlgn val="ctr"/>
        <c:lblOffset val="100"/>
        <c:noMultiLvlLbl val="0"/>
      </c:catAx>
      <c:valAx>
        <c:axId val="1728729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8740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IN"/>
              <a:t>SUSAN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'cell phone bill'!$B$16:$D$16</c:f>
              <c:strCache>
                <c:ptCount val="3"/>
                <c:pt idx="0">
                  <c:v>X-MOBILE</c:v>
                </c:pt>
                <c:pt idx="1">
                  <c:v>VERITIUM</c:v>
                </c:pt>
                <c:pt idx="2">
                  <c:v>ABC</c:v>
                </c:pt>
              </c:strCache>
            </c:strRef>
          </c:cat>
          <c:val>
            <c:numRef>
              <c:f>'cell phone bill'!$B$17:$D$17</c:f>
              <c:numCache>
                <c:formatCode>_-[$$-409]* #,##0.00_ ;_-[$$-409]* \-#,##0.00\ ;_-[$$-409]* "-"??_ ;_-@_ </c:formatCode>
                <c:ptCount val="3"/>
                <c:pt idx="0">
                  <c:v>2407</c:v>
                </c:pt>
                <c:pt idx="1">
                  <c:v>1615</c:v>
                </c:pt>
                <c:pt idx="2">
                  <c:v>415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E5-4C33-B1E4-C71D9462B77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67"/>
        <c:overlap val="-43"/>
        <c:axId val="1728737935"/>
        <c:axId val="1728745135"/>
      </c:barChart>
      <c:catAx>
        <c:axId val="1728737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8745135"/>
        <c:crosses val="autoZero"/>
        <c:auto val="1"/>
        <c:lblAlgn val="ctr"/>
        <c:lblOffset val="100"/>
        <c:noMultiLvlLbl val="0"/>
      </c:catAx>
      <c:valAx>
        <c:axId val="1728745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8737935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IN"/>
              <a:t>TIM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'cell phone bill'!$G$16:$I$16</c:f>
              <c:strCache>
                <c:ptCount val="3"/>
                <c:pt idx="0">
                  <c:v>X-MOBILE</c:v>
                </c:pt>
                <c:pt idx="1">
                  <c:v>VERITIUM</c:v>
                </c:pt>
                <c:pt idx="2">
                  <c:v>ABC</c:v>
                </c:pt>
              </c:strCache>
            </c:strRef>
          </c:cat>
          <c:val>
            <c:numRef>
              <c:f>'cell phone bill'!$G$17:$I$17</c:f>
              <c:numCache>
                <c:formatCode>_-[$$-409]* #,##0.00_ ;_-[$$-409]* \-#,##0.00\ ;_-[$$-409]* "-"??_ ;_-@_ </c:formatCode>
                <c:ptCount val="3"/>
                <c:pt idx="0">
                  <c:v>1447</c:v>
                </c:pt>
                <c:pt idx="1">
                  <c:v>895</c:v>
                </c:pt>
                <c:pt idx="2">
                  <c:v>175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0C-4803-96E4-F27814207EE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67"/>
        <c:overlap val="-43"/>
        <c:axId val="1728731695"/>
        <c:axId val="1728748495"/>
      </c:barChart>
      <c:catAx>
        <c:axId val="1728731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8748495"/>
        <c:crosses val="autoZero"/>
        <c:auto val="1"/>
        <c:lblAlgn val="ctr"/>
        <c:lblOffset val="100"/>
        <c:noMultiLvlLbl val="0"/>
      </c:catAx>
      <c:valAx>
        <c:axId val="1728748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8731695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5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6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7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8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9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332149</xdr:colOff>
      <xdr:row>25</xdr:row>
      <xdr:rowOff>89633</xdr:rowOff>
    </xdr:from>
    <xdr:to>
      <xdr:col>9</xdr:col>
      <xdr:colOff>272143</xdr:colOff>
      <xdr:row>43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B5E46B-95E7-26B8-15AD-5EBEBA88E7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146123</xdr:colOff>
      <xdr:row>25</xdr:row>
      <xdr:rowOff>35697</xdr:rowOff>
    </xdr:from>
    <xdr:to>
      <xdr:col>18</xdr:col>
      <xdr:colOff>430893</xdr:colOff>
      <xdr:row>43</xdr:row>
      <xdr:rowOff>11339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FF9B1B6-72F8-5024-0CA4-3E9EE6673C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3175</xdr:colOff>
      <xdr:row>2</xdr:row>
      <xdr:rowOff>171450</xdr:rowOff>
    </xdr:from>
    <xdr:to>
      <xdr:col>11</xdr:col>
      <xdr:colOff>307975</xdr:colOff>
      <xdr:row>17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13AF19-F5D3-2056-9ED5-A7F19FF7A7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819727</xdr:colOff>
      <xdr:row>40</xdr:row>
      <xdr:rowOff>169716</xdr:rowOff>
    </xdr:from>
    <xdr:to>
      <xdr:col>4</xdr:col>
      <xdr:colOff>357909</xdr:colOff>
      <xdr:row>60</xdr:row>
      <xdr:rowOff>23090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8236594-646C-78BF-50B7-1389F4168F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600361</xdr:colOff>
      <xdr:row>41</xdr:row>
      <xdr:rowOff>19628</xdr:rowOff>
    </xdr:from>
    <xdr:to>
      <xdr:col>9</xdr:col>
      <xdr:colOff>1420089</xdr:colOff>
      <xdr:row>59</xdr:row>
      <xdr:rowOff>161637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32D1102-C032-CB7B-35D8-CE9945501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223162</xdr:colOff>
      <xdr:row>24</xdr:row>
      <xdr:rowOff>126639</xdr:rowOff>
    </xdr:from>
    <xdr:to>
      <xdr:col>5</xdr:col>
      <xdr:colOff>680032</xdr:colOff>
      <xdr:row>39</xdr:row>
      <xdr:rowOff>148409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2C9B23-3BED-547A-EAC2-D3A47E04E4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30582</xdr:colOff>
      <xdr:row>24</xdr:row>
      <xdr:rowOff>116301</xdr:rowOff>
    </xdr:from>
    <xdr:to>
      <xdr:col>12</xdr:col>
      <xdr:colOff>58737</xdr:colOff>
      <xdr:row>39</xdr:row>
      <xdr:rowOff>138071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610998A-8996-FB3D-871C-CDF1200B5E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174625</xdr:colOff>
      <xdr:row>19</xdr:row>
      <xdr:rowOff>44450</xdr:rowOff>
    </xdr:from>
    <xdr:to>
      <xdr:col>5</xdr:col>
      <xdr:colOff>822325</xdr:colOff>
      <xdr:row>34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F7F768-8537-80DF-990D-F6D75EED0D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3175</xdr:colOff>
      <xdr:row>19</xdr:row>
      <xdr:rowOff>57150</xdr:rowOff>
    </xdr:from>
    <xdr:to>
      <xdr:col>13</xdr:col>
      <xdr:colOff>73025</xdr:colOff>
      <xdr:row>34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FAD9E89-726F-3646-1E27-9928416CEF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25</xdr:row>
      <xdr:rowOff>44450</xdr:rowOff>
    </xdr:from>
    <xdr:to>
      <xdr:col>5</xdr:col>
      <xdr:colOff>479425</xdr:colOff>
      <xdr:row>40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4B219B-74FD-D973-9AA5-C8E0A530F0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339725</xdr:colOff>
      <xdr:row>25</xdr:row>
      <xdr:rowOff>44450</xdr:rowOff>
    </xdr:from>
    <xdr:to>
      <xdr:col>11</xdr:col>
      <xdr:colOff>384175</xdr:colOff>
      <xdr:row>40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98FE131-3C40-7C52-378C-3F32EBFE8F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4BB0C-EF64-4EB8-B699-719876403235}">
  <dimension ref="A1:S44"/>
  <sheetViews>
    <sheetView zoomScale="56" workbookViewId="0">
      <selection activeCell="N22" sqref="N22"/>
    </sheetView>
  </sheetViews>
  <sheetFormatPr defaultRowHeight="14.5" x14ac:dyDescent="0.35"/>
  <cols>
    <col min="1" max="1" width="15.90625" customWidth="1"/>
    <col min="2" max="2" width="14" customWidth="1"/>
    <col min="3" max="3" width="14.90625" customWidth="1"/>
    <col min="4" max="4" width="12.26953125" customWidth="1"/>
    <col min="6" max="6" width="10.26953125" customWidth="1"/>
    <col min="7" max="7" width="9.26953125" customWidth="1"/>
    <col min="8" max="8" width="10.26953125" customWidth="1"/>
    <col min="9" max="9" width="9.81640625" bestFit="1" customWidth="1"/>
    <col min="11" max="11" width="16.81640625" bestFit="1" customWidth="1"/>
    <col min="12" max="12" width="11.26953125" bestFit="1" customWidth="1"/>
    <col min="13" max="13" width="12.36328125" bestFit="1" customWidth="1"/>
    <col min="14" max="14" width="11.6328125" bestFit="1" customWidth="1"/>
    <col min="16" max="16" width="9.54296875" bestFit="1" customWidth="1"/>
    <col min="17" max="17" width="9.08984375" bestFit="1" customWidth="1"/>
    <col min="18" max="18" width="9.54296875" bestFit="1" customWidth="1"/>
    <col min="19" max="19" width="10" bestFit="1" customWidth="1"/>
  </cols>
  <sheetData>
    <row r="1" spans="1:19" s="34" customFormat="1" ht="24" thickBot="1" x14ac:dyDescent="0.6">
      <c r="A1" s="36" t="s">
        <v>0</v>
      </c>
      <c r="B1" s="37"/>
      <c r="C1" s="37"/>
      <c r="D1" s="37"/>
      <c r="E1" s="37"/>
      <c r="F1" s="37"/>
      <c r="G1" s="37"/>
      <c r="H1" s="37"/>
      <c r="I1" s="37"/>
      <c r="J1" s="35"/>
      <c r="K1" s="35"/>
      <c r="L1" s="35"/>
      <c r="M1" s="35"/>
      <c r="N1" s="35"/>
    </row>
    <row r="2" spans="1:19" ht="15" thickBot="1" x14ac:dyDescent="0.4"/>
    <row r="3" spans="1:19" s="15" customFormat="1" ht="15" thickBot="1" x14ac:dyDescent="0.4">
      <c r="A3" s="11" t="s">
        <v>1</v>
      </c>
      <c r="B3" s="12" t="s">
        <v>2</v>
      </c>
      <c r="C3" s="12" t="s">
        <v>3</v>
      </c>
      <c r="D3" s="12" t="s">
        <v>4</v>
      </c>
      <c r="E3" s="12"/>
      <c r="F3" s="13" t="s">
        <v>20</v>
      </c>
      <c r="G3" s="12" t="s">
        <v>23</v>
      </c>
      <c r="H3" s="12" t="s">
        <v>21</v>
      </c>
      <c r="I3" s="14" t="s">
        <v>22</v>
      </c>
      <c r="K3" s="24" t="s">
        <v>1</v>
      </c>
      <c r="L3" s="25" t="s">
        <v>2</v>
      </c>
      <c r="M3" s="25" t="s">
        <v>3</v>
      </c>
      <c r="N3" s="25" t="s">
        <v>4</v>
      </c>
      <c r="O3" s="25"/>
      <c r="P3" s="26" t="s">
        <v>25</v>
      </c>
      <c r="Q3" s="27" t="s">
        <v>23</v>
      </c>
      <c r="R3" s="27" t="s">
        <v>21</v>
      </c>
      <c r="S3" s="28" t="s">
        <v>22</v>
      </c>
    </row>
    <row r="4" spans="1:19" ht="15" thickTop="1" x14ac:dyDescent="0.35">
      <c r="A4" s="3" t="s">
        <v>5</v>
      </c>
      <c r="B4" s="4">
        <v>0.5</v>
      </c>
      <c r="C4" s="4">
        <v>0.4</v>
      </c>
      <c r="D4" s="4">
        <v>1.4</v>
      </c>
      <c r="E4" s="1"/>
      <c r="F4" s="10">
        <v>3</v>
      </c>
      <c r="G4" s="4">
        <f>$F4*B4</f>
        <v>1.5</v>
      </c>
      <c r="H4" s="4">
        <f t="shared" ref="H4:I18" si="0">$F4*C4</f>
        <v>1.2000000000000002</v>
      </c>
      <c r="I4" s="5">
        <f t="shared" si="0"/>
        <v>4.1999999999999993</v>
      </c>
      <c r="K4" s="19" t="s">
        <v>5</v>
      </c>
      <c r="L4" s="20">
        <v>0.5</v>
      </c>
      <c r="M4" s="20">
        <v>0.4</v>
      </c>
      <c r="N4" s="20">
        <v>1.4</v>
      </c>
      <c r="O4" s="21"/>
      <c r="P4" s="29">
        <v>5</v>
      </c>
      <c r="Q4" s="20">
        <f>$P4*L4</f>
        <v>2.5</v>
      </c>
      <c r="R4" s="20">
        <f t="shared" ref="R4:S18" si="1">$P4*M4</f>
        <v>2</v>
      </c>
      <c r="S4" s="30">
        <f t="shared" si="1"/>
        <v>7</v>
      </c>
    </row>
    <row r="5" spans="1:19" x14ac:dyDescent="0.35">
      <c r="A5" s="3" t="s">
        <v>6</v>
      </c>
      <c r="B5" s="4">
        <v>28</v>
      </c>
      <c r="C5" s="4">
        <v>33</v>
      </c>
      <c r="D5" s="4">
        <v>31</v>
      </c>
      <c r="E5" s="1"/>
      <c r="F5" s="10">
        <v>1</v>
      </c>
      <c r="G5" s="4">
        <f t="shared" ref="G5:G18" si="2">$F5*B5</f>
        <v>28</v>
      </c>
      <c r="H5" s="4">
        <f t="shared" si="0"/>
        <v>33</v>
      </c>
      <c r="I5" s="5">
        <f t="shared" si="0"/>
        <v>31</v>
      </c>
      <c r="K5" s="19" t="s">
        <v>6</v>
      </c>
      <c r="L5" s="20">
        <v>28</v>
      </c>
      <c r="M5" s="20">
        <v>33</v>
      </c>
      <c r="N5" s="20">
        <v>31</v>
      </c>
      <c r="O5" s="21"/>
      <c r="P5" s="29">
        <v>1</v>
      </c>
      <c r="Q5" s="20">
        <f t="shared" ref="Q5:Q18" si="3">$P5*L5</f>
        <v>28</v>
      </c>
      <c r="R5" s="20">
        <f t="shared" si="1"/>
        <v>33</v>
      </c>
      <c r="S5" s="30">
        <f t="shared" si="1"/>
        <v>31</v>
      </c>
    </row>
    <row r="6" spans="1:19" x14ac:dyDescent="0.35">
      <c r="A6" s="3" t="s">
        <v>7</v>
      </c>
      <c r="B6" s="4">
        <v>1.8</v>
      </c>
      <c r="C6" s="4">
        <v>1</v>
      </c>
      <c r="D6" s="4">
        <v>2</v>
      </c>
      <c r="E6" s="1"/>
      <c r="F6" s="10">
        <v>7</v>
      </c>
      <c r="G6" s="4">
        <f t="shared" si="2"/>
        <v>12.6</v>
      </c>
      <c r="H6" s="4">
        <f t="shared" si="0"/>
        <v>7</v>
      </c>
      <c r="I6" s="5">
        <f t="shared" si="0"/>
        <v>14</v>
      </c>
      <c r="K6" s="19" t="s">
        <v>7</v>
      </c>
      <c r="L6" s="20">
        <v>1.8</v>
      </c>
      <c r="M6" s="20">
        <v>1</v>
      </c>
      <c r="N6" s="20">
        <v>2</v>
      </c>
      <c r="O6" s="21"/>
      <c r="P6" s="29">
        <v>4</v>
      </c>
      <c r="Q6" s="20">
        <f t="shared" si="3"/>
        <v>7.2</v>
      </c>
      <c r="R6" s="20">
        <f t="shared" si="1"/>
        <v>4</v>
      </c>
      <c r="S6" s="30">
        <f t="shared" si="1"/>
        <v>8</v>
      </c>
    </row>
    <row r="7" spans="1:19" x14ac:dyDescent="0.35">
      <c r="A7" s="3" t="s">
        <v>8</v>
      </c>
      <c r="B7" s="4">
        <v>1.2</v>
      </c>
      <c r="C7" s="4">
        <v>0.8</v>
      </c>
      <c r="D7" s="4">
        <v>1.5</v>
      </c>
      <c r="E7" s="1"/>
      <c r="F7" s="10">
        <v>1</v>
      </c>
      <c r="G7" s="4">
        <f t="shared" si="2"/>
        <v>1.2</v>
      </c>
      <c r="H7" s="4">
        <f t="shared" si="0"/>
        <v>0.8</v>
      </c>
      <c r="I7" s="5">
        <f t="shared" si="0"/>
        <v>1.5</v>
      </c>
      <c r="K7" s="19" t="s">
        <v>8</v>
      </c>
      <c r="L7" s="20">
        <v>1.2</v>
      </c>
      <c r="M7" s="20">
        <v>0.8</v>
      </c>
      <c r="N7" s="20">
        <v>1.5</v>
      </c>
      <c r="O7" s="21"/>
      <c r="P7" s="29">
        <v>2</v>
      </c>
      <c r="Q7" s="20">
        <f t="shared" si="3"/>
        <v>2.4</v>
      </c>
      <c r="R7" s="20">
        <f t="shared" si="1"/>
        <v>1.6</v>
      </c>
      <c r="S7" s="30">
        <f t="shared" si="1"/>
        <v>3</v>
      </c>
    </row>
    <row r="8" spans="1:19" x14ac:dyDescent="0.35">
      <c r="A8" s="3" t="s">
        <v>9</v>
      </c>
      <c r="B8" s="4">
        <v>2.4</v>
      </c>
      <c r="C8" s="4">
        <v>1.4</v>
      </c>
      <c r="D8" s="4">
        <v>2.4</v>
      </c>
      <c r="E8" s="1"/>
      <c r="F8" s="10">
        <v>2</v>
      </c>
      <c r="G8" s="4">
        <f t="shared" si="2"/>
        <v>4.8</v>
      </c>
      <c r="H8" s="4">
        <f t="shared" si="0"/>
        <v>2.8</v>
      </c>
      <c r="I8" s="5">
        <f t="shared" si="0"/>
        <v>4.8</v>
      </c>
      <c r="K8" s="19" t="s">
        <v>9</v>
      </c>
      <c r="L8" s="20">
        <v>2.4</v>
      </c>
      <c r="M8" s="20">
        <v>1.4</v>
      </c>
      <c r="N8" s="20">
        <v>2.4</v>
      </c>
      <c r="O8" s="21"/>
      <c r="P8" s="29">
        <v>2</v>
      </c>
      <c r="Q8" s="20">
        <f t="shared" si="3"/>
        <v>4.8</v>
      </c>
      <c r="R8" s="20">
        <f t="shared" si="1"/>
        <v>2.8</v>
      </c>
      <c r="S8" s="30">
        <f t="shared" si="1"/>
        <v>4.8</v>
      </c>
    </row>
    <row r="9" spans="1:19" x14ac:dyDescent="0.35">
      <c r="A9" s="3" t="s">
        <v>10</v>
      </c>
      <c r="B9" s="4">
        <v>0.9</v>
      </c>
      <c r="C9" s="4">
        <v>0.2</v>
      </c>
      <c r="D9" s="4">
        <v>0.8</v>
      </c>
      <c r="E9" s="1"/>
      <c r="F9" s="10">
        <v>2</v>
      </c>
      <c r="G9" s="4">
        <f t="shared" si="2"/>
        <v>1.8</v>
      </c>
      <c r="H9" s="4">
        <f t="shared" si="0"/>
        <v>0.4</v>
      </c>
      <c r="I9" s="5">
        <f t="shared" si="0"/>
        <v>1.6</v>
      </c>
      <c r="K9" s="19" t="s">
        <v>10</v>
      </c>
      <c r="L9" s="20">
        <v>0.9</v>
      </c>
      <c r="M9" s="20">
        <v>0.2</v>
      </c>
      <c r="N9" s="20">
        <v>0.8</v>
      </c>
      <c r="O9" s="21"/>
      <c r="P9" s="29">
        <v>2</v>
      </c>
      <c r="Q9" s="20">
        <f t="shared" si="3"/>
        <v>1.8</v>
      </c>
      <c r="R9" s="20">
        <f t="shared" si="1"/>
        <v>0.4</v>
      </c>
      <c r="S9" s="30">
        <f t="shared" si="1"/>
        <v>1.6</v>
      </c>
    </row>
    <row r="10" spans="1:19" x14ac:dyDescent="0.35">
      <c r="A10" s="3" t="s">
        <v>11</v>
      </c>
      <c r="B10" s="4">
        <v>0.99</v>
      </c>
      <c r="C10" s="4">
        <v>0.59</v>
      </c>
      <c r="D10" s="4">
        <v>2.59</v>
      </c>
      <c r="E10" s="1"/>
      <c r="F10" s="10">
        <v>10</v>
      </c>
      <c r="G10" s="4">
        <f t="shared" si="2"/>
        <v>9.9</v>
      </c>
      <c r="H10" s="4">
        <f t="shared" si="0"/>
        <v>5.8999999999999995</v>
      </c>
      <c r="I10" s="5">
        <f t="shared" si="0"/>
        <v>25.9</v>
      </c>
      <c r="K10" s="19" t="s">
        <v>11</v>
      </c>
      <c r="L10" s="20">
        <v>0.99</v>
      </c>
      <c r="M10" s="20">
        <v>0.59</v>
      </c>
      <c r="N10" s="20">
        <v>2.59</v>
      </c>
      <c r="O10" s="21"/>
      <c r="P10" s="29">
        <v>10</v>
      </c>
      <c r="Q10" s="20">
        <f t="shared" si="3"/>
        <v>9.9</v>
      </c>
      <c r="R10" s="20">
        <f t="shared" si="1"/>
        <v>5.8999999999999995</v>
      </c>
      <c r="S10" s="30">
        <f t="shared" si="1"/>
        <v>25.9</v>
      </c>
    </row>
    <row r="11" spans="1:19" x14ac:dyDescent="0.35">
      <c r="A11" s="3" t="s">
        <v>12</v>
      </c>
      <c r="B11" s="4">
        <v>1.25</v>
      </c>
      <c r="C11" s="4">
        <v>3.25</v>
      </c>
      <c r="D11" s="4">
        <v>2.15</v>
      </c>
      <c r="E11" s="1"/>
      <c r="F11" s="10">
        <v>4</v>
      </c>
      <c r="G11" s="4">
        <f t="shared" si="2"/>
        <v>5</v>
      </c>
      <c r="H11" s="4">
        <f t="shared" si="0"/>
        <v>13</v>
      </c>
      <c r="I11" s="5">
        <f t="shared" si="0"/>
        <v>8.6</v>
      </c>
      <c r="K11" s="19" t="s">
        <v>12</v>
      </c>
      <c r="L11" s="20">
        <v>1.25</v>
      </c>
      <c r="M11" s="20">
        <v>3.25</v>
      </c>
      <c r="N11" s="20">
        <v>2.15</v>
      </c>
      <c r="O11" s="21"/>
      <c r="P11" s="29">
        <v>1</v>
      </c>
      <c r="Q11" s="20">
        <f t="shared" si="3"/>
        <v>1.25</v>
      </c>
      <c r="R11" s="20">
        <f t="shared" si="1"/>
        <v>3.25</v>
      </c>
      <c r="S11" s="30">
        <f t="shared" si="1"/>
        <v>2.15</v>
      </c>
    </row>
    <row r="12" spans="1:19" x14ac:dyDescent="0.35">
      <c r="A12" s="3" t="s">
        <v>13</v>
      </c>
      <c r="B12" s="4">
        <v>9.5</v>
      </c>
      <c r="C12" s="4">
        <v>14</v>
      </c>
      <c r="D12" s="4">
        <v>13</v>
      </c>
      <c r="E12" s="1"/>
      <c r="F12" s="10">
        <v>1</v>
      </c>
      <c r="G12" s="4">
        <f t="shared" si="2"/>
        <v>9.5</v>
      </c>
      <c r="H12" s="4">
        <f t="shared" si="0"/>
        <v>14</v>
      </c>
      <c r="I12" s="5">
        <f t="shared" si="0"/>
        <v>13</v>
      </c>
      <c r="K12" s="19" t="s">
        <v>13</v>
      </c>
      <c r="L12" s="20">
        <v>9.5</v>
      </c>
      <c r="M12" s="20">
        <v>14</v>
      </c>
      <c r="N12" s="20">
        <v>13</v>
      </c>
      <c r="O12" s="21"/>
      <c r="P12" s="29">
        <v>1</v>
      </c>
      <c r="Q12" s="20">
        <f t="shared" si="3"/>
        <v>9.5</v>
      </c>
      <c r="R12" s="20">
        <f t="shared" si="1"/>
        <v>14</v>
      </c>
      <c r="S12" s="30">
        <f t="shared" si="1"/>
        <v>13</v>
      </c>
    </row>
    <row r="13" spans="1:19" x14ac:dyDescent="0.35">
      <c r="A13" s="3" t="s">
        <v>14</v>
      </c>
      <c r="B13" s="4">
        <v>4.55</v>
      </c>
      <c r="C13" s="4">
        <v>2.5499999999999998</v>
      </c>
      <c r="D13" s="4">
        <v>6</v>
      </c>
      <c r="E13" s="1"/>
      <c r="F13" s="10">
        <v>1</v>
      </c>
      <c r="G13" s="4">
        <f t="shared" si="2"/>
        <v>4.55</v>
      </c>
      <c r="H13" s="4">
        <f t="shared" si="0"/>
        <v>2.5499999999999998</v>
      </c>
      <c r="I13" s="5">
        <f t="shared" si="0"/>
        <v>6</v>
      </c>
      <c r="K13" s="19" t="s">
        <v>14</v>
      </c>
      <c r="L13" s="20">
        <v>4.55</v>
      </c>
      <c r="M13" s="20">
        <v>2.5499999999999998</v>
      </c>
      <c r="N13" s="20">
        <v>6</v>
      </c>
      <c r="O13" s="21"/>
      <c r="P13" s="29">
        <v>1</v>
      </c>
      <c r="Q13" s="20">
        <f t="shared" si="3"/>
        <v>4.55</v>
      </c>
      <c r="R13" s="20">
        <f t="shared" si="1"/>
        <v>2.5499999999999998</v>
      </c>
      <c r="S13" s="30">
        <f t="shared" si="1"/>
        <v>6</v>
      </c>
    </row>
    <row r="14" spans="1:19" x14ac:dyDescent="0.35">
      <c r="A14" s="3" t="s">
        <v>15</v>
      </c>
      <c r="B14" s="4">
        <v>4.2</v>
      </c>
      <c r="C14" s="4">
        <v>2.2000000000000002</v>
      </c>
      <c r="D14" s="4">
        <v>3</v>
      </c>
      <c r="E14" s="1"/>
      <c r="F14" s="10">
        <v>1</v>
      </c>
      <c r="G14" s="4">
        <f t="shared" si="2"/>
        <v>4.2</v>
      </c>
      <c r="H14" s="4">
        <f t="shared" si="0"/>
        <v>2.2000000000000002</v>
      </c>
      <c r="I14" s="5">
        <f t="shared" si="0"/>
        <v>3</v>
      </c>
      <c r="K14" s="19" t="s">
        <v>15</v>
      </c>
      <c r="L14" s="20">
        <v>4.2</v>
      </c>
      <c r="M14" s="20">
        <v>2.2000000000000002</v>
      </c>
      <c r="N14" s="20">
        <v>3</v>
      </c>
      <c r="O14" s="21"/>
      <c r="P14" s="29">
        <v>2</v>
      </c>
      <c r="Q14" s="20">
        <f t="shared" si="3"/>
        <v>8.4</v>
      </c>
      <c r="R14" s="20">
        <f t="shared" si="1"/>
        <v>4.4000000000000004</v>
      </c>
      <c r="S14" s="30">
        <f t="shared" si="1"/>
        <v>6</v>
      </c>
    </row>
    <row r="15" spans="1:19" x14ac:dyDescent="0.35">
      <c r="A15" s="3" t="s">
        <v>16</v>
      </c>
      <c r="B15" s="4">
        <v>3.9</v>
      </c>
      <c r="C15" s="4">
        <v>5</v>
      </c>
      <c r="D15" s="4">
        <v>8</v>
      </c>
      <c r="E15" s="1"/>
      <c r="F15" s="10">
        <v>1</v>
      </c>
      <c r="G15" s="4">
        <f t="shared" si="2"/>
        <v>3.9</v>
      </c>
      <c r="H15" s="4">
        <f t="shared" si="0"/>
        <v>5</v>
      </c>
      <c r="I15" s="5">
        <f t="shared" si="0"/>
        <v>8</v>
      </c>
      <c r="K15" s="19" t="s">
        <v>16</v>
      </c>
      <c r="L15" s="20">
        <v>3.9</v>
      </c>
      <c r="M15" s="20">
        <v>5</v>
      </c>
      <c r="N15" s="20">
        <v>8</v>
      </c>
      <c r="O15" s="21"/>
      <c r="P15" s="29">
        <v>1</v>
      </c>
      <c r="Q15" s="20">
        <f t="shared" si="3"/>
        <v>3.9</v>
      </c>
      <c r="R15" s="20">
        <f t="shared" si="1"/>
        <v>5</v>
      </c>
      <c r="S15" s="30">
        <f t="shared" si="1"/>
        <v>8</v>
      </c>
    </row>
    <row r="16" spans="1:19" x14ac:dyDescent="0.35">
      <c r="A16" s="3" t="s">
        <v>17</v>
      </c>
      <c r="B16" s="4">
        <v>1</v>
      </c>
      <c r="C16" s="4">
        <v>2</v>
      </c>
      <c r="D16" s="4">
        <v>1</v>
      </c>
      <c r="E16" s="1"/>
      <c r="F16" s="10">
        <v>1</v>
      </c>
      <c r="G16" s="4">
        <f t="shared" si="2"/>
        <v>1</v>
      </c>
      <c r="H16" s="4">
        <f t="shared" si="0"/>
        <v>2</v>
      </c>
      <c r="I16" s="5">
        <f t="shared" si="0"/>
        <v>1</v>
      </c>
      <c r="K16" s="19" t="s">
        <v>17</v>
      </c>
      <c r="L16" s="20">
        <v>1</v>
      </c>
      <c r="M16" s="20">
        <v>2</v>
      </c>
      <c r="N16" s="20">
        <v>1</v>
      </c>
      <c r="O16" s="21"/>
      <c r="P16" s="29">
        <v>1</v>
      </c>
      <c r="Q16" s="20">
        <f t="shared" si="3"/>
        <v>1</v>
      </c>
      <c r="R16" s="20">
        <f t="shared" si="1"/>
        <v>2</v>
      </c>
      <c r="S16" s="30">
        <f t="shared" si="1"/>
        <v>1</v>
      </c>
    </row>
    <row r="17" spans="1:19" x14ac:dyDescent="0.35">
      <c r="A17" s="3" t="s">
        <v>18</v>
      </c>
      <c r="B17" s="4">
        <v>1.75</v>
      </c>
      <c r="C17" s="4">
        <v>2</v>
      </c>
      <c r="D17" s="4">
        <v>1</v>
      </c>
      <c r="E17" s="1"/>
      <c r="F17" s="10">
        <v>1</v>
      </c>
      <c r="G17" s="4">
        <f t="shared" si="2"/>
        <v>1.75</v>
      </c>
      <c r="H17" s="4">
        <f t="shared" si="0"/>
        <v>2</v>
      </c>
      <c r="I17" s="5">
        <f t="shared" si="0"/>
        <v>1</v>
      </c>
      <c r="K17" s="19" t="s">
        <v>18</v>
      </c>
      <c r="L17" s="20">
        <v>1.75</v>
      </c>
      <c r="M17" s="20">
        <v>2</v>
      </c>
      <c r="N17" s="20">
        <v>1</v>
      </c>
      <c r="O17" s="21"/>
      <c r="P17" s="29">
        <v>1</v>
      </c>
      <c r="Q17" s="20">
        <f t="shared" si="3"/>
        <v>1.75</v>
      </c>
      <c r="R17" s="20">
        <f t="shared" si="1"/>
        <v>2</v>
      </c>
      <c r="S17" s="30">
        <f t="shared" si="1"/>
        <v>1</v>
      </c>
    </row>
    <row r="18" spans="1:19" x14ac:dyDescent="0.35">
      <c r="A18" s="3" t="s">
        <v>19</v>
      </c>
      <c r="B18" s="4">
        <v>2</v>
      </c>
      <c r="C18" s="4">
        <v>1</v>
      </c>
      <c r="D18" s="4">
        <v>3</v>
      </c>
      <c r="E18" s="1"/>
      <c r="F18" s="10">
        <v>1</v>
      </c>
      <c r="G18" s="4">
        <f t="shared" si="2"/>
        <v>2</v>
      </c>
      <c r="H18" s="4">
        <f t="shared" si="0"/>
        <v>1</v>
      </c>
      <c r="I18" s="5">
        <f t="shared" si="0"/>
        <v>3</v>
      </c>
      <c r="K18" s="19" t="s">
        <v>19</v>
      </c>
      <c r="L18" s="20">
        <v>2</v>
      </c>
      <c r="M18" s="20">
        <v>1</v>
      </c>
      <c r="N18" s="20">
        <v>3</v>
      </c>
      <c r="O18" s="21"/>
      <c r="P18" s="29">
        <v>1</v>
      </c>
      <c r="Q18" s="20">
        <f t="shared" si="3"/>
        <v>2</v>
      </c>
      <c r="R18" s="20">
        <f t="shared" si="1"/>
        <v>1</v>
      </c>
      <c r="S18" s="30">
        <f t="shared" si="1"/>
        <v>3</v>
      </c>
    </row>
    <row r="19" spans="1:19" x14ac:dyDescent="0.35">
      <c r="A19" s="3"/>
      <c r="B19" s="1"/>
      <c r="C19" s="1"/>
      <c r="D19" s="1"/>
      <c r="E19" s="1"/>
      <c r="F19" s="8"/>
      <c r="G19" s="8" t="s">
        <v>23</v>
      </c>
      <c r="H19" s="8" t="s">
        <v>21</v>
      </c>
      <c r="I19" s="8" t="s">
        <v>22</v>
      </c>
      <c r="K19" s="19"/>
      <c r="L19" s="21"/>
      <c r="M19" s="21"/>
      <c r="N19" s="21"/>
      <c r="O19" s="21"/>
      <c r="P19" s="31"/>
      <c r="Q19" s="31" t="s">
        <v>23</v>
      </c>
      <c r="R19" s="31" t="s">
        <v>21</v>
      </c>
      <c r="S19" s="31" t="s">
        <v>22</v>
      </c>
    </row>
    <row r="20" spans="1:19" ht="15" thickBot="1" x14ac:dyDescent="0.4">
      <c r="A20" s="6"/>
      <c r="B20" s="7"/>
      <c r="C20" s="7"/>
      <c r="D20" s="7"/>
      <c r="E20" s="7"/>
      <c r="F20" s="8" t="s">
        <v>24</v>
      </c>
      <c r="G20" s="9">
        <f>SUM(G4:G18)</f>
        <v>91.7</v>
      </c>
      <c r="H20" s="9">
        <f t="shared" ref="H20:I20" si="4">SUM(H4:H18)</f>
        <v>92.85</v>
      </c>
      <c r="I20" s="9">
        <f t="shared" si="4"/>
        <v>126.6</v>
      </c>
      <c r="K20" s="22"/>
      <c r="L20" s="23"/>
      <c r="M20" s="23"/>
      <c r="N20" s="23"/>
      <c r="O20" s="23"/>
      <c r="P20" s="31" t="s">
        <v>24</v>
      </c>
      <c r="Q20" s="32">
        <f>SUM(Q4:Q18)</f>
        <v>88.95</v>
      </c>
      <c r="R20" s="32">
        <f t="shared" ref="R20:S20" si="5">SUM(R4:R18)</f>
        <v>83.899999999999991</v>
      </c>
      <c r="S20" s="32">
        <f t="shared" si="5"/>
        <v>121.45</v>
      </c>
    </row>
    <row r="22" spans="1:19" s="70" customFormat="1" ht="21" x14ac:dyDescent="0.5">
      <c r="F22" s="70" t="s">
        <v>77</v>
      </c>
      <c r="N22" s="70" t="s">
        <v>78</v>
      </c>
    </row>
    <row r="42" spans="2:4" ht="23.5" x14ac:dyDescent="0.55000000000000004">
      <c r="C42" s="68"/>
      <c r="D42" s="68"/>
    </row>
    <row r="43" spans="2:4" ht="23.5" x14ac:dyDescent="0.55000000000000004">
      <c r="B43" s="67"/>
    </row>
    <row r="44" spans="2:4" ht="23.5" x14ac:dyDescent="0.55000000000000004">
      <c r="B44" s="67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7D984-3EE9-4C17-ABD2-D62D8B672C0A}">
  <dimension ref="A1:E21"/>
  <sheetViews>
    <sheetView workbookViewId="0">
      <selection activeCell="A21" sqref="A21:XFD21"/>
    </sheetView>
  </sheetViews>
  <sheetFormatPr defaultRowHeight="14.5" x14ac:dyDescent="0.35"/>
  <cols>
    <col min="1" max="1" width="19.6328125" customWidth="1"/>
  </cols>
  <sheetData>
    <row r="1" spans="1:5" s="15" customFormat="1" ht="18.5" x14ac:dyDescent="0.45">
      <c r="A1" s="38" t="s">
        <v>26</v>
      </c>
      <c r="B1" s="39"/>
      <c r="C1" s="39"/>
      <c r="D1" s="39"/>
      <c r="E1" s="40"/>
    </row>
    <row r="3" spans="1:5" ht="15" thickBot="1" x14ac:dyDescent="0.4">
      <c r="A3" s="45" t="s">
        <v>27</v>
      </c>
      <c r="B3" s="46" t="s">
        <v>28</v>
      </c>
      <c r="C3" s="46" t="s">
        <v>29</v>
      </c>
    </row>
    <row r="4" spans="1:5" ht="15" thickTop="1" x14ac:dyDescent="0.35">
      <c r="A4" s="2" t="s">
        <v>30</v>
      </c>
      <c r="B4" s="43">
        <v>50</v>
      </c>
      <c r="C4" s="43">
        <v>90</v>
      </c>
    </row>
    <row r="5" spans="1:5" x14ac:dyDescent="0.35">
      <c r="A5" s="2" t="s">
        <v>31</v>
      </c>
      <c r="B5" s="43">
        <v>2.5</v>
      </c>
      <c r="C5" s="43">
        <v>2</v>
      </c>
    </row>
    <row r="6" spans="1:5" x14ac:dyDescent="0.35">
      <c r="A6" s="2" t="s">
        <v>32</v>
      </c>
      <c r="B6" s="43">
        <v>5.5</v>
      </c>
      <c r="C6" s="43">
        <v>4.5</v>
      </c>
    </row>
    <row r="7" spans="1:5" x14ac:dyDescent="0.35">
      <c r="A7" s="2" t="s">
        <v>33</v>
      </c>
      <c r="B7" s="43">
        <v>7</v>
      </c>
      <c r="C7" s="43">
        <v>7</v>
      </c>
    </row>
    <row r="8" spans="1:5" x14ac:dyDescent="0.35">
      <c r="A8" s="2" t="s">
        <v>34</v>
      </c>
      <c r="B8" s="43">
        <v>3</v>
      </c>
      <c r="C8" s="43">
        <v>0</v>
      </c>
    </row>
    <row r="9" spans="1:5" x14ac:dyDescent="0.35">
      <c r="A9" s="2" t="s">
        <v>39</v>
      </c>
      <c r="B9" s="43">
        <f>SUM(B4:B8)</f>
        <v>68</v>
      </c>
      <c r="C9" s="43">
        <f>SUM(C4:C8)</f>
        <v>103.5</v>
      </c>
    </row>
    <row r="11" spans="1:5" ht="15" thickBot="1" x14ac:dyDescent="0.4">
      <c r="A11" s="47" t="s">
        <v>35</v>
      </c>
      <c r="B11" s="48" t="s">
        <v>28</v>
      </c>
      <c r="C11" s="48" t="s">
        <v>29</v>
      </c>
    </row>
    <row r="12" spans="1:5" ht="15" thickTop="1" x14ac:dyDescent="0.35">
      <c r="A12" s="18" t="s">
        <v>36</v>
      </c>
      <c r="B12" s="42">
        <v>21</v>
      </c>
      <c r="C12" s="42">
        <v>11</v>
      </c>
    </row>
    <row r="13" spans="1:5" x14ac:dyDescent="0.35">
      <c r="A13" s="18" t="s">
        <v>37</v>
      </c>
      <c r="B13" s="42">
        <v>0</v>
      </c>
      <c r="C13" s="42">
        <v>8</v>
      </c>
    </row>
    <row r="14" spans="1:5" x14ac:dyDescent="0.35">
      <c r="A14" s="18" t="s">
        <v>38</v>
      </c>
      <c r="B14" s="42">
        <v>3</v>
      </c>
      <c r="C14" s="42">
        <v>0</v>
      </c>
    </row>
    <row r="15" spans="1:5" x14ac:dyDescent="0.35">
      <c r="A15" s="18" t="s">
        <v>40</v>
      </c>
      <c r="B15" s="42">
        <f>SUM(B12:B14)</f>
        <v>24</v>
      </c>
      <c r="C15" s="42">
        <f>SUM(C12:C14)</f>
        <v>19</v>
      </c>
    </row>
    <row r="16" spans="1:5" x14ac:dyDescent="0.35">
      <c r="A16" s="18" t="s">
        <v>41</v>
      </c>
      <c r="B16" s="42">
        <f>B15*2</f>
        <v>48</v>
      </c>
      <c r="C16" s="42">
        <f>C15*2</f>
        <v>38</v>
      </c>
    </row>
    <row r="18" spans="1:3" x14ac:dyDescent="0.35">
      <c r="A18" s="49"/>
      <c r="B18" s="49" t="s">
        <v>28</v>
      </c>
      <c r="C18" s="49" t="s">
        <v>29</v>
      </c>
    </row>
    <row r="19" spans="1:3" x14ac:dyDescent="0.35">
      <c r="A19" s="49" t="s">
        <v>42</v>
      </c>
      <c r="B19" s="50">
        <f>SUM(B9,B16)</f>
        <v>116</v>
      </c>
      <c r="C19" s="50">
        <f>SUM(C9,C16)</f>
        <v>141.5</v>
      </c>
    </row>
    <row r="21" spans="1:3" s="69" customFormat="1" x14ac:dyDescent="0.35">
      <c r="A21" s="69" t="s">
        <v>76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96F2F9-B052-44AF-8A84-8AA37F6CE7B9}">
  <dimension ref="A1:J38"/>
  <sheetViews>
    <sheetView zoomScale="55" workbookViewId="0">
      <selection activeCell="D67" sqref="D67"/>
    </sheetView>
  </sheetViews>
  <sheetFormatPr defaultRowHeight="14.5" x14ac:dyDescent="0.35"/>
  <cols>
    <col min="1" max="1" width="25.81640625" customWidth="1"/>
    <col min="2" max="2" width="15" customWidth="1"/>
    <col min="3" max="3" width="21.6328125" customWidth="1"/>
    <col min="4" max="4" width="24.90625" customWidth="1"/>
    <col min="7" max="7" width="25.81640625" bestFit="1" customWidth="1"/>
    <col min="8" max="8" width="16.6328125" bestFit="1" customWidth="1"/>
    <col min="9" max="9" width="20.54296875" bestFit="1" customWidth="1"/>
    <col min="10" max="10" width="21.08984375" bestFit="1" customWidth="1"/>
  </cols>
  <sheetData>
    <row r="1" spans="1:10" ht="26" x14ac:dyDescent="0.6">
      <c r="A1" s="53" t="s">
        <v>43</v>
      </c>
      <c r="B1" s="54"/>
      <c r="C1" s="54"/>
      <c r="D1" s="55"/>
      <c r="E1" s="51"/>
      <c r="F1" s="51"/>
      <c r="G1" s="52"/>
    </row>
    <row r="2" spans="1:10" s="60" customFormat="1" ht="26" x14ac:dyDescent="0.6">
      <c r="B2" s="60" t="s">
        <v>74</v>
      </c>
      <c r="H2" s="60" t="s">
        <v>75</v>
      </c>
    </row>
    <row r="3" spans="1:10" x14ac:dyDescent="0.35">
      <c r="A3" s="57" t="s">
        <v>44</v>
      </c>
      <c r="B3" s="58" t="s">
        <v>45</v>
      </c>
      <c r="C3" s="58" t="s">
        <v>46</v>
      </c>
      <c r="D3" s="58" t="s">
        <v>47</v>
      </c>
      <c r="G3" s="57" t="s">
        <v>44</v>
      </c>
      <c r="H3" s="58" t="s">
        <v>45</v>
      </c>
      <c r="I3" s="58" t="s">
        <v>46</v>
      </c>
      <c r="J3" s="58" t="s">
        <v>47</v>
      </c>
    </row>
    <row r="4" spans="1:10" x14ac:dyDescent="0.35">
      <c r="A4" s="58" t="s">
        <v>48</v>
      </c>
      <c r="B4" s="59">
        <v>350</v>
      </c>
      <c r="C4" s="59">
        <v>100</v>
      </c>
      <c r="D4" s="59">
        <v>280</v>
      </c>
      <c r="G4" s="58" t="s">
        <v>48</v>
      </c>
      <c r="H4" s="59">
        <v>350</v>
      </c>
      <c r="I4" s="59">
        <v>100</v>
      </c>
      <c r="J4" s="59">
        <v>280</v>
      </c>
    </row>
    <row r="5" spans="1:10" x14ac:dyDescent="0.35">
      <c r="A5" s="58" t="s">
        <v>49</v>
      </c>
      <c r="B5" s="59">
        <v>555</v>
      </c>
      <c r="C5" s="59" t="s">
        <v>73</v>
      </c>
      <c r="D5" s="59" t="s">
        <v>73</v>
      </c>
      <c r="G5" s="58" t="s">
        <v>49</v>
      </c>
      <c r="H5" s="59">
        <v>555</v>
      </c>
      <c r="I5" s="59" t="s">
        <v>73</v>
      </c>
      <c r="J5" s="59" t="s">
        <v>73</v>
      </c>
    </row>
    <row r="6" spans="1:10" x14ac:dyDescent="0.35">
      <c r="A6" s="58" t="s">
        <v>50</v>
      </c>
      <c r="B6" s="59" t="s">
        <v>73</v>
      </c>
      <c r="C6" s="59">
        <v>99</v>
      </c>
      <c r="D6" s="59" t="s">
        <v>73</v>
      </c>
      <c r="G6" s="58" t="s">
        <v>50</v>
      </c>
      <c r="H6" s="59" t="s">
        <v>73</v>
      </c>
      <c r="I6" s="59">
        <v>99</v>
      </c>
      <c r="J6" s="59" t="s">
        <v>73</v>
      </c>
    </row>
    <row r="7" spans="1:10" x14ac:dyDescent="0.35">
      <c r="A7" s="58" t="s">
        <v>51</v>
      </c>
      <c r="B7" s="59" t="s">
        <v>73</v>
      </c>
      <c r="C7" s="59">
        <v>95</v>
      </c>
      <c r="D7" s="59" t="s">
        <v>73</v>
      </c>
      <c r="G7" s="58" t="s">
        <v>51</v>
      </c>
      <c r="H7" s="59" t="s">
        <v>73</v>
      </c>
      <c r="I7" s="59">
        <v>95</v>
      </c>
      <c r="J7" s="59" t="s">
        <v>73</v>
      </c>
    </row>
    <row r="8" spans="1:10" x14ac:dyDescent="0.35">
      <c r="A8" s="58" t="s">
        <v>52</v>
      </c>
      <c r="B8" s="59" t="s">
        <v>73</v>
      </c>
      <c r="C8" s="59">
        <v>85</v>
      </c>
      <c r="D8" s="59" t="s">
        <v>73</v>
      </c>
      <c r="G8" s="58" t="s">
        <v>52</v>
      </c>
      <c r="H8" s="59" t="s">
        <v>73</v>
      </c>
      <c r="I8" s="59">
        <v>85</v>
      </c>
      <c r="J8" s="59" t="s">
        <v>73</v>
      </c>
    </row>
    <row r="9" spans="1:10" x14ac:dyDescent="0.35">
      <c r="A9" s="58" t="s">
        <v>53</v>
      </c>
      <c r="B9" s="59" t="s">
        <v>73</v>
      </c>
      <c r="C9" s="59">
        <v>85</v>
      </c>
      <c r="D9" s="59" t="s">
        <v>73</v>
      </c>
      <c r="G9" s="58" t="s">
        <v>53</v>
      </c>
      <c r="H9" s="59" t="s">
        <v>73</v>
      </c>
      <c r="I9" s="59">
        <v>85</v>
      </c>
      <c r="J9" s="59" t="s">
        <v>73</v>
      </c>
    </row>
    <row r="10" spans="1:10" x14ac:dyDescent="0.35">
      <c r="A10" s="58" t="s">
        <v>54</v>
      </c>
      <c r="B10" s="59" t="s">
        <v>73</v>
      </c>
      <c r="C10" s="59" t="s">
        <v>73</v>
      </c>
      <c r="D10" s="59">
        <v>18</v>
      </c>
      <c r="G10" s="58" t="s">
        <v>54</v>
      </c>
      <c r="H10" s="59" t="s">
        <v>73</v>
      </c>
      <c r="I10" s="59" t="s">
        <v>73</v>
      </c>
      <c r="J10" s="59">
        <v>18</v>
      </c>
    </row>
    <row r="11" spans="1:10" x14ac:dyDescent="0.35">
      <c r="A11" s="58" t="s">
        <v>55</v>
      </c>
      <c r="B11" s="59" t="s">
        <v>73</v>
      </c>
      <c r="C11" s="59" t="s">
        <v>73</v>
      </c>
      <c r="D11" s="59">
        <v>25</v>
      </c>
      <c r="G11" s="58" t="s">
        <v>55</v>
      </c>
      <c r="H11" s="59" t="s">
        <v>73</v>
      </c>
      <c r="I11" s="59" t="s">
        <v>73</v>
      </c>
      <c r="J11" s="59">
        <v>25</v>
      </c>
    </row>
    <row r="12" spans="1:10" x14ac:dyDescent="0.35">
      <c r="A12" s="58" t="s">
        <v>56</v>
      </c>
      <c r="B12" s="59" t="s">
        <v>73</v>
      </c>
      <c r="C12" s="59" t="s">
        <v>73</v>
      </c>
      <c r="D12" s="59">
        <v>15</v>
      </c>
      <c r="G12" s="58" t="s">
        <v>56</v>
      </c>
      <c r="H12" s="59" t="s">
        <v>73</v>
      </c>
      <c r="I12" s="59" t="s">
        <v>73</v>
      </c>
      <c r="J12" s="59">
        <v>15</v>
      </c>
    </row>
    <row r="13" spans="1:10" x14ac:dyDescent="0.35">
      <c r="A13" s="58" t="s">
        <v>57</v>
      </c>
      <c r="B13" s="59" t="s">
        <v>73</v>
      </c>
      <c r="C13" s="59" t="s">
        <v>73</v>
      </c>
      <c r="D13" s="59">
        <v>9</v>
      </c>
      <c r="G13" s="58" t="s">
        <v>57</v>
      </c>
      <c r="H13" s="59" t="s">
        <v>73</v>
      </c>
      <c r="I13" s="59" t="s">
        <v>73</v>
      </c>
      <c r="J13" s="59">
        <v>9</v>
      </c>
    </row>
    <row r="15" spans="1:10" x14ac:dyDescent="0.35">
      <c r="A15" s="58" t="s">
        <v>58</v>
      </c>
      <c r="B15" s="59">
        <f>SUM(B4:B13)</f>
        <v>905</v>
      </c>
      <c r="C15" s="59">
        <f t="shared" ref="C15:D15" si="0">SUM(C4:C13)</f>
        <v>464</v>
      </c>
      <c r="D15" s="59">
        <f t="shared" si="0"/>
        <v>347</v>
      </c>
      <c r="G15" s="58" t="s">
        <v>58</v>
      </c>
      <c r="H15" s="59">
        <f>SUM(H4:H13)</f>
        <v>905</v>
      </c>
      <c r="I15" s="59">
        <f t="shared" ref="I15:J15" si="1">SUM(I4:I13)</f>
        <v>464</v>
      </c>
      <c r="J15" s="59">
        <f t="shared" si="1"/>
        <v>347</v>
      </c>
    </row>
    <row r="16" spans="1:10" x14ac:dyDescent="0.35">
      <c r="A16" s="58" t="s">
        <v>59</v>
      </c>
      <c r="B16" s="58">
        <v>2</v>
      </c>
      <c r="C16" s="58">
        <v>2</v>
      </c>
      <c r="D16" s="59">
        <v>2</v>
      </c>
      <c r="G16" s="58" t="s">
        <v>59</v>
      </c>
      <c r="H16" s="58">
        <v>4</v>
      </c>
      <c r="I16" s="58">
        <v>4</v>
      </c>
      <c r="J16" s="58">
        <v>4</v>
      </c>
    </row>
    <row r="17" spans="1:10" x14ac:dyDescent="0.35">
      <c r="A17" s="58" t="s">
        <v>60</v>
      </c>
      <c r="B17" s="59">
        <f>B16*B15</f>
        <v>1810</v>
      </c>
      <c r="C17" s="59">
        <f t="shared" ref="C17:D17" si="2">C16*C15</f>
        <v>928</v>
      </c>
      <c r="D17" s="59">
        <f t="shared" si="2"/>
        <v>694</v>
      </c>
      <c r="G17" s="58" t="s">
        <v>60</v>
      </c>
      <c r="H17" s="59">
        <f>H15*H16</f>
        <v>3620</v>
      </c>
      <c r="I17" s="59">
        <f t="shared" ref="I17:J17" si="3">I15*I16</f>
        <v>1856</v>
      </c>
      <c r="J17" s="59">
        <f t="shared" si="3"/>
        <v>1388</v>
      </c>
    </row>
    <row r="19" spans="1:10" x14ac:dyDescent="0.35">
      <c r="A19" s="61" t="s">
        <v>61</v>
      </c>
      <c r="B19" s="1"/>
      <c r="C19" s="1"/>
      <c r="D19" s="1"/>
      <c r="G19" s="61" t="s">
        <v>61</v>
      </c>
      <c r="H19" s="1"/>
      <c r="I19" s="1"/>
      <c r="J19" s="1"/>
    </row>
    <row r="20" spans="1:10" x14ac:dyDescent="0.35">
      <c r="A20" s="1" t="s">
        <v>62</v>
      </c>
      <c r="B20" s="1" t="s">
        <v>73</v>
      </c>
      <c r="C20" s="62">
        <v>105</v>
      </c>
      <c r="D20" s="62">
        <v>120</v>
      </c>
      <c r="G20" s="1" t="s">
        <v>62</v>
      </c>
      <c r="H20" s="1" t="s">
        <v>73</v>
      </c>
      <c r="I20" s="62">
        <v>105</v>
      </c>
      <c r="J20" s="62">
        <v>120</v>
      </c>
    </row>
    <row r="21" spans="1:10" x14ac:dyDescent="0.35">
      <c r="A21" s="1" t="s">
        <v>63</v>
      </c>
      <c r="B21" s="1" t="s">
        <v>73</v>
      </c>
      <c r="C21" s="1">
        <v>5</v>
      </c>
      <c r="D21" s="1">
        <v>5</v>
      </c>
      <c r="G21" s="1" t="s">
        <v>63</v>
      </c>
      <c r="H21" s="1" t="s">
        <v>73</v>
      </c>
      <c r="I21" s="1">
        <v>5</v>
      </c>
      <c r="J21" s="1">
        <v>5</v>
      </c>
    </row>
    <row r="22" spans="1:10" x14ac:dyDescent="0.35">
      <c r="A22" s="1" t="s">
        <v>60</v>
      </c>
      <c r="B22" s="1" t="s">
        <v>73</v>
      </c>
      <c r="C22" s="62">
        <f>C20*C21</f>
        <v>525</v>
      </c>
      <c r="D22" s="62">
        <f>D20*D21</f>
        <v>600</v>
      </c>
      <c r="G22" s="1" t="s">
        <v>60</v>
      </c>
      <c r="H22" s="1" t="s">
        <v>73</v>
      </c>
      <c r="I22" s="62">
        <f>I20*I21</f>
        <v>525</v>
      </c>
      <c r="J22" s="62">
        <f>J20*J21</f>
        <v>600</v>
      </c>
    </row>
    <row r="24" spans="1:10" x14ac:dyDescent="0.35">
      <c r="A24" s="41" t="s">
        <v>64</v>
      </c>
      <c r="B24" s="18"/>
      <c r="C24" s="18"/>
      <c r="D24" s="18"/>
      <c r="G24" s="41" t="s">
        <v>64</v>
      </c>
      <c r="H24" s="18"/>
      <c r="I24" s="18"/>
      <c r="J24" s="18"/>
    </row>
    <row r="25" spans="1:10" x14ac:dyDescent="0.35">
      <c r="A25" s="18" t="s">
        <v>65</v>
      </c>
      <c r="B25" s="18" t="s">
        <v>73</v>
      </c>
      <c r="C25" s="18" t="s">
        <v>73</v>
      </c>
      <c r="D25" s="42">
        <v>40</v>
      </c>
      <c r="G25" s="18" t="s">
        <v>65</v>
      </c>
      <c r="H25" s="18" t="s">
        <v>73</v>
      </c>
      <c r="I25" s="18" t="s">
        <v>73</v>
      </c>
      <c r="J25" s="42">
        <v>40</v>
      </c>
    </row>
    <row r="26" spans="1:10" x14ac:dyDescent="0.35">
      <c r="A26" s="18" t="s">
        <v>66</v>
      </c>
      <c r="B26" s="18" t="s">
        <v>73</v>
      </c>
      <c r="C26" s="18" t="s">
        <v>73</v>
      </c>
      <c r="D26" s="18">
        <v>4</v>
      </c>
      <c r="G26" s="18" t="s">
        <v>66</v>
      </c>
      <c r="H26" s="18" t="s">
        <v>73</v>
      </c>
      <c r="I26" s="18" t="s">
        <v>73</v>
      </c>
      <c r="J26" s="18">
        <v>4</v>
      </c>
    </row>
    <row r="27" spans="1:10" x14ac:dyDescent="0.35">
      <c r="A27" s="18" t="s">
        <v>60</v>
      </c>
      <c r="B27" s="18" t="s">
        <v>73</v>
      </c>
      <c r="C27" s="18" t="s">
        <v>73</v>
      </c>
      <c r="D27" s="42">
        <f>D25*D26</f>
        <v>160</v>
      </c>
      <c r="G27" s="18" t="s">
        <v>60</v>
      </c>
      <c r="H27" s="18" t="s">
        <v>73</v>
      </c>
      <c r="I27" s="18" t="s">
        <v>73</v>
      </c>
      <c r="J27" s="42">
        <f>J25*J26</f>
        <v>160</v>
      </c>
    </row>
    <row r="29" spans="1:10" x14ac:dyDescent="0.35">
      <c r="A29" s="63" t="s">
        <v>67</v>
      </c>
      <c r="B29" s="33"/>
      <c r="C29" s="33"/>
      <c r="D29" s="33"/>
      <c r="G29" s="63" t="s">
        <v>67</v>
      </c>
      <c r="H29" s="33"/>
      <c r="I29" s="33"/>
      <c r="J29" s="33"/>
    </row>
    <row r="30" spans="1:10" x14ac:dyDescent="0.35">
      <c r="A30" s="33" t="s">
        <v>68</v>
      </c>
      <c r="B30" s="33" t="s">
        <v>73</v>
      </c>
      <c r="C30" s="64">
        <v>50</v>
      </c>
      <c r="D30" s="64">
        <v>50</v>
      </c>
      <c r="G30" s="33" t="s">
        <v>68</v>
      </c>
      <c r="H30" s="33" t="s">
        <v>73</v>
      </c>
      <c r="I30" s="64">
        <v>50</v>
      </c>
      <c r="J30" s="64">
        <v>50</v>
      </c>
    </row>
    <row r="31" spans="1:10" x14ac:dyDescent="0.35">
      <c r="A31" s="33" t="s">
        <v>69</v>
      </c>
      <c r="B31" s="33" t="s">
        <v>73</v>
      </c>
      <c r="C31" s="33">
        <v>4</v>
      </c>
      <c r="D31" s="33">
        <v>4</v>
      </c>
      <c r="G31" s="33" t="s">
        <v>69</v>
      </c>
      <c r="H31" s="33" t="s">
        <v>73</v>
      </c>
      <c r="I31" s="33">
        <v>4</v>
      </c>
      <c r="J31" s="33">
        <v>4</v>
      </c>
    </row>
    <row r="32" spans="1:10" x14ac:dyDescent="0.35">
      <c r="A32" s="33" t="s">
        <v>70</v>
      </c>
      <c r="B32" s="33" t="s">
        <v>73</v>
      </c>
      <c r="C32" s="33">
        <v>2</v>
      </c>
      <c r="D32" s="33">
        <v>2</v>
      </c>
      <c r="G32" s="33" t="s">
        <v>70</v>
      </c>
      <c r="H32" s="33" t="s">
        <v>73</v>
      </c>
      <c r="I32" s="33">
        <v>4</v>
      </c>
      <c r="J32" s="33">
        <v>4</v>
      </c>
    </row>
    <row r="33" spans="1:10" x14ac:dyDescent="0.35">
      <c r="A33" s="33" t="s">
        <v>71</v>
      </c>
      <c r="B33" s="33" t="s">
        <v>73</v>
      </c>
      <c r="C33" s="64">
        <f>PRODUCT(C30:C32)</f>
        <v>400</v>
      </c>
      <c r="D33" s="64">
        <f>PRODUCT(D30:D32)</f>
        <v>400</v>
      </c>
      <c r="G33" s="33" t="s">
        <v>71</v>
      </c>
      <c r="H33" s="33" t="s">
        <v>73</v>
      </c>
      <c r="I33" s="64">
        <f>PRODUCT(I30:I32)</f>
        <v>800</v>
      </c>
      <c r="J33" s="64">
        <f>PRODUCT(J30:J32)</f>
        <v>800</v>
      </c>
    </row>
    <row r="34" spans="1:10" x14ac:dyDescent="0.35">
      <c r="C34" s="56"/>
      <c r="D34" s="56"/>
    </row>
    <row r="35" spans="1:10" x14ac:dyDescent="0.35">
      <c r="A35" s="65"/>
      <c r="B35" s="65" t="s">
        <v>45</v>
      </c>
      <c r="C35" s="65" t="s">
        <v>46</v>
      </c>
      <c r="D35" s="65" t="s">
        <v>47</v>
      </c>
      <c r="G35" s="65"/>
      <c r="H35" s="65" t="s">
        <v>45</v>
      </c>
      <c r="I35" s="65" t="s">
        <v>46</v>
      </c>
      <c r="J35" s="65" t="s">
        <v>47</v>
      </c>
    </row>
    <row r="36" spans="1:10" x14ac:dyDescent="0.35">
      <c r="A36" s="65" t="s">
        <v>72</v>
      </c>
      <c r="B36" s="66">
        <f>SUM(B17,B22,B27,B33)</f>
        <v>1810</v>
      </c>
      <c r="C36" s="66">
        <f>SUM(C17,C22,C27,C33)</f>
        <v>1853</v>
      </c>
      <c r="D36" s="66">
        <f>SUM(D17,D22,D27,D33)</f>
        <v>1854</v>
      </c>
      <c r="G36" s="65" t="s">
        <v>72</v>
      </c>
      <c r="H36" s="66">
        <f>SUM(H17,H22,H27,H33)</f>
        <v>3620</v>
      </c>
      <c r="I36" s="66">
        <f>SUM(I17,I22,I27,I33)</f>
        <v>3181</v>
      </c>
      <c r="J36" s="66">
        <f t="shared" ref="J36" si="4">SUM(J17,J22,J27,J33)</f>
        <v>2948</v>
      </c>
    </row>
    <row r="38" spans="1:10" s="71" customFormat="1" ht="23.5" x14ac:dyDescent="0.55000000000000004">
      <c r="B38" s="71" t="s">
        <v>79</v>
      </c>
      <c r="H38" s="71" t="s">
        <v>80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AE8C5-7431-4D3B-9560-5DB9B599C296}">
  <dimension ref="A1:I23"/>
  <sheetViews>
    <sheetView zoomScale="71" workbookViewId="0">
      <selection sqref="A1:XFD1"/>
    </sheetView>
  </sheetViews>
  <sheetFormatPr defaultRowHeight="14.5" x14ac:dyDescent="0.35"/>
  <cols>
    <col min="1" max="1" width="18.90625" style="15" customWidth="1"/>
    <col min="2" max="2" width="11.1796875" customWidth="1"/>
    <col min="3" max="3" width="10.6328125" customWidth="1"/>
    <col min="4" max="4" width="9.453125" customWidth="1"/>
    <col min="6" max="6" width="20.453125" style="15" customWidth="1"/>
    <col min="7" max="7" width="13.36328125" customWidth="1"/>
    <col min="8" max="8" width="12.36328125" customWidth="1"/>
    <col min="9" max="9" width="13.1796875" customWidth="1"/>
  </cols>
  <sheetData>
    <row r="1" spans="1:9" ht="18.5" x14ac:dyDescent="0.45">
      <c r="A1" s="72" t="s">
        <v>81</v>
      </c>
      <c r="B1" s="72"/>
      <c r="C1" s="72"/>
      <c r="D1" s="73"/>
      <c r="E1" s="72"/>
      <c r="F1" s="86"/>
    </row>
    <row r="2" spans="1:9" ht="18.5" x14ac:dyDescent="0.45">
      <c r="C2" s="74" t="s">
        <v>74</v>
      </c>
      <c r="H2" s="74" t="s">
        <v>75</v>
      </c>
    </row>
    <row r="3" spans="1:9" x14ac:dyDescent="0.35">
      <c r="A3" s="80"/>
      <c r="B3" s="75" t="s">
        <v>97</v>
      </c>
      <c r="C3" s="75" t="s">
        <v>83</v>
      </c>
      <c r="D3" s="75" t="s">
        <v>96</v>
      </c>
      <c r="F3" s="80"/>
      <c r="G3" s="75" t="s">
        <v>97</v>
      </c>
      <c r="H3" s="75" t="s">
        <v>83</v>
      </c>
      <c r="I3" s="75" t="s">
        <v>96</v>
      </c>
    </row>
    <row r="4" spans="1:9" x14ac:dyDescent="0.35">
      <c r="A4" s="80" t="s">
        <v>82</v>
      </c>
      <c r="B4" s="76">
        <v>29</v>
      </c>
      <c r="C4" s="76">
        <v>149</v>
      </c>
      <c r="D4" s="76">
        <v>549</v>
      </c>
      <c r="F4" s="80" t="s">
        <v>82</v>
      </c>
      <c r="G4" s="76">
        <v>29</v>
      </c>
      <c r="H4" s="76">
        <v>149</v>
      </c>
      <c r="I4" s="76">
        <v>549</v>
      </c>
    </row>
    <row r="5" spans="1:9" x14ac:dyDescent="0.35">
      <c r="B5" s="56"/>
      <c r="C5" s="56"/>
      <c r="D5" s="56"/>
      <c r="G5" s="56"/>
      <c r="H5" s="56"/>
      <c r="I5" s="56"/>
    </row>
    <row r="6" spans="1:9" x14ac:dyDescent="0.35">
      <c r="A6" s="81" t="s">
        <v>84</v>
      </c>
      <c r="B6" s="43">
        <v>40</v>
      </c>
      <c r="C6" s="43">
        <v>90</v>
      </c>
      <c r="D6" s="43">
        <v>370</v>
      </c>
      <c r="F6" s="81" t="s">
        <v>84</v>
      </c>
      <c r="G6" s="43">
        <v>40</v>
      </c>
      <c r="H6" s="43">
        <v>90</v>
      </c>
      <c r="I6" s="43">
        <v>370</v>
      </c>
    </row>
    <row r="7" spans="1:9" ht="27.5" customHeight="1" x14ac:dyDescent="0.35">
      <c r="A7" s="82" t="s">
        <v>85</v>
      </c>
      <c r="B7" s="77">
        <v>200</v>
      </c>
      <c r="C7" s="77">
        <v>1000</v>
      </c>
      <c r="D7" s="78">
        <v>11000</v>
      </c>
      <c r="F7" s="82" t="s">
        <v>85</v>
      </c>
      <c r="G7" s="77">
        <v>200</v>
      </c>
      <c r="H7" s="77">
        <v>1000</v>
      </c>
      <c r="I7" s="78">
        <v>11000</v>
      </c>
    </row>
    <row r="8" spans="1:9" x14ac:dyDescent="0.35">
      <c r="A8" s="81" t="s">
        <v>86</v>
      </c>
      <c r="B8" s="79">
        <f>B6/B7</f>
        <v>0.2</v>
      </c>
      <c r="C8" s="79">
        <f t="shared" ref="C8:D8" si="0">C6/C7</f>
        <v>0.09</v>
      </c>
      <c r="D8" s="79">
        <f t="shared" si="0"/>
        <v>3.3636363636363638E-2</v>
      </c>
      <c r="F8" s="81" t="s">
        <v>86</v>
      </c>
      <c r="G8" s="79">
        <f>G6/G7</f>
        <v>0.2</v>
      </c>
      <c r="H8" s="79">
        <f t="shared" ref="H8" si="1">H6/H7</f>
        <v>0.09</v>
      </c>
      <c r="I8" s="79">
        <f t="shared" ref="I8" si="2">I6/I7</f>
        <v>3.3636363636363638E-2</v>
      </c>
    </row>
    <row r="10" spans="1:9" ht="29" x14ac:dyDescent="0.35">
      <c r="A10" s="83" t="s">
        <v>87</v>
      </c>
      <c r="B10" s="17">
        <v>15</v>
      </c>
      <c r="C10" s="17">
        <v>15</v>
      </c>
      <c r="D10" s="17">
        <v>15</v>
      </c>
      <c r="F10" s="83" t="s">
        <v>87</v>
      </c>
      <c r="G10" s="17">
        <v>500</v>
      </c>
      <c r="H10" s="17">
        <v>500</v>
      </c>
      <c r="I10" s="17">
        <v>500</v>
      </c>
    </row>
    <row r="11" spans="1:9" x14ac:dyDescent="0.35">
      <c r="A11" s="16" t="s">
        <v>88</v>
      </c>
      <c r="B11" s="17">
        <v>5</v>
      </c>
      <c r="C11" s="17">
        <v>5</v>
      </c>
      <c r="D11" s="17">
        <v>5</v>
      </c>
      <c r="F11" s="16" t="s">
        <v>88</v>
      </c>
      <c r="G11" s="17">
        <v>5</v>
      </c>
      <c r="H11" s="17">
        <v>5</v>
      </c>
      <c r="I11" s="17">
        <v>5</v>
      </c>
    </row>
    <row r="12" spans="1:9" x14ac:dyDescent="0.35">
      <c r="A12" s="16" t="s">
        <v>89</v>
      </c>
      <c r="B12" s="17">
        <v>50</v>
      </c>
      <c r="C12" s="17">
        <v>50</v>
      </c>
      <c r="D12" s="17">
        <v>50</v>
      </c>
      <c r="F12" s="16" t="s">
        <v>89</v>
      </c>
      <c r="G12" s="17">
        <v>50</v>
      </c>
      <c r="H12" s="17">
        <v>50</v>
      </c>
      <c r="I12" s="17">
        <v>50</v>
      </c>
    </row>
    <row r="13" spans="1:9" x14ac:dyDescent="0.35">
      <c r="A13" s="16" t="s">
        <v>90</v>
      </c>
      <c r="B13" s="17">
        <f>PRODUCT(B10:B12)</f>
        <v>3750</v>
      </c>
      <c r="C13" s="17">
        <f t="shared" ref="C13:D13" si="3">PRODUCT(C10:C12)</f>
        <v>3750</v>
      </c>
      <c r="D13" s="17">
        <f t="shared" si="3"/>
        <v>3750</v>
      </c>
      <c r="F13" s="16" t="s">
        <v>90</v>
      </c>
      <c r="G13" s="17">
        <f>PRODUCT(G10:G12)</f>
        <v>125000</v>
      </c>
      <c r="H13" s="17">
        <f t="shared" ref="H13" si="4">PRODUCT(H10:H12)</f>
        <v>125000</v>
      </c>
      <c r="I13" s="17">
        <f t="shared" ref="I13" si="5">PRODUCT(I10:I12)</f>
        <v>125000</v>
      </c>
    </row>
    <row r="15" spans="1:9" x14ac:dyDescent="0.35">
      <c r="A15" s="84" t="s">
        <v>91</v>
      </c>
      <c r="B15" s="18">
        <v>3750</v>
      </c>
      <c r="C15" s="18">
        <v>3750</v>
      </c>
      <c r="D15" s="18">
        <v>3750</v>
      </c>
      <c r="F15" s="84" t="s">
        <v>91</v>
      </c>
      <c r="G15" s="18">
        <v>125000</v>
      </c>
      <c r="H15" s="18">
        <v>125000</v>
      </c>
      <c r="I15" s="18">
        <v>125000</v>
      </c>
    </row>
    <row r="16" spans="1:9" x14ac:dyDescent="0.35">
      <c r="A16" s="84" t="s">
        <v>92</v>
      </c>
      <c r="B16" s="42">
        <f>B15*B8</f>
        <v>750</v>
      </c>
      <c r="C16" s="42">
        <f t="shared" ref="C16:D16" si="6">C15*C8</f>
        <v>337.5</v>
      </c>
      <c r="D16" s="42">
        <f t="shared" si="6"/>
        <v>126.13636363636364</v>
      </c>
      <c r="F16" s="84" t="s">
        <v>92</v>
      </c>
      <c r="G16" s="42">
        <f>G15*G8</f>
        <v>25000</v>
      </c>
      <c r="H16" s="42">
        <f>H15*H8</f>
        <v>11250</v>
      </c>
      <c r="I16" s="42">
        <f t="shared" ref="I16" si="7">I15*I8</f>
        <v>4204.545454545455</v>
      </c>
    </row>
    <row r="17" spans="1:9" x14ac:dyDescent="0.35">
      <c r="A17" s="84" t="s">
        <v>93</v>
      </c>
      <c r="B17" s="18">
        <v>2</v>
      </c>
      <c r="C17" s="18">
        <v>2</v>
      </c>
      <c r="D17" s="18">
        <v>2</v>
      </c>
      <c r="F17" s="84" t="s">
        <v>93</v>
      </c>
      <c r="G17" s="18">
        <v>2</v>
      </c>
      <c r="H17" s="18">
        <v>2</v>
      </c>
      <c r="I17" s="18">
        <v>2</v>
      </c>
    </row>
    <row r="18" spans="1:9" x14ac:dyDescent="0.35">
      <c r="A18" s="80" t="s">
        <v>94</v>
      </c>
      <c r="B18" s="76">
        <f>B16*B17</f>
        <v>1500</v>
      </c>
      <c r="C18" s="76">
        <f t="shared" ref="C18:D18" si="8">C16*C17</f>
        <v>675</v>
      </c>
      <c r="D18" s="76">
        <f t="shared" si="8"/>
        <v>252.27272727272728</v>
      </c>
      <c r="F18" s="80" t="s">
        <v>94</v>
      </c>
      <c r="G18" s="76">
        <f>G16*G17</f>
        <v>50000</v>
      </c>
      <c r="H18" s="76">
        <f t="shared" ref="H18" si="9">H16*H17</f>
        <v>22500</v>
      </c>
      <c r="I18" s="76">
        <f t="shared" ref="I18" si="10">I16*I17</f>
        <v>8409.0909090909099</v>
      </c>
    </row>
    <row r="20" spans="1:9" x14ac:dyDescent="0.35">
      <c r="A20" s="85"/>
      <c r="B20" s="33" t="s">
        <v>95</v>
      </c>
      <c r="C20" s="33" t="s">
        <v>83</v>
      </c>
      <c r="D20" s="33" t="s">
        <v>96</v>
      </c>
      <c r="F20" s="85"/>
      <c r="G20" s="33" t="s">
        <v>95</v>
      </c>
      <c r="H20" s="33" t="s">
        <v>83</v>
      </c>
      <c r="I20" s="33" t="s">
        <v>96</v>
      </c>
    </row>
    <row r="21" spans="1:9" x14ac:dyDescent="0.35">
      <c r="A21" s="85" t="s">
        <v>71</v>
      </c>
      <c r="B21" s="64">
        <f>SUM(B4,B18)</f>
        <v>1529</v>
      </c>
      <c r="C21" s="64">
        <f t="shared" ref="C21:D21" si="11">SUM(C4,C18)</f>
        <v>824</v>
      </c>
      <c r="D21" s="64">
        <f t="shared" si="11"/>
        <v>801.27272727272725</v>
      </c>
      <c r="F21" s="85" t="s">
        <v>71</v>
      </c>
      <c r="G21" s="64">
        <f>SUM(G4,G18)</f>
        <v>50029</v>
      </c>
      <c r="H21" s="64">
        <f>SUM(H4,H18)</f>
        <v>22649</v>
      </c>
      <c r="I21" s="64">
        <f>SUM(I4,I18)</f>
        <v>8958.0909090909099</v>
      </c>
    </row>
    <row r="23" spans="1:9" s="87" customFormat="1" ht="18.5" x14ac:dyDescent="0.45">
      <c r="B23" s="87" t="s">
        <v>98</v>
      </c>
      <c r="G23" s="87" t="s">
        <v>98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C909A-66DD-468B-BEC6-9FFD9AE8F94E}">
  <dimension ref="A1:I19"/>
  <sheetViews>
    <sheetView workbookViewId="0">
      <selection activeCell="N13" sqref="N13"/>
    </sheetView>
  </sheetViews>
  <sheetFormatPr defaultRowHeight="14.5" x14ac:dyDescent="0.35"/>
  <cols>
    <col min="1" max="1" width="18.90625" customWidth="1"/>
    <col min="2" max="2" width="9.90625" bestFit="1" customWidth="1"/>
    <col min="3" max="3" width="9.81640625" customWidth="1"/>
    <col min="4" max="4" width="8.81640625" bestFit="1" customWidth="1"/>
    <col min="6" max="6" width="17.54296875" bestFit="1" customWidth="1"/>
    <col min="7" max="8" width="9.90625" bestFit="1" customWidth="1"/>
    <col min="9" max="9" width="9.7265625" customWidth="1"/>
  </cols>
  <sheetData>
    <row r="1" spans="1:9" ht="21" x14ac:dyDescent="0.5">
      <c r="A1" s="92" t="s">
        <v>99</v>
      </c>
      <c r="B1" s="92"/>
      <c r="C1" s="92"/>
      <c r="D1" s="92"/>
      <c r="E1" s="80"/>
      <c r="F1" s="80"/>
    </row>
    <row r="2" spans="1:9" x14ac:dyDescent="0.35">
      <c r="C2" s="93" t="s">
        <v>74</v>
      </c>
      <c r="H2" s="93" t="s">
        <v>75</v>
      </c>
    </row>
    <row r="3" spans="1:9" x14ac:dyDescent="0.35">
      <c r="A3" s="89" t="s">
        <v>100</v>
      </c>
      <c r="B3" s="58" t="s">
        <v>113</v>
      </c>
      <c r="C3" s="58" t="s">
        <v>114</v>
      </c>
      <c r="D3" s="58" t="s">
        <v>115</v>
      </c>
      <c r="F3" s="89" t="s">
        <v>100</v>
      </c>
      <c r="G3" s="58" t="s">
        <v>113</v>
      </c>
      <c r="H3" s="58" t="s">
        <v>114</v>
      </c>
      <c r="I3" s="58" t="s">
        <v>115</v>
      </c>
    </row>
    <row r="4" spans="1:9" x14ac:dyDescent="0.35">
      <c r="A4" s="58" t="s">
        <v>107</v>
      </c>
      <c r="B4" s="59">
        <v>19</v>
      </c>
      <c r="C4" s="59">
        <v>35</v>
      </c>
      <c r="D4" s="59">
        <v>55</v>
      </c>
      <c r="F4" s="58" t="s">
        <v>107</v>
      </c>
      <c r="G4" s="59">
        <v>19</v>
      </c>
      <c r="H4" s="59">
        <v>35</v>
      </c>
      <c r="I4" s="59">
        <v>55</v>
      </c>
    </row>
    <row r="5" spans="1:9" x14ac:dyDescent="0.35">
      <c r="A5" s="58" t="s">
        <v>106</v>
      </c>
      <c r="B5" s="59" t="s">
        <v>73</v>
      </c>
      <c r="C5" s="59">
        <v>500</v>
      </c>
      <c r="D5" s="59" t="s">
        <v>73</v>
      </c>
      <c r="F5" s="58" t="s">
        <v>106</v>
      </c>
      <c r="G5" s="59" t="s">
        <v>73</v>
      </c>
      <c r="H5" s="59">
        <v>500</v>
      </c>
      <c r="I5" s="59" t="s">
        <v>73</v>
      </c>
    </row>
    <row r="6" spans="1:9" x14ac:dyDescent="0.35">
      <c r="A6" s="58" t="s">
        <v>102</v>
      </c>
      <c r="B6" s="59">
        <f>SUM(B4:B5)</f>
        <v>19</v>
      </c>
      <c r="C6" s="59">
        <f t="shared" ref="C6:D6" si="0">SUM(C4:C5)</f>
        <v>535</v>
      </c>
      <c r="D6" s="59">
        <f t="shared" si="0"/>
        <v>55</v>
      </c>
      <c r="F6" s="58" t="s">
        <v>102</v>
      </c>
      <c r="G6" s="59">
        <f>SUM(G4:G5)</f>
        <v>19</v>
      </c>
      <c r="H6" s="59">
        <f t="shared" ref="H6" si="1">SUM(H4:H5)</f>
        <v>535</v>
      </c>
      <c r="I6" s="59">
        <f t="shared" ref="I6" si="2">SUM(I4:I5)</f>
        <v>55</v>
      </c>
    </row>
    <row r="8" spans="1:9" x14ac:dyDescent="0.35">
      <c r="A8" s="90" t="s">
        <v>103</v>
      </c>
      <c r="B8" s="17"/>
      <c r="C8" s="17"/>
      <c r="D8" s="17"/>
      <c r="F8" s="90" t="s">
        <v>103</v>
      </c>
      <c r="G8" s="17"/>
      <c r="H8" s="17"/>
      <c r="I8" s="17"/>
    </row>
    <row r="9" spans="1:9" x14ac:dyDescent="0.35">
      <c r="A9" s="17" t="s">
        <v>101</v>
      </c>
      <c r="B9" s="44">
        <v>9.5</v>
      </c>
      <c r="C9" s="44" t="s">
        <v>73</v>
      </c>
      <c r="D9" s="44" t="s">
        <v>73</v>
      </c>
      <c r="F9" s="17" t="s">
        <v>101</v>
      </c>
      <c r="G9" s="44">
        <v>9.5</v>
      </c>
      <c r="H9" s="44" t="s">
        <v>73</v>
      </c>
      <c r="I9" s="44" t="s">
        <v>73</v>
      </c>
    </row>
    <row r="10" spans="1:9" x14ac:dyDescent="0.35">
      <c r="A10" s="17" t="s">
        <v>112</v>
      </c>
      <c r="B10" s="44">
        <f>20*3</f>
        <v>60</v>
      </c>
      <c r="C10" s="44">
        <f>15*3</f>
        <v>45</v>
      </c>
      <c r="D10" s="44">
        <f>5*3</f>
        <v>15</v>
      </c>
      <c r="F10" s="17" t="s">
        <v>111</v>
      </c>
      <c r="G10" s="44">
        <v>20</v>
      </c>
      <c r="H10" s="44">
        <v>15</v>
      </c>
      <c r="I10" s="44">
        <v>5</v>
      </c>
    </row>
    <row r="11" spans="1:9" x14ac:dyDescent="0.35">
      <c r="A11" s="17" t="s">
        <v>104</v>
      </c>
      <c r="B11" s="44">
        <v>30</v>
      </c>
      <c r="C11" s="44" t="s">
        <v>73</v>
      </c>
      <c r="D11" s="44" t="s">
        <v>73</v>
      </c>
      <c r="F11" s="17" t="s">
        <v>104</v>
      </c>
      <c r="G11" s="44">
        <v>30</v>
      </c>
      <c r="H11" s="44" t="s">
        <v>73</v>
      </c>
      <c r="I11" s="44" t="s">
        <v>73</v>
      </c>
    </row>
    <row r="12" spans="1:9" x14ac:dyDescent="0.35">
      <c r="A12" s="17" t="s">
        <v>108</v>
      </c>
      <c r="B12" s="44">
        <f>SUM(B9:B11)</f>
        <v>99.5</v>
      </c>
      <c r="C12" s="44">
        <f t="shared" ref="C12:D12" si="3">SUM(C9:C11)</f>
        <v>45</v>
      </c>
      <c r="D12" s="44">
        <f t="shared" si="3"/>
        <v>15</v>
      </c>
      <c r="F12" s="17" t="s">
        <v>108</v>
      </c>
      <c r="G12" s="44">
        <f>SUM(G9:G11)</f>
        <v>59.5</v>
      </c>
      <c r="H12" s="44">
        <f t="shared" ref="H12" si="4">SUM(H9:H11)</f>
        <v>15</v>
      </c>
      <c r="I12" s="44">
        <f t="shared" ref="I12" si="5">SUM(I9:I11)</f>
        <v>5</v>
      </c>
    </row>
    <row r="14" spans="1:9" x14ac:dyDescent="0.35">
      <c r="A14" s="91" t="s">
        <v>105</v>
      </c>
      <c r="B14" s="33">
        <v>24</v>
      </c>
      <c r="C14" s="33">
        <v>24</v>
      </c>
      <c r="D14" s="33">
        <v>24</v>
      </c>
      <c r="F14" s="33" t="s">
        <v>105</v>
      </c>
      <c r="G14" s="33">
        <v>24</v>
      </c>
      <c r="H14" s="33">
        <v>24</v>
      </c>
      <c r="I14" s="33">
        <v>24</v>
      </c>
    </row>
    <row r="15" spans="1:9" x14ac:dyDescent="0.35">
      <c r="A15" s="33" t="s">
        <v>109</v>
      </c>
      <c r="B15" s="64">
        <f>B12*B14</f>
        <v>2388</v>
      </c>
      <c r="C15" s="64">
        <f t="shared" ref="C15:D15" si="6">C12*C14</f>
        <v>1080</v>
      </c>
      <c r="D15" s="64">
        <f t="shared" si="6"/>
        <v>360</v>
      </c>
      <c r="F15" s="33" t="s">
        <v>109</v>
      </c>
      <c r="G15" s="64">
        <f>G12*G14</f>
        <v>1428</v>
      </c>
      <c r="H15" s="64">
        <f t="shared" ref="H15" si="7">H12*H14</f>
        <v>360</v>
      </c>
      <c r="I15" s="64">
        <f t="shared" ref="I15" si="8">I12*I14</f>
        <v>120</v>
      </c>
    </row>
    <row r="16" spans="1:9" x14ac:dyDescent="0.35">
      <c r="A16" s="31"/>
      <c r="B16" s="31" t="s">
        <v>113</v>
      </c>
      <c r="C16" s="31" t="s">
        <v>114</v>
      </c>
      <c r="D16" s="31" t="s">
        <v>115</v>
      </c>
      <c r="F16" s="31"/>
      <c r="G16" s="31" t="s">
        <v>113</v>
      </c>
      <c r="H16" s="31" t="s">
        <v>114</v>
      </c>
      <c r="I16" s="31" t="s">
        <v>115</v>
      </c>
    </row>
    <row r="17" spans="1:9" x14ac:dyDescent="0.35">
      <c r="A17" s="94" t="s">
        <v>110</v>
      </c>
      <c r="B17" s="88">
        <f>SUM(B6,B15)</f>
        <v>2407</v>
      </c>
      <c r="C17" s="88">
        <f t="shared" ref="C17:D17" si="9">SUM(C6,C15)</f>
        <v>1615</v>
      </c>
      <c r="D17" s="88">
        <f t="shared" si="9"/>
        <v>415</v>
      </c>
      <c r="F17" s="94" t="s">
        <v>110</v>
      </c>
      <c r="G17" s="88">
        <f>SUM(G6,G15)</f>
        <v>1447</v>
      </c>
      <c r="H17" s="88">
        <f t="shared" ref="H17:I17" si="10">SUM(H6,H15)</f>
        <v>895</v>
      </c>
      <c r="I17" s="88">
        <f t="shared" si="10"/>
        <v>175</v>
      </c>
    </row>
    <row r="19" spans="1:9" x14ac:dyDescent="0.35">
      <c r="B19" s="69" t="s">
        <v>116</v>
      </c>
      <c r="G19" s="69" t="s">
        <v>117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38D97-C712-4B4E-817F-6BC4D8E170E0}">
  <dimension ref="A1:J25"/>
  <sheetViews>
    <sheetView tabSelected="1" workbookViewId="0">
      <selection activeCell="B18" sqref="B18"/>
    </sheetView>
  </sheetViews>
  <sheetFormatPr defaultRowHeight="14.5" x14ac:dyDescent="0.35"/>
  <cols>
    <col min="1" max="1" width="16.36328125" bestFit="1" customWidth="1"/>
    <col min="2" max="2" width="11.81640625" bestFit="1" customWidth="1"/>
    <col min="3" max="4" width="12.54296875" bestFit="1" customWidth="1"/>
    <col min="7" max="7" width="19.08984375" bestFit="1" customWidth="1"/>
    <col min="8" max="8" width="11.81640625" bestFit="1" customWidth="1"/>
    <col min="9" max="9" width="12.54296875" bestFit="1" customWidth="1"/>
    <col min="10" max="10" width="12.6328125" bestFit="1" customWidth="1"/>
  </cols>
  <sheetData>
    <row r="1" spans="1:10" s="102" customFormat="1" ht="21" x14ac:dyDescent="0.5">
      <c r="A1" s="102" t="s">
        <v>122</v>
      </c>
      <c r="G1" s="102" t="s">
        <v>126</v>
      </c>
    </row>
    <row r="2" spans="1:10" x14ac:dyDescent="0.35">
      <c r="A2" s="75"/>
      <c r="B2" s="75" t="s">
        <v>123</v>
      </c>
      <c r="C2" s="75" t="s">
        <v>124</v>
      </c>
      <c r="D2" s="75" t="s">
        <v>125</v>
      </c>
      <c r="G2" s="75"/>
      <c r="H2" s="75" t="s">
        <v>123</v>
      </c>
      <c r="I2" s="75" t="s">
        <v>124</v>
      </c>
      <c r="J2" s="75" t="s">
        <v>125</v>
      </c>
    </row>
    <row r="3" spans="1:10" x14ac:dyDescent="0.35">
      <c r="A3" s="103" t="s">
        <v>118</v>
      </c>
      <c r="B3" s="75"/>
      <c r="C3" s="75"/>
      <c r="D3" s="75"/>
      <c r="G3" s="103" t="s">
        <v>118</v>
      </c>
      <c r="H3" s="75"/>
      <c r="I3" s="75"/>
      <c r="J3" s="75"/>
    </row>
    <row r="4" spans="1:10" x14ac:dyDescent="0.35">
      <c r="A4" s="75" t="s">
        <v>127</v>
      </c>
      <c r="B4" s="106">
        <v>14500</v>
      </c>
      <c r="C4" s="106">
        <v>31000</v>
      </c>
      <c r="D4" s="106">
        <v>72000</v>
      </c>
      <c r="E4" s="95"/>
      <c r="F4" s="95"/>
      <c r="G4" s="96" t="s">
        <v>127</v>
      </c>
      <c r="H4" s="106">
        <f>B4*1.4</f>
        <v>20300</v>
      </c>
      <c r="I4" s="106">
        <f>C4*1.4</f>
        <v>43400</v>
      </c>
      <c r="J4" s="106">
        <f>D4*1.4</f>
        <v>100800</v>
      </c>
    </row>
    <row r="5" spans="1:10" x14ac:dyDescent="0.35">
      <c r="A5" s="75" t="s">
        <v>128</v>
      </c>
      <c r="B5" s="106">
        <f>B4*0.1</f>
        <v>1450</v>
      </c>
      <c r="C5" s="106">
        <f t="shared" ref="C5:D5" si="0">C4*0.1</f>
        <v>3100</v>
      </c>
      <c r="D5" s="106">
        <f t="shared" si="0"/>
        <v>7200</v>
      </c>
      <c r="E5" s="95"/>
      <c r="F5" s="95"/>
      <c r="G5" s="96" t="s">
        <v>128</v>
      </c>
      <c r="H5" s="106">
        <v>1450</v>
      </c>
      <c r="I5" s="106">
        <v>3100</v>
      </c>
      <c r="J5" s="106">
        <v>7200</v>
      </c>
    </row>
    <row r="6" spans="1:10" x14ac:dyDescent="0.35">
      <c r="B6" s="95"/>
      <c r="C6" s="95"/>
      <c r="D6" s="95"/>
      <c r="E6" s="95"/>
      <c r="F6" s="95"/>
      <c r="G6" s="95"/>
      <c r="H6" s="95"/>
      <c r="I6" s="95"/>
      <c r="J6" s="95"/>
    </row>
    <row r="7" spans="1:10" x14ac:dyDescent="0.35">
      <c r="A7" s="104" t="s">
        <v>129</v>
      </c>
      <c r="B7" s="97"/>
      <c r="C7" s="97"/>
      <c r="D7" s="97"/>
      <c r="E7" s="95"/>
      <c r="F7" s="95"/>
      <c r="G7" s="105" t="s">
        <v>129</v>
      </c>
      <c r="H7" s="97"/>
      <c r="I7" s="97"/>
      <c r="J7" s="97"/>
    </row>
    <row r="8" spans="1:10" x14ac:dyDescent="0.35">
      <c r="A8" s="33" t="s">
        <v>120</v>
      </c>
      <c r="B8" s="107">
        <v>1500</v>
      </c>
      <c r="C8" s="107">
        <v>2500</v>
      </c>
      <c r="D8" s="107">
        <v>3500</v>
      </c>
      <c r="E8" s="108"/>
      <c r="F8" s="108"/>
      <c r="G8" s="107" t="s">
        <v>120</v>
      </c>
      <c r="H8" s="107">
        <v>1500</v>
      </c>
      <c r="I8" s="107">
        <v>2500</v>
      </c>
      <c r="J8" s="107">
        <v>3500</v>
      </c>
    </row>
    <row r="9" spans="1:10" x14ac:dyDescent="0.35">
      <c r="A9" s="33" t="s">
        <v>121</v>
      </c>
      <c r="B9" s="64">
        <v>210</v>
      </c>
      <c r="C9" s="64">
        <v>300</v>
      </c>
      <c r="D9" s="64">
        <v>450</v>
      </c>
      <c r="E9" s="56"/>
      <c r="F9" s="56"/>
      <c r="G9" s="64" t="s">
        <v>121</v>
      </c>
      <c r="H9" s="64">
        <v>210</v>
      </c>
      <c r="I9" s="64">
        <v>300</v>
      </c>
      <c r="J9" s="64">
        <v>450</v>
      </c>
    </row>
    <row r="10" spans="1:10" x14ac:dyDescent="0.35">
      <c r="A10" s="33"/>
      <c r="B10" s="33"/>
      <c r="C10" s="33"/>
      <c r="D10" s="33"/>
      <c r="G10" s="33"/>
      <c r="H10" s="33"/>
      <c r="I10" s="33"/>
      <c r="J10" s="33"/>
    </row>
    <row r="11" spans="1:10" x14ac:dyDescent="0.35">
      <c r="A11" s="33" t="s">
        <v>131</v>
      </c>
      <c r="B11" s="98">
        <v>30000</v>
      </c>
      <c r="C11" s="98">
        <v>30000</v>
      </c>
      <c r="D11" s="98">
        <v>30000</v>
      </c>
      <c r="G11" s="33" t="s">
        <v>131</v>
      </c>
      <c r="H11" s="98">
        <v>30000</v>
      </c>
      <c r="I11" s="98">
        <v>30000</v>
      </c>
      <c r="J11" s="98">
        <v>30000</v>
      </c>
    </row>
    <row r="12" spans="1:10" x14ac:dyDescent="0.35">
      <c r="A12" s="33" t="s">
        <v>119</v>
      </c>
      <c r="B12" s="33">
        <v>35</v>
      </c>
      <c r="C12" s="33">
        <v>19</v>
      </c>
      <c r="D12" s="33">
        <v>17</v>
      </c>
      <c r="G12" s="33" t="s">
        <v>119</v>
      </c>
      <c r="H12" s="33">
        <v>35</v>
      </c>
      <c r="I12" s="33">
        <v>19</v>
      </c>
      <c r="J12" s="33">
        <v>17</v>
      </c>
    </row>
    <row r="13" spans="1:10" x14ac:dyDescent="0.35">
      <c r="A13" s="33" t="s">
        <v>132</v>
      </c>
      <c r="B13" s="33">
        <v>3.98</v>
      </c>
      <c r="C13" s="33">
        <v>3.98</v>
      </c>
      <c r="D13" s="33">
        <v>3.98</v>
      </c>
      <c r="G13" s="33" t="s">
        <v>132</v>
      </c>
      <c r="H13" s="33">
        <v>3.98</v>
      </c>
      <c r="I13" s="33">
        <v>3.98</v>
      </c>
      <c r="J13" s="33">
        <v>3.98</v>
      </c>
    </row>
    <row r="14" spans="1:10" x14ac:dyDescent="0.35">
      <c r="A14" s="33" t="s">
        <v>130</v>
      </c>
      <c r="B14" s="107">
        <f>B11/B12*B13</f>
        <v>3411.4285714285711</v>
      </c>
      <c r="C14" s="107">
        <f>C11/C12*C13</f>
        <v>6284.21052631579</v>
      </c>
      <c r="D14" s="107">
        <f>D11/D12*D13</f>
        <v>7023.5294117647063</v>
      </c>
      <c r="E14" s="108"/>
      <c r="F14" s="108"/>
      <c r="G14" s="107" t="s">
        <v>130</v>
      </c>
      <c r="H14" s="107">
        <f>H11/H12*H13</f>
        <v>3411.4285714285711</v>
      </c>
      <c r="I14" s="107">
        <f>I11/I12*I13</f>
        <v>6284.21052631579</v>
      </c>
      <c r="J14" s="107">
        <f>J11/J12*J13</f>
        <v>7023.5294117647063</v>
      </c>
    </row>
    <row r="15" spans="1:10" x14ac:dyDescent="0.35">
      <c r="A15" s="33"/>
      <c r="B15" s="33"/>
      <c r="C15" s="33"/>
      <c r="D15" s="33"/>
      <c r="G15" s="33"/>
      <c r="H15" s="33"/>
      <c r="I15" s="33"/>
      <c r="J15" s="33"/>
    </row>
    <row r="16" spans="1:10" x14ac:dyDescent="0.35">
      <c r="A16" s="33" t="s">
        <v>133</v>
      </c>
      <c r="B16" s="33">
        <f>250000/B11</f>
        <v>8.3333333333333339</v>
      </c>
      <c r="C16" s="33">
        <f t="shared" ref="C16:D16" si="1">250000/C11</f>
        <v>8.3333333333333339</v>
      </c>
      <c r="D16" s="33">
        <f t="shared" si="1"/>
        <v>8.3333333333333339</v>
      </c>
      <c r="G16" s="33" t="s">
        <v>133</v>
      </c>
      <c r="H16" s="33">
        <f>250000/H11</f>
        <v>8.3333333333333339</v>
      </c>
      <c r="I16" s="33">
        <f t="shared" ref="I16:J16" si="2">250000/I11</f>
        <v>8.3333333333333339</v>
      </c>
      <c r="J16" s="33">
        <f t="shared" si="2"/>
        <v>8.3333333333333339</v>
      </c>
    </row>
    <row r="17" spans="1:10" x14ac:dyDescent="0.35">
      <c r="A17" s="33"/>
      <c r="B17" s="33"/>
      <c r="C17" s="33"/>
      <c r="D17" s="33"/>
      <c r="G17" s="33"/>
      <c r="H17" s="33"/>
      <c r="I17" s="33"/>
      <c r="J17" s="33"/>
    </row>
    <row r="18" spans="1:10" x14ac:dyDescent="0.35">
      <c r="A18" s="33" t="s">
        <v>134</v>
      </c>
      <c r="B18" s="99">
        <f>B16*(B14+B8+B9)</f>
        <v>42678.571428571428</v>
      </c>
      <c r="C18" s="99">
        <f t="shared" ref="C18:D18" si="3">C16*(C14+C8+C9)</f>
        <v>75701.754385964916</v>
      </c>
      <c r="D18" s="99">
        <f t="shared" si="3"/>
        <v>91446.07843137256</v>
      </c>
      <c r="G18" s="33" t="s">
        <v>134</v>
      </c>
      <c r="H18" s="99">
        <f>H16*(H14+H8+H9)</f>
        <v>42678.571428571428</v>
      </c>
      <c r="I18" s="99">
        <f t="shared" ref="I18:J18" si="4">I16*(I14+I8+I9)</f>
        <v>75701.754385964916</v>
      </c>
      <c r="J18" s="99">
        <f t="shared" si="4"/>
        <v>91446.07843137256</v>
      </c>
    </row>
    <row r="20" spans="1:10" x14ac:dyDescent="0.35">
      <c r="A20" s="17" t="s">
        <v>135</v>
      </c>
      <c r="B20" s="100">
        <f>B18+B4+B5</f>
        <v>58628.571428571428</v>
      </c>
      <c r="C20" s="100">
        <f>C18+C4+C5</f>
        <v>109801.75438596492</v>
      </c>
      <c r="D20" s="100">
        <f>D18+D4+D5</f>
        <v>170646.07843137256</v>
      </c>
      <c r="G20" s="17" t="s">
        <v>135</v>
      </c>
      <c r="H20" s="100">
        <f>H18+H4+H5</f>
        <v>64428.571428571428</v>
      </c>
      <c r="I20" s="100">
        <f>I18+I4+I5</f>
        <v>122201.75438596492</v>
      </c>
      <c r="J20" s="100">
        <f>J18+J4+J5</f>
        <v>199446.07843137256</v>
      </c>
    </row>
    <row r="21" spans="1:10" x14ac:dyDescent="0.35">
      <c r="A21" s="17"/>
      <c r="B21" s="100"/>
      <c r="C21" s="100"/>
      <c r="D21" s="100"/>
      <c r="G21" s="17" t="s">
        <v>138</v>
      </c>
      <c r="H21" s="100">
        <f>(H20*40%)+H20</f>
        <v>90200</v>
      </c>
      <c r="I21" s="100">
        <f t="shared" ref="I21:J21" si="5">(I20*40%)+I20</f>
        <v>171082.4561403509</v>
      </c>
      <c r="J21" s="100">
        <f t="shared" si="5"/>
        <v>279224.50980392157</v>
      </c>
    </row>
    <row r="22" spans="1:10" x14ac:dyDescent="0.35">
      <c r="A22" s="31"/>
      <c r="B22" s="31" t="s">
        <v>123</v>
      </c>
      <c r="C22" s="31" t="s">
        <v>124</v>
      </c>
      <c r="D22" s="31" t="s">
        <v>125</v>
      </c>
      <c r="G22" s="31"/>
      <c r="H22" s="31" t="s">
        <v>123</v>
      </c>
      <c r="I22" s="31" t="s">
        <v>124</v>
      </c>
      <c r="J22" s="31" t="s">
        <v>125</v>
      </c>
    </row>
    <row r="23" spans="1:10" x14ac:dyDescent="0.35">
      <c r="A23" s="31" t="s">
        <v>136</v>
      </c>
      <c r="B23" s="101">
        <f>B20/B16</f>
        <v>7035.4285714285706</v>
      </c>
      <c r="C23" s="101">
        <f>C20/C16</f>
        <v>13176.210526315788</v>
      </c>
      <c r="D23" s="101">
        <f>D20/D16</f>
        <v>20477.529411764706</v>
      </c>
      <c r="G23" s="31" t="s">
        <v>136</v>
      </c>
      <c r="H23" s="101">
        <f>H21/H16</f>
        <v>10824</v>
      </c>
      <c r="I23" s="101">
        <f t="shared" ref="I23:J23" si="6">I21/I16</f>
        <v>20529.894736842107</v>
      </c>
      <c r="J23" s="101">
        <f t="shared" si="6"/>
        <v>33506.941176470587</v>
      </c>
    </row>
    <row r="25" spans="1:10" s="69" customFormat="1" x14ac:dyDescent="0.35">
      <c r="B25" s="69" t="s">
        <v>137</v>
      </c>
      <c r="H25" s="69" t="s">
        <v>139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school shopping</vt:lpstr>
      <vt:lpstr>cat vs dog </vt:lpstr>
      <vt:lpstr>three vacations</vt:lpstr>
      <vt:lpstr>printer</vt:lpstr>
      <vt:lpstr>cell phone bill</vt:lpstr>
      <vt:lpstr>CAR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mahek patwari</dc:creator>
  <cp:lastModifiedBy>mahek patwari</cp:lastModifiedBy>
  <dcterms:created xsi:type="dcterms:W3CDTF">2025-06-04T11:48:05Z</dcterms:created>
  <dcterms:modified xsi:type="dcterms:W3CDTF">2025-06-05T17:42:49Z</dcterms:modified>
</cp:coreProperties>
</file>